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55" yWindow="7455" windowWidth="11340" windowHeight="11640" activeTab="1"/>
  </bookViews>
  <sheets>
    <sheet name="FCST" sheetId="1" r:id="rId1"/>
    <sheet name="Comparison" sheetId="2" r:id="rId2"/>
    <sheet name="Chart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FCST!$A$2:$C$302</definedName>
    <definedName name="cc_reg">#REF!</definedName>
    <definedName name="COMMERCIAL_CUSTOMER_FORECAST">#REF!</definedName>
    <definedName name="_xlnm.Criteria" localSheetId="0">FCST!$AY$2:$AZ$2</definedName>
    <definedName name="CUSTOMERS">#REF!</definedName>
    <definedName name="CUSTOMERS___INCLUDING_SEBRING">[1]Comparison!$A$1:$M$69,[1]Comparison!$O$1:$AA$69,[1]Comparison!$AC$1:$AO$69,[1]Comparison!$AQ$1:$BC$69</definedName>
    <definedName name="_xlnm.Extract" localSheetId="0">FCST!$BO$2</definedName>
    <definedName name="PLOTS">#REF!</definedName>
    <definedName name="_xlnm.Print_Area" localSheetId="2">Charts!$A$1:$L$47</definedName>
    <definedName name="_xlnm.Print_Area" localSheetId="1">Comparison!$A$1:$M$135</definedName>
    <definedName name="_xlnm.Print_Area" localSheetId="0">FCST!$B$544:$H$560</definedName>
    <definedName name="Print_Area_cc">#REF!</definedName>
    <definedName name="Print_Area_Plots">#REF!</definedName>
    <definedName name="Print_Area_rc">#REF!</definedName>
    <definedName name="Print_Area_Tables">#REF!</definedName>
    <definedName name="_xlnm.Print_Titles" localSheetId="0">FCST!$1:$1</definedName>
    <definedName name="rc_reg">#REF!</definedName>
    <definedName name="RESIDENTIAL_CUSTOMER_FORECAST">#REF!</definedName>
    <definedName name="Titles">#REF!</definedName>
  </definedNames>
  <calcPr calcId="145621"/>
</workbook>
</file>

<file path=xl/calcChain.xml><?xml version="1.0" encoding="utf-8"?>
<calcChain xmlns="http://schemas.openxmlformats.org/spreadsheetml/2006/main">
  <c r="I562" i="1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89" s="1"/>
  <c r="I519"/>
  <c r="I518"/>
  <c r="I517"/>
  <c r="I516"/>
  <c r="I515"/>
  <c r="I514"/>
  <c r="I513"/>
  <c r="I512"/>
  <c r="I511"/>
  <c r="I510"/>
  <c r="I509"/>
  <c r="I508"/>
  <c r="I507"/>
  <c r="I588" s="1"/>
  <c r="I506"/>
  <c r="I505"/>
  <c r="I504"/>
  <c r="I503"/>
  <c r="I502"/>
  <c r="I501"/>
  <c r="I500"/>
  <c r="I499"/>
  <c r="I498"/>
  <c r="I497"/>
  <c r="I496"/>
  <c r="I587" s="1"/>
  <c r="I495"/>
  <c r="I494"/>
  <c r="I493"/>
  <c r="I492"/>
  <c r="I491"/>
  <c r="I490"/>
  <c r="I489"/>
  <c r="I488"/>
  <c r="I487"/>
  <c r="I486"/>
  <c r="I485"/>
  <c r="I484"/>
  <c r="I483"/>
  <c r="I586" s="1"/>
  <c r="I482"/>
  <c r="I481"/>
  <c r="I480"/>
  <c r="I479"/>
  <c r="I478"/>
  <c r="I477"/>
  <c r="I476"/>
  <c r="I475"/>
  <c r="I474"/>
  <c r="I473"/>
  <c r="I472"/>
  <c r="I585" s="1"/>
  <c r="I471"/>
  <c r="I470"/>
  <c r="I469"/>
  <c r="I468"/>
  <c r="I467"/>
  <c r="I466"/>
  <c r="I465"/>
  <c r="I464"/>
  <c r="I463"/>
  <c r="I462"/>
  <c r="I461"/>
  <c r="I460"/>
  <c r="I459"/>
  <c r="I584" s="1"/>
  <c r="I458"/>
  <c r="I457"/>
  <c r="I456"/>
  <c r="I455"/>
  <c r="I454"/>
  <c r="I453"/>
  <c r="I452"/>
  <c r="I451"/>
  <c r="I450"/>
  <c r="I449"/>
  <c r="I448"/>
  <c r="I583" s="1"/>
  <c r="I447"/>
  <c r="I446"/>
  <c r="I445"/>
  <c r="I444"/>
  <c r="I443"/>
  <c r="I442"/>
  <c r="I441"/>
  <c r="I440"/>
  <c r="I439"/>
  <c r="I438"/>
  <c r="I437"/>
  <c r="I436"/>
  <c r="I435"/>
  <c r="I582" s="1"/>
  <c r="I434"/>
  <c r="I433"/>
  <c r="I432"/>
  <c r="I431"/>
  <c r="I430"/>
  <c r="I429"/>
  <c r="I428"/>
  <c r="I427"/>
  <c r="I426"/>
  <c r="I425"/>
  <c r="I424"/>
  <c r="I581" s="1"/>
  <c r="I423"/>
  <c r="I422"/>
  <c r="I421"/>
  <c r="I420"/>
  <c r="I419"/>
  <c r="I418"/>
  <c r="I417"/>
  <c r="I416"/>
  <c r="I415"/>
  <c r="I414"/>
  <c r="I413"/>
  <c r="I412"/>
  <c r="I411"/>
  <c r="I580" s="1"/>
  <c r="I410"/>
  <c r="I409"/>
  <c r="I408"/>
  <c r="I407"/>
  <c r="I406"/>
  <c r="I405"/>
  <c r="I404"/>
  <c r="I403"/>
  <c r="I402"/>
  <c r="I401"/>
  <c r="I400"/>
  <c r="I579" s="1"/>
  <c r="I399"/>
  <c r="I398"/>
  <c r="I397"/>
  <c r="I396"/>
  <c r="I395"/>
  <c r="I394"/>
  <c r="I393"/>
  <c r="I392"/>
  <c r="I391"/>
  <c r="I390"/>
  <c r="I389"/>
  <c r="I388"/>
  <c r="I387"/>
  <c r="I578" s="1"/>
  <c r="I386"/>
  <c r="I385"/>
  <c r="I384"/>
  <c r="I383"/>
  <c r="I382"/>
  <c r="I381"/>
  <c r="I380"/>
  <c r="I379"/>
  <c r="I378"/>
  <c r="I377"/>
  <c r="I376"/>
  <c r="I577" s="1"/>
  <c r="I375"/>
  <c r="I374"/>
  <c r="I373"/>
  <c r="I372"/>
  <c r="I371"/>
  <c r="I370"/>
  <c r="I369"/>
  <c r="I368"/>
  <c r="I367"/>
  <c r="I366"/>
  <c r="I365"/>
  <c r="I364"/>
  <c r="I363"/>
  <c r="I576" s="1"/>
  <c r="I362"/>
  <c r="I361"/>
  <c r="I360"/>
  <c r="I359"/>
  <c r="I358"/>
  <c r="I357"/>
  <c r="I356"/>
  <c r="I355"/>
  <c r="I354"/>
  <c r="I353"/>
  <c r="I352"/>
  <c r="I575" s="1"/>
  <c r="I351"/>
  <c r="I350"/>
  <c r="I349"/>
  <c r="I348"/>
  <c r="I347"/>
  <c r="I346"/>
  <c r="I345"/>
  <c r="I344"/>
  <c r="I343"/>
  <c r="I342"/>
  <c r="I341"/>
  <c r="I340"/>
  <c r="I339"/>
  <c r="I574" s="1"/>
  <c r="I338"/>
  <c r="I337"/>
  <c r="I336"/>
  <c r="I335"/>
  <c r="I334"/>
  <c r="I333"/>
  <c r="I332"/>
  <c r="I331"/>
  <c r="I330"/>
  <c r="I329"/>
  <c r="I328"/>
  <c r="I573" s="1"/>
  <c r="I327"/>
  <c r="I326"/>
  <c r="I325"/>
  <c r="I324"/>
  <c r="I323"/>
  <c r="I322"/>
  <c r="I321"/>
  <c r="I320"/>
  <c r="I319"/>
  <c r="I318"/>
  <c r="I317"/>
  <c r="I316"/>
  <c r="I315"/>
  <c r="I572" s="1"/>
  <c r="I314"/>
  <c r="I313"/>
  <c r="I312"/>
  <c r="I311"/>
  <c r="I310"/>
  <c r="I309"/>
  <c r="I308"/>
  <c r="I307"/>
  <c r="I306"/>
  <c r="I305"/>
  <c r="I304"/>
  <c r="I571" s="1"/>
  <c r="I303"/>
  <c r="I302"/>
  <c r="I301"/>
  <c r="I300"/>
  <c r="I299"/>
  <c r="I298"/>
  <c r="I297"/>
  <c r="I296"/>
  <c r="I295"/>
  <c r="I294"/>
  <c r="I293"/>
  <c r="I292"/>
  <c r="I291"/>
  <c r="I570" s="1"/>
  <c r="I290"/>
  <c r="I289"/>
  <c r="I288"/>
  <c r="I287"/>
  <c r="I286"/>
  <c r="I285"/>
  <c r="I284"/>
  <c r="I283"/>
  <c r="I282"/>
  <c r="I281"/>
  <c r="I280"/>
  <c r="I569" s="1"/>
  <c r="I279"/>
  <c r="I278"/>
  <c r="I277"/>
  <c r="I276"/>
  <c r="I275"/>
  <c r="I274"/>
  <c r="I273"/>
  <c r="I272"/>
  <c r="I271"/>
  <c r="I270"/>
  <c r="I269"/>
  <c r="I268"/>
  <c r="I267"/>
  <c r="I568" s="1"/>
  <c r="I266"/>
  <c r="I265"/>
  <c r="I264"/>
  <c r="I263"/>
  <c r="I262"/>
  <c r="I261"/>
  <c r="I260"/>
  <c r="I259"/>
  <c r="I258"/>
  <c r="I257"/>
  <c r="I256"/>
  <c r="I567" s="1"/>
  <c r="I255"/>
  <c r="I254"/>
  <c r="I253"/>
  <c r="I252"/>
  <c r="I251"/>
  <c r="I250"/>
  <c r="I249"/>
  <c r="I248"/>
  <c r="I247"/>
  <c r="I246"/>
  <c r="I245"/>
  <c r="I244"/>
  <c r="I243"/>
  <c r="I566" s="1"/>
  <c r="I242"/>
  <c r="I241"/>
  <c r="I240"/>
  <c r="I239"/>
  <c r="I238"/>
  <c r="I237"/>
  <c r="I236"/>
  <c r="I235"/>
  <c r="I234"/>
  <c r="I233"/>
  <c r="I232"/>
  <c r="I565" s="1"/>
  <c r="I231"/>
  <c r="I230"/>
  <c r="I229"/>
  <c r="I228"/>
  <c r="I227"/>
  <c r="I226"/>
  <c r="I225"/>
  <c r="I224"/>
  <c r="I223"/>
  <c r="I222"/>
  <c r="I221"/>
  <c r="I220"/>
  <c r="I219"/>
  <c r="I564" s="1"/>
  <c r="I218"/>
  <c r="I217"/>
  <c r="I216"/>
  <c r="I563" s="1"/>
  <c r="I215"/>
  <c r="L287" l="1"/>
  <c r="L299"/>
  <c r="L315"/>
  <c r="L327"/>
  <c r="L343"/>
  <c r="L363"/>
  <c r="L371"/>
  <c r="L387"/>
  <c r="L399"/>
  <c r="L419"/>
  <c r="L431"/>
  <c r="L447"/>
  <c r="L459"/>
  <c r="L471"/>
  <c r="L487"/>
  <c r="L499"/>
  <c r="L519"/>
  <c r="L531"/>
  <c r="L285"/>
  <c r="L297"/>
  <c r="L305"/>
  <c r="L317"/>
  <c r="L329"/>
  <c r="L341"/>
  <c r="L349"/>
  <c r="L361"/>
  <c r="L373"/>
  <c r="L381"/>
  <c r="L393"/>
  <c r="L401"/>
  <c r="L413"/>
  <c r="L425"/>
  <c r="L433"/>
  <c r="L445"/>
  <c r="L453"/>
  <c r="L465"/>
  <c r="L477"/>
  <c r="L489"/>
  <c r="L497"/>
  <c r="L509"/>
  <c r="L521"/>
  <c r="L537"/>
  <c r="L283"/>
  <c r="L295"/>
  <c r="L303"/>
  <c r="L311"/>
  <c r="L323"/>
  <c r="L335"/>
  <c r="L339"/>
  <c r="L351"/>
  <c r="L355"/>
  <c r="L367"/>
  <c r="L379"/>
  <c r="L383"/>
  <c r="L395"/>
  <c r="L403"/>
  <c r="L411"/>
  <c r="L423"/>
  <c r="L435"/>
  <c r="L439"/>
  <c r="L451"/>
  <c r="L455"/>
  <c r="L467"/>
  <c r="L479"/>
  <c r="L483"/>
  <c r="L495"/>
  <c r="L507"/>
  <c r="L511"/>
  <c r="L523"/>
  <c r="L527"/>
  <c r="L281"/>
  <c r="L289"/>
  <c r="L293"/>
  <c r="L301"/>
  <c r="L309"/>
  <c r="L313"/>
  <c r="L321"/>
  <c r="L325"/>
  <c r="L333"/>
  <c r="L337"/>
  <c r="L345"/>
  <c r="L353"/>
  <c r="L357"/>
  <c r="L365"/>
  <c r="L369"/>
  <c r="L377"/>
  <c r="L385"/>
  <c r="L389"/>
  <c r="L397"/>
  <c r="L405"/>
  <c r="L409"/>
  <c r="L417"/>
  <c r="L421"/>
  <c r="L429"/>
  <c r="L437"/>
  <c r="L441"/>
  <c r="L449"/>
  <c r="L457"/>
  <c r="L461"/>
  <c r="L469"/>
  <c r="L473"/>
  <c r="L481"/>
  <c r="L485"/>
  <c r="L493"/>
  <c r="L501"/>
  <c r="L505"/>
  <c r="L513"/>
  <c r="L517"/>
  <c r="L525"/>
  <c r="L529"/>
  <c r="L533"/>
  <c r="L282"/>
  <c r="L286"/>
  <c r="L290"/>
  <c r="L294"/>
  <c r="L298"/>
  <c r="L302"/>
  <c r="L306"/>
  <c r="L310"/>
  <c r="L314"/>
  <c r="L318"/>
  <c r="L322"/>
  <c r="L326"/>
  <c r="L330"/>
  <c r="L334"/>
  <c r="L338"/>
  <c r="L342"/>
  <c r="L346"/>
  <c r="L350"/>
  <c r="L354"/>
  <c r="L358"/>
  <c r="L362"/>
  <c r="L366"/>
  <c r="L370"/>
  <c r="L374"/>
  <c r="L378"/>
  <c r="L382"/>
  <c r="L386"/>
  <c r="L390"/>
  <c r="L394"/>
  <c r="L398"/>
  <c r="L402"/>
  <c r="L406"/>
  <c r="L410"/>
  <c r="L414"/>
  <c r="L418"/>
  <c r="L422"/>
  <c r="L426"/>
  <c r="L430"/>
  <c r="L434"/>
  <c r="L438"/>
  <c r="L442"/>
  <c r="L446"/>
  <c r="L450"/>
  <c r="L454"/>
  <c r="L458"/>
  <c r="L462"/>
  <c r="L466"/>
  <c r="L470"/>
  <c r="L474"/>
  <c r="L478"/>
  <c r="L482"/>
  <c r="L486"/>
  <c r="L490"/>
  <c r="L494"/>
  <c r="L498"/>
  <c r="L502"/>
  <c r="L506"/>
  <c r="L510"/>
  <c r="L514"/>
  <c r="L518"/>
  <c r="L522"/>
  <c r="L526"/>
  <c r="L530"/>
  <c r="L534"/>
  <c r="L279"/>
  <c r="L291"/>
  <c r="L307"/>
  <c r="L319"/>
  <c r="L331"/>
  <c r="L347"/>
  <c r="L359"/>
  <c r="L375"/>
  <c r="L391"/>
  <c r="L407"/>
  <c r="L415"/>
  <c r="L427"/>
  <c r="L443"/>
  <c r="L463"/>
  <c r="L475"/>
  <c r="L491"/>
  <c r="L503"/>
  <c r="L515"/>
  <c r="L535"/>
  <c r="L280"/>
  <c r="L284"/>
  <c r="L288"/>
  <c r="L292"/>
  <c r="L296"/>
  <c r="L300"/>
  <c r="L304"/>
  <c r="L308"/>
  <c r="L312"/>
  <c r="L316"/>
  <c r="L320"/>
  <c r="L324"/>
  <c r="L328"/>
  <c r="L332"/>
  <c r="L336"/>
  <c r="L340"/>
  <c r="L344"/>
  <c r="L348"/>
  <c r="L352"/>
  <c r="L356"/>
  <c r="L360"/>
  <c r="L364"/>
  <c r="L368"/>
  <c r="L372"/>
  <c r="L376"/>
  <c r="L380"/>
  <c r="L384"/>
  <c r="L388"/>
  <c r="L392"/>
  <c r="L396"/>
  <c r="L400"/>
  <c r="L404"/>
  <c r="L408"/>
  <c r="L412"/>
  <c r="L416"/>
  <c r="L420"/>
  <c r="L424"/>
  <c r="L428"/>
  <c r="L432"/>
  <c r="L436"/>
  <c r="L440"/>
  <c r="L444"/>
  <c r="L448"/>
  <c r="L452"/>
  <c r="L456"/>
  <c r="L460"/>
  <c r="L464"/>
  <c r="L468"/>
  <c r="L472"/>
  <c r="L476"/>
  <c r="L480"/>
  <c r="L484"/>
  <c r="L488"/>
  <c r="L492"/>
  <c r="L496"/>
  <c r="L500"/>
  <c r="L504"/>
  <c r="L508"/>
  <c r="L512"/>
  <c r="L516"/>
  <c r="L520"/>
  <c r="L524"/>
  <c r="L528"/>
  <c r="L532"/>
  <c r="L536"/>
  <c r="N540"/>
  <c r="M539"/>
  <c r="O495" l="1"/>
  <c r="M455"/>
  <c r="N538"/>
  <c r="O279"/>
  <c r="O281"/>
  <c r="O282"/>
  <c r="O284"/>
  <c r="O286"/>
  <c r="O288"/>
  <c r="O290"/>
  <c r="O291"/>
  <c r="O293"/>
  <c r="O295"/>
  <c r="O297"/>
  <c r="O299"/>
  <c r="O300"/>
  <c r="O302"/>
  <c r="O304"/>
  <c r="O305"/>
  <c r="O307"/>
  <c r="O309"/>
  <c r="O310"/>
  <c r="O312"/>
  <c r="O313"/>
  <c r="O315"/>
  <c r="O317"/>
  <c r="O318"/>
  <c r="O320"/>
  <c r="O321"/>
  <c r="O323"/>
  <c r="O324"/>
  <c r="O326"/>
  <c r="O328"/>
  <c r="O330"/>
  <c r="O331"/>
  <c r="O333"/>
  <c r="O335"/>
  <c r="O336"/>
  <c r="O338"/>
  <c r="O340"/>
  <c r="O341"/>
  <c r="O343"/>
  <c r="O345"/>
  <c r="O346"/>
  <c r="O348"/>
  <c r="O350"/>
  <c r="O351"/>
  <c r="O353"/>
  <c r="O355"/>
  <c r="O356"/>
  <c r="O358"/>
  <c r="O360"/>
  <c r="O361"/>
  <c r="O363"/>
  <c r="O365"/>
  <c r="O367"/>
  <c r="O368"/>
  <c r="O370"/>
  <c r="O372"/>
  <c r="O374"/>
  <c r="O375"/>
  <c r="O377"/>
  <c r="O379"/>
  <c r="O380"/>
  <c r="O382"/>
  <c r="O384"/>
  <c r="O385"/>
  <c r="O387"/>
  <c r="O389"/>
  <c r="O390"/>
  <c r="O392"/>
  <c r="O394"/>
  <c r="O395"/>
  <c r="O397"/>
  <c r="O398"/>
  <c r="O400"/>
  <c r="O402"/>
  <c r="O403"/>
  <c r="O405"/>
  <c r="O406"/>
  <c r="O408"/>
  <c r="O409"/>
  <c r="O411"/>
  <c r="O413"/>
  <c r="O414"/>
  <c r="O416"/>
  <c r="O418"/>
  <c r="O419"/>
  <c r="O421"/>
  <c r="O423"/>
  <c r="O424"/>
  <c r="O426"/>
  <c r="O428"/>
  <c r="O430"/>
  <c r="O431"/>
  <c r="O433"/>
  <c r="O434"/>
  <c r="O436"/>
  <c r="O438"/>
  <c r="O440"/>
  <c r="O441"/>
  <c r="O443"/>
  <c r="O445"/>
  <c r="O446"/>
  <c r="O448"/>
  <c r="O450"/>
  <c r="O451"/>
  <c r="O453"/>
  <c r="O455"/>
  <c r="O456"/>
  <c r="O458"/>
  <c r="O460"/>
  <c r="O461"/>
  <c r="O463"/>
  <c r="O465"/>
  <c r="O466"/>
  <c r="O468"/>
  <c r="O470"/>
  <c r="O471"/>
  <c r="O473"/>
  <c r="O475"/>
  <c r="O477"/>
  <c r="O479"/>
  <c r="O481"/>
  <c r="O482"/>
  <c r="O484"/>
  <c r="O486"/>
  <c r="O487"/>
  <c r="O489"/>
  <c r="O491"/>
  <c r="O493"/>
  <c r="O496"/>
  <c r="O280"/>
  <c r="O283"/>
  <c r="O285"/>
  <c r="O287"/>
  <c r="O289"/>
  <c r="O292"/>
  <c r="O294"/>
  <c r="O296"/>
  <c r="O298"/>
  <c r="O301"/>
  <c r="O303"/>
  <c r="O306"/>
  <c r="O308"/>
  <c r="O311"/>
  <c r="O314"/>
  <c r="O316"/>
  <c r="O319"/>
  <c r="O322"/>
  <c r="O325"/>
  <c r="O327"/>
  <c r="O329"/>
  <c r="O332"/>
  <c r="O334"/>
  <c r="O337"/>
  <c r="O339"/>
  <c r="O342"/>
  <c r="O344"/>
  <c r="O347"/>
  <c r="O349"/>
  <c r="O352"/>
  <c r="O354"/>
  <c r="O357"/>
  <c r="O359"/>
  <c r="O362"/>
  <c r="O364"/>
  <c r="O366"/>
  <c r="O369"/>
  <c r="O371"/>
  <c r="O373"/>
  <c r="O376"/>
  <c r="O378"/>
  <c r="O381"/>
  <c r="O383"/>
  <c r="O386"/>
  <c r="O388"/>
  <c r="O391"/>
  <c r="O393"/>
  <c r="O396"/>
  <c r="O399"/>
  <c r="O401"/>
  <c r="O404"/>
  <c r="O407"/>
  <c r="O410"/>
  <c r="O412"/>
  <c r="O415"/>
  <c r="O417"/>
  <c r="O420"/>
  <c r="O422"/>
  <c r="O425"/>
  <c r="O427"/>
  <c r="O429"/>
  <c r="O432"/>
  <c r="O435"/>
  <c r="O437"/>
  <c r="O439"/>
  <c r="O442"/>
  <c r="O444"/>
  <c r="O447"/>
  <c r="O449"/>
  <c r="O452"/>
  <c r="O454"/>
  <c r="O457"/>
  <c r="O459"/>
  <c r="O462"/>
  <c r="O464"/>
  <c r="O467"/>
  <c r="O469"/>
  <c r="O472"/>
  <c r="O474"/>
  <c r="O476"/>
  <c r="O478"/>
  <c r="O480"/>
  <c r="O483"/>
  <c r="O485"/>
  <c r="O488"/>
  <c r="O490"/>
  <c r="O492"/>
  <c r="O494"/>
  <c r="O497"/>
  <c r="O498"/>
  <c r="O500"/>
  <c r="O501"/>
  <c r="O503"/>
  <c r="O504"/>
  <c r="O506"/>
  <c r="O508"/>
  <c r="O510"/>
  <c r="O511"/>
  <c r="O513"/>
  <c r="O515"/>
  <c r="O516"/>
  <c r="O518"/>
  <c r="O520"/>
  <c r="O521"/>
  <c r="O523"/>
  <c r="O525"/>
  <c r="O526"/>
  <c r="O528"/>
  <c r="O530"/>
  <c r="O531"/>
  <c r="O534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O499"/>
  <c r="O502"/>
  <c r="O505"/>
  <c r="O507"/>
  <c r="O509"/>
  <c r="O512"/>
  <c r="O514"/>
  <c r="O517"/>
  <c r="O519"/>
  <c r="O522"/>
  <c r="O524"/>
  <c r="O527"/>
  <c r="O529"/>
  <c r="O532"/>
  <c r="O533"/>
  <c r="O535"/>
  <c r="O536"/>
  <c r="O537"/>
  <c r="O541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O539"/>
  <c r="M541"/>
  <c r="O542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O538"/>
  <c r="M540"/>
  <c r="N541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M538"/>
  <c r="N539"/>
  <c r="O540"/>
  <c r="N542"/>
  <c r="I541"/>
  <c r="I539"/>
  <c r="E539"/>
  <c r="L539" s="1"/>
  <c r="E541"/>
  <c r="L541" s="1"/>
  <c r="I542"/>
  <c r="F542"/>
  <c r="M542" s="1"/>
  <c r="E542"/>
  <c r="L542" s="1"/>
  <c r="D542"/>
  <c r="K542" s="1"/>
  <c r="D541"/>
  <c r="K541" s="1"/>
  <c r="I540"/>
  <c r="E540"/>
  <c r="L540" s="1"/>
  <c r="D540"/>
  <c r="K540" s="1"/>
  <c r="D539"/>
  <c r="K539" s="1"/>
  <c r="I538"/>
  <c r="I590" s="1"/>
  <c r="E538"/>
  <c r="L538" s="1"/>
  <c r="D538"/>
  <c r="K538" s="1"/>
  <c r="A213" l="1"/>
  <c r="B213"/>
  <c r="D213"/>
  <c r="E213"/>
  <c r="F213"/>
  <c r="G213"/>
  <c r="H213"/>
  <c r="I213"/>
  <c r="A214"/>
  <c r="B214"/>
  <c r="D214"/>
  <c r="E214"/>
  <c r="F214"/>
  <c r="G214"/>
  <c r="H214"/>
  <c r="I214"/>
  <c r="H110" i="2"/>
  <c r="H109"/>
  <c r="H108"/>
  <c r="H107"/>
  <c r="H106"/>
  <c r="H105"/>
  <c r="H104"/>
  <c r="H103"/>
  <c r="H102"/>
  <c r="H89"/>
  <c r="H88"/>
  <c r="H87"/>
  <c r="H86"/>
  <c r="H85"/>
  <c r="H84"/>
  <c r="H83"/>
  <c r="H82"/>
  <c r="H81"/>
  <c r="H68"/>
  <c r="H67"/>
  <c r="H66"/>
  <c r="H65"/>
  <c r="H64"/>
  <c r="H63"/>
  <c r="H62"/>
  <c r="H61"/>
  <c r="H60"/>
  <c r="H47"/>
  <c r="H46"/>
  <c r="H45"/>
  <c r="H44"/>
  <c r="H43"/>
  <c r="H42"/>
  <c r="H41"/>
  <c r="H40"/>
  <c r="H39"/>
  <c r="H26"/>
  <c r="H25"/>
  <c r="H24"/>
  <c r="H23"/>
  <c r="H22"/>
  <c r="H21"/>
  <c r="H20"/>
  <c r="H19"/>
  <c r="H18"/>
  <c r="H69" l="1"/>
  <c r="H48"/>
  <c r="H90"/>
  <c r="H27"/>
  <c r="H111"/>
  <c r="C213" i="1"/>
  <c r="C214"/>
  <c r="V257" l="1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23" s="1"/>
  <c r="V435" s="1"/>
  <c r="V447" s="1"/>
  <c r="V459" s="1"/>
  <c r="V471" s="1"/>
  <c r="V483" s="1"/>
  <c r="V495" s="1"/>
  <c r="V507" s="1"/>
  <c r="V519" s="1"/>
  <c r="V531" s="1"/>
  <c r="V412"/>
  <c r="V424" s="1"/>
  <c r="V436" s="1"/>
  <c r="V448" s="1"/>
  <c r="V460" s="1"/>
  <c r="V472" s="1"/>
  <c r="V484" s="1"/>
  <c r="V496" s="1"/>
  <c r="V508" s="1"/>
  <c r="V520" s="1"/>
  <c r="V532" s="1"/>
  <c r="V413"/>
  <c r="V425" s="1"/>
  <c r="V437" s="1"/>
  <c r="V449" s="1"/>
  <c r="V461" s="1"/>
  <c r="V473" s="1"/>
  <c r="V485" s="1"/>
  <c r="V497" s="1"/>
  <c r="V509" s="1"/>
  <c r="V521" s="1"/>
  <c r="V533" s="1"/>
  <c r="V414"/>
  <c r="V426" s="1"/>
  <c r="V438" s="1"/>
  <c r="V450" s="1"/>
  <c r="V462" s="1"/>
  <c r="V474" s="1"/>
  <c r="V486" s="1"/>
  <c r="V498" s="1"/>
  <c r="V510" s="1"/>
  <c r="V522" s="1"/>
  <c r="V534" s="1"/>
  <c r="V415"/>
  <c r="V427" s="1"/>
  <c r="V439" s="1"/>
  <c r="V451" s="1"/>
  <c r="V463" s="1"/>
  <c r="V475" s="1"/>
  <c r="V487" s="1"/>
  <c r="V499" s="1"/>
  <c r="V511" s="1"/>
  <c r="V523" s="1"/>
  <c r="V535" s="1"/>
  <c r="V416"/>
  <c r="V428" s="1"/>
  <c r="V440" s="1"/>
  <c r="V452" s="1"/>
  <c r="V464" s="1"/>
  <c r="V476" s="1"/>
  <c r="V488" s="1"/>
  <c r="V500" s="1"/>
  <c r="V512" s="1"/>
  <c r="V524" s="1"/>
  <c r="V536" s="1"/>
  <c r="V417"/>
  <c r="V429" s="1"/>
  <c r="V441" s="1"/>
  <c r="V453" s="1"/>
  <c r="V465" s="1"/>
  <c r="V477" s="1"/>
  <c r="V489" s="1"/>
  <c r="V501" s="1"/>
  <c r="V513" s="1"/>
  <c r="V525" s="1"/>
  <c r="V537" s="1"/>
  <c r="V418"/>
  <c r="V430" s="1"/>
  <c r="V442" s="1"/>
  <c r="V454" s="1"/>
  <c r="V466" s="1"/>
  <c r="V478" s="1"/>
  <c r="V490" s="1"/>
  <c r="V502" s="1"/>
  <c r="V514" s="1"/>
  <c r="V526" s="1"/>
  <c r="V538" s="1"/>
  <c r="V419"/>
  <c r="V431" s="1"/>
  <c r="V443" s="1"/>
  <c r="V455" s="1"/>
  <c r="V467" s="1"/>
  <c r="V479" s="1"/>
  <c r="V491" s="1"/>
  <c r="V503" s="1"/>
  <c r="V515" s="1"/>
  <c r="V527" s="1"/>
  <c r="V539" s="1"/>
  <c r="V420"/>
  <c r="V432" s="1"/>
  <c r="V444" s="1"/>
  <c r="V456" s="1"/>
  <c r="V468" s="1"/>
  <c r="V480" s="1"/>
  <c r="V492" s="1"/>
  <c r="V504" s="1"/>
  <c r="V516" s="1"/>
  <c r="V528" s="1"/>
  <c r="V540" s="1"/>
  <c r="V421"/>
  <c r="V433" s="1"/>
  <c r="V445" s="1"/>
  <c r="V457" s="1"/>
  <c r="V469" s="1"/>
  <c r="V481" s="1"/>
  <c r="V493" s="1"/>
  <c r="V505" s="1"/>
  <c r="V517" s="1"/>
  <c r="V529" s="1"/>
  <c r="V541" s="1"/>
  <c r="V422"/>
  <c r="V434" s="1"/>
  <c r="V446" s="1"/>
  <c r="V458" s="1"/>
  <c r="V470" s="1"/>
  <c r="V482" s="1"/>
  <c r="V494" s="1"/>
  <c r="V506" s="1"/>
  <c r="V518" s="1"/>
  <c r="V530" s="1"/>
  <c r="V542" s="1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213"/>
  <c r="B132" i="2" l="1"/>
  <c r="B111"/>
  <c r="I109"/>
  <c r="I110"/>
  <c r="B90"/>
  <c r="B69"/>
  <c r="C40"/>
  <c r="I89"/>
  <c r="B66"/>
  <c r="B87" s="1"/>
  <c r="B108" s="1"/>
  <c r="B129" s="1"/>
  <c r="J67"/>
  <c r="B48"/>
  <c r="B45"/>
  <c r="B46"/>
  <c r="B67" s="1"/>
  <c r="B88" s="1"/>
  <c r="B109" s="1"/>
  <c r="B130" s="1"/>
  <c r="B47"/>
  <c r="B68" s="1"/>
  <c r="B89" s="1"/>
  <c r="B110" s="1"/>
  <c r="B131" s="1"/>
  <c r="U207" i="1"/>
  <c r="V207"/>
  <c r="W207"/>
  <c r="X207"/>
  <c r="Y207"/>
  <c r="U208"/>
  <c r="V208"/>
  <c r="W208"/>
  <c r="X208"/>
  <c r="Y208"/>
  <c r="U209"/>
  <c r="V209"/>
  <c r="W209"/>
  <c r="X209"/>
  <c r="Y209"/>
  <c r="U210"/>
  <c r="V210"/>
  <c r="W210"/>
  <c r="X210"/>
  <c r="Y210"/>
  <c r="U211"/>
  <c r="V211"/>
  <c r="W211"/>
  <c r="X211"/>
  <c r="Y211"/>
  <c r="U212"/>
  <c r="V212"/>
  <c r="W212"/>
  <c r="X212"/>
  <c r="Y212"/>
  <c r="D208"/>
  <c r="E208"/>
  <c r="F208"/>
  <c r="G208"/>
  <c r="H208"/>
  <c r="I208"/>
  <c r="D209"/>
  <c r="E209"/>
  <c r="F209"/>
  <c r="G209"/>
  <c r="H209"/>
  <c r="I209"/>
  <c r="D210"/>
  <c r="E210"/>
  <c r="F210"/>
  <c r="G210"/>
  <c r="H210"/>
  <c r="I210"/>
  <c r="D211"/>
  <c r="AD211" s="1"/>
  <c r="E211"/>
  <c r="AE211" s="1"/>
  <c r="F211"/>
  <c r="G211"/>
  <c r="AG211" s="1"/>
  <c r="H211"/>
  <c r="AH211" s="1"/>
  <c r="I211"/>
  <c r="D212"/>
  <c r="E212"/>
  <c r="F212"/>
  <c r="G212"/>
  <c r="H212"/>
  <c r="I212"/>
  <c r="I207"/>
  <c r="H207"/>
  <c r="G207"/>
  <c r="F207"/>
  <c r="E207"/>
  <c r="D207"/>
  <c r="B654"/>
  <c r="B608"/>
  <c r="U203"/>
  <c r="V203"/>
  <c r="W203"/>
  <c r="X203"/>
  <c r="Y203"/>
  <c r="U204"/>
  <c r="V204"/>
  <c r="W204"/>
  <c r="X204"/>
  <c r="Y204"/>
  <c r="U205"/>
  <c r="V205"/>
  <c r="W205"/>
  <c r="X205"/>
  <c r="Y205"/>
  <c r="U206"/>
  <c r="V206"/>
  <c r="W206"/>
  <c r="X206"/>
  <c r="Y206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G206"/>
  <c r="G205"/>
  <c r="AG205" s="1"/>
  <c r="G204"/>
  <c r="G203"/>
  <c r="AG203" s="1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E206"/>
  <c r="AE206" s="1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DC542"/>
  <c r="DC541"/>
  <c r="DC540"/>
  <c r="DC539"/>
  <c r="DC538"/>
  <c r="DC537"/>
  <c r="DC536"/>
  <c r="DC535"/>
  <c r="DC534"/>
  <c r="DC533"/>
  <c r="DC532"/>
  <c r="DC531"/>
  <c r="DC530"/>
  <c r="DC529"/>
  <c r="DC528"/>
  <c r="DC527"/>
  <c r="DC526"/>
  <c r="DC525"/>
  <c r="DC524"/>
  <c r="DC523"/>
  <c r="DC522"/>
  <c r="DC521"/>
  <c r="DC520"/>
  <c r="DC519"/>
  <c r="DC518"/>
  <c r="DC517"/>
  <c r="DC516"/>
  <c r="DC515"/>
  <c r="DC514"/>
  <c r="DC513"/>
  <c r="DC512"/>
  <c r="DC511"/>
  <c r="DC510"/>
  <c r="DC509"/>
  <c r="DC508"/>
  <c r="DC507"/>
  <c r="DC506"/>
  <c r="DC505"/>
  <c r="DC504"/>
  <c r="DC503"/>
  <c r="DC502"/>
  <c r="DC501"/>
  <c r="DC500"/>
  <c r="DC499"/>
  <c r="DC498"/>
  <c r="DC497"/>
  <c r="DC496"/>
  <c r="DC495"/>
  <c r="DC494"/>
  <c r="DC493"/>
  <c r="DC492"/>
  <c r="DC491"/>
  <c r="DC490"/>
  <c r="DC489"/>
  <c r="DC488"/>
  <c r="DC487"/>
  <c r="DC486"/>
  <c r="DC485"/>
  <c r="DC484"/>
  <c r="DC483"/>
  <c r="DC482"/>
  <c r="DC481"/>
  <c r="DC480"/>
  <c r="DC479"/>
  <c r="DC478"/>
  <c r="DC477"/>
  <c r="DC476"/>
  <c r="DC475"/>
  <c r="DC474"/>
  <c r="DC473"/>
  <c r="DC472"/>
  <c r="DC471"/>
  <c r="DC470"/>
  <c r="DC469"/>
  <c r="DC468"/>
  <c r="DC467"/>
  <c r="DC466"/>
  <c r="DC465"/>
  <c r="DC464"/>
  <c r="DC463"/>
  <c r="DC462"/>
  <c r="DC461"/>
  <c r="DC460"/>
  <c r="DC459"/>
  <c r="DC458"/>
  <c r="DC457"/>
  <c r="DC456"/>
  <c r="DC455"/>
  <c r="DC454"/>
  <c r="DC453"/>
  <c r="DC452"/>
  <c r="DC451"/>
  <c r="DC450"/>
  <c r="DC449"/>
  <c r="DC448"/>
  <c r="DC447"/>
  <c r="DC446"/>
  <c r="DC445"/>
  <c r="DC444"/>
  <c r="DC443"/>
  <c r="DC442"/>
  <c r="DC441"/>
  <c r="DC440"/>
  <c r="DC439"/>
  <c r="DC438"/>
  <c r="DC437"/>
  <c r="DC436"/>
  <c r="DC435"/>
  <c r="DC434"/>
  <c r="DC433"/>
  <c r="DC432"/>
  <c r="DC431"/>
  <c r="DC430"/>
  <c r="DC429"/>
  <c r="DC428"/>
  <c r="DC427"/>
  <c r="DC426"/>
  <c r="DC425"/>
  <c r="DC424"/>
  <c r="DC423"/>
  <c r="DC422"/>
  <c r="DC421"/>
  <c r="DC420"/>
  <c r="DC419"/>
  <c r="DC418"/>
  <c r="DC417"/>
  <c r="DC416"/>
  <c r="DC415"/>
  <c r="DC414"/>
  <c r="DC413"/>
  <c r="DC412"/>
  <c r="DC411"/>
  <c r="DC410"/>
  <c r="DC409"/>
  <c r="DC408"/>
  <c r="DC407"/>
  <c r="DC406"/>
  <c r="DC405"/>
  <c r="DC404"/>
  <c r="DC403"/>
  <c r="DC402"/>
  <c r="DC401"/>
  <c r="DC400"/>
  <c r="DC399"/>
  <c r="DC398"/>
  <c r="DC397"/>
  <c r="DC396"/>
  <c r="DC395"/>
  <c r="DC394"/>
  <c r="DC393"/>
  <c r="DC392"/>
  <c r="DC391"/>
  <c r="DC390"/>
  <c r="DC389"/>
  <c r="DC388"/>
  <c r="DC387"/>
  <c r="DC386"/>
  <c r="DC385"/>
  <c r="DC384"/>
  <c r="DC383"/>
  <c r="DC382"/>
  <c r="DC381"/>
  <c r="DC380"/>
  <c r="DC379"/>
  <c r="DC378"/>
  <c r="DC377"/>
  <c r="DC376"/>
  <c r="DC375"/>
  <c r="DC374"/>
  <c r="DC373"/>
  <c r="DC372"/>
  <c r="DC371"/>
  <c r="DC370"/>
  <c r="DC369"/>
  <c r="DC368"/>
  <c r="DC367"/>
  <c r="DC366"/>
  <c r="DC365"/>
  <c r="DC364"/>
  <c r="DC363"/>
  <c r="DC362"/>
  <c r="DC361"/>
  <c r="DC360"/>
  <c r="DC359"/>
  <c r="DC358"/>
  <c r="DC357"/>
  <c r="DC356"/>
  <c r="DC355"/>
  <c r="DC354"/>
  <c r="DC353"/>
  <c r="DC352"/>
  <c r="DC351"/>
  <c r="DC350"/>
  <c r="DC349"/>
  <c r="DC348"/>
  <c r="DC347"/>
  <c r="DC346"/>
  <c r="DC345"/>
  <c r="DC344"/>
  <c r="DC343"/>
  <c r="DC342"/>
  <c r="DC341"/>
  <c r="DC340"/>
  <c r="DC339"/>
  <c r="DC338"/>
  <c r="DC337"/>
  <c r="DC336"/>
  <c r="DC335"/>
  <c r="DC334"/>
  <c r="DC333"/>
  <c r="DC332"/>
  <c r="DC331"/>
  <c r="DC330"/>
  <c r="DC329"/>
  <c r="DC328"/>
  <c r="DC327"/>
  <c r="DC326"/>
  <c r="DC325"/>
  <c r="DC324"/>
  <c r="DC323"/>
  <c r="DC322"/>
  <c r="DC321"/>
  <c r="DC320"/>
  <c r="DC319"/>
  <c r="DC318"/>
  <c r="DC317"/>
  <c r="DC316"/>
  <c r="DC315"/>
  <c r="DC314"/>
  <c r="DC313"/>
  <c r="DC312"/>
  <c r="DC311"/>
  <c r="DC310"/>
  <c r="DC309"/>
  <c r="DC308"/>
  <c r="DC307"/>
  <c r="DC306"/>
  <c r="DC305"/>
  <c r="DC304"/>
  <c r="DC303"/>
  <c r="DC302"/>
  <c r="DC301"/>
  <c r="DC300"/>
  <c r="DC299"/>
  <c r="DC298"/>
  <c r="DC297"/>
  <c r="DC296"/>
  <c r="DC295"/>
  <c r="DC294"/>
  <c r="DC293"/>
  <c r="DC292"/>
  <c r="DC291"/>
  <c r="DC290"/>
  <c r="DC289"/>
  <c r="DC288"/>
  <c r="DC287"/>
  <c r="DC286"/>
  <c r="DC285"/>
  <c r="DC284"/>
  <c r="DC283"/>
  <c r="DC282"/>
  <c r="DC281"/>
  <c r="DC280"/>
  <c r="DC279"/>
  <c r="DC278"/>
  <c r="DC277"/>
  <c r="DC276"/>
  <c r="DC275"/>
  <c r="DC274"/>
  <c r="DC273"/>
  <c r="DC272"/>
  <c r="DC271"/>
  <c r="DC270"/>
  <c r="DC269"/>
  <c r="DC268"/>
  <c r="DC267"/>
  <c r="DC266"/>
  <c r="DC265"/>
  <c r="DC264"/>
  <c r="DC263"/>
  <c r="DC262"/>
  <c r="DC261"/>
  <c r="DC260"/>
  <c r="DC259"/>
  <c r="DC258"/>
  <c r="DC257"/>
  <c r="DC256"/>
  <c r="DC255"/>
  <c r="DC254"/>
  <c r="DC253"/>
  <c r="DC252"/>
  <c r="DC251"/>
  <c r="DC250"/>
  <c r="DC249"/>
  <c r="DC248"/>
  <c r="DC247"/>
  <c r="DC246"/>
  <c r="DC245"/>
  <c r="DC244"/>
  <c r="DC243"/>
  <c r="DC242"/>
  <c r="DC241"/>
  <c r="DC240"/>
  <c r="DC239"/>
  <c r="DC238"/>
  <c r="DC237"/>
  <c r="DC236"/>
  <c r="DC235"/>
  <c r="DC234"/>
  <c r="DC233"/>
  <c r="DC232"/>
  <c r="DC231"/>
  <c r="DC230"/>
  <c r="DC229"/>
  <c r="DC228"/>
  <c r="DC227"/>
  <c r="DC226"/>
  <c r="DC225"/>
  <c r="DC224"/>
  <c r="DC223"/>
  <c r="DC222"/>
  <c r="DC221"/>
  <c r="DC220"/>
  <c r="DC219"/>
  <c r="DC218"/>
  <c r="DC217"/>
  <c r="DC216"/>
  <c r="DC215"/>
  <c r="DC214"/>
  <c r="DC213"/>
  <c r="DC212"/>
  <c r="DC211"/>
  <c r="DC210"/>
  <c r="DC209"/>
  <c r="DC208"/>
  <c r="DC207"/>
  <c r="DC206"/>
  <c r="DC205"/>
  <c r="DC204"/>
  <c r="DC203"/>
  <c r="DC202"/>
  <c r="DC201"/>
  <c r="DC200"/>
  <c r="DC199"/>
  <c r="DC198"/>
  <c r="DC197"/>
  <c r="DC196"/>
  <c r="DC195"/>
  <c r="DC194"/>
  <c r="DC193"/>
  <c r="DC192"/>
  <c r="DC191"/>
  <c r="DC190"/>
  <c r="DC189"/>
  <c r="DC188"/>
  <c r="DC187"/>
  <c r="DC186"/>
  <c r="DC185"/>
  <c r="DC184"/>
  <c r="DC183"/>
  <c r="DC182"/>
  <c r="DC181"/>
  <c r="DC180"/>
  <c r="DC179"/>
  <c r="DC178"/>
  <c r="DC177"/>
  <c r="DC176"/>
  <c r="DC175"/>
  <c r="DC174"/>
  <c r="DC173"/>
  <c r="DC172"/>
  <c r="DC171"/>
  <c r="DC170"/>
  <c r="DC169"/>
  <c r="DC168"/>
  <c r="DC167"/>
  <c r="DC166"/>
  <c r="DC165"/>
  <c r="DC164"/>
  <c r="DC163"/>
  <c r="DC162"/>
  <c r="DC161"/>
  <c r="DC160"/>
  <c r="DC159"/>
  <c r="DC158"/>
  <c r="DC157"/>
  <c r="DC156"/>
  <c r="DC155"/>
  <c r="DC154"/>
  <c r="DC153"/>
  <c r="DC152"/>
  <c r="DC151"/>
  <c r="DC150"/>
  <c r="DC149"/>
  <c r="DC148"/>
  <c r="DC147"/>
  <c r="DC146"/>
  <c r="DC145"/>
  <c r="DC144"/>
  <c r="DC143"/>
  <c r="DC142"/>
  <c r="DC141"/>
  <c r="DC140"/>
  <c r="DC139"/>
  <c r="DC138"/>
  <c r="DC137"/>
  <c r="DC136"/>
  <c r="DC135"/>
  <c r="DC134"/>
  <c r="DC133"/>
  <c r="DC132"/>
  <c r="DC131"/>
  <c r="DC130"/>
  <c r="DC129"/>
  <c r="DC128"/>
  <c r="DC127"/>
  <c r="DC126"/>
  <c r="DC125"/>
  <c r="DC124"/>
  <c r="DC123"/>
  <c r="DC122"/>
  <c r="DC121"/>
  <c r="DC120"/>
  <c r="DC119"/>
  <c r="DC118"/>
  <c r="DC117"/>
  <c r="DC116"/>
  <c r="DC115"/>
  <c r="DC114"/>
  <c r="DC113"/>
  <c r="DC112"/>
  <c r="DC111"/>
  <c r="DC110"/>
  <c r="DC109"/>
  <c r="DC108"/>
  <c r="DC107"/>
  <c r="DC106"/>
  <c r="DC105"/>
  <c r="DC104"/>
  <c r="DC103"/>
  <c r="DC102"/>
  <c r="DC101"/>
  <c r="DC100"/>
  <c r="DC99"/>
  <c r="DC98"/>
  <c r="DC97"/>
  <c r="DC96"/>
  <c r="DC95"/>
  <c r="DC94"/>
  <c r="DC93"/>
  <c r="DC92"/>
  <c r="DC91"/>
  <c r="DC90"/>
  <c r="DC89"/>
  <c r="DC88"/>
  <c r="DC87"/>
  <c r="DC86"/>
  <c r="DC85"/>
  <c r="DC84"/>
  <c r="DC83"/>
  <c r="DC82"/>
  <c r="DC81"/>
  <c r="DC80"/>
  <c r="DC79"/>
  <c r="DC78"/>
  <c r="DC77"/>
  <c r="DC76"/>
  <c r="DC75"/>
  <c r="DC74"/>
  <c r="DC73"/>
  <c r="DC72"/>
  <c r="DC71"/>
  <c r="DC70"/>
  <c r="DC69"/>
  <c r="DC68"/>
  <c r="DC67"/>
  <c r="DC66"/>
  <c r="DC65"/>
  <c r="DC64"/>
  <c r="DC63"/>
  <c r="DC62"/>
  <c r="DC61"/>
  <c r="DC60"/>
  <c r="DC59"/>
  <c r="DC58"/>
  <c r="DC57"/>
  <c r="DC56"/>
  <c r="DC55"/>
  <c r="DC54"/>
  <c r="DC53"/>
  <c r="DC52"/>
  <c r="DC51"/>
  <c r="DC50"/>
  <c r="DC49"/>
  <c r="DC48"/>
  <c r="DC47"/>
  <c r="DC46"/>
  <c r="DC45"/>
  <c r="DC44"/>
  <c r="DC43"/>
  <c r="DC42"/>
  <c r="DC41"/>
  <c r="DC40"/>
  <c r="DC39"/>
  <c r="DC38"/>
  <c r="DC37"/>
  <c r="DC36"/>
  <c r="DC35"/>
  <c r="DC34"/>
  <c r="DC33"/>
  <c r="DC32"/>
  <c r="DC31"/>
  <c r="DC30"/>
  <c r="DC29"/>
  <c r="DC28"/>
  <c r="DC27"/>
  <c r="AG204" l="1"/>
  <c r="AF209"/>
  <c r="AE203"/>
  <c r="AG209"/>
  <c r="AG206"/>
  <c r="AH209"/>
  <c r="AD209"/>
  <c r="AE205"/>
  <c r="AE209"/>
  <c r="AE204"/>
  <c r="AF211"/>
  <c r="AC211" s="1"/>
  <c r="AD207"/>
  <c r="AF207"/>
  <c r="AH207"/>
  <c r="AG212"/>
  <c r="AE212"/>
  <c r="AG210"/>
  <c r="AE210"/>
  <c r="AG208"/>
  <c r="AE208"/>
  <c r="AE207"/>
  <c r="AG207"/>
  <c r="AH212"/>
  <c r="AF212"/>
  <c r="AH210"/>
  <c r="AF210"/>
  <c r="AH208"/>
  <c r="AF208"/>
  <c r="I25" i="2"/>
  <c r="C207" i="1"/>
  <c r="C212"/>
  <c r="C210"/>
  <c r="C208"/>
  <c r="H129" i="2"/>
  <c r="C211" i="1"/>
  <c r="C209"/>
  <c r="AD212"/>
  <c r="T212"/>
  <c r="T211"/>
  <c r="AD210"/>
  <c r="T210"/>
  <c r="T209"/>
  <c r="AD208"/>
  <c r="T208"/>
  <c r="T207"/>
  <c r="I68" i="2"/>
  <c r="H131"/>
  <c r="H130"/>
  <c r="I88"/>
  <c r="J109"/>
  <c r="J110"/>
  <c r="J88"/>
  <c r="J89"/>
  <c r="I47"/>
  <c r="I67"/>
  <c r="J68"/>
  <c r="I46"/>
  <c r="J46"/>
  <c r="J47"/>
  <c r="I26"/>
  <c r="J26"/>
  <c r="J25"/>
  <c r="AH205" i="1"/>
  <c r="AH203"/>
  <c r="AF205"/>
  <c r="AD205"/>
  <c r="AF203"/>
  <c r="AD203"/>
  <c r="AH206"/>
  <c r="AF206"/>
  <c r="AD206"/>
  <c r="AH204"/>
  <c r="AF204"/>
  <c r="AD204"/>
  <c r="T206"/>
  <c r="T205"/>
  <c r="T204"/>
  <c r="T203"/>
  <c r="AC209" l="1"/>
  <c r="J131" i="2"/>
  <c r="AC207" i="1"/>
  <c r="AC208"/>
  <c r="AC212"/>
  <c r="AC210"/>
  <c r="I130" i="2"/>
  <c r="J130"/>
  <c r="AC205" i="1"/>
  <c r="I131" i="2"/>
  <c r="AC204" i="1"/>
  <c r="AC206"/>
  <c r="AC203"/>
  <c r="C206" l="1"/>
  <c r="C205"/>
  <c r="C204"/>
  <c r="C203"/>
  <c r="U199"/>
  <c r="V199"/>
  <c r="W199"/>
  <c r="X199"/>
  <c r="Y199"/>
  <c r="U200"/>
  <c r="V200"/>
  <c r="W200"/>
  <c r="X200"/>
  <c r="Y200"/>
  <c r="U201"/>
  <c r="V201"/>
  <c r="W201"/>
  <c r="X201"/>
  <c r="Y201"/>
  <c r="U202"/>
  <c r="V202"/>
  <c r="W202"/>
  <c r="X202"/>
  <c r="Y202"/>
  <c r="T200" l="1"/>
  <c r="T202"/>
  <c r="T201"/>
  <c r="T199"/>
  <c r="AD199" l="1"/>
  <c r="AG199"/>
  <c r="C39" i="2"/>
  <c r="C60" s="1"/>
  <c r="C81" s="1"/>
  <c r="C102" s="1"/>
  <c r="C123" s="1"/>
  <c r="I108" l="1"/>
  <c r="J108"/>
  <c r="I87"/>
  <c r="J87"/>
  <c r="J66"/>
  <c r="I66"/>
  <c r="I45"/>
  <c r="J45"/>
  <c r="J24"/>
  <c r="I24"/>
  <c r="AD200" i="1"/>
  <c r="AE201"/>
  <c r="AF201"/>
  <c r="AF199"/>
  <c r="I560"/>
  <c r="I559"/>
  <c r="I558"/>
  <c r="AH201" l="1"/>
  <c r="AH202"/>
  <c r="AH200"/>
  <c r="AE202"/>
  <c r="AF202"/>
  <c r="AG200"/>
  <c r="AG201"/>
  <c r="AD201"/>
  <c r="AD202"/>
  <c r="AF200"/>
  <c r="I561"/>
  <c r="M242"/>
  <c r="M254"/>
  <c r="I654" l="1"/>
  <c r="I608"/>
  <c r="AG202"/>
  <c r="AC202" s="1"/>
  <c r="AH199"/>
  <c r="AC201"/>
  <c r="C199"/>
  <c r="AE199"/>
  <c r="C200"/>
  <c r="AE200"/>
  <c r="AC200" s="1"/>
  <c r="C201"/>
  <c r="C202"/>
  <c r="U192"/>
  <c r="V192"/>
  <c r="W192"/>
  <c r="X192"/>
  <c r="Y192"/>
  <c r="U193"/>
  <c r="V193"/>
  <c r="W193"/>
  <c r="X193"/>
  <c r="Y193"/>
  <c r="U194"/>
  <c r="V194"/>
  <c r="W194"/>
  <c r="X194"/>
  <c r="Y194"/>
  <c r="U195"/>
  <c r="V195"/>
  <c r="W195"/>
  <c r="X195"/>
  <c r="Y195"/>
  <c r="U196"/>
  <c r="V196"/>
  <c r="W196"/>
  <c r="X196"/>
  <c r="Y196"/>
  <c r="U197"/>
  <c r="V197"/>
  <c r="W197"/>
  <c r="X197"/>
  <c r="Y197"/>
  <c r="U198"/>
  <c r="V198"/>
  <c r="W198"/>
  <c r="X198"/>
  <c r="Y198"/>
  <c r="Y191"/>
  <c r="X191"/>
  <c r="W191"/>
  <c r="V191"/>
  <c r="U191"/>
  <c r="Y190"/>
  <c r="X190"/>
  <c r="W190"/>
  <c r="V190"/>
  <c r="U190"/>
  <c r="Y189"/>
  <c r="X189"/>
  <c r="W189"/>
  <c r="V189"/>
  <c r="U189"/>
  <c r="Y188"/>
  <c r="X188"/>
  <c r="W188"/>
  <c r="V188"/>
  <c r="U188"/>
  <c r="Y187"/>
  <c r="X187"/>
  <c r="W187"/>
  <c r="V187"/>
  <c r="U187"/>
  <c r="Y186"/>
  <c r="X186"/>
  <c r="W186"/>
  <c r="V186"/>
  <c r="U186"/>
  <c r="Y185"/>
  <c r="X185"/>
  <c r="W185"/>
  <c r="V185"/>
  <c r="U185"/>
  <c r="Y184"/>
  <c r="X184"/>
  <c r="W184"/>
  <c r="V184"/>
  <c r="U184"/>
  <c r="Y183"/>
  <c r="X183"/>
  <c r="W183"/>
  <c r="V183"/>
  <c r="U183"/>
  <c r="Y182"/>
  <c r="X182"/>
  <c r="W182"/>
  <c r="V182"/>
  <c r="U182"/>
  <c r="Y181"/>
  <c r="X181"/>
  <c r="W181"/>
  <c r="V181"/>
  <c r="U181"/>
  <c r="Y180"/>
  <c r="X180"/>
  <c r="W180"/>
  <c r="V180"/>
  <c r="U180"/>
  <c r="Y179"/>
  <c r="X179"/>
  <c r="W179"/>
  <c r="V179"/>
  <c r="U179"/>
  <c r="Y178"/>
  <c r="X178"/>
  <c r="W178"/>
  <c r="V178"/>
  <c r="U178"/>
  <c r="Y177"/>
  <c r="X177"/>
  <c r="W177"/>
  <c r="V177"/>
  <c r="U177"/>
  <c r="Y176"/>
  <c r="X176"/>
  <c r="W176"/>
  <c r="V176"/>
  <c r="U176"/>
  <c r="Y175"/>
  <c r="X175"/>
  <c r="W175"/>
  <c r="V175"/>
  <c r="U175"/>
  <c r="Y174"/>
  <c r="X174"/>
  <c r="W174"/>
  <c r="V174"/>
  <c r="U174"/>
  <c r="Y173"/>
  <c r="X173"/>
  <c r="W173"/>
  <c r="V173"/>
  <c r="U173"/>
  <c r="Y172"/>
  <c r="X172"/>
  <c r="W172"/>
  <c r="V172"/>
  <c r="U172"/>
  <c r="Y171"/>
  <c r="X171"/>
  <c r="W171"/>
  <c r="V171"/>
  <c r="U171"/>
  <c r="Y170"/>
  <c r="X170"/>
  <c r="W170"/>
  <c r="V170"/>
  <c r="U170"/>
  <c r="Y169"/>
  <c r="X169"/>
  <c r="W169"/>
  <c r="V169"/>
  <c r="U169"/>
  <c r="Y168"/>
  <c r="X168"/>
  <c r="W168"/>
  <c r="V168"/>
  <c r="U168"/>
  <c r="Y167"/>
  <c r="X167"/>
  <c r="W167"/>
  <c r="V167"/>
  <c r="U167"/>
  <c r="Y166"/>
  <c r="X166"/>
  <c r="W166"/>
  <c r="V166"/>
  <c r="U166"/>
  <c r="Y165"/>
  <c r="X165"/>
  <c r="W165"/>
  <c r="V165"/>
  <c r="U165"/>
  <c r="Y164"/>
  <c r="X164"/>
  <c r="W164"/>
  <c r="V164"/>
  <c r="U164"/>
  <c r="Y163"/>
  <c r="X163"/>
  <c r="W163"/>
  <c r="V163"/>
  <c r="U163"/>
  <c r="Y162"/>
  <c r="X162"/>
  <c r="W162"/>
  <c r="V162"/>
  <c r="U162"/>
  <c r="Y161"/>
  <c r="X161"/>
  <c r="W161"/>
  <c r="V161"/>
  <c r="U161"/>
  <c r="Y160"/>
  <c r="X160"/>
  <c r="W160"/>
  <c r="V160"/>
  <c r="U160"/>
  <c r="Y159"/>
  <c r="X159"/>
  <c r="W159"/>
  <c r="V159"/>
  <c r="U159"/>
  <c r="Y158"/>
  <c r="X158"/>
  <c r="W158"/>
  <c r="V158"/>
  <c r="U158"/>
  <c r="Y157"/>
  <c r="X157"/>
  <c r="W157"/>
  <c r="V157"/>
  <c r="U157"/>
  <c r="Y156"/>
  <c r="X156"/>
  <c r="W156"/>
  <c r="V156"/>
  <c r="U156"/>
  <c r="Y155"/>
  <c r="X155"/>
  <c r="W155"/>
  <c r="V155"/>
  <c r="U155"/>
  <c r="Y154"/>
  <c r="X154"/>
  <c r="W154"/>
  <c r="V154"/>
  <c r="U154"/>
  <c r="Y153"/>
  <c r="X153"/>
  <c r="W153"/>
  <c r="V153"/>
  <c r="U153"/>
  <c r="Y152"/>
  <c r="X152"/>
  <c r="W152"/>
  <c r="V152"/>
  <c r="U152"/>
  <c r="Y151"/>
  <c r="X151"/>
  <c r="W151"/>
  <c r="V151"/>
  <c r="U151"/>
  <c r="Y150"/>
  <c r="X150"/>
  <c r="W150"/>
  <c r="V150"/>
  <c r="U150"/>
  <c r="Y149"/>
  <c r="X149"/>
  <c r="W149"/>
  <c r="V149"/>
  <c r="U149"/>
  <c r="Y148"/>
  <c r="X148"/>
  <c r="W148"/>
  <c r="V148"/>
  <c r="U148"/>
  <c r="Y147"/>
  <c r="X147"/>
  <c r="W147"/>
  <c r="V147"/>
  <c r="U147"/>
  <c r="Y146"/>
  <c r="X146"/>
  <c r="W146"/>
  <c r="V146"/>
  <c r="U146"/>
  <c r="Y145"/>
  <c r="X145"/>
  <c r="W145"/>
  <c r="V145"/>
  <c r="U145"/>
  <c r="Y144"/>
  <c r="X144"/>
  <c r="W144"/>
  <c r="V144"/>
  <c r="U144"/>
  <c r="Y143"/>
  <c r="X143"/>
  <c r="W143"/>
  <c r="V143"/>
  <c r="U143"/>
  <c r="Y142"/>
  <c r="X142"/>
  <c r="W142"/>
  <c r="V142"/>
  <c r="U142"/>
  <c r="Y141"/>
  <c r="X141"/>
  <c r="W141"/>
  <c r="V141"/>
  <c r="U141"/>
  <c r="Y140"/>
  <c r="X140"/>
  <c r="W140"/>
  <c r="V140"/>
  <c r="U140"/>
  <c r="Y139"/>
  <c r="X139"/>
  <c r="W139"/>
  <c r="V139"/>
  <c r="U139"/>
  <c r="Y138"/>
  <c r="X138"/>
  <c r="W138"/>
  <c r="V138"/>
  <c r="U138"/>
  <c r="Y137"/>
  <c r="X137"/>
  <c r="W137"/>
  <c r="V137"/>
  <c r="U137"/>
  <c r="Y136"/>
  <c r="X136"/>
  <c r="W136"/>
  <c r="V136"/>
  <c r="U136"/>
  <c r="Y135"/>
  <c r="X135"/>
  <c r="W135"/>
  <c r="V135"/>
  <c r="U135"/>
  <c r="Y134"/>
  <c r="X134"/>
  <c r="W134"/>
  <c r="V134"/>
  <c r="U134"/>
  <c r="Y133"/>
  <c r="X133"/>
  <c r="W133"/>
  <c r="V133"/>
  <c r="U133"/>
  <c r="Y132"/>
  <c r="X132"/>
  <c r="W132"/>
  <c r="V132"/>
  <c r="U132"/>
  <c r="Y131"/>
  <c r="X131"/>
  <c r="W131"/>
  <c r="V131"/>
  <c r="U131"/>
  <c r="Y130"/>
  <c r="X130"/>
  <c r="W130"/>
  <c r="V130"/>
  <c r="U130"/>
  <c r="Y129"/>
  <c r="X129"/>
  <c r="W129"/>
  <c r="V129"/>
  <c r="U129"/>
  <c r="Y128"/>
  <c r="X128"/>
  <c r="W128"/>
  <c r="V128"/>
  <c r="U128"/>
  <c r="Y127"/>
  <c r="X127"/>
  <c r="W127"/>
  <c r="V127"/>
  <c r="U127"/>
  <c r="Y126"/>
  <c r="X126"/>
  <c r="W126"/>
  <c r="V126"/>
  <c r="U126"/>
  <c r="Y125"/>
  <c r="X125"/>
  <c r="W125"/>
  <c r="V125"/>
  <c r="U125"/>
  <c r="Y124"/>
  <c r="X124"/>
  <c r="W124"/>
  <c r="V124"/>
  <c r="U124"/>
  <c r="Y123"/>
  <c r="X123"/>
  <c r="W123"/>
  <c r="V123"/>
  <c r="U123"/>
  <c r="Y122"/>
  <c r="X122"/>
  <c r="W122"/>
  <c r="V122"/>
  <c r="U122"/>
  <c r="Y121"/>
  <c r="X121"/>
  <c r="W121"/>
  <c r="V121"/>
  <c r="U121"/>
  <c r="Y120"/>
  <c r="X120"/>
  <c r="W120"/>
  <c r="V120"/>
  <c r="U120"/>
  <c r="Y119"/>
  <c r="X119"/>
  <c r="W119"/>
  <c r="V119"/>
  <c r="U119"/>
  <c r="Y118"/>
  <c r="X118"/>
  <c r="W118"/>
  <c r="V118"/>
  <c r="U118"/>
  <c r="Y117"/>
  <c r="X117"/>
  <c r="W117"/>
  <c r="V117"/>
  <c r="U117"/>
  <c r="Y116"/>
  <c r="X116"/>
  <c r="W116"/>
  <c r="V116"/>
  <c r="U116"/>
  <c r="Y115"/>
  <c r="X115"/>
  <c r="W115"/>
  <c r="V115"/>
  <c r="U115"/>
  <c r="Y114"/>
  <c r="X114"/>
  <c r="W114"/>
  <c r="V114"/>
  <c r="U114"/>
  <c r="Y113"/>
  <c r="X113"/>
  <c r="W113"/>
  <c r="V113"/>
  <c r="U113"/>
  <c r="Y112"/>
  <c r="X112"/>
  <c r="W112"/>
  <c r="V112"/>
  <c r="U112"/>
  <c r="Y111"/>
  <c r="X111"/>
  <c r="W111"/>
  <c r="V111"/>
  <c r="U111"/>
  <c r="Y110"/>
  <c r="X110"/>
  <c r="W110"/>
  <c r="V110"/>
  <c r="U110"/>
  <c r="Y109"/>
  <c r="X109"/>
  <c r="W109"/>
  <c r="V109"/>
  <c r="U109"/>
  <c r="Y108"/>
  <c r="X108"/>
  <c r="W108"/>
  <c r="V108"/>
  <c r="U108"/>
  <c r="Y107"/>
  <c r="X107"/>
  <c r="W107"/>
  <c r="V107"/>
  <c r="U107"/>
  <c r="Y106"/>
  <c r="X106"/>
  <c r="W106"/>
  <c r="V106"/>
  <c r="U106"/>
  <c r="Y105"/>
  <c r="X105"/>
  <c r="W105"/>
  <c r="V105"/>
  <c r="U105"/>
  <c r="Y104"/>
  <c r="X104"/>
  <c r="W104"/>
  <c r="V104"/>
  <c r="U104"/>
  <c r="Y103"/>
  <c r="X103"/>
  <c r="W103"/>
  <c r="V103"/>
  <c r="U103"/>
  <c r="Y102"/>
  <c r="X102"/>
  <c r="W102"/>
  <c r="V102"/>
  <c r="U102"/>
  <c r="Y101"/>
  <c r="X101"/>
  <c r="W101"/>
  <c r="V101"/>
  <c r="U101"/>
  <c r="Y100"/>
  <c r="X100"/>
  <c r="W100"/>
  <c r="V100"/>
  <c r="U100"/>
  <c r="Y99"/>
  <c r="X99"/>
  <c r="W99"/>
  <c r="V99"/>
  <c r="U99"/>
  <c r="Y98"/>
  <c r="X98"/>
  <c r="W98"/>
  <c r="V98"/>
  <c r="U98"/>
  <c r="Y97"/>
  <c r="X97"/>
  <c r="W97"/>
  <c r="V97"/>
  <c r="U97"/>
  <c r="Y96"/>
  <c r="X96"/>
  <c r="W96"/>
  <c r="V96"/>
  <c r="U96"/>
  <c r="Y95"/>
  <c r="X95"/>
  <c r="W95"/>
  <c r="V95"/>
  <c r="U95"/>
  <c r="Y94"/>
  <c r="X94"/>
  <c r="W94"/>
  <c r="V94"/>
  <c r="U94"/>
  <c r="Y93"/>
  <c r="X93"/>
  <c r="W93"/>
  <c r="V93"/>
  <c r="U93"/>
  <c r="Y92"/>
  <c r="X92"/>
  <c r="W92"/>
  <c r="V92"/>
  <c r="U92"/>
  <c r="Y91"/>
  <c r="X91"/>
  <c r="W91"/>
  <c r="V91"/>
  <c r="U91"/>
  <c r="Y90"/>
  <c r="X90"/>
  <c r="W90"/>
  <c r="V90"/>
  <c r="U90"/>
  <c r="Y89"/>
  <c r="X89"/>
  <c r="W89"/>
  <c r="V89"/>
  <c r="U89"/>
  <c r="Y88"/>
  <c r="X88"/>
  <c r="W88"/>
  <c r="V88"/>
  <c r="U88"/>
  <c r="Y87"/>
  <c r="X87"/>
  <c r="W87"/>
  <c r="V87"/>
  <c r="U87"/>
  <c r="Y86"/>
  <c r="X86"/>
  <c r="W86"/>
  <c r="V86"/>
  <c r="U86"/>
  <c r="Y85"/>
  <c r="X85"/>
  <c r="W85"/>
  <c r="V85"/>
  <c r="U85"/>
  <c r="Y84"/>
  <c r="X84"/>
  <c r="W84"/>
  <c r="V84"/>
  <c r="U84"/>
  <c r="Y83"/>
  <c r="X83"/>
  <c r="W83"/>
  <c r="V83"/>
  <c r="U83"/>
  <c r="Y82"/>
  <c r="X82"/>
  <c r="W82"/>
  <c r="V82"/>
  <c r="U82"/>
  <c r="Y81"/>
  <c r="X81"/>
  <c r="W81"/>
  <c r="V81"/>
  <c r="U81"/>
  <c r="Y80"/>
  <c r="X80"/>
  <c r="W80"/>
  <c r="V80"/>
  <c r="U80"/>
  <c r="Y79"/>
  <c r="X79"/>
  <c r="W79"/>
  <c r="V79"/>
  <c r="U79"/>
  <c r="Y78"/>
  <c r="X78"/>
  <c r="W78"/>
  <c r="V78"/>
  <c r="U78"/>
  <c r="Y77"/>
  <c r="X77"/>
  <c r="W77"/>
  <c r="V77"/>
  <c r="U77"/>
  <c r="Y76"/>
  <c r="X76"/>
  <c r="W76"/>
  <c r="V76"/>
  <c r="U76"/>
  <c r="Y75"/>
  <c r="X75"/>
  <c r="W75"/>
  <c r="V75"/>
  <c r="U75"/>
  <c r="Y74"/>
  <c r="X74"/>
  <c r="W74"/>
  <c r="V74"/>
  <c r="U74"/>
  <c r="Y73"/>
  <c r="X73"/>
  <c r="W73"/>
  <c r="V73"/>
  <c r="U73"/>
  <c r="Y72"/>
  <c r="X72"/>
  <c r="W72"/>
  <c r="V72"/>
  <c r="U72"/>
  <c r="Y71"/>
  <c r="X71"/>
  <c r="W71"/>
  <c r="V71"/>
  <c r="U71"/>
  <c r="Y70"/>
  <c r="X70"/>
  <c r="W70"/>
  <c r="V70"/>
  <c r="U70"/>
  <c r="Y69"/>
  <c r="X69"/>
  <c r="W69"/>
  <c r="V69"/>
  <c r="U69"/>
  <c r="Y68"/>
  <c r="X68"/>
  <c r="W68"/>
  <c r="V68"/>
  <c r="U68"/>
  <c r="Y67"/>
  <c r="X67"/>
  <c r="W67"/>
  <c r="V67"/>
  <c r="U67"/>
  <c r="Y66"/>
  <c r="X66"/>
  <c r="W66"/>
  <c r="V66"/>
  <c r="U66"/>
  <c r="Y65"/>
  <c r="X65"/>
  <c r="W65"/>
  <c r="V65"/>
  <c r="U65"/>
  <c r="Y64"/>
  <c r="X64"/>
  <c r="W64"/>
  <c r="V64"/>
  <c r="U64"/>
  <c r="Y63"/>
  <c r="X63"/>
  <c r="W63"/>
  <c r="V63"/>
  <c r="U63"/>
  <c r="Y62"/>
  <c r="X62"/>
  <c r="W62"/>
  <c r="V62"/>
  <c r="U62"/>
  <c r="Y61"/>
  <c r="X61"/>
  <c r="W61"/>
  <c r="V61"/>
  <c r="U61"/>
  <c r="Y60"/>
  <c r="X60"/>
  <c r="W60"/>
  <c r="V60"/>
  <c r="U60"/>
  <c r="Y59"/>
  <c r="X59"/>
  <c r="W59"/>
  <c r="V59"/>
  <c r="U59"/>
  <c r="Y58"/>
  <c r="X58"/>
  <c r="W58"/>
  <c r="V58"/>
  <c r="U58"/>
  <c r="Y57"/>
  <c r="X57"/>
  <c r="W57"/>
  <c r="V57"/>
  <c r="U57"/>
  <c r="Y56"/>
  <c r="X56"/>
  <c r="W56"/>
  <c r="V56"/>
  <c r="U56"/>
  <c r="Y55"/>
  <c r="X55"/>
  <c r="W55"/>
  <c r="V55"/>
  <c r="U55"/>
  <c r="Y54"/>
  <c r="X54"/>
  <c r="W54"/>
  <c r="V54"/>
  <c r="U54"/>
  <c r="Y53"/>
  <c r="X53"/>
  <c r="W53"/>
  <c r="V53"/>
  <c r="U53"/>
  <c r="Y52"/>
  <c r="X52"/>
  <c r="W52"/>
  <c r="V52"/>
  <c r="U52"/>
  <c r="Y51"/>
  <c r="X51"/>
  <c r="W51"/>
  <c r="V51"/>
  <c r="U51"/>
  <c r="Y50"/>
  <c r="X50"/>
  <c r="W50"/>
  <c r="V50"/>
  <c r="U50"/>
  <c r="Y49"/>
  <c r="X49"/>
  <c r="W49"/>
  <c r="V49"/>
  <c r="U49"/>
  <c r="Y48"/>
  <c r="X48"/>
  <c r="W48"/>
  <c r="V48"/>
  <c r="U48"/>
  <c r="Y47"/>
  <c r="X47"/>
  <c r="W47"/>
  <c r="V47"/>
  <c r="U47"/>
  <c r="Y46"/>
  <c r="X46"/>
  <c r="W46"/>
  <c r="V46"/>
  <c r="U46"/>
  <c r="Y45"/>
  <c r="X45"/>
  <c r="W45"/>
  <c r="V45"/>
  <c r="U45"/>
  <c r="Y44"/>
  <c r="X44"/>
  <c r="W44"/>
  <c r="V44"/>
  <c r="U44"/>
  <c r="Y43"/>
  <c r="X43"/>
  <c r="W43"/>
  <c r="V43"/>
  <c r="U43"/>
  <c r="Y42"/>
  <c r="X42"/>
  <c r="W42"/>
  <c r="V42"/>
  <c r="U42"/>
  <c r="Y41"/>
  <c r="X41"/>
  <c r="W41"/>
  <c r="V41"/>
  <c r="U41"/>
  <c r="Y40"/>
  <c r="X40"/>
  <c r="W40"/>
  <c r="V40"/>
  <c r="U40"/>
  <c r="Y39"/>
  <c r="X39"/>
  <c r="W39"/>
  <c r="V39"/>
  <c r="U39"/>
  <c r="Y38"/>
  <c r="X38"/>
  <c r="W38"/>
  <c r="V38"/>
  <c r="U38"/>
  <c r="Y37"/>
  <c r="X37"/>
  <c r="W37"/>
  <c r="V37"/>
  <c r="U37"/>
  <c r="Y36"/>
  <c r="X36"/>
  <c r="W36"/>
  <c r="V36"/>
  <c r="U36"/>
  <c r="Y35"/>
  <c r="X35"/>
  <c r="W35"/>
  <c r="V35"/>
  <c r="U35"/>
  <c r="Y34"/>
  <c r="X34"/>
  <c r="W34"/>
  <c r="V34"/>
  <c r="U34"/>
  <c r="Y33"/>
  <c r="X33"/>
  <c r="W33"/>
  <c r="V33"/>
  <c r="U33"/>
  <c r="Y32"/>
  <c r="X32"/>
  <c r="W32"/>
  <c r="V32"/>
  <c r="U32"/>
  <c r="Y31"/>
  <c r="X31"/>
  <c r="W31"/>
  <c r="V31"/>
  <c r="U31"/>
  <c r="Y30"/>
  <c r="X30"/>
  <c r="W30"/>
  <c r="V30"/>
  <c r="U30"/>
  <c r="Y29"/>
  <c r="X29"/>
  <c r="W29"/>
  <c r="V29"/>
  <c r="U29"/>
  <c r="Y28"/>
  <c r="X28"/>
  <c r="W28"/>
  <c r="V28"/>
  <c r="U28"/>
  <c r="Y27"/>
  <c r="X27"/>
  <c r="W27"/>
  <c r="V27"/>
  <c r="U27"/>
  <c r="Y26"/>
  <c r="X26"/>
  <c r="W26"/>
  <c r="V26"/>
  <c r="U26"/>
  <c r="Y25"/>
  <c r="X25"/>
  <c r="W25"/>
  <c r="V25"/>
  <c r="U25"/>
  <c r="Y24"/>
  <c r="X24"/>
  <c r="W24"/>
  <c r="V24"/>
  <c r="U24"/>
  <c r="Y23"/>
  <c r="X23"/>
  <c r="W23"/>
  <c r="V23"/>
  <c r="U23"/>
  <c r="Y22"/>
  <c r="X22"/>
  <c r="W22"/>
  <c r="V22"/>
  <c r="U22"/>
  <c r="Y21"/>
  <c r="X21"/>
  <c r="W21"/>
  <c r="V21"/>
  <c r="U21"/>
  <c r="Y20"/>
  <c r="X20"/>
  <c r="W20"/>
  <c r="V20"/>
  <c r="U20"/>
  <c r="Y19"/>
  <c r="X19"/>
  <c r="W19"/>
  <c r="V19"/>
  <c r="U19"/>
  <c r="Y18"/>
  <c r="X18"/>
  <c r="W18"/>
  <c r="V18"/>
  <c r="U18"/>
  <c r="Y17"/>
  <c r="X17"/>
  <c r="W17"/>
  <c r="V17"/>
  <c r="U17"/>
  <c r="Y16"/>
  <c r="X16"/>
  <c r="W16"/>
  <c r="V16"/>
  <c r="U16"/>
  <c r="Y15"/>
  <c r="X15"/>
  <c r="W15"/>
  <c r="V15"/>
  <c r="U15"/>
  <c r="Y14"/>
  <c r="X14"/>
  <c r="W14"/>
  <c r="V14"/>
  <c r="U14"/>
  <c r="Y13"/>
  <c r="X13"/>
  <c r="W13"/>
  <c r="V13"/>
  <c r="U13"/>
  <c r="Y12"/>
  <c r="X12"/>
  <c r="W12"/>
  <c r="V12"/>
  <c r="U12"/>
  <c r="Y11"/>
  <c r="X11"/>
  <c r="W11"/>
  <c r="V11"/>
  <c r="U11"/>
  <c r="Y10"/>
  <c r="X10"/>
  <c r="W10"/>
  <c r="V10"/>
  <c r="U10"/>
  <c r="Y9"/>
  <c r="X9"/>
  <c r="W9"/>
  <c r="V9"/>
  <c r="U9"/>
  <c r="Y8"/>
  <c r="X8"/>
  <c r="W8"/>
  <c r="V8"/>
  <c r="U8"/>
  <c r="Y7"/>
  <c r="X7"/>
  <c r="W7"/>
  <c r="V7"/>
  <c r="U7"/>
  <c r="Y6"/>
  <c r="X6"/>
  <c r="W6"/>
  <c r="V6"/>
  <c r="U6"/>
  <c r="Y5"/>
  <c r="X5"/>
  <c r="W5"/>
  <c r="V5"/>
  <c r="U5"/>
  <c r="Y4"/>
  <c r="X4"/>
  <c r="W4"/>
  <c r="V4"/>
  <c r="U4"/>
  <c r="Y3"/>
  <c r="X3"/>
  <c r="W3"/>
  <c r="V3"/>
  <c r="U3"/>
  <c r="AC199" l="1"/>
  <c r="T198"/>
  <c r="T196"/>
  <c r="T194"/>
  <c r="T192"/>
  <c r="T197"/>
  <c r="T195"/>
  <c r="T193"/>
  <c r="T191"/>
  <c r="AH194" l="1"/>
  <c r="AH193"/>
  <c r="AH192"/>
  <c r="AH191"/>
  <c r="AG194"/>
  <c r="AG193"/>
  <c r="AG192"/>
  <c r="AG191"/>
  <c r="AF194"/>
  <c r="AF193"/>
  <c r="AF192"/>
  <c r="AF191"/>
  <c r="AE194"/>
  <c r="AE193"/>
  <c r="AE192"/>
  <c r="AE191"/>
  <c r="AD194"/>
  <c r="AC194" s="1"/>
  <c r="AD193"/>
  <c r="AD192"/>
  <c r="AC192" s="1"/>
  <c r="AD191"/>
  <c r="AC191" l="1"/>
  <c r="AC193"/>
  <c r="T190" l="1"/>
  <c r="T189"/>
  <c r="T188"/>
  <c r="D545"/>
  <c r="C193" l="1"/>
  <c r="C194"/>
  <c r="C191"/>
  <c r="C192"/>
  <c r="T187"/>
  <c r="I44" i="2" l="1"/>
  <c r="B42"/>
  <c r="B63" s="1"/>
  <c r="B84" s="1"/>
  <c r="B105" s="1"/>
  <c r="B126" s="1"/>
  <c r="B43"/>
  <c r="B64" s="1"/>
  <c r="B85" s="1"/>
  <c r="B106" s="1"/>
  <c r="B127" s="1"/>
  <c r="B44"/>
  <c r="B65" s="1"/>
  <c r="B86" s="1"/>
  <c r="B107" s="1"/>
  <c r="B128" s="1"/>
  <c r="J43" l="1"/>
  <c r="I106"/>
  <c r="I65"/>
  <c r="I86"/>
  <c r="I107"/>
  <c r="I43"/>
  <c r="H126"/>
  <c r="H132" s="1"/>
  <c r="H127"/>
  <c r="H128"/>
  <c r="J44"/>
  <c r="J107"/>
  <c r="J106"/>
  <c r="I85"/>
  <c r="J85"/>
  <c r="J86"/>
  <c r="I22"/>
  <c r="I64"/>
  <c r="J65"/>
  <c r="J64"/>
  <c r="I23"/>
  <c r="J23"/>
  <c r="J22"/>
  <c r="I129" l="1"/>
  <c r="J129"/>
  <c r="I127"/>
  <c r="J128"/>
  <c r="I128"/>
  <c r="J127"/>
  <c r="AB627" i="1" l="1"/>
  <c r="AB628"/>
  <c r="AB629"/>
  <c r="AB630"/>
  <c r="AB631"/>
  <c r="AB632"/>
  <c r="AB633"/>
  <c r="AB634"/>
  <c r="AB635"/>
  <c r="AB636"/>
  <c r="S627"/>
  <c r="S628"/>
  <c r="S674" s="1"/>
  <c r="S629"/>
  <c r="S630"/>
  <c r="S676" s="1"/>
  <c r="S631"/>
  <c r="S632"/>
  <c r="S678" s="1"/>
  <c r="S633"/>
  <c r="S634"/>
  <c r="S680" s="1"/>
  <c r="S635"/>
  <c r="S636"/>
  <c r="S682" s="1"/>
  <c r="S673"/>
  <c r="S675"/>
  <c r="S677"/>
  <c r="S679"/>
  <c r="S681"/>
  <c r="B678" l="1"/>
  <c r="B682"/>
  <c r="B632"/>
  <c r="B633"/>
  <c r="B679" s="1"/>
  <c r="B634"/>
  <c r="B680" s="1"/>
  <c r="B635"/>
  <c r="B681" s="1"/>
  <c r="B636"/>
  <c r="AO213" l="1"/>
  <c r="AO214" l="1"/>
  <c r="AO215" l="1"/>
  <c r="T186"/>
  <c r="C37" i="2"/>
  <c r="C58" s="1"/>
  <c r="C79" s="1"/>
  <c r="C100" s="1"/>
  <c r="C121" s="1"/>
  <c r="C38"/>
  <c r="C59" s="1"/>
  <c r="C80" s="1"/>
  <c r="C101" s="1"/>
  <c r="C122" s="1"/>
  <c r="AO216" i="1" l="1"/>
  <c r="J42" i="2"/>
  <c r="I42"/>
  <c r="J105"/>
  <c r="I105"/>
  <c r="I84"/>
  <c r="J84"/>
  <c r="J63"/>
  <c r="I63"/>
  <c r="I21"/>
  <c r="J21"/>
  <c r="T185" i="1"/>
  <c r="T184"/>
  <c r="T183"/>
  <c r="T181"/>
  <c r="T180"/>
  <c r="T179"/>
  <c r="T178"/>
  <c r="T177"/>
  <c r="T176"/>
  <c r="T175"/>
  <c r="T174"/>
  <c r="T173"/>
  <c r="T172"/>
  <c r="T171"/>
  <c r="T170"/>
  <c r="T182"/>
  <c r="L4" i="2"/>
  <c r="S4"/>
  <c r="AA4" s="1"/>
  <c r="AG4"/>
  <c r="AK4"/>
  <c r="H6"/>
  <c r="I6"/>
  <c r="L6" s="1"/>
  <c r="J6"/>
  <c r="W6"/>
  <c r="X6"/>
  <c r="AA6" s="1"/>
  <c r="Y6"/>
  <c r="AK6"/>
  <c r="AL6"/>
  <c r="AO6" s="1"/>
  <c r="AM6"/>
  <c r="AF9"/>
  <c r="AF10"/>
  <c r="AF11"/>
  <c r="AF12"/>
  <c r="AE13"/>
  <c r="AF13"/>
  <c r="AF14"/>
  <c r="AF15"/>
  <c r="AF16"/>
  <c r="AF37" s="1"/>
  <c r="AF58" s="1"/>
  <c r="AF79" s="1"/>
  <c r="AF100" s="1"/>
  <c r="AF121" s="1"/>
  <c r="AF17"/>
  <c r="I19"/>
  <c r="J19"/>
  <c r="I20"/>
  <c r="J20"/>
  <c r="AF27"/>
  <c r="AF48" s="1"/>
  <c r="AF69" s="1"/>
  <c r="AF90" s="1"/>
  <c r="AF111" s="1"/>
  <c r="AF132" s="1"/>
  <c r="B29"/>
  <c r="Q29"/>
  <c r="AF29"/>
  <c r="B30"/>
  <c r="B51" s="1"/>
  <c r="B72" s="1"/>
  <c r="B93" s="1"/>
  <c r="B114" s="1"/>
  <c r="Q30"/>
  <c r="AF30"/>
  <c r="B31"/>
  <c r="C31"/>
  <c r="C52" s="1"/>
  <c r="C73" s="1"/>
  <c r="C94" s="1"/>
  <c r="C115" s="1"/>
  <c r="Q31"/>
  <c r="R31"/>
  <c r="AF31"/>
  <c r="B32"/>
  <c r="B53" s="1"/>
  <c r="B74" s="1"/>
  <c r="B95" s="1"/>
  <c r="B116" s="1"/>
  <c r="C32"/>
  <c r="C53" s="1"/>
  <c r="C74" s="1"/>
  <c r="C95" s="1"/>
  <c r="C116" s="1"/>
  <c r="Q32"/>
  <c r="R32"/>
  <c r="AF32"/>
  <c r="B33"/>
  <c r="C33"/>
  <c r="Q33"/>
  <c r="R33"/>
  <c r="AF33"/>
  <c r="B34"/>
  <c r="C34"/>
  <c r="Q34"/>
  <c r="R34"/>
  <c r="AE34"/>
  <c r="AF34"/>
  <c r="B35"/>
  <c r="C35"/>
  <c r="Q35"/>
  <c r="R35"/>
  <c r="AF35"/>
  <c r="B36"/>
  <c r="C36"/>
  <c r="Q36"/>
  <c r="Q57" s="1"/>
  <c r="Q78" s="1"/>
  <c r="Q99" s="1"/>
  <c r="Q120" s="1"/>
  <c r="AF36"/>
  <c r="AF57" s="1"/>
  <c r="AF78" s="1"/>
  <c r="AF99" s="1"/>
  <c r="AF120" s="1"/>
  <c r="B37"/>
  <c r="B58" s="1"/>
  <c r="B79" s="1"/>
  <c r="B100" s="1"/>
  <c r="B121" s="1"/>
  <c r="Q37"/>
  <c r="B38"/>
  <c r="B59" s="1"/>
  <c r="B80" s="1"/>
  <c r="B101" s="1"/>
  <c r="B122" s="1"/>
  <c r="Q38"/>
  <c r="Q59" s="1"/>
  <c r="Q80" s="1"/>
  <c r="Q101" s="1"/>
  <c r="Q122" s="1"/>
  <c r="AF38"/>
  <c r="B39"/>
  <c r="B60" s="1"/>
  <c r="B81" s="1"/>
  <c r="B102" s="1"/>
  <c r="B123" s="1"/>
  <c r="Q39"/>
  <c r="Q60" s="1"/>
  <c r="Q81" s="1"/>
  <c r="Q102" s="1"/>
  <c r="Q123" s="1"/>
  <c r="B40"/>
  <c r="I40"/>
  <c r="J40"/>
  <c r="Q40"/>
  <c r="B41"/>
  <c r="B62" s="1"/>
  <c r="B83" s="1"/>
  <c r="B104" s="1"/>
  <c r="B125" s="1"/>
  <c r="J41"/>
  <c r="Q41"/>
  <c r="X41"/>
  <c r="Q48"/>
  <c r="Q69" s="1"/>
  <c r="Q90" s="1"/>
  <c r="Q111" s="1"/>
  <c r="Q132" s="1"/>
  <c r="B50"/>
  <c r="Q50"/>
  <c r="AF50"/>
  <c r="Q51"/>
  <c r="AF51"/>
  <c r="B52"/>
  <c r="Q52"/>
  <c r="R52"/>
  <c r="AF52"/>
  <c r="Q53"/>
  <c r="R53"/>
  <c r="AF53"/>
  <c r="AF74" s="1"/>
  <c r="AF95" s="1"/>
  <c r="AF116" s="1"/>
  <c r="B54"/>
  <c r="C54"/>
  <c r="Q54"/>
  <c r="R54"/>
  <c r="R75" s="1"/>
  <c r="R96" s="1"/>
  <c r="R117" s="1"/>
  <c r="AF54"/>
  <c r="B55"/>
  <c r="C55"/>
  <c r="Q55"/>
  <c r="Q76" s="1"/>
  <c r="Q97" s="1"/>
  <c r="Q118" s="1"/>
  <c r="R55"/>
  <c r="AE55"/>
  <c r="AF55"/>
  <c r="B56"/>
  <c r="C56"/>
  <c r="Q56"/>
  <c r="R56"/>
  <c r="R77" s="1"/>
  <c r="R98" s="1"/>
  <c r="R119" s="1"/>
  <c r="AF56"/>
  <c r="B57"/>
  <c r="B78" s="1"/>
  <c r="B99" s="1"/>
  <c r="B120" s="1"/>
  <c r="C57"/>
  <c r="AM57"/>
  <c r="Q58"/>
  <c r="Q79" s="1"/>
  <c r="Q100" s="1"/>
  <c r="Q121" s="1"/>
  <c r="AF59"/>
  <c r="AF80" s="1"/>
  <c r="AF101" s="1"/>
  <c r="AF122" s="1"/>
  <c r="B61"/>
  <c r="B82" s="1"/>
  <c r="B103" s="1"/>
  <c r="B124" s="1"/>
  <c r="I61"/>
  <c r="Q61"/>
  <c r="X61"/>
  <c r="I62"/>
  <c r="J62"/>
  <c r="Q62"/>
  <c r="X62"/>
  <c r="B71"/>
  <c r="Q71"/>
  <c r="Q92" s="1"/>
  <c r="Q113" s="1"/>
  <c r="AF71"/>
  <c r="Q72"/>
  <c r="AF72"/>
  <c r="AF93" s="1"/>
  <c r="AF114" s="1"/>
  <c r="B73"/>
  <c r="B94" s="1"/>
  <c r="B115" s="1"/>
  <c r="Q73"/>
  <c r="R73"/>
  <c r="R94" s="1"/>
  <c r="R115" s="1"/>
  <c r="AF73"/>
  <c r="Q74"/>
  <c r="Q95" s="1"/>
  <c r="Q116" s="1"/>
  <c r="R74"/>
  <c r="B75"/>
  <c r="B96" s="1"/>
  <c r="B117" s="1"/>
  <c r="C75"/>
  <c r="C96" s="1"/>
  <c r="C117" s="1"/>
  <c r="Q75"/>
  <c r="AF75"/>
  <c r="B76"/>
  <c r="B97" s="1"/>
  <c r="B118" s="1"/>
  <c r="C76"/>
  <c r="R76"/>
  <c r="AE76"/>
  <c r="AF76"/>
  <c r="B77"/>
  <c r="C77"/>
  <c r="C98" s="1"/>
  <c r="C119" s="1"/>
  <c r="Q77"/>
  <c r="AF77"/>
  <c r="AF98" s="1"/>
  <c r="AF119" s="1"/>
  <c r="C78"/>
  <c r="Y80"/>
  <c r="I82"/>
  <c r="Q82"/>
  <c r="I83"/>
  <c r="J83"/>
  <c r="Q83"/>
  <c r="Q104" s="1"/>
  <c r="Q125" s="1"/>
  <c r="X83"/>
  <c r="B92"/>
  <c r="B113" s="1"/>
  <c r="AF92"/>
  <c r="AF113" s="1"/>
  <c r="Q93"/>
  <c r="Q114" s="1"/>
  <c r="Q94"/>
  <c r="Q115" s="1"/>
  <c r="AF94"/>
  <c r="AF115" s="1"/>
  <c r="R95"/>
  <c r="R116" s="1"/>
  <c r="Q96"/>
  <c r="Q117" s="1"/>
  <c r="AF96"/>
  <c r="AF117" s="1"/>
  <c r="C97"/>
  <c r="C118" s="1"/>
  <c r="R97"/>
  <c r="R118" s="1"/>
  <c r="AE97"/>
  <c r="AF97"/>
  <c r="AF118" s="1"/>
  <c r="AK118"/>
  <c r="B98"/>
  <c r="B119" s="1"/>
  <c r="Q98"/>
  <c r="Q119" s="1"/>
  <c r="AL98"/>
  <c r="C99"/>
  <c r="C120" s="1"/>
  <c r="I103"/>
  <c r="J103"/>
  <c r="Q103"/>
  <c r="Q124" s="1"/>
  <c r="I104"/>
  <c r="AE118"/>
  <c r="H123"/>
  <c r="H124"/>
  <c r="P135"/>
  <c r="AE135"/>
  <c r="R2" i="1"/>
  <c r="S2"/>
  <c r="T2"/>
  <c r="U2"/>
  <c r="V2"/>
  <c r="W2"/>
  <c r="X2"/>
  <c r="Y2"/>
  <c r="AA2"/>
  <c r="AB2"/>
  <c r="AC2"/>
  <c r="AD2"/>
  <c r="AE2"/>
  <c r="AF2"/>
  <c r="AG2"/>
  <c r="AH2"/>
  <c r="S3"/>
  <c r="AG3"/>
  <c r="AH3"/>
  <c r="AB3"/>
  <c r="AK3"/>
  <c r="CK3"/>
  <c r="CM3" s="1"/>
  <c r="S4"/>
  <c r="AG4"/>
  <c r="AH4"/>
  <c r="AB4"/>
  <c r="AK4"/>
  <c r="BB4"/>
  <c r="BT4"/>
  <c r="CK4"/>
  <c r="CN3" s="1"/>
  <c r="CL4"/>
  <c r="CL5" s="1"/>
  <c r="CL6" s="1"/>
  <c r="CL7" s="1"/>
  <c r="CL8" s="1"/>
  <c r="CL9" s="1"/>
  <c r="CL10" s="1"/>
  <c r="CL11" s="1"/>
  <c r="CL12" s="1"/>
  <c r="CL13" s="1"/>
  <c r="CL14" s="1"/>
  <c r="CL15" s="1"/>
  <c r="CL16" s="1"/>
  <c r="CL17" s="1"/>
  <c r="CL18" s="1"/>
  <c r="CL19" s="1"/>
  <c r="CL20" s="1"/>
  <c r="CL21" s="1"/>
  <c r="CL22" s="1"/>
  <c r="CL23" s="1"/>
  <c r="CL24" s="1"/>
  <c r="CL25" s="1"/>
  <c r="CL26" s="1"/>
  <c r="CL27" s="1"/>
  <c r="CL28" s="1"/>
  <c r="CL29" s="1"/>
  <c r="CL30" s="1"/>
  <c r="CL31" s="1"/>
  <c r="CL32" s="1"/>
  <c r="CL33" s="1"/>
  <c r="CL34" s="1"/>
  <c r="CL35" s="1"/>
  <c r="CL36" s="1"/>
  <c r="CL37" s="1"/>
  <c r="CL38" s="1"/>
  <c r="CL39" s="1"/>
  <c r="CL40" s="1"/>
  <c r="CL41" s="1"/>
  <c r="CL42" s="1"/>
  <c r="CL43" s="1"/>
  <c r="CL44" s="1"/>
  <c r="CL45" s="1"/>
  <c r="CL46" s="1"/>
  <c r="CL47" s="1"/>
  <c r="DD4"/>
  <c r="DD5" s="1"/>
  <c r="DD6" s="1"/>
  <c r="DD7" s="1"/>
  <c r="DD8" s="1"/>
  <c r="DD9" s="1"/>
  <c r="DD10" s="1"/>
  <c r="DD11" s="1"/>
  <c r="DD12" s="1"/>
  <c r="DD13" s="1"/>
  <c r="DD14" s="1"/>
  <c r="DD15" s="1"/>
  <c r="DD16" s="1"/>
  <c r="DD17" s="1"/>
  <c r="DD18" s="1"/>
  <c r="DD19" s="1"/>
  <c r="DD20" s="1"/>
  <c r="DD21" s="1"/>
  <c r="DD22" s="1"/>
  <c r="DD23" s="1"/>
  <c r="DD24" s="1"/>
  <c r="DD25" s="1"/>
  <c r="DD26" s="1"/>
  <c r="DD27" s="1"/>
  <c r="DD28" s="1"/>
  <c r="DD29" s="1"/>
  <c r="DD30" s="1"/>
  <c r="DD31" s="1"/>
  <c r="DD32" s="1"/>
  <c r="DD33" s="1"/>
  <c r="DD34" s="1"/>
  <c r="DD35" s="1"/>
  <c r="DD36" s="1"/>
  <c r="DD37" s="1"/>
  <c r="DD38" s="1"/>
  <c r="DD39" s="1"/>
  <c r="DD40" s="1"/>
  <c r="DD41" s="1"/>
  <c r="DD42" s="1"/>
  <c r="DD43" s="1"/>
  <c r="DD44" s="1"/>
  <c r="DD45" s="1"/>
  <c r="DD46" s="1"/>
  <c r="DD47" s="1"/>
  <c r="S5"/>
  <c r="AG5"/>
  <c r="AB5"/>
  <c r="AH5"/>
  <c r="AK5"/>
  <c r="BB5"/>
  <c r="BB6" s="1"/>
  <c r="BB7" s="1"/>
  <c r="BB8" s="1"/>
  <c r="BB9" s="1"/>
  <c r="BB10" s="1"/>
  <c r="BB11" s="1"/>
  <c r="BB12" s="1"/>
  <c r="BB13" s="1"/>
  <c r="BB14" s="1"/>
  <c r="BB15" s="1"/>
  <c r="BB16" s="1"/>
  <c r="BB17" s="1"/>
  <c r="BB18" s="1"/>
  <c r="BT5"/>
  <c r="CK5"/>
  <c r="CO3" s="1"/>
  <c r="S6"/>
  <c r="AG6"/>
  <c r="AH6"/>
  <c r="AB6"/>
  <c r="AK6"/>
  <c r="BT6"/>
  <c r="BT7" s="1"/>
  <c r="BT8" s="1"/>
  <c r="BT9" s="1"/>
  <c r="BT10" s="1"/>
  <c r="BT11" s="1"/>
  <c r="BT12" s="1"/>
  <c r="BT13" s="1"/>
  <c r="BT14" s="1"/>
  <c r="BT15" s="1"/>
  <c r="BT16" s="1"/>
  <c r="BT17" s="1"/>
  <c r="BT18" s="1"/>
  <c r="BT19" s="1"/>
  <c r="BT20" s="1"/>
  <c r="BT21" s="1"/>
  <c r="BT22" s="1"/>
  <c r="BT23" s="1"/>
  <c r="BT24" s="1"/>
  <c r="BT25" s="1"/>
  <c r="BT26" s="1"/>
  <c r="BT27" s="1"/>
  <c r="BT28" s="1"/>
  <c r="BT29" s="1"/>
  <c r="BT30" s="1"/>
  <c r="BT31" s="1"/>
  <c r="BT32" s="1"/>
  <c r="BT33" s="1"/>
  <c r="BT34" s="1"/>
  <c r="BT35" s="1"/>
  <c r="BT36" s="1"/>
  <c r="BT37" s="1"/>
  <c r="BT38" s="1"/>
  <c r="BT39" s="1"/>
  <c r="BT40" s="1"/>
  <c r="BT41" s="1"/>
  <c r="BT42" s="1"/>
  <c r="BT43" s="1"/>
  <c r="BT44" s="1"/>
  <c r="BT45" s="1"/>
  <c r="BT46" s="1"/>
  <c r="BT47" s="1"/>
  <c r="CK6"/>
  <c r="CP3" s="1"/>
  <c r="S7"/>
  <c r="AG7"/>
  <c r="AH7"/>
  <c r="AB7"/>
  <c r="AK7"/>
  <c r="CK7"/>
  <c r="CQ3" s="1"/>
  <c r="S8"/>
  <c r="AG8"/>
  <c r="AH8"/>
  <c r="AB8"/>
  <c r="AK8"/>
  <c r="CK8"/>
  <c r="CR3" s="1"/>
  <c r="S9"/>
  <c r="AG9"/>
  <c r="AH9"/>
  <c r="AB9"/>
  <c r="AK9"/>
  <c r="CK9"/>
  <c r="CS3" s="1"/>
  <c r="S10"/>
  <c r="AG10"/>
  <c r="AH10"/>
  <c r="AB10"/>
  <c r="AK10"/>
  <c r="CK10"/>
  <c r="CT3" s="1"/>
  <c r="S11"/>
  <c r="AG11"/>
  <c r="AH11"/>
  <c r="AB11"/>
  <c r="AK11"/>
  <c r="CK11"/>
  <c r="CU3" s="1"/>
  <c r="S12"/>
  <c r="AG12"/>
  <c r="AH12"/>
  <c r="AB12"/>
  <c r="AK12"/>
  <c r="CK12"/>
  <c r="CV3" s="1"/>
  <c r="S13"/>
  <c r="AG13"/>
  <c r="AH13"/>
  <c r="AB13"/>
  <c r="AK13"/>
  <c r="CK13"/>
  <c r="CW3" s="1"/>
  <c r="S14"/>
  <c r="AG14"/>
  <c r="AH14"/>
  <c r="AB14"/>
  <c r="AK14"/>
  <c r="CK14"/>
  <c r="CX3" s="1"/>
  <c r="R15"/>
  <c r="S15"/>
  <c r="AA15"/>
  <c r="AB15"/>
  <c r="AJ15"/>
  <c r="AK15"/>
  <c r="BR15"/>
  <c r="CK15"/>
  <c r="CM4" s="1"/>
  <c r="R16"/>
  <c r="S16"/>
  <c r="AA16"/>
  <c r="AB16"/>
  <c r="AJ16"/>
  <c r="AK16"/>
  <c r="BR16"/>
  <c r="CK16"/>
  <c r="CN4" s="1"/>
  <c r="R17"/>
  <c r="S17"/>
  <c r="AA17"/>
  <c r="AB17"/>
  <c r="AJ17"/>
  <c r="AK17"/>
  <c r="BR17"/>
  <c r="CK17"/>
  <c r="CO4" s="1"/>
  <c r="R18"/>
  <c r="S18"/>
  <c r="AA18"/>
  <c r="AB18"/>
  <c r="AJ18"/>
  <c r="AK18"/>
  <c r="BR18"/>
  <c r="CK18"/>
  <c r="CP4" s="1"/>
  <c r="R19"/>
  <c r="S19"/>
  <c r="AA19"/>
  <c r="AB19"/>
  <c r="AJ19"/>
  <c r="AK19"/>
  <c r="BR19"/>
  <c r="CK19"/>
  <c r="CQ4" s="1"/>
  <c r="R20"/>
  <c r="S20"/>
  <c r="AA20"/>
  <c r="AB20"/>
  <c r="AJ20"/>
  <c r="AK20"/>
  <c r="BR20"/>
  <c r="CK20"/>
  <c r="CR4" s="1"/>
  <c r="R21"/>
  <c r="S21"/>
  <c r="T21"/>
  <c r="AA21"/>
  <c r="AB21"/>
  <c r="AJ21"/>
  <c r="AK21"/>
  <c r="BR21"/>
  <c r="CK21"/>
  <c r="CS4" s="1"/>
  <c r="R22"/>
  <c r="S22"/>
  <c r="AA22"/>
  <c r="AB22"/>
  <c r="AJ22"/>
  <c r="AK22"/>
  <c r="BR22"/>
  <c r="BR34" s="1"/>
  <c r="BR46" s="1"/>
  <c r="BR58" s="1"/>
  <c r="BR70" s="1"/>
  <c r="BR82" s="1"/>
  <c r="BR94" s="1"/>
  <c r="BR106" s="1"/>
  <c r="BR118" s="1"/>
  <c r="BR130" s="1"/>
  <c r="BR142" s="1"/>
  <c r="BR154" s="1"/>
  <c r="BR166" s="1"/>
  <c r="BR178" s="1"/>
  <c r="BR190" s="1"/>
  <c r="BR202" s="1"/>
  <c r="BR214" s="1"/>
  <c r="BR226" s="1"/>
  <c r="BR238" s="1"/>
  <c r="BR250" s="1"/>
  <c r="BR262" s="1"/>
  <c r="BR274" s="1"/>
  <c r="BR286" s="1"/>
  <c r="BR298" s="1"/>
  <c r="BR310" s="1"/>
  <c r="BR322" s="1"/>
  <c r="BR334" s="1"/>
  <c r="BR346" s="1"/>
  <c r="BR358" s="1"/>
  <c r="BR370" s="1"/>
  <c r="BR382" s="1"/>
  <c r="BR394" s="1"/>
  <c r="BR406" s="1"/>
  <c r="BR418" s="1"/>
  <c r="BR430" s="1"/>
  <c r="BR442" s="1"/>
  <c r="BR454" s="1"/>
  <c r="BR466" s="1"/>
  <c r="BR478" s="1"/>
  <c r="BR490" s="1"/>
  <c r="BR502" s="1"/>
  <c r="BR514" s="1"/>
  <c r="BR526" s="1"/>
  <c r="BR538" s="1"/>
  <c r="CK22"/>
  <c r="CT4" s="1"/>
  <c r="R23"/>
  <c r="S23"/>
  <c r="AA23"/>
  <c r="AB23"/>
  <c r="AJ23"/>
  <c r="AK23"/>
  <c r="BR23"/>
  <c r="BR35" s="1"/>
  <c r="BR47" s="1"/>
  <c r="CK23"/>
  <c r="CU4" s="1"/>
  <c r="R24"/>
  <c r="S24"/>
  <c r="AA24"/>
  <c r="AB24"/>
  <c r="AJ24"/>
  <c r="AK24"/>
  <c r="BR24"/>
  <c r="BR36" s="1"/>
  <c r="BR48" s="1"/>
  <c r="BR60" s="1"/>
  <c r="BR72" s="1"/>
  <c r="BR84" s="1"/>
  <c r="BR96" s="1"/>
  <c r="BR108" s="1"/>
  <c r="BR120" s="1"/>
  <c r="BR132" s="1"/>
  <c r="BR144" s="1"/>
  <c r="BR156" s="1"/>
  <c r="BR168" s="1"/>
  <c r="BR180" s="1"/>
  <c r="BR192" s="1"/>
  <c r="BR204" s="1"/>
  <c r="BR216" s="1"/>
  <c r="BR228" s="1"/>
  <c r="BR240" s="1"/>
  <c r="BR252" s="1"/>
  <c r="BR264" s="1"/>
  <c r="BR276" s="1"/>
  <c r="BR288" s="1"/>
  <c r="BR300" s="1"/>
  <c r="BR312" s="1"/>
  <c r="BR324" s="1"/>
  <c r="BR336" s="1"/>
  <c r="BR348" s="1"/>
  <c r="BR360" s="1"/>
  <c r="BR372" s="1"/>
  <c r="BR384" s="1"/>
  <c r="BR396" s="1"/>
  <c r="BR408" s="1"/>
  <c r="BR420" s="1"/>
  <c r="BR432" s="1"/>
  <c r="BR444" s="1"/>
  <c r="BR456" s="1"/>
  <c r="BR468" s="1"/>
  <c r="BR480" s="1"/>
  <c r="BR492" s="1"/>
  <c r="BR504" s="1"/>
  <c r="BR516" s="1"/>
  <c r="BR528" s="1"/>
  <c r="BR540" s="1"/>
  <c r="CK24"/>
  <c r="CV4" s="1"/>
  <c r="R25"/>
  <c r="S25"/>
  <c r="AA25"/>
  <c r="AB25"/>
  <c r="AJ25"/>
  <c r="AK25"/>
  <c r="BR25"/>
  <c r="CK25"/>
  <c r="CW4" s="1"/>
  <c r="R26"/>
  <c r="S26"/>
  <c r="AA26"/>
  <c r="AB26"/>
  <c r="AJ26"/>
  <c r="AK26"/>
  <c r="BR26"/>
  <c r="BR38" s="1"/>
  <c r="BR50" s="1"/>
  <c r="BR62" s="1"/>
  <c r="BR74" s="1"/>
  <c r="BR86" s="1"/>
  <c r="BR98" s="1"/>
  <c r="BR110" s="1"/>
  <c r="BR122" s="1"/>
  <c r="BR134" s="1"/>
  <c r="BR146" s="1"/>
  <c r="BR158" s="1"/>
  <c r="BR170" s="1"/>
  <c r="BR182" s="1"/>
  <c r="BR194" s="1"/>
  <c r="BR206" s="1"/>
  <c r="BR218" s="1"/>
  <c r="BR230" s="1"/>
  <c r="BR242" s="1"/>
  <c r="BR254" s="1"/>
  <c r="BR266" s="1"/>
  <c r="BR278" s="1"/>
  <c r="BR290" s="1"/>
  <c r="BR302" s="1"/>
  <c r="BR314" s="1"/>
  <c r="BR326" s="1"/>
  <c r="BR338" s="1"/>
  <c r="BR350" s="1"/>
  <c r="BR362" s="1"/>
  <c r="BR374" s="1"/>
  <c r="BR386" s="1"/>
  <c r="BR398" s="1"/>
  <c r="BR410" s="1"/>
  <c r="BR422" s="1"/>
  <c r="BR434" s="1"/>
  <c r="BR446" s="1"/>
  <c r="BR458" s="1"/>
  <c r="BR470" s="1"/>
  <c r="BR482" s="1"/>
  <c r="BR494" s="1"/>
  <c r="BR506" s="1"/>
  <c r="BR518" s="1"/>
  <c r="BR530" s="1"/>
  <c r="BR542" s="1"/>
  <c r="CK26"/>
  <c r="CX4" s="1"/>
  <c r="R27"/>
  <c r="S27"/>
  <c r="AA27"/>
  <c r="AB27"/>
  <c r="AJ27"/>
  <c r="AK27"/>
  <c r="BR27"/>
  <c r="BR39" s="1"/>
  <c r="BR51" s="1"/>
  <c r="BR63" s="1"/>
  <c r="BR75" s="1"/>
  <c r="BR87" s="1"/>
  <c r="BR99" s="1"/>
  <c r="BR111" s="1"/>
  <c r="BR123" s="1"/>
  <c r="BR135" s="1"/>
  <c r="BR147" s="1"/>
  <c r="BR159" s="1"/>
  <c r="BR171" s="1"/>
  <c r="BR183" s="1"/>
  <c r="BR195" s="1"/>
  <c r="BR207" s="1"/>
  <c r="BR219" s="1"/>
  <c r="BR231" s="1"/>
  <c r="BR243" s="1"/>
  <c r="BR255" s="1"/>
  <c r="BR267" s="1"/>
  <c r="BR279" s="1"/>
  <c r="BR291" s="1"/>
  <c r="BR303" s="1"/>
  <c r="BR315" s="1"/>
  <c r="BR327" s="1"/>
  <c r="BR339" s="1"/>
  <c r="BR351" s="1"/>
  <c r="BR363" s="1"/>
  <c r="BR375" s="1"/>
  <c r="BR387" s="1"/>
  <c r="BR399" s="1"/>
  <c r="BR411" s="1"/>
  <c r="BR423" s="1"/>
  <c r="BR435" s="1"/>
  <c r="BR447" s="1"/>
  <c r="BR459" s="1"/>
  <c r="BR471" s="1"/>
  <c r="BR483" s="1"/>
  <c r="BR495" s="1"/>
  <c r="BR507" s="1"/>
  <c r="BR519" s="1"/>
  <c r="BR531" s="1"/>
  <c r="CK27"/>
  <c r="CM5" s="1"/>
  <c r="DE5"/>
  <c r="R28"/>
  <c r="S28"/>
  <c r="AA28"/>
  <c r="AB28"/>
  <c r="AJ28"/>
  <c r="AK28"/>
  <c r="BR28"/>
  <c r="CK28"/>
  <c r="CN5" s="1"/>
  <c r="DF5"/>
  <c r="R29"/>
  <c r="S29"/>
  <c r="AA29"/>
  <c r="AB29"/>
  <c r="AJ29"/>
  <c r="AK29"/>
  <c r="BR29"/>
  <c r="BR41" s="1"/>
  <c r="BR53" s="1"/>
  <c r="BR65" s="1"/>
  <c r="BR77" s="1"/>
  <c r="BR89" s="1"/>
  <c r="BR101" s="1"/>
  <c r="BR113" s="1"/>
  <c r="BR125" s="1"/>
  <c r="BR137" s="1"/>
  <c r="BR149" s="1"/>
  <c r="BR161" s="1"/>
  <c r="BR173" s="1"/>
  <c r="BR185" s="1"/>
  <c r="BR197" s="1"/>
  <c r="BR209" s="1"/>
  <c r="BR221" s="1"/>
  <c r="BR233" s="1"/>
  <c r="BR245" s="1"/>
  <c r="BR257" s="1"/>
  <c r="BR269" s="1"/>
  <c r="BR281" s="1"/>
  <c r="BR293" s="1"/>
  <c r="BR305" s="1"/>
  <c r="BR317" s="1"/>
  <c r="BR329" s="1"/>
  <c r="BR341" s="1"/>
  <c r="BR353" s="1"/>
  <c r="BR365" s="1"/>
  <c r="BR377" s="1"/>
  <c r="BR389" s="1"/>
  <c r="BR401" s="1"/>
  <c r="BR413" s="1"/>
  <c r="BR425" s="1"/>
  <c r="BR437" s="1"/>
  <c r="BR449" s="1"/>
  <c r="BR461" s="1"/>
  <c r="BR473" s="1"/>
  <c r="BR485" s="1"/>
  <c r="BR497" s="1"/>
  <c r="BR509" s="1"/>
  <c r="BR521" s="1"/>
  <c r="BR533" s="1"/>
  <c r="CK29"/>
  <c r="CO5" s="1"/>
  <c r="DG5"/>
  <c r="CK30"/>
  <c r="CP5" s="1"/>
  <c r="R30"/>
  <c r="S30"/>
  <c r="AA30"/>
  <c r="AB30"/>
  <c r="AJ30"/>
  <c r="AK30"/>
  <c r="BR30"/>
  <c r="BR42" s="1"/>
  <c r="BR54" s="1"/>
  <c r="BR66" s="1"/>
  <c r="BR78" s="1"/>
  <c r="BR90" s="1"/>
  <c r="BR102" s="1"/>
  <c r="BR114" s="1"/>
  <c r="BR126" s="1"/>
  <c r="BR138" s="1"/>
  <c r="BR150" s="1"/>
  <c r="BR162" s="1"/>
  <c r="BR174" s="1"/>
  <c r="BR186" s="1"/>
  <c r="BR198" s="1"/>
  <c r="BR210" s="1"/>
  <c r="BR222" s="1"/>
  <c r="BR234" s="1"/>
  <c r="BR246" s="1"/>
  <c r="BR258" s="1"/>
  <c r="BR270" s="1"/>
  <c r="BR282" s="1"/>
  <c r="BR294" s="1"/>
  <c r="BR306" s="1"/>
  <c r="BR318" s="1"/>
  <c r="BR330" s="1"/>
  <c r="BR342" s="1"/>
  <c r="BR354" s="1"/>
  <c r="BR366" s="1"/>
  <c r="BR378" s="1"/>
  <c r="BR390" s="1"/>
  <c r="BR402" s="1"/>
  <c r="BR414" s="1"/>
  <c r="BR426" s="1"/>
  <c r="BR438" s="1"/>
  <c r="BR450" s="1"/>
  <c r="BR462" s="1"/>
  <c r="BR474" s="1"/>
  <c r="BR486" s="1"/>
  <c r="BR498" s="1"/>
  <c r="BR510" s="1"/>
  <c r="BR522" s="1"/>
  <c r="BR534" s="1"/>
  <c r="DH5"/>
  <c r="R31"/>
  <c r="S31"/>
  <c r="AA31"/>
  <c r="AB31"/>
  <c r="AJ31"/>
  <c r="AK31"/>
  <c r="BR31"/>
  <c r="BR43" s="1"/>
  <c r="BR55" s="1"/>
  <c r="BR67" s="1"/>
  <c r="BR79" s="1"/>
  <c r="BR91" s="1"/>
  <c r="BR103" s="1"/>
  <c r="BR115" s="1"/>
  <c r="BR127" s="1"/>
  <c r="BR139" s="1"/>
  <c r="BR151" s="1"/>
  <c r="BR163" s="1"/>
  <c r="BR175" s="1"/>
  <c r="BR187" s="1"/>
  <c r="BR199" s="1"/>
  <c r="BR211" s="1"/>
  <c r="BR223" s="1"/>
  <c r="BR235" s="1"/>
  <c r="BR247" s="1"/>
  <c r="BR259" s="1"/>
  <c r="BR271" s="1"/>
  <c r="BR283" s="1"/>
  <c r="BR295" s="1"/>
  <c r="BR307" s="1"/>
  <c r="BR319" s="1"/>
  <c r="BR331" s="1"/>
  <c r="BR343" s="1"/>
  <c r="BR355" s="1"/>
  <c r="BR367" s="1"/>
  <c r="BR379" s="1"/>
  <c r="BR391" s="1"/>
  <c r="BR403" s="1"/>
  <c r="BR415" s="1"/>
  <c r="BR427" s="1"/>
  <c r="BR439" s="1"/>
  <c r="BR451" s="1"/>
  <c r="BR463" s="1"/>
  <c r="BR475" s="1"/>
  <c r="BR487" s="1"/>
  <c r="BR499" s="1"/>
  <c r="BR511" s="1"/>
  <c r="BR523" s="1"/>
  <c r="BR535" s="1"/>
  <c r="CK31"/>
  <c r="CQ5" s="1"/>
  <c r="DI5"/>
  <c r="R32"/>
  <c r="S32"/>
  <c r="AA32"/>
  <c r="AB32"/>
  <c r="AJ32"/>
  <c r="AK32"/>
  <c r="BR32"/>
  <c r="CK32"/>
  <c r="CR5" s="1"/>
  <c r="DJ5"/>
  <c r="R33"/>
  <c r="S33"/>
  <c r="AA33"/>
  <c r="AB33"/>
  <c r="AJ33"/>
  <c r="AK33"/>
  <c r="BR33"/>
  <c r="BR45" s="1"/>
  <c r="BR57" s="1"/>
  <c r="BR69" s="1"/>
  <c r="BR81" s="1"/>
  <c r="BR93" s="1"/>
  <c r="BR105" s="1"/>
  <c r="BR117" s="1"/>
  <c r="BR129" s="1"/>
  <c r="BR141" s="1"/>
  <c r="BR153" s="1"/>
  <c r="BR165" s="1"/>
  <c r="BR177" s="1"/>
  <c r="BR189" s="1"/>
  <c r="BR201" s="1"/>
  <c r="BR213" s="1"/>
  <c r="BR225" s="1"/>
  <c r="BR237" s="1"/>
  <c r="BR249" s="1"/>
  <c r="BR261" s="1"/>
  <c r="BR273" s="1"/>
  <c r="BR285" s="1"/>
  <c r="BR297" s="1"/>
  <c r="BR309" s="1"/>
  <c r="BR321" s="1"/>
  <c r="BR333" s="1"/>
  <c r="BR345" s="1"/>
  <c r="BR357" s="1"/>
  <c r="BR369" s="1"/>
  <c r="BR381" s="1"/>
  <c r="BR393" s="1"/>
  <c r="BR405" s="1"/>
  <c r="BR417" s="1"/>
  <c r="BR429" s="1"/>
  <c r="BR441" s="1"/>
  <c r="BR453" s="1"/>
  <c r="BR465" s="1"/>
  <c r="BR477" s="1"/>
  <c r="BR489" s="1"/>
  <c r="BR501" s="1"/>
  <c r="BR513" s="1"/>
  <c r="BR525" s="1"/>
  <c r="BR537" s="1"/>
  <c r="CK33"/>
  <c r="CS5" s="1"/>
  <c r="DK5"/>
  <c r="R34"/>
  <c r="S34"/>
  <c r="AA34"/>
  <c r="AB34"/>
  <c r="AJ34"/>
  <c r="AK34"/>
  <c r="CK34"/>
  <c r="CT5" s="1"/>
  <c r="DL5"/>
  <c r="R35"/>
  <c r="S35"/>
  <c r="AA35"/>
  <c r="AB35"/>
  <c r="AJ35"/>
  <c r="AK35"/>
  <c r="CK35"/>
  <c r="CU5" s="1"/>
  <c r="DM5"/>
  <c r="R36"/>
  <c r="S36"/>
  <c r="AA36"/>
  <c r="AB36"/>
  <c r="AJ36"/>
  <c r="AK36"/>
  <c r="CK36"/>
  <c r="CV5" s="1"/>
  <c r="DN5"/>
  <c r="R37"/>
  <c r="S37"/>
  <c r="AA37"/>
  <c r="AB37"/>
  <c r="AJ37"/>
  <c r="AK37"/>
  <c r="BR37"/>
  <c r="CK37"/>
  <c r="CW5" s="1"/>
  <c r="DO5"/>
  <c r="R38"/>
  <c r="S38"/>
  <c r="AA38"/>
  <c r="AB38"/>
  <c r="AJ38"/>
  <c r="AK38"/>
  <c r="CK38"/>
  <c r="CX5" s="1"/>
  <c r="DP5"/>
  <c r="R39"/>
  <c r="S39"/>
  <c r="AA39"/>
  <c r="AB39"/>
  <c r="AJ39"/>
  <c r="AK39"/>
  <c r="CK39"/>
  <c r="CM6" s="1"/>
  <c r="DE6"/>
  <c r="R40"/>
  <c r="S40"/>
  <c r="AA40"/>
  <c r="AB40"/>
  <c r="AJ40"/>
  <c r="AK40"/>
  <c r="BR40"/>
  <c r="BR52" s="1"/>
  <c r="BR64" s="1"/>
  <c r="CK40"/>
  <c r="CN6" s="1"/>
  <c r="DF6"/>
  <c r="R41"/>
  <c r="S41"/>
  <c r="AA41"/>
  <c r="AB41"/>
  <c r="AJ41"/>
  <c r="AK41"/>
  <c r="CK41"/>
  <c r="CO6" s="1"/>
  <c r="DG6"/>
  <c r="R42"/>
  <c r="S42"/>
  <c r="AA42"/>
  <c r="AB42"/>
  <c r="AJ42"/>
  <c r="AK42"/>
  <c r="CK42"/>
  <c r="CP6" s="1"/>
  <c r="DH6"/>
  <c r="CK43"/>
  <c r="CQ6" s="1"/>
  <c r="R43"/>
  <c r="S43"/>
  <c r="AA43"/>
  <c r="AB43"/>
  <c r="AJ43"/>
  <c r="AK43"/>
  <c r="DI6"/>
  <c r="CK44"/>
  <c r="CR6" s="1"/>
  <c r="R44"/>
  <c r="S44"/>
  <c r="AA44"/>
  <c r="AB44"/>
  <c r="AJ44"/>
  <c r="AK44"/>
  <c r="BR44"/>
  <c r="DJ6"/>
  <c r="CK45"/>
  <c r="CS6" s="1"/>
  <c r="R45"/>
  <c r="S45"/>
  <c r="AA45"/>
  <c r="AB45"/>
  <c r="AJ45"/>
  <c r="AK45"/>
  <c r="DK6"/>
  <c r="CK46"/>
  <c r="CT6" s="1"/>
  <c r="R46"/>
  <c r="S46"/>
  <c r="AA46"/>
  <c r="AB46"/>
  <c r="AJ46"/>
  <c r="AK46"/>
  <c r="DL6"/>
  <c r="R47"/>
  <c r="S47"/>
  <c r="AA47"/>
  <c r="AB47"/>
  <c r="AJ47"/>
  <c r="AK47"/>
  <c r="CK47"/>
  <c r="CU6" s="1"/>
  <c r="DM6"/>
  <c r="R48"/>
  <c r="S48"/>
  <c r="AA48"/>
  <c r="AB48"/>
  <c r="AJ48"/>
  <c r="AK48"/>
  <c r="CK48"/>
  <c r="CV6" s="1"/>
  <c r="DN6"/>
  <c r="R49"/>
  <c r="S49"/>
  <c r="AA49"/>
  <c r="AB49"/>
  <c r="AJ49"/>
  <c r="AK49"/>
  <c r="BR49"/>
  <c r="BR61" s="1"/>
  <c r="BR73" s="1"/>
  <c r="BR85" s="1"/>
  <c r="BR97" s="1"/>
  <c r="BR109" s="1"/>
  <c r="BR121" s="1"/>
  <c r="BR133" s="1"/>
  <c r="BR145" s="1"/>
  <c r="BR157" s="1"/>
  <c r="BR169" s="1"/>
  <c r="BR181" s="1"/>
  <c r="BR193" s="1"/>
  <c r="BR205" s="1"/>
  <c r="BR217" s="1"/>
  <c r="BR229" s="1"/>
  <c r="BR241" s="1"/>
  <c r="BR253" s="1"/>
  <c r="BR265" s="1"/>
  <c r="BR277" s="1"/>
  <c r="BR289" s="1"/>
  <c r="BR301" s="1"/>
  <c r="BR313" s="1"/>
  <c r="BR325" s="1"/>
  <c r="BR337" s="1"/>
  <c r="BR349" s="1"/>
  <c r="BR361" s="1"/>
  <c r="BR373" s="1"/>
  <c r="BR385" s="1"/>
  <c r="BR397" s="1"/>
  <c r="BR409" s="1"/>
  <c r="BR421" s="1"/>
  <c r="BR433" s="1"/>
  <c r="BR445" s="1"/>
  <c r="BR457" s="1"/>
  <c r="BR469" s="1"/>
  <c r="BR481" s="1"/>
  <c r="BR493" s="1"/>
  <c r="BR505" s="1"/>
  <c r="BR517" s="1"/>
  <c r="BR529" s="1"/>
  <c r="BR541" s="1"/>
  <c r="CK49"/>
  <c r="CW6" s="1"/>
  <c r="DO6"/>
  <c r="R50"/>
  <c r="S50"/>
  <c r="AA50"/>
  <c r="AB50"/>
  <c r="AJ50"/>
  <c r="AK50"/>
  <c r="CK50"/>
  <c r="CX6" s="1"/>
  <c r="DP6"/>
  <c r="CK51"/>
  <c r="CM7" s="1"/>
  <c r="R51"/>
  <c r="S51"/>
  <c r="AA51"/>
  <c r="AB51"/>
  <c r="AJ51"/>
  <c r="AK51"/>
  <c r="DE7"/>
  <c r="CK52"/>
  <c r="CN7" s="1"/>
  <c r="R52"/>
  <c r="S52"/>
  <c r="AA52"/>
  <c r="AB52"/>
  <c r="AJ52"/>
  <c r="AK52"/>
  <c r="DF7"/>
  <c r="R53"/>
  <c r="S53"/>
  <c r="AA53"/>
  <c r="AB53"/>
  <c r="AJ53"/>
  <c r="AK53"/>
  <c r="CK53"/>
  <c r="CO7" s="1"/>
  <c r="DG7"/>
  <c r="R54"/>
  <c r="S54"/>
  <c r="AA54"/>
  <c r="AB54"/>
  <c r="AJ54"/>
  <c r="AK54"/>
  <c r="CK54"/>
  <c r="CP7" s="1"/>
  <c r="DH7"/>
  <c r="CK55"/>
  <c r="CQ7" s="1"/>
  <c r="R55"/>
  <c r="S55"/>
  <c r="AA55"/>
  <c r="AB55"/>
  <c r="AJ55"/>
  <c r="AK55"/>
  <c r="DI7"/>
  <c r="CK56"/>
  <c r="CR7" s="1"/>
  <c r="R56"/>
  <c r="S56"/>
  <c r="AA56"/>
  <c r="AB56"/>
  <c r="AJ56"/>
  <c r="AK56"/>
  <c r="BR56"/>
  <c r="BR68" s="1"/>
  <c r="BR80" s="1"/>
  <c r="BR92" s="1"/>
  <c r="BR104" s="1"/>
  <c r="BR116" s="1"/>
  <c r="BR128" s="1"/>
  <c r="BR140" s="1"/>
  <c r="BR152" s="1"/>
  <c r="BR164" s="1"/>
  <c r="BR176" s="1"/>
  <c r="BR188" s="1"/>
  <c r="BR200" s="1"/>
  <c r="BR212" s="1"/>
  <c r="BR224" s="1"/>
  <c r="BR236" s="1"/>
  <c r="BR248" s="1"/>
  <c r="BR260" s="1"/>
  <c r="BR272" s="1"/>
  <c r="BR284" s="1"/>
  <c r="BR296" s="1"/>
  <c r="BR308" s="1"/>
  <c r="BR320" s="1"/>
  <c r="BR332" s="1"/>
  <c r="BR344" s="1"/>
  <c r="BR356" s="1"/>
  <c r="BR368" s="1"/>
  <c r="BR380" s="1"/>
  <c r="BR392" s="1"/>
  <c r="BR404" s="1"/>
  <c r="BR416" s="1"/>
  <c r="BR428" s="1"/>
  <c r="BR440" s="1"/>
  <c r="BR452" s="1"/>
  <c r="BR464" s="1"/>
  <c r="BR476" s="1"/>
  <c r="BR488" s="1"/>
  <c r="BR500" s="1"/>
  <c r="BR512" s="1"/>
  <c r="BR524" s="1"/>
  <c r="BR536" s="1"/>
  <c r="DJ7"/>
  <c r="CK57"/>
  <c r="CS7" s="1"/>
  <c r="R57"/>
  <c r="S57"/>
  <c r="AA57"/>
  <c r="AB57"/>
  <c r="AJ57"/>
  <c r="AK57"/>
  <c r="DK7"/>
  <c r="CK58"/>
  <c r="CT7" s="1"/>
  <c r="R58"/>
  <c r="S58"/>
  <c r="AA58"/>
  <c r="AB58"/>
  <c r="AJ58"/>
  <c r="AK58"/>
  <c r="DL7"/>
  <c r="R59"/>
  <c r="S59"/>
  <c r="AA59"/>
  <c r="AB59"/>
  <c r="AJ59"/>
  <c r="AK59"/>
  <c r="BR59"/>
  <c r="BR71" s="1"/>
  <c r="BR83" s="1"/>
  <c r="BR95" s="1"/>
  <c r="BR107" s="1"/>
  <c r="BR119" s="1"/>
  <c r="BR131" s="1"/>
  <c r="BR143" s="1"/>
  <c r="BR155" s="1"/>
  <c r="BR167" s="1"/>
  <c r="BR179" s="1"/>
  <c r="BR191" s="1"/>
  <c r="BR203" s="1"/>
  <c r="BR215" s="1"/>
  <c r="BR227" s="1"/>
  <c r="BR239" s="1"/>
  <c r="BR251" s="1"/>
  <c r="BR263" s="1"/>
  <c r="BR275" s="1"/>
  <c r="BR287" s="1"/>
  <c r="BR299" s="1"/>
  <c r="BR311" s="1"/>
  <c r="BR323" s="1"/>
  <c r="BR335" s="1"/>
  <c r="BR347" s="1"/>
  <c r="BR359" s="1"/>
  <c r="BR371" s="1"/>
  <c r="BR383" s="1"/>
  <c r="BR395" s="1"/>
  <c r="BR407" s="1"/>
  <c r="BR419" s="1"/>
  <c r="BR431" s="1"/>
  <c r="BR443" s="1"/>
  <c r="BR455" s="1"/>
  <c r="BR467" s="1"/>
  <c r="BR479" s="1"/>
  <c r="BR491" s="1"/>
  <c r="BR503" s="1"/>
  <c r="BR515" s="1"/>
  <c r="BR527" s="1"/>
  <c r="BR539" s="1"/>
  <c r="CK59"/>
  <c r="CU7" s="1"/>
  <c r="DM7"/>
  <c r="R60"/>
  <c r="S60"/>
  <c r="AA60"/>
  <c r="AB60"/>
  <c r="AJ60"/>
  <c r="AK60"/>
  <c r="CK60"/>
  <c r="CV7" s="1"/>
  <c r="DN7"/>
  <c r="R61"/>
  <c r="S61"/>
  <c r="AA61"/>
  <c r="AB61"/>
  <c r="AJ61"/>
  <c r="AK61"/>
  <c r="CK61"/>
  <c r="CW7" s="1"/>
  <c r="DO7"/>
  <c r="R62"/>
  <c r="S62"/>
  <c r="AA62"/>
  <c r="AB62"/>
  <c r="AJ62"/>
  <c r="AK62"/>
  <c r="CK62"/>
  <c r="CX7" s="1"/>
  <c r="DP7"/>
  <c r="CK63"/>
  <c r="CM8" s="1"/>
  <c r="R63"/>
  <c r="S63"/>
  <c r="AA63"/>
  <c r="AB63"/>
  <c r="AJ63"/>
  <c r="AK63"/>
  <c r="DE8"/>
  <c r="CK64"/>
  <c r="CN8" s="1"/>
  <c r="R64"/>
  <c r="S64"/>
  <c r="AA64"/>
  <c r="AB64"/>
  <c r="AJ64"/>
  <c r="AK64"/>
  <c r="DF8"/>
  <c r="CK65"/>
  <c r="CO8" s="1"/>
  <c r="R65"/>
  <c r="S65"/>
  <c r="AA65"/>
  <c r="AB65"/>
  <c r="AJ65"/>
  <c r="AK65"/>
  <c r="DG8"/>
  <c r="CK66"/>
  <c r="CP8" s="1"/>
  <c r="R66"/>
  <c r="S66"/>
  <c r="AA66"/>
  <c r="AB66"/>
  <c r="AJ66"/>
  <c r="AK66"/>
  <c r="DH8"/>
  <c r="R67"/>
  <c r="S67"/>
  <c r="AA67"/>
  <c r="AB67"/>
  <c r="AJ67"/>
  <c r="AK67"/>
  <c r="CK67"/>
  <c r="CQ8" s="1"/>
  <c r="DI8"/>
  <c r="R68"/>
  <c r="S68"/>
  <c r="AA68"/>
  <c r="AB68"/>
  <c r="AJ68"/>
  <c r="AK68"/>
  <c r="CK68"/>
  <c r="CR8" s="1"/>
  <c r="DJ8"/>
  <c r="R69"/>
  <c r="S69"/>
  <c r="AA69"/>
  <c r="AB69"/>
  <c r="AJ69"/>
  <c r="AK69"/>
  <c r="CK69"/>
  <c r="CS8" s="1"/>
  <c r="DK8"/>
  <c r="R70"/>
  <c r="S70"/>
  <c r="AA70"/>
  <c r="AB70"/>
  <c r="AJ70"/>
  <c r="AK70"/>
  <c r="CK70"/>
  <c r="CT8" s="1"/>
  <c r="DL8"/>
  <c r="CK71"/>
  <c r="CU8" s="1"/>
  <c r="R71"/>
  <c r="S71"/>
  <c r="AA71"/>
  <c r="AB71"/>
  <c r="AJ71"/>
  <c r="AK71"/>
  <c r="DM8"/>
  <c r="CK72"/>
  <c r="CV8" s="1"/>
  <c r="R72"/>
  <c r="S72"/>
  <c r="AA72"/>
  <c r="AB72"/>
  <c r="AJ72"/>
  <c r="AK72"/>
  <c r="DN8"/>
  <c r="CK73"/>
  <c r="CW8" s="1"/>
  <c r="R73"/>
  <c r="S73"/>
  <c r="AA73"/>
  <c r="AB73"/>
  <c r="AJ73"/>
  <c r="AK73"/>
  <c r="DO8"/>
  <c r="CK74"/>
  <c r="CX8" s="1"/>
  <c r="R74"/>
  <c r="S74"/>
  <c r="AA74"/>
  <c r="AB74"/>
  <c r="AJ74"/>
  <c r="AK74"/>
  <c r="DP8"/>
  <c r="R75"/>
  <c r="S75"/>
  <c r="AA75"/>
  <c r="AB75"/>
  <c r="AJ75"/>
  <c r="AK75"/>
  <c r="CK75"/>
  <c r="CM9" s="1"/>
  <c r="DE9"/>
  <c r="R76"/>
  <c r="S76"/>
  <c r="AA76"/>
  <c r="AB76"/>
  <c r="AJ76"/>
  <c r="AK76"/>
  <c r="BR76"/>
  <c r="BR88" s="1"/>
  <c r="BR100" s="1"/>
  <c r="BR112" s="1"/>
  <c r="BR124" s="1"/>
  <c r="BR136" s="1"/>
  <c r="BR148" s="1"/>
  <c r="BR160" s="1"/>
  <c r="BR172" s="1"/>
  <c r="BR184" s="1"/>
  <c r="BR196" s="1"/>
  <c r="BR208" s="1"/>
  <c r="BR220" s="1"/>
  <c r="BR232" s="1"/>
  <c r="BR244" s="1"/>
  <c r="BR256" s="1"/>
  <c r="BR268" s="1"/>
  <c r="BR280" s="1"/>
  <c r="BR292" s="1"/>
  <c r="BR304" s="1"/>
  <c r="BR316" s="1"/>
  <c r="BR328" s="1"/>
  <c r="BR340" s="1"/>
  <c r="BR352" s="1"/>
  <c r="BR364" s="1"/>
  <c r="BR376" s="1"/>
  <c r="BR388" s="1"/>
  <c r="BR400" s="1"/>
  <c r="BR412" s="1"/>
  <c r="BR424" s="1"/>
  <c r="BR436" s="1"/>
  <c r="BR448" s="1"/>
  <c r="BR460" s="1"/>
  <c r="BR472" s="1"/>
  <c r="BR484" s="1"/>
  <c r="BR496" s="1"/>
  <c r="BR508" s="1"/>
  <c r="BR520" s="1"/>
  <c r="BR532" s="1"/>
  <c r="CK76"/>
  <c r="CN9" s="1"/>
  <c r="DF9"/>
  <c r="R77"/>
  <c r="S77"/>
  <c r="AA77"/>
  <c r="AB77"/>
  <c r="AJ77"/>
  <c r="AK77"/>
  <c r="CK77"/>
  <c r="CO9" s="1"/>
  <c r="DG9"/>
  <c r="R78"/>
  <c r="S78"/>
  <c r="AA78"/>
  <c r="AB78"/>
  <c r="AJ78"/>
  <c r="AK78"/>
  <c r="CK78"/>
  <c r="CP9" s="1"/>
  <c r="DH9"/>
  <c r="CK79"/>
  <c r="CQ9" s="1"/>
  <c r="R79"/>
  <c r="S79"/>
  <c r="AA79"/>
  <c r="AB79"/>
  <c r="AJ79"/>
  <c r="AK79"/>
  <c r="DI9"/>
  <c r="CK80"/>
  <c r="CR9" s="1"/>
  <c r="R80"/>
  <c r="S80"/>
  <c r="AA80"/>
  <c r="AB80"/>
  <c r="AJ80"/>
  <c r="AK80"/>
  <c r="DJ9"/>
  <c r="CK81"/>
  <c r="CS9" s="1"/>
  <c r="R81"/>
  <c r="S81"/>
  <c r="AA81"/>
  <c r="AB81"/>
  <c r="AJ81"/>
  <c r="AK81"/>
  <c r="DK9"/>
  <c r="CK82"/>
  <c r="CT9" s="1"/>
  <c r="R82"/>
  <c r="S82"/>
  <c r="AA82"/>
  <c r="AB82"/>
  <c r="AJ82"/>
  <c r="AK82"/>
  <c r="DL9"/>
  <c r="R83"/>
  <c r="S83"/>
  <c r="AA83"/>
  <c r="AB83"/>
  <c r="AJ83"/>
  <c r="AK83"/>
  <c r="CK83"/>
  <c r="CU9" s="1"/>
  <c r="DM9"/>
  <c r="R84"/>
  <c r="S84"/>
  <c r="AA84"/>
  <c r="AB84"/>
  <c r="AJ84"/>
  <c r="AK84"/>
  <c r="CK84"/>
  <c r="CV9" s="1"/>
  <c r="DN9"/>
  <c r="R85"/>
  <c r="S85"/>
  <c r="AA85"/>
  <c r="AB85"/>
  <c r="AJ85"/>
  <c r="AK85"/>
  <c r="CK85"/>
  <c r="CW9" s="1"/>
  <c r="DO9"/>
  <c r="R86"/>
  <c r="S86"/>
  <c r="AA86"/>
  <c r="AB86"/>
  <c r="AJ86"/>
  <c r="AK86"/>
  <c r="CK86"/>
  <c r="CX9" s="1"/>
  <c r="DP9"/>
  <c r="CK87"/>
  <c r="CM10" s="1"/>
  <c r="R87"/>
  <c r="S87"/>
  <c r="AA87"/>
  <c r="AB87"/>
  <c r="AJ87"/>
  <c r="AK87"/>
  <c r="DE10"/>
  <c r="CK88"/>
  <c r="CN10" s="1"/>
  <c r="R88"/>
  <c r="S88"/>
  <c r="AA88"/>
  <c r="AB88"/>
  <c r="AJ88"/>
  <c r="AK88"/>
  <c r="DF10"/>
  <c r="CK89"/>
  <c r="CO10" s="1"/>
  <c r="R89"/>
  <c r="S89"/>
  <c r="AA89"/>
  <c r="AB89"/>
  <c r="AJ89"/>
  <c r="AK89"/>
  <c r="DG10"/>
  <c r="CK90"/>
  <c r="CP10" s="1"/>
  <c r="R90"/>
  <c r="S90"/>
  <c r="AA90"/>
  <c r="AB90"/>
  <c r="AJ90"/>
  <c r="AK90"/>
  <c r="DH10"/>
  <c r="R91"/>
  <c r="S91"/>
  <c r="AA91"/>
  <c r="AB91"/>
  <c r="AJ91"/>
  <c r="AK91"/>
  <c r="CK91"/>
  <c r="CQ10" s="1"/>
  <c r="DI10"/>
  <c r="R92"/>
  <c r="S92"/>
  <c r="AA92"/>
  <c r="AB92"/>
  <c r="AJ92"/>
  <c r="AK92"/>
  <c r="CK92"/>
  <c r="CR10" s="1"/>
  <c r="DJ10"/>
  <c r="CK93"/>
  <c r="CS10" s="1"/>
  <c r="R93"/>
  <c r="S93"/>
  <c r="AA93"/>
  <c r="AB93"/>
  <c r="AJ93"/>
  <c r="AK93"/>
  <c r="DK10"/>
  <c r="CK94"/>
  <c r="CT10" s="1"/>
  <c r="R94"/>
  <c r="S94"/>
  <c r="AA94"/>
  <c r="AB94"/>
  <c r="AJ94"/>
  <c r="AK94"/>
  <c r="DL10"/>
  <c r="CK95"/>
  <c r="CU10" s="1"/>
  <c r="R95"/>
  <c r="S95"/>
  <c r="AA95"/>
  <c r="AB95"/>
  <c r="AJ95"/>
  <c r="AK95"/>
  <c r="DM10"/>
  <c r="CK96"/>
  <c r="CV10" s="1"/>
  <c r="R96"/>
  <c r="S96"/>
  <c r="AA96"/>
  <c r="AB96"/>
  <c r="AJ96"/>
  <c r="AK96"/>
  <c r="DN10"/>
  <c r="R97"/>
  <c r="S97"/>
  <c r="AA97"/>
  <c r="AB97"/>
  <c r="AJ97"/>
  <c r="AK97"/>
  <c r="CK97"/>
  <c r="CW10" s="1"/>
  <c r="DO10"/>
  <c r="CK98"/>
  <c r="CX10" s="1"/>
  <c r="R98"/>
  <c r="S98"/>
  <c r="AA98"/>
  <c r="AB98"/>
  <c r="AJ98"/>
  <c r="AK98"/>
  <c r="DP10"/>
  <c r="CK99"/>
  <c r="CM11" s="1"/>
  <c r="R99"/>
  <c r="S99"/>
  <c r="AA99"/>
  <c r="AB99"/>
  <c r="AJ99"/>
  <c r="AK99"/>
  <c r="DE11"/>
  <c r="CK100"/>
  <c r="CN11" s="1"/>
  <c r="R100"/>
  <c r="S100"/>
  <c r="AA100"/>
  <c r="AB100"/>
  <c r="AJ100"/>
  <c r="AK100"/>
  <c r="DF11"/>
  <c r="CK101"/>
  <c r="CO11" s="1"/>
  <c r="R101"/>
  <c r="S101"/>
  <c r="AA101"/>
  <c r="AB101"/>
  <c r="AJ101"/>
  <c r="AK101"/>
  <c r="DG11"/>
  <c r="CK102"/>
  <c r="CP11" s="1"/>
  <c r="R102"/>
  <c r="S102"/>
  <c r="AA102"/>
  <c r="AB102"/>
  <c r="AJ102"/>
  <c r="AK102"/>
  <c r="DH11"/>
  <c r="R103"/>
  <c r="S103"/>
  <c r="AA103"/>
  <c r="AB103"/>
  <c r="AJ103"/>
  <c r="AK103"/>
  <c r="CK103"/>
  <c r="CQ11" s="1"/>
  <c r="DI11"/>
  <c r="R104"/>
  <c r="S104"/>
  <c r="AA104"/>
  <c r="AB104"/>
  <c r="AJ104"/>
  <c r="AK104"/>
  <c r="CK104"/>
  <c r="CR11" s="1"/>
  <c r="DJ11"/>
  <c r="R105"/>
  <c r="S105"/>
  <c r="AA105"/>
  <c r="AB105"/>
  <c r="AJ105"/>
  <c r="AK105"/>
  <c r="CK105"/>
  <c r="CS11" s="1"/>
  <c r="DK11"/>
  <c r="R106"/>
  <c r="S106"/>
  <c r="AA106"/>
  <c r="AB106"/>
  <c r="AJ106"/>
  <c r="AK106"/>
  <c r="CK106"/>
  <c r="CT11" s="1"/>
  <c r="DL11"/>
  <c r="CK107"/>
  <c r="CU11" s="1"/>
  <c r="R107"/>
  <c r="S107"/>
  <c r="AA107"/>
  <c r="AB107"/>
  <c r="AJ107"/>
  <c r="AK107"/>
  <c r="DM11"/>
  <c r="CK108"/>
  <c r="CV11" s="1"/>
  <c r="R108"/>
  <c r="S108"/>
  <c r="AA108"/>
  <c r="AB108"/>
  <c r="AJ108"/>
  <c r="AK108"/>
  <c r="DN11"/>
  <c r="CK109"/>
  <c r="CW11" s="1"/>
  <c r="R109"/>
  <c r="S109"/>
  <c r="AA109"/>
  <c r="AB109"/>
  <c r="AJ109"/>
  <c r="AK109"/>
  <c r="DO11"/>
  <c r="CK110"/>
  <c r="CX11" s="1"/>
  <c r="R110"/>
  <c r="S110"/>
  <c r="AA110"/>
  <c r="AB110"/>
  <c r="AJ110"/>
  <c r="AK110"/>
  <c r="DP11"/>
  <c r="CK111"/>
  <c r="CM12" s="1"/>
  <c r="R111"/>
  <c r="S111"/>
  <c r="AA111"/>
  <c r="AB111"/>
  <c r="AJ111"/>
  <c r="AK111"/>
  <c r="DE12"/>
  <c r="R112"/>
  <c r="S112"/>
  <c r="AA112"/>
  <c r="AB112"/>
  <c r="AJ112"/>
  <c r="AK112"/>
  <c r="CK112"/>
  <c r="CN12" s="1"/>
  <c r="DF12"/>
  <c r="CK113"/>
  <c r="CO12" s="1"/>
  <c r="R113"/>
  <c r="S113"/>
  <c r="AA113"/>
  <c r="AB113"/>
  <c r="AJ113"/>
  <c r="AK113"/>
  <c r="DG12"/>
  <c r="R114"/>
  <c r="S114"/>
  <c r="AA114"/>
  <c r="AB114"/>
  <c r="AJ114"/>
  <c r="AK114"/>
  <c r="CK114"/>
  <c r="CP12" s="1"/>
  <c r="DH12"/>
  <c r="CK115"/>
  <c r="CQ12" s="1"/>
  <c r="R115"/>
  <c r="S115"/>
  <c r="AA115"/>
  <c r="AB115"/>
  <c r="AJ115"/>
  <c r="AK115"/>
  <c r="DI12"/>
  <c r="R116"/>
  <c r="S116"/>
  <c r="AA116"/>
  <c r="AB116"/>
  <c r="AJ116"/>
  <c r="AK116"/>
  <c r="CK116"/>
  <c r="CR12" s="1"/>
  <c r="DJ12"/>
  <c r="CK117"/>
  <c r="CS12" s="1"/>
  <c r="R117"/>
  <c r="S117"/>
  <c r="AA117"/>
  <c r="AB117"/>
  <c r="AJ117"/>
  <c r="AK117"/>
  <c r="DK12"/>
  <c r="R118"/>
  <c r="S118"/>
  <c r="AA118"/>
  <c r="AB118"/>
  <c r="AJ118"/>
  <c r="AK118"/>
  <c r="CK118"/>
  <c r="CT12" s="1"/>
  <c r="DL12"/>
  <c r="CK119"/>
  <c r="CU12" s="1"/>
  <c r="R119"/>
  <c r="S119"/>
  <c r="AA119"/>
  <c r="AB119"/>
  <c r="AJ119"/>
  <c r="AK119"/>
  <c r="DM12"/>
  <c r="R120"/>
  <c r="S120"/>
  <c r="AA120"/>
  <c r="AB120"/>
  <c r="AJ120"/>
  <c r="AK120"/>
  <c r="CK120"/>
  <c r="CV12" s="1"/>
  <c r="DN12"/>
  <c r="R121"/>
  <c r="S121"/>
  <c r="AA121"/>
  <c r="AB121"/>
  <c r="AJ121"/>
  <c r="AK121"/>
  <c r="CK121"/>
  <c r="CW12" s="1"/>
  <c r="DO12"/>
  <c r="B122"/>
  <c r="CK122"/>
  <c r="CX12" s="1"/>
  <c r="R122"/>
  <c r="AA122"/>
  <c r="AJ122"/>
  <c r="DP12"/>
  <c r="B123"/>
  <c r="S123" s="1"/>
  <c r="CK123"/>
  <c r="CM13" s="1"/>
  <c r="R123"/>
  <c r="AA123"/>
  <c r="AJ123"/>
  <c r="DE13"/>
  <c r="B124"/>
  <c r="R124"/>
  <c r="S124"/>
  <c r="AA124"/>
  <c r="AB124"/>
  <c r="AJ124"/>
  <c r="AK124"/>
  <c r="CK124"/>
  <c r="CN13" s="1"/>
  <c r="DF13"/>
  <c r="B125"/>
  <c r="CK125"/>
  <c r="CO13" s="1"/>
  <c r="R125"/>
  <c r="AA125"/>
  <c r="AJ125"/>
  <c r="DG13"/>
  <c r="B126"/>
  <c r="S126" s="1"/>
  <c r="R126"/>
  <c r="AA126"/>
  <c r="AJ126"/>
  <c r="CK126"/>
  <c r="CP13" s="1"/>
  <c r="DH13"/>
  <c r="B127"/>
  <c r="S127" s="1"/>
  <c r="R127"/>
  <c r="AA127"/>
  <c r="AJ127"/>
  <c r="CK127"/>
  <c r="CQ13" s="1"/>
  <c r="DI13"/>
  <c r="B128"/>
  <c r="S128" s="1"/>
  <c r="CK128"/>
  <c r="CR13" s="1"/>
  <c r="R128"/>
  <c r="AA128"/>
  <c r="AJ128"/>
  <c r="DJ13"/>
  <c r="B129"/>
  <c r="S129" s="1"/>
  <c r="R129"/>
  <c r="AA129"/>
  <c r="AB129"/>
  <c r="AJ129"/>
  <c r="AK129"/>
  <c r="CK129"/>
  <c r="CS13" s="1"/>
  <c r="DK13"/>
  <c r="B130"/>
  <c r="CK130"/>
  <c r="CT13" s="1"/>
  <c r="R130"/>
  <c r="S130"/>
  <c r="AA130"/>
  <c r="AB130"/>
  <c r="AJ130"/>
  <c r="AK130"/>
  <c r="DL13"/>
  <c r="B131"/>
  <c r="S131" s="1"/>
  <c r="CK131"/>
  <c r="R131"/>
  <c r="AA131"/>
  <c r="AJ131"/>
  <c r="CU13"/>
  <c r="DM13"/>
  <c r="B132"/>
  <c r="R132"/>
  <c r="AA132"/>
  <c r="AJ132"/>
  <c r="CK132"/>
  <c r="CV13" s="1"/>
  <c r="DN13"/>
  <c r="B133"/>
  <c r="AB133" s="1"/>
  <c r="CK133"/>
  <c r="CW13" s="1"/>
  <c r="R133"/>
  <c r="S133"/>
  <c r="AA133"/>
  <c r="AJ133"/>
  <c r="DO13"/>
  <c r="B134"/>
  <c r="S134" s="1"/>
  <c r="R134"/>
  <c r="AA134"/>
  <c r="AB134"/>
  <c r="AJ134"/>
  <c r="AK134"/>
  <c r="CK134"/>
  <c r="CX13" s="1"/>
  <c r="DP13"/>
  <c r="A135"/>
  <c r="R135" s="1"/>
  <c r="B135"/>
  <c r="CK135"/>
  <c r="CM14" s="1"/>
  <c r="S135"/>
  <c r="AJ135"/>
  <c r="DE14"/>
  <c r="A136"/>
  <c r="AJ136" s="1"/>
  <c r="B136"/>
  <c r="CK136"/>
  <c r="CN14" s="1"/>
  <c r="DF14"/>
  <c r="A137"/>
  <c r="R137" s="1"/>
  <c r="B137"/>
  <c r="AK137" s="1"/>
  <c r="AA137"/>
  <c r="AJ137"/>
  <c r="CK137"/>
  <c r="CO14" s="1"/>
  <c r="DG14"/>
  <c r="A138"/>
  <c r="B138"/>
  <c r="CK138"/>
  <c r="CP14" s="1"/>
  <c r="DH14"/>
  <c r="A139"/>
  <c r="B139"/>
  <c r="S139" s="1"/>
  <c r="AB139"/>
  <c r="AK139"/>
  <c r="CK139"/>
  <c r="CQ14" s="1"/>
  <c r="DI14"/>
  <c r="A140"/>
  <c r="B140"/>
  <c r="AB140" s="1"/>
  <c r="AJ140"/>
  <c r="CK140"/>
  <c r="CR14" s="1"/>
  <c r="DJ14"/>
  <c r="A141"/>
  <c r="B141"/>
  <c r="AK141" s="1"/>
  <c r="CK141"/>
  <c r="CS14" s="1"/>
  <c r="AB141"/>
  <c r="DK14"/>
  <c r="A142"/>
  <c r="B142"/>
  <c r="CK142"/>
  <c r="CT14" s="1"/>
  <c r="R142"/>
  <c r="DL14"/>
  <c r="A143"/>
  <c r="B143"/>
  <c r="AK143" s="1"/>
  <c r="CK143"/>
  <c r="CU14" s="1"/>
  <c r="R143"/>
  <c r="AA143"/>
  <c r="AJ143"/>
  <c r="DM14"/>
  <c r="A144"/>
  <c r="A156" s="1"/>
  <c r="CK144"/>
  <c r="CV14" s="1"/>
  <c r="DN14"/>
  <c r="A145"/>
  <c r="B145"/>
  <c r="AB145" s="1"/>
  <c r="R145"/>
  <c r="AA145"/>
  <c r="AJ145"/>
  <c r="AK145"/>
  <c r="CK145"/>
  <c r="CW14" s="1"/>
  <c r="DO14"/>
  <c r="A146"/>
  <c r="B146"/>
  <c r="CK146"/>
  <c r="CX14" s="1"/>
  <c r="R146"/>
  <c r="AA146"/>
  <c r="AB146"/>
  <c r="AJ146"/>
  <c r="DP14"/>
  <c r="A147"/>
  <c r="B147"/>
  <c r="AK147" s="1"/>
  <c r="CK147"/>
  <c r="CM15" s="1"/>
  <c r="R147"/>
  <c r="AA147"/>
  <c r="AJ147"/>
  <c r="DE15"/>
  <c r="A148"/>
  <c r="CK148"/>
  <c r="CN15" s="1"/>
  <c r="DF15"/>
  <c r="A149"/>
  <c r="AJ149" s="1"/>
  <c r="CK149"/>
  <c r="CO15" s="1"/>
  <c r="R149"/>
  <c r="DG15"/>
  <c r="CK150"/>
  <c r="CP15" s="1"/>
  <c r="DH15"/>
  <c r="A151"/>
  <c r="A163" s="1"/>
  <c r="R163" s="1"/>
  <c r="B151"/>
  <c r="S151"/>
  <c r="AB151"/>
  <c r="AK151"/>
  <c r="CK151"/>
  <c r="CQ15" s="1"/>
  <c r="DI15"/>
  <c r="A152"/>
  <c r="CK152"/>
  <c r="CR15" s="1"/>
  <c r="DJ15"/>
  <c r="B153"/>
  <c r="CK153"/>
  <c r="CS15" s="1"/>
  <c r="DK15"/>
  <c r="A154"/>
  <c r="AJ154" s="1"/>
  <c r="CK154"/>
  <c r="CT15" s="1"/>
  <c r="DL15"/>
  <c r="A155"/>
  <c r="AJ155" s="1"/>
  <c r="B155"/>
  <c r="S155" s="1"/>
  <c r="CK155"/>
  <c r="CU15" s="1"/>
  <c r="R155"/>
  <c r="AA155"/>
  <c r="DM15"/>
  <c r="CK156"/>
  <c r="CV15" s="1"/>
  <c r="DN15"/>
  <c r="A157"/>
  <c r="R157" s="1"/>
  <c r="T157"/>
  <c r="AJ157"/>
  <c r="CK157"/>
  <c r="CW15" s="1"/>
  <c r="DO15"/>
  <c r="A158"/>
  <c r="B158"/>
  <c r="R158"/>
  <c r="S158"/>
  <c r="AA158"/>
  <c r="AB158"/>
  <c r="AJ158"/>
  <c r="CK158"/>
  <c r="CX15" s="1"/>
  <c r="DP15"/>
  <c r="A159"/>
  <c r="CK159"/>
  <c r="CM16" s="1"/>
  <c r="DE16"/>
  <c r="CK160"/>
  <c r="CN16" s="1"/>
  <c r="DF16"/>
  <c r="CK161"/>
  <c r="CO16" s="1"/>
  <c r="DG16"/>
  <c r="CK162"/>
  <c r="CP16" s="1"/>
  <c r="DH16"/>
  <c r="B163"/>
  <c r="S163" s="1"/>
  <c r="CK163"/>
  <c r="CQ16" s="1"/>
  <c r="AB163"/>
  <c r="AK163"/>
  <c r="DI16"/>
  <c r="CK164"/>
  <c r="CR16" s="1"/>
  <c r="DJ16"/>
  <c r="CK165"/>
  <c r="CS16" s="1"/>
  <c r="DK16"/>
  <c r="CK166"/>
  <c r="CT16" s="1"/>
  <c r="DL16"/>
  <c r="A167"/>
  <c r="CK167"/>
  <c r="CU16" s="1"/>
  <c r="R167"/>
  <c r="DM16"/>
  <c r="CK168"/>
  <c r="CV16" s="1"/>
  <c r="DN16"/>
  <c r="A169"/>
  <c r="R169" s="1"/>
  <c r="CK169"/>
  <c r="CW16" s="1"/>
  <c r="DO16"/>
  <c r="A170"/>
  <c r="DP16"/>
  <c r="DE17"/>
  <c r="DF17"/>
  <c r="DG17"/>
  <c r="DH17"/>
  <c r="DI17"/>
  <c r="DJ17"/>
  <c r="DK17"/>
  <c r="DL17"/>
  <c r="A179"/>
  <c r="A191" s="1"/>
  <c r="AJ191" s="1"/>
  <c r="DM17"/>
  <c r="DN17"/>
  <c r="A181"/>
  <c r="DO17"/>
  <c r="A182"/>
  <c r="A194" s="1"/>
  <c r="DP17"/>
  <c r="DE18"/>
  <c r="DF18"/>
  <c r="DG18"/>
  <c r="DH18"/>
  <c r="DI18"/>
  <c r="DJ18"/>
  <c r="DK18"/>
  <c r="DL18"/>
  <c r="DM18"/>
  <c r="DN18"/>
  <c r="DO18"/>
  <c r="DP18"/>
  <c r="DE19"/>
  <c r="DF19"/>
  <c r="DG19"/>
  <c r="DH19"/>
  <c r="DI19"/>
  <c r="DJ19"/>
  <c r="DK19"/>
  <c r="DL19"/>
  <c r="DM19"/>
  <c r="DN19"/>
  <c r="DO19"/>
  <c r="DP19"/>
  <c r="DE20"/>
  <c r="DF20"/>
  <c r="DG20"/>
  <c r="DH20"/>
  <c r="DI20"/>
  <c r="DJ20"/>
  <c r="DK20"/>
  <c r="DL20"/>
  <c r="DM20"/>
  <c r="DN20"/>
  <c r="DO20"/>
  <c r="DP20"/>
  <c r="DE21"/>
  <c r="DF21"/>
  <c r="DG21"/>
  <c r="DH21"/>
  <c r="DI21"/>
  <c r="DJ21"/>
  <c r="DK21"/>
  <c r="DL21"/>
  <c r="DM21"/>
  <c r="DN21"/>
  <c r="DO21"/>
  <c r="DP21"/>
  <c r="DE22"/>
  <c r="DF22"/>
  <c r="DG22"/>
  <c r="DH22"/>
  <c r="DI22"/>
  <c r="DJ22"/>
  <c r="DK22"/>
  <c r="DL22"/>
  <c r="DM22"/>
  <c r="DN22"/>
  <c r="DO22"/>
  <c r="DP22"/>
  <c r="DE23"/>
  <c r="DF23"/>
  <c r="DG23"/>
  <c r="DH23"/>
  <c r="DI23"/>
  <c r="DJ23"/>
  <c r="DK23"/>
  <c r="DL23"/>
  <c r="DM23"/>
  <c r="DN23"/>
  <c r="DO23"/>
  <c r="DP23"/>
  <c r="DE24"/>
  <c r="DF24"/>
  <c r="DG24"/>
  <c r="DH24"/>
  <c r="DI24"/>
  <c r="DJ24"/>
  <c r="DK24"/>
  <c r="DL24"/>
  <c r="DM24"/>
  <c r="DN24"/>
  <c r="DO24"/>
  <c r="DP24"/>
  <c r="DE25"/>
  <c r="DF25"/>
  <c r="DG25"/>
  <c r="DH25"/>
  <c r="DI25"/>
  <c r="DJ25"/>
  <c r="DK25"/>
  <c r="DL25"/>
  <c r="DM25"/>
  <c r="DN25"/>
  <c r="DO25"/>
  <c r="DP25"/>
  <c r="DE26"/>
  <c r="DF26"/>
  <c r="DG26"/>
  <c r="DH26"/>
  <c r="DI26"/>
  <c r="DJ26"/>
  <c r="DK26"/>
  <c r="DL26"/>
  <c r="DM26"/>
  <c r="DN26"/>
  <c r="DO26"/>
  <c r="DP26"/>
  <c r="DE27"/>
  <c r="DF27"/>
  <c r="DG27"/>
  <c r="DH27"/>
  <c r="DI27"/>
  <c r="DJ27"/>
  <c r="DK27"/>
  <c r="DL27"/>
  <c r="DM27"/>
  <c r="DN27"/>
  <c r="DO27"/>
  <c r="DP27"/>
  <c r="AY303"/>
  <c r="AZ303"/>
  <c r="BQ303"/>
  <c r="CI303"/>
  <c r="CJ303"/>
  <c r="DA303"/>
  <c r="DB303"/>
  <c r="DE28"/>
  <c r="AY304"/>
  <c r="AZ304"/>
  <c r="BQ304"/>
  <c r="CI304"/>
  <c r="CJ304"/>
  <c r="DA304"/>
  <c r="DB304"/>
  <c r="DF28"/>
  <c r="AY305"/>
  <c r="AZ305"/>
  <c r="BQ305"/>
  <c r="CI305"/>
  <c r="CJ305"/>
  <c r="DA305"/>
  <c r="DB305"/>
  <c r="DG28"/>
  <c r="AY306"/>
  <c r="AZ306"/>
  <c r="BQ306"/>
  <c r="CI306"/>
  <c r="CJ306"/>
  <c r="DA306"/>
  <c r="DB306"/>
  <c r="DH28"/>
  <c r="AY307"/>
  <c r="AZ307"/>
  <c r="BQ307"/>
  <c r="CI307"/>
  <c r="CJ307"/>
  <c r="DA307"/>
  <c r="DB307"/>
  <c r="DI28"/>
  <c r="AY308"/>
  <c r="AZ308"/>
  <c r="BQ308"/>
  <c r="CI308"/>
  <c r="CJ308"/>
  <c r="DA308"/>
  <c r="DB308"/>
  <c r="DJ28"/>
  <c r="AY309"/>
  <c r="AZ309"/>
  <c r="BQ309"/>
  <c r="CI309"/>
  <c r="CJ309"/>
  <c r="DA309"/>
  <c r="DB309"/>
  <c r="DK28"/>
  <c r="AY310"/>
  <c r="AZ310"/>
  <c r="BQ310"/>
  <c r="CI310"/>
  <c r="CJ310"/>
  <c r="DA310"/>
  <c r="DB310"/>
  <c r="DL28"/>
  <c r="AY311"/>
  <c r="AZ311"/>
  <c r="BQ311"/>
  <c r="CI311"/>
  <c r="CJ311"/>
  <c r="DA311"/>
  <c r="DB311"/>
  <c r="DM28"/>
  <c r="AY312"/>
  <c r="AZ312"/>
  <c r="BQ312"/>
  <c r="CI312"/>
  <c r="CJ312"/>
  <c r="DA312"/>
  <c r="DB312"/>
  <c r="DN28"/>
  <c r="AY313"/>
  <c r="AZ313"/>
  <c r="BQ313"/>
  <c r="CI313"/>
  <c r="CJ313"/>
  <c r="DA313"/>
  <c r="DB313"/>
  <c r="DO28"/>
  <c r="AY314"/>
  <c r="AZ314"/>
  <c r="BQ314"/>
  <c r="CI314"/>
  <c r="CJ314"/>
  <c r="DA314"/>
  <c r="DB314"/>
  <c r="DP28"/>
  <c r="AY315"/>
  <c r="AZ315"/>
  <c r="BQ315"/>
  <c r="CI315"/>
  <c r="CJ315"/>
  <c r="DA315"/>
  <c r="DB315"/>
  <c r="DE29"/>
  <c r="AY316"/>
  <c r="AZ316"/>
  <c r="BQ316"/>
  <c r="CI316"/>
  <c r="CJ316"/>
  <c r="DA316"/>
  <c r="DB316"/>
  <c r="DF29"/>
  <c r="AY317"/>
  <c r="AZ317"/>
  <c r="BQ317"/>
  <c r="CI317"/>
  <c r="CJ317"/>
  <c r="DA317"/>
  <c r="DB317"/>
  <c r="DG29"/>
  <c r="AY318"/>
  <c r="AZ318"/>
  <c r="BQ318"/>
  <c r="CI318"/>
  <c r="CJ318"/>
  <c r="DA318"/>
  <c r="DB318"/>
  <c r="DH29"/>
  <c r="AY319"/>
  <c r="AZ319"/>
  <c r="BQ319"/>
  <c r="CI319"/>
  <c r="CJ319"/>
  <c r="DA319"/>
  <c r="DB319"/>
  <c r="DI29"/>
  <c r="AY320"/>
  <c r="AZ320"/>
  <c r="BQ320"/>
  <c r="CI320"/>
  <c r="CJ320"/>
  <c r="DA320"/>
  <c r="DB320"/>
  <c r="DJ29"/>
  <c r="AY321"/>
  <c r="AZ321"/>
  <c r="BQ321"/>
  <c r="CI321"/>
  <c r="CJ321"/>
  <c r="DA321"/>
  <c r="DB321"/>
  <c r="DK29"/>
  <c r="AY322"/>
  <c r="AZ322"/>
  <c r="BQ322"/>
  <c r="CI322"/>
  <c r="CJ322"/>
  <c r="DA322"/>
  <c r="DB322"/>
  <c r="DL29"/>
  <c r="AY323"/>
  <c r="AZ323"/>
  <c r="BQ323"/>
  <c r="CI323"/>
  <c r="CJ323"/>
  <c r="DA323"/>
  <c r="DB323"/>
  <c r="DM29"/>
  <c r="AY324"/>
  <c r="AZ324"/>
  <c r="BQ324"/>
  <c r="CI324"/>
  <c r="CJ324"/>
  <c r="DA324"/>
  <c r="DB324"/>
  <c r="DN29"/>
  <c r="AY325"/>
  <c r="AZ325"/>
  <c r="BQ325"/>
  <c r="CI325"/>
  <c r="CJ325"/>
  <c r="DA325"/>
  <c r="DB325"/>
  <c r="DO29"/>
  <c r="AY326"/>
  <c r="AZ326"/>
  <c r="BQ326"/>
  <c r="CI326"/>
  <c r="CJ326"/>
  <c r="DA326"/>
  <c r="DB326"/>
  <c r="DP29"/>
  <c r="AY327"/>
  <c r="AZ327"/>
  <c r="BQ327"/>
  <c r="CI327"/>
  <c r="CJ327"/>
  <c r="DA327"/>
  <c r="DB327"/>
  <c r="DE30"/>
  <c r="AY328"/>
  <c r="AZ328"/>
  <c r="BQ328"/>
  <c r="CI328"/>
  <c r="CJ328"/>
  <c r="DA328"/>
  <c r="DB328"/>
  <c r="DF30"/>
  <c r="AY329"/>
  <c r="AZ329"/>
  <c r="BQ329"/>
  <c r="CI329"/>
  <c r="CJ329"/>
  <c r="DA329"/>
  <c r="DB329"/>
  <c r="DG30"/>
  <c r="AY330"/>
  <c r="AZ330"/>
  <c r="BQ330"/>
  <c r="CI330"/>
  <c r="CJ330"/>
  <c r="DA330"/>
  <c r="DB330"/>
  <c r="DH30"/>
  <c r="AY331"/>
  <c r="AZ331"/>
  <c r="BQ331"/>
  <c r="CI331"/>
  <c r="CJ331"/>
  <c r="DA331"/>
  <c r="DB331"/>
  <c r="DI30"/>
  <c r="AY332"/>
  <c r="AZ332"/>
  <c r="BQ332"/>
  <c r="CI332"/>
  <c r="CJ332"/>
  <c r="DA332"/>
  <c r="DB332"/>
  <c r="DJ30"/>
  <c r="AY333"/>
  <c r="AZ333"/>
  <c r="BQ333"/>
  <c r="CI333"/>
  <c r="CJ333"/>
  <c r="DA333"/>
  <c r="DB333"/>
  <c r="DK30"/>
  <c r="AY334"/>
  <c r="AZ334"/>
  <c r="BQ334"/>
  <c r="CI334"/>
  <c r="CJ334"/>
  <c r="DA334"/>
  <c r="DB334"/>
  <c r="DL30"/>
  <c r="AY335"/>
  <c r="AZ335"/>
  <c r="BQ335"/>
  <c r="CI335"/>
  <c r="CJ335"/>
  <c r="DA335"/>
  <c r="DB335"/>
  <c r="DM30"/>
  <c r="AY336"/>
  <c r="AZ336"/>
  <c r="BQ336"/>
  <c r="CI336"/>
  <c r="CJ336"/>
  <c r="DA336"/>
  <c r="DB336"/>
  <c r="DN30"/>
  <c r="AY337"/>
  <c r="AZ337"/>
  <c r="BQ337"/>
  <c r="CI337"/>
  <c r="CJ337"/>
  <c r="DA337"/>
  <c r="DB337"/>
  <c r="DO30"/>
  <c r="AY338"/>
  <c r="AZ338"/>
  <c r="BQ338"/>
  <c r="CI338"/>
  <c r="CJ338"/>
  <c r="DA338"/>
  <c r="DB338"/>
  <c r="DP30"/>
  <c r="AY339"/>
  <c r="AZ339"/>
  <c r="BQ339"/>
  <c r="CI339"/>
  <c r="CJ339"/>
  <c r="DA339"/>
  <c r="DB339"/>
  <c r="DE31"/>
  <c r="AY340"/>
  <c r="AZ340"/>
  <c r="BQ340"/>
  <c r="CI340"/>
  <c r="CJ340"/>
  <c r="DA340"/>
  <c r="DB340"/>
  <c r="DF31"/>
  <c r="AY341"/>
  <c r="AZ341"/>
  <c r="BQ341"/>
  <c r="CI341"/>
  <c r="CJ341"/>
  <c r="DA341"/>
  <c r="DB341"/>
  <c r="DG31"/>
  <c r="AY342"/>
  <c r="AZ342"/>
  <c r="BQ342"/>
  <c r="CI342"/>
  <c r="CJ342"/>
  <c r="DA342"/>
  <c r="DB342"/>
  <c r="DH31"/>
  <c r="AY343"/>
  <c r="AZ343"/>
  <c r="BQ343"/>
  <c r="CI343"/>
  <c r="CJ343"/>
  <c r="DA343"/>
  <c r="DB343"/>
  <c r="DI31"/>
  <c r="AY344"/>
  <c r="AZ344"/>
  <c r="BQ344"/>
  <c r="CI344"/>
  <c r="CJ344"/>
  <c r="DA344"/>
  <c r="DB344"/>
  <c r="DJ31"/>
  <c r="AY345"/>
  <c r="AZ345"/>
  <c r="BQ345"/>
  <c r="CI345"/>
  <c r="CJ345"/>
  <c r="DA345"/>
  <c r="DB345"/>
  <c r="DK31"/>
  <c r="AY346"/>
  <c r="AZ346"/>
  <c r="BQ346"/>
  <c r="CI346"/>
  <c r="CJ346"/>
  <c r="DA346"/>
  <c r="DB346"/>
  <c r="DL31"/>
  <c r="AY347"/>
  <c r="AZ347"/>
  <c r="BQ347"/>
  <c r="CI347"/>
  <c r="CJ347"/>
  <c r="DA347"/>
  <c r="DB347"/>
  <c r="DM31"/>
  <c r="AY348"/>
  <c r="AZ348"/>
  <c r="BQ348"/>
  <c r="CI348"/>
  <c r="CJ348"/>
  <c r="DA348"/>
  <c r="DB348"/>
  <c r="DN31"/>
  <c r="AY349"/>
  <c r="AZ349"/>
  <c r="BQ349"/>
  <c r="CI349"/>
  <c r="CJ349"/>
  <c r="DA349"/>
  <c r="DB349"/>
  <c r="DO31"/>
  <c r="AY350"/>
  <c r="AZ350"/>
  <c r="BQ350"/>
  <c r="CI350"/>
  <c r="CJ350"/>
  <c r="DA350"/>
  <c r="DB350"/>
  <c r="DP31"/>
  <c r="AY351"/>
  <c r="AZ351"/>
  <c r="BQ351"/>
  <c r="CI351"/>
  <c r="CJ351"/>
  <c r="DA351"/>
  <c r="DA363" s="1"/>
  <c r="DA375" s="1"/>
  <c r="DA387" s="1"/>
  <c r="DA399" s="1"/>
  <c r="DA411" s="1"/>
  <c r="DA423" s="1"/>
  <c r="DA435" s="1"/>
  <c r="DA447" s="1"/>
  <c r="DA459" s="1"/>
  <c r="DA471" s="1"/>
  <c r="DA483" s="1"/>
  <c r="DA495" s="1"/>
  <c r="DA507" s="1"/>
  <c r="DA519" s="1"/>
  <c r="DA531" s="1"/>
  <c r="DB351"/>
  <c r="DB363" s="1"/>
  <c r="DB375" s="1"/>
  <c r="DB387" s="1"/>
  <c r="DB399" s="1"/>
  <c r="DB411" s="1"/>
  <c r="DB423" s="1"/>
  <c r="DB435" s="1"/>
  <c r="DB447" s="1"/>
  <c r="DB459" s="1"/>
  <c r="DB471" s="1"/>
  <c r="DB483" s="1"/>
  <c r="DB495" s="1"/>
  <c r="DB507" s="1"/>
  <c r="DB519" s="1"/>
  <c r="DB531" s="1"/>
  <c r="DE32"/>
  <c r="AY352"/>
  <c r="AY364" s="1"/>
  <c r="AY376" s="1"/>
  <c r="AY388" s="1"/>
  <c r="AY400" s="1"/>
  <c r="AZ352"/>
  <c r="BQ352"/>
  <c r="BQ364" s="1"/>
  <c r="BQ376" s="1"/>
  <c r="BQ388" s="1"/>
  <c r="BQ400" s="1"/>
  <c r="BQ412" s="1"/>
  <c r="BQ424" s="1"/>
  <c r="BQ436" s="1"/>
  <c r="BQ448" s="1"/>
  <c r="BQ460" s="1"/>
  <c r="BQ472" s="1"/>
  <c r="BQ484" s="1"/>
  <c r="BQ496" s="1"/>
  <c r="BQ508" s="1"/>
  <c r="BQ520" s="1"/>
  <c r="BQ532" s="1"/>
  <c r="CI352"/>
  <c r="CJ352"/>
  <c r="CJ364" s="1"/>
  <c r="CJ376" s="1"/>
  <c r="CJ388" s="1"/>
  <c r="CJ400" s="1"/>
  <c r="DA352"/>
  <c r="DA364" s="1"/>
  <c r="DA376" s="1"/>
  <c r="DA388" s="1"/>
  <c r="DA400" s="1"/>
  <c r="DA412" s="1"/>
  <c r="DA424" s="1"/>
  <c r="DA436" s="1"/>
  <c r="DA448" s="1"/>
  <c r="DA460" s="1"/>
  <c r="DA472" s="1"/>
  <c r="DA484" s="1"/>
  <c r="DA496" s="1"/>
  <c r="DA508" s="1"/>
  <c r="DA520" s="1"/>
  <c r="DA532" s="1"/>
  <c r="DB352"/>
  <c r="DB364" s="1"/>
  <c r="DB376" s="1"/>
  <c r="DB388" s="1"/>
  <c r="DB400" s="1"/>
  <c r="DB412" s="1"/>
  <c r="DB424" s="1"/>
  <c r="DB436" s="1"/>
  <c r="DB448" s="1"/>
  <c r="DB460" s="1"/>
  <c r="DB472" s="1"/>
  <c r="DB484" s="1"/>
  <c r="DB496" s="1"/>
  <c r="DB508" s="1"/>
  <c r="DB520" s="1"/>
  <c r="DB532" s="1"/>
  <c r="DF32"/>
  <c r="AY353"/>
  <c r="AZ353"/>
  <c r="BQ353"/>
  <c r="CI353"/>
  <c r="CJ353"/>
  <c r="DA353"/>
  <c r="DA365" s="1"/>
  <c r="DA377" s="1"/>
  <c r="DA389" s="1"/>
  <c r="DA401" s="1"/>
  <c r="DA413" s="1"/>
  <c r="DA425" s="1"/>
  <c r="DA437" s="1"/>
  <c r="DA449" s="1"/>
  <c r="DA461" s="1"/>
  <c r="DA473" s="1"/>
  <c r="DA485" s="1"/>
  <c r="DA497" s="1"/>
  <c r="DA509" s="1"/>
  <c r="DA521" s="1"/>
  <c r="DA533" s="1"/>
  <c r="DB353"/>
  <c r="DB365" s="1"/>
  <c r="DB377" s="1"/>
  <c r="DB389" s="1"/>
  <c r="DB401" s="1"/>
  <c r="DB413" s="1"/>
  <c r="DB425" s="1"/>
  <c r="DB437" s="1"/>
  <c r="DB449" s="1"/>
  <c r="DB461" s="1"/>
  <c r="DB473" s="1"/>
  <c r="DB485" s="1"/>
  <c r="DB497" s="1"/>
  <c r="DB509" s="1"/>
  <c r="DB521" s="1"/>
  <c r="DB533" s="1"/>
  <c r="DG32"/>
  <c r="AY354"/>
  <c r="AY366" s="1"/>
  <c r="AY378" s="1"/>
  <c r="AY390" s="1"/>
  <c r="AY402" s="1"/>
  <c r="AY414" s="1"/>
  <c r="AY426" s="1"/>
  <c r="AY438" s="1"/>
  <c r="AY450" s="1"/>
  <c r="AY462" s="1"/>
  <c r="AY474" s="1"/>
  <c r="AY486" s="1"/>
  <c r="AY498" s="1"/>
  <c r="AY510" s="1"/>
  <c r="AY522" s="1"/>
  <c r="AY534" s="1"/>
  <c r="AZ354"/>
  <c r="BQ354"/>
  <c r="BQ366" s="1"/>
  <c r="BQ378" s="1"/>
  <c r="BQ390" s="1"/>
  <c r="BQ402" s="1"/>
  <c r="CI354"/>
  <c r="CJ354"/>
  <c r="CJ366" s="1"/>
  <c r="CJ378" s="1"/>
  <c r="CJ390" s="1"/>
  <c r="CJ402" s="1"/>
  <c r="CJ414" s="1"/>
  <c r="CJ426" s="1"/>
  <c r="CJ438" s="1"/>
  <c r="CJ450" s="1"/>
  <c r="CJ462" s="1"/>
  <c r="CJ474" s="1"/>
  <c r="CJ486" s="1"/>
  <c r="CJ498" s="1"/>
  <c r="CJ510" s="1"/>
  <c r="CJ522" s="1"/>
  <c r="CJ534" s="1"/>
  <c r="DA354"/>
  <c r="DA366" s="1"/>
  <c r="DA378" s="1"/>
  <c r="DA390" s="1"/>
  <c r="DA402" s="1"/>
  <c r="DA414" s="1"/>
  <c r="DA426" s="1"/>
  <c r="DA438" s="1"/>
  <c r="DA450" s="1"/>
  <c r="DA462" s="1"/>
  <c r="DA474" s="1"/>
  <c r="DA486" s="1"/>
  <c r="DA498" s="1"/>
  <c r="DA510" s="1"/>
  <c r="DA522" s="1"/>
  <c r="DA534" s="1"/>
  <c r="DB354"/>
  <c r="DB366" s="1"/>
  <c r="DB378" s="1"/>
  <c r="DB390" s="1"/>
  <c r="DB402" s="1"/>
  <c r="DB414" s="1"/>
  <c r="DB426" s="1"/>
  <c r="DB438" s="1"/>
  <c r="DB450" s="1"/>
  <c r="DB462" s="1"/>
  <c r="DB474" s="1"/>
  <c r="DB486" s="1"/>
  <c r="DB498" s="1"/>
  <c r="DB510" s="1"/>
  <c r="DB522" s="1"/>
  <c r="DB534" s="1"/>
  <c r="DH32"/>
  <c r="AY355"/>
  <c r="AZ355"/>
  <c r="BQ355"/>
  <c r="CI355"/>
  <c r="CJ355"/>
  <c r="DA355"/>
  <c r="DA367" s="1"/>
  <c r="DA379" s="1"/>
  <c r="DA391" s="1"/>
  <c r="DA403" s="1"/>
  <c r="DA415" s="1"/>
  <c r="DA427" s="1"/>
  <c r="DA439" s="1"/>
  <c r="DA451" s="1"/>
  <c r="DA463" s="1"/>
  <c r="DA475" s="1"/>
  <c r="DA487" s="1"/>
  <c r="DA499" s="1"/>
  <c r="DA511" s="1"/>
  <c r="DA523" s="1"/>
  <c r="DA535" s="1"/>
  <c r="DB355"/>
  <c r="DB367" s="1"/>
  <c r="DB379" s="1"/>
  <c r="DB391" s="1"/>
  <c r="DB403" s="1"/>
  <c r="DB415" s="1"/>
  <c r="DB427" s="1"/>
  <c r="DB439" s="1"/>
  <c r="DB451" s="1"/>
  <c r="DB463" s="1"/>
  <c r="DB475" s="1"/>
  <c r="DB487" s="1"/>
  <c r="DB499" s="1"/>
  <c r="DB511" s="1"/>
  <c r="DB523" s="1"/>
  <c r="DB535" s="1"/>
  <c r="DI32"/>
  <c r="AY356"/>
  <c r="AY368" s="1"/>
  <c r="AY380" s="1"/>
  <c r="AY392" s="1"/>
  <c r="AY404" s="1"/>
  <c r="AZ356"/>
  <c r="BQ356"/>
  <c r="BQ368" s="1"/>
  <c r="BQ380" s="1"/>
  <c r="BQ392" s="1"/>
  <c r="BQ404" s="1"/>
  <c r="BQ416" s="1"/>
  <c r="BQ428" s="1"/>
  <c r="BQ440" s="1"/>
  <c r="BQ452" s="1"/>
  <c r="BQ464" s="1"/>
  <c r="BQ476" s="1"/>
  <c r="BQ488" s="1"/>
  <c r="BQ500" s="1"/>
  <c r="BQ512" s="1"/>
  <c r="BQ524" s="1"/>
  <c r="BQ536" s="1"/>
  <c r="CI356"/>
  <c r="CJ356"/>
  <c r="CJ368" s="1"/>
  <c r="CJ380" s="1"/>
  <c r="CJ392" s="1"/>
  <c r="CJ404" s="1"/>
  <c r="DA356"/>
  <c r="DA368" s="1"/>
  <c r="DA380" s="1"/>
  <c r="DA392" s="1"/>
  <c r="DA404" s="1"/>
  <c r="DA416" s="1"/>
  <c r="DA428" s="1"/>
  <c r="DA440" s="1"/>
  <c r="DA452" s="1"/>
  <c r="DA464" s="1"/>
  <c r="DA476" s="1"/>
  <c r="DA488" s="1"/>
  <c r="DA500" s="1"/>
  <c r="DA512" s="1"/>
  <c r="DA524" s="1"/>
  <c r="DA536" s="1"/>
  <c r="DB356"/>
  <c r="DB368" s="1"/>
  <c r="DB380" s="1"/>
  <c r="DB392" s="1"/>
  <c r="DB404" s="1"/>
  <c r="DB416" s="1"/>
  <c r="DB428" s="1"/>
  <c r="DB440" s="1"/>
  <c r="DB452" s="1"/>
  <c r="DB464" s="1"/>
  <c r="DB476" s="1"/>
  <c r="DB488" s="1"/>
  <c r="DB500" s="1"/>
  <c r="DB512" s="1"/>
  <c r="DB524" s="1"/>
  <c r="DB536" s="1"/>
  <c r="DJ32"/>
  <c r="AY357"/>
  <c r="AZ357"/>
  <c r="AZ369" s="1"/>
  <c r="AZ381" s="1"/>
  <c r="AZ393" s="1"/>
  <c r="AZ405" s="1"/>
  <c r="AZ417" s="1"/>
  <c r="AZ429" s="1"/>
  <c r="AZ441" s="1"/>
  <c r="AZ453" s="1"/>
  <c r="AZ465" s="1"/>
  <c r="AZ477" s="1"/>
  <c r="AZ489" s="1"/>
  <c r="AZ501" s="1"/>
  <c r="AZ513" s="1"/>
  <c r="AZ525" s="1"/>
  <c r="AZ537" s="1"/>
  <c r="BQ357"/>
  <c r="CI357"/>
  <c r="CJ357"/>
  <c r="DA357"/>
  <c r="DA369" s="1"/>
  <c r="DA381" s="1"/>
  <c r="DA393" s="1"/>
  <c r="DA405" s="1"/>
  <c r="DA417" s="1"/>
  <c r="DA429" s="1"/>
  <c r="DA441" s="1"/>
  <c r="DA453" s="1"/>
  <c r="DA465" s="1"/>
  <c r="DA477" s="1"/>
  <c r="DA489" s="1"/>
  <c r="DA501" s="1"/>
  <c r="DA513" s="1"/>
  <c r="DA525" s="1"/>
  <c r="DA537" s="1"/>
  <c r="DB357"/>
  <c r="DB369" s="1"/>
  <c r="DB381" s="1"/>
  <c r="DB393" s="1"/>
  <c r="DB405" s="1"/>
  <c r="DB417" s="1"/>
  <c r="DB429" s="1"/>
  <c r="DB441" s="1"/>
  <c r="DB453" s="1"/>
  <c r="DB465" s="1"/>
  <c r="DB477" s="1"/>
  <c r="DB489" s="1"/>
  <c r="DB501" s="1"/>
  <c r="DB513" s="1"/>
  <c r="DB525" s="1"/>
  <c r="DB537" s="1"/>
  <c r="DK32"/>
  <c r="AY358"/>
  <c r="AY370" s="1"/>
  <c r="AY382" s="1"/>
  <c r="AY394" s="1"/>
  <c r="AY406" s="1"/>
  <c r="AY418" s="1"/>
  <c r="AY430" s="1"/>
  <c r="AY442" s="1"/>
  <c r="AY454" s="1"/>
  <c r="AY466" s="1"/>
  <c r="AY478" s="1"/>
  <c r="AY490" s="1"/>
  <c r="AY502" s="1"/>
  <c r="AY514" s="1"/>
  <c r="AY526" s="1"/>
  <c r="AY538" s="1"/>
  <c r="AZ358"/>
  <c r="BQ358"/>
  <c r="BQ370" s="1"/>
  <c r="BQ382" s="1"/>
  <c r="BQ394" s="1"/>
  <c r="BQ406" s="1"/>
  <c r="CI358"/>
  <c r="CJ358"/>
  <c r="CJ370" s="1"/>
  <c r="CJ382" s="1"/>
  <c r="CJ394" s="1"/>
  <c r="CJ406" s="1"/>
  <c r="CJ418" s="1"/>
  <c r="CJ430" s="1"/>
  <c r="CJ442" s="1"/>
  <c r="CJ454" s="1"/>
  <c r="CJ466" s="1"/>
  <c r="CJ478" s="1"/>
  <c r="CJ490" s="1"/>
  <c r="CJ502" s="1"/>
  <c r="CJ514" s="1"/>
  <c r="CJ526" s="1"/>
  <c r="CJ538" s="1"/>
  <c r="DA358"/>
  <c r="DA370" s="1"/>
  <c r="DA382" s="1"/>
  <c r="DA394" s="1"/>
  <c r="DA406" s="1"/>
  <c r="DA418" s="1"/>
  <c r="DA430" s="1"/>
  <c r="DA442" s="1"/>
  <c r="DA454" s="1"/>
  <c r="DA466" s="1"/>
  <c r="DA478" s="1"/>
  <c r="DA490" s="1"/>
  <c r="DA502" s="1"/>
  <c r="DA514" s="1"/>
  <c r="DA526" s="1"/>
  <c r="DA538" s="1"/>
  <c r="DB358"/>
  <c r="DB370" s="1"/>
  <c r="DB382" s="1"/>
  <c r="DB394" s="1"/>
  <c r="DB406" s="1"/>
  <c r="DB418" s="1"/>
  <c r="DB430" s="1"/>
  <c r="DB442" s="1"/>
  <c r="DB454" s="1"/>
  <c r="DB466" s="1"/>
  <c r="DB478" s="1"/>
  <c r="DB490" s="1"/>
  <c r="DB502" s="1"/>
  <c r="DB514" s="1"/>
  <c r="DB526" s="1"/>
  <c r="DB538" s="1"/>
  <c r="DL32"/>
  <c r="AY359"/>
  <c r="AZ359"/>
  <c r="BQ359"/>
  <c r="BQ371" s="1"/>
  <c r="BQ383" s="1"/>
  <c r="BQ395" s="1"/>
  <c r="BQ407" s="1"/>
  <c r="BQ419" s="1"/>
  <c r="BQ431" s="1"/>
  <c r="BQ443" s="1"/>
  <c r="BQ455" s="1"/>
  <c r="BQ467" s="1"/>
  <c r="BQ479" s="1"/>
  <c r="BQ491" s="1"/>
  <c r="BQ503" s="1"/>
  <c r="BQ515" s="1"/>
  <c r="BQ527" s="1"/>
  <c r="BQ539" s="1"/>
  <c r="CI359"/>
  <c r="CJ359"/>
  <c r="DA359"/>
  <c r="DA371" s="1"/>
  <c r="DA383" s="1"/>
  <c r="DA395" s="1"/>
  <c r="DA407" s="1"/>
  <c r="DA419" s="1"/>
  <c r="DA431" s="1"/>
  <c r="DA443" s="1"/>
  <c r="DA455" s="1"/>
  <c r="DA467" s="1"/>
  <c r="DA479" s="1"/>
  <c r="DA491" s="1"/>
  <c r="DA503" s="1"/>
  <c r="DA515" s="1"/>
  <c r="DA527" s="1"/>
  <c r="DA539" s="1"/>
  <c r="DB359"/>
  <c r="DB371" s="1"/>
  <c r="DB383" s="1"/>
  <c r="DB395" s="1"/>
  <c r="DB407" s="1"/>
  <c r="DB419" s="1"/>
  <c r="DB431" s="1"/>
  <c r="DB443" s="1"/>
  <c r="DB455" s="1"/>
  <c r="DB467" s="1"/>
  <c r="DB479" s="1"/>
  <c r="DB491" s="1"/>
  <c r="DB503" s="1"/>
  <c r="DB515" s="1"/>
  <c r="DB527" s="1"/>
  <c r="DB539" s="1"/>
  <c r="DM32"/>
  <c r="AY360"/>
  <c r="AY372" s="1"/>
  <c r="AY384" s="1"/>
  <c r="AY396" s="1"/>
  <c r="AY408" s="1"/>
  <c r="AZ360"/>
  <c r="BQ360"/>
  <c r="BQ372" s="1"/>
  <c r="BQ384" s="1"/>
  <c r="BQ396" s="1"/>
  <c r="BQ408" s="1"/>
  <c r="BQ420" s="1"/>
  <c r="BQ432" s="1"/>
  <c r="BQ444" s="1"/>
  <c r="BQ456" s="1"/>
  <c r="BQ468" s="1"/>
  <c r="BQ480" s="1"/>
  <c r="BQ492" s="1"/>
  <c r="BQ504" s="1"/>
  <c r="BQ516" s="1"/>
  <c r="BQ528" s="1"/>
  <c r="BQ540" s="1"/>
  <c r="CI360"/>
  <c r="CJ360"/>
  <c r="CJ372" s="1"/>
  <c r="CJ384" s="1"/>
  <c r="CJ396" s="1"/>
  <c r="CJ408" s="1"/>
  <c r="DA360"/>
  <c r="DA372" s="1"/>
  <c r="DA384" s="1"/>
  <c r="DA396" s="1"/>
  <c r="DA408" s="1"/>
  <c r="DA420" s="1"/>
  <c r="DA432" s="1"/>
  <c r="DA444" s="1"/>
  <c r="DA456" s="1"/>
  <c r="DA468" s="1"/>
  <c r="DA480" s="1"/>
  <c r="DA492" s="1"/>
  <c r="DA504" s="1"/>
  <c r="DA516" s="1"/>
  <c r="DA528" s="1"/>
  <c r="DA540" s="1"/>
  <c r="DB360"/>
  <c r="DB372" s="1"/>
  <c r="DB384" s="1"/>
  <c r="DB396" s="1"/>
  <c r="DB408" s="1"/>
  <c r="DB420" s="1"/>
  <c r="DB432" s="1"/>
  <c r="DB444" s="1"/>
  <c r="DB456" s="1"/>
  <c r="DB468" s="1"/>
  <c r="DB480" s="1"/>
  <c r="DB492" s="1"/>
  <c r="DB504" s="1"/>
  <c r="DB516" s="1"/>
  <c r="DB528" s="1"/>
  <c r="DB540" s="1"/>
  <c r="DN32"/>
  <c r="AY361"/>
  <c r="AZ361"/>
  <c r="AZ373" s="1"/>
  <c r="AZ385" s="1"/>
  <c r="AZ397" s="1"/>
  <c r="AZ409" s="1"/>
  <c r="BQ361"/>
  <c r="CI361"/>
  <c r="CJ361"/>
  <c r="CJ373" s="1"/>
  <c r="CJ385" s="1"/>
  <c r="CJ397" s="1"/>
  <c r="CJ409" s="1"/>
  <c r="CJ421" s="1"/>
  <c r="CJ433" s="1"/>
  <c r="CJ445" s="1"/>
  <c r="CJ457" s="1"/>
  <c r="CJ469" s="1"/>
  <c r="CJ481" s="1"/>
  <c r="CJ493" s="1"/>
  <c r="CJ505" s="1"/>
  <c r="CJ517" s="1"/>
  <c r="CJ529" s="1"/>
  <c r="CJ541" s="1"/>
  <c r="DA361"/>
  <c r="DA373" s="1"/>
  <c r="DA385" s="1"/>
  <c r="DA397" s="1"/>
  <c r="DA409" s="1"/>
  <c r="DA421" s="1"/>
  <c r="DA433" s="1"/>
  <c r="DA445" s="1"/>
  <c r="DA457" s="1"/>
  <c r="DA469" s="1"/>
  <c r="DA481" s="1"/>
  <c r="DA493" s="1"/>
  <c r="DA505" s="1"/>
  <c r="DA517" s="1"/>
  <c r="DA529" s="1"/>
  <c r="DA541" s="1"/>
  <c r="DB361"/>
  <c r="DB373" s="1"/>
  <c r="DB385" s="1"/>
  <c r="DB397" s="1"/>
  <c r="DB409" s="1"/>
  <c r="DB421" s="1"/>
  <c r="DB433" s="1"/>
  <c r="DB445" s="1"/>
  <c r="DB457" s="1"/>
  <c r="DB469" s="1"/>
  <c r="DB481" s="1"/>
  <c r="DB493" s="1"/>
  <c r="DB505" s="1"/>
  <c r="DB517" s="1"/>
  <c r="DB529" s="1"/>
  <c r="DB541" s="1"/>
  <c r="DO32"/>
  <c r="AY362"/>
  <c r="AY374" s="1"/>
  <c r="AY386" s="1"/>
  <c r="AY398" s="1"/>
  <c r="AY410" s="1"/>
  <c r="AZ362"/>
  <c r="BQ362"/>
  <c r="BQ374" s="1"/>
  <c r="BQ386" s="1"/>
  <c r="BQ398" s="1"/>
  <c r="BQ410" s="1"/>
  <c r="BQ422" s="1"/>
  <c r="BQ434" s="1"/>
  <c r="BQ446" s="1"/>
  <c r="BQ458" s="1"/>
  <c r="BQ470" s="1"/>
  <c r="BQ482" s="1"/>
  <c r="BQ494" s="1"/>
  <c r="BQ506" s="1"/>
  <c r="BQ518" s="1"/>
  <c r="BQ530" s="1"/>
  <c r="BQ542" s="1"/>
  <c r="CI362"/>
  <c r="CJ362"/>
  <c r="CJ374" s="1"/>
  <c r="CJ386" s="1"/>
  <c r="CJ398" s="1"/>
  <c r="CJ410" s="1"/>
  <c r="DA362"/>
  <c r="DA374" s="1"/>
  <c r="DA386" s="1"/>
  <c r="DA398" s="1"/>
  <c r="DA410" s="1"/>
  <c r="DA422" s="1"/>
  <c r="DA434" s="1"/>
  <c r="DA446" s="1"/>
  <c r="DA458" s="1"/>
  <c r="DA470" s="1"/>
  <c r="DA482" s="1"/>
  <c r="DA494" s="1"/>
  <c r="DA506" s="1"/>
  <c r="DA518" s="1"/>
  <c r="DA530" s="1"/>
  <c r="DA542" s="1"/>
  <c r="DB362"/>
  <c r="DB374" s="1"/>
  <c r="DB386" s="1"/>
  <c r="DB398" s="1"/>
  <c r="DB410" s="1"/>
  <c r="DB422" s="1"/>
  <c r="DB434" s="1"/>
  <c r="DB446" s="1"/>
  <c r="DB458" s="1"/>
  <c r="DB470" s="1"/>
  <c r="DB482" s="1"/>
  <c r="DB494" s="1"/>
  <c r="DB506" s="1"/>
  <c r="DB518" s="1"/>
  <c r="DB530" s="1"/>
  <c r="DB542" s="1"/>
  <c r="DP32"/>
  <c r="AY363"/>
  <c r="AZ363"/>
  <c r="BQ363"/>
  <c r="CI363"/>
  <c r="CJ363"/>
  <c r="AZ364"/>
  <c r="CI364"/>
  <c r="AY365"/>
  <c r="AZ365"/>
  <c r="BQ365"/>
  <c r="CI365"/>
  <c r="CJ365"/>
  <c r="AZ366"/>
  <c r="CI366"/>
  <c r="AY367"/>
  <c r="AZ367"/>
  <c r="BQ367"/>
  <c r="CI367"/>
  <c r="CJ367"/>
  <c r="AZ368"/>
  <c r="CI368"/>
  <c r="AY369"/>
  <c r="BQ369"/>
  <c r="CI369"/>
  <c r="CJ369"/>
  <c r="AZ370"/>
  <c r="CI370"/>
  <c r="AY371"/>
  <c r="AZ371"/>
  <c r="CI371"/>
  <c r="CJ371"/>
  <c r="AZ372"/>
  <c r="CI372"/>
  <c r="AY373"/>
  <c r="BQ373"/>
  <c r="CI373"/>
  <c r="AZ374"/>
  <c r="CI374"/>
  <c r="AY375"/>
  <c r="AZ375"/>
  <c r="BQ375"/>
  <c r="CI375"/>
  <c r="CJ375"/>
  <c r="AZ376"/>
  <c r="CI376"/>
  <c r="AY377"/>
  <c r="AZ377"/>
  <c r="BQ377"/>
  <c r="CI377"/>
  <c r="CJ377"/>
  <c r="AZ378"/>
  <c r="CI378"/>
  <c r="AY379"/>
  <c r="AZ379"/>
  <c r="BQ379"/>
  <c r="CI379"/>
  <c r="CJ379"/>
  <c r="AZ380"/>
  <c r="CI380"/>
  <c r="AY381"/>
  <c r="BQ381"/>
  <c r="CI381"/>
  <c r="CJ381"/>
  <c r="AZ382"/>
  <c r="CI382"/>
  <c r="AY383"/>
  <c r="AZ383"/>
  <c r="CI383"/>
  <c r="CJ383"/>
  <c r="AZ384"/>
  <c r="CI384"/>
  <c r="AY385"/>
  <c r="BQ385"/>
  <c r="CI385"/>
  <c r="AZ386"/>
  <c r="CI386"/>
  <c r="AY387"/>
  <c r="AZ387"/>
  <c r="BQ387"/>
  <c r="CI387"/>
  <c r="CJ387"/>
  <c r="AZ388"/>
  <c r="CI388"/>
  <c r="AY389"/>
  <c r="AZ389"/>
  <c r="BQ389"/>
  <c r="CI389"/>
  <c r="CJ389"/>
  <c r="AZ390"/>
  <c r="CI390"/>
  <c r="AY391"/>
  <c r="AZ391"/>
  <c r="BQ391"/>
  <c r="CI391"/>
  <c r="CJ391"/>
  <c r="AZ392"/>
  <c r="CI392"/>
  <c r="AY393"/>
  <c r="BQ393"/>
  <c r="CI393"/>
  <c r="CJ393"/>
  <c r="AZ394"/>
  <c r="CI394"/>
  <c r="AY395"/>
  <c r="AZ395"/>
  <c r="CI395"/>
  <c r="CJ395"/>
  <c r="AZ396"/>
  <c r="CI396"/>
  <c r="AY397"/>
  <c r="BQ397"/>
  <c r="CI397"/>
  <c r="AZ398"/>
  <c r="CI398"/>
  <c r="AY399"/>
  <c r="AZ399"/>
  <c r="BQ399"/>
  <c r="CI399"/>
  <c r="CJ399"/>
  <c r="AZ400"/>
  <c r="CI400"/>
  <c r="AY401"/>
  <c r="AY413" s="1"/>
  <c r="AY425" s="1"/>
  <c r="AY437" s="1"/>
  <c r="AY449" s="1"/>
  <c r="AY461" s="1"/>
  <c r="AY473" s="1"/>
  <c r="AY485" s="1"/>
  <c r="AY497" s="1"/>
  <c r="AY509" s="1"/>
  <c r="AY521" s="1"/>
  <c r="AY533" s="1"/>
  <c r="AZ401"/>
  <c r="BQ401"/>
  <c r="CI401"/>
  <c r="CJ401"/>
  <c r="CJ413" s="1"/>
  <c r="CJ425" s="1"/>
  <c r="CJ437" s="1"/>
  <c r="CJ449" s="1"/>
  <c r="CJ461" s="1"/>
  <c r="CJ473" s="1"/>
  <c r="CJ485" s="1"/>
  <c r="CJ497" s="1"/>
  <c r="CJ509" s="1"/>
  <c r="CJ521" s="1"/>
  <c r="CJ533" s="1"/>
  <c r="AZ402"/>
  <c r="CI402"/>
  <c r="AY403"/>
  <c r="AY415" s="1"/>
  <c r="AY427" s="1"/>
  <c r="AY439" s="1"/>
  <c r="AY451" s="1"/>
  <c r="AY463" s="1"/>
  <c r="AY475" s="1"/>
  <c r="AY487" s="1"/>
  <c r="AY499" s="1"/>
  <c r="AY511" s="1"/>
  <c r="AY523" s="1"/>
  <c r="AY535" s="1"/>
  <c r="AZ403"/>
  <c r="BQ403"/>
  <c r="CI403"/>
  <c r="CJ403"/>
  <c r="CJ415" s="1"/>
  <c r="CJ427" s="1"/>
  <c r="CJ439" s="1"/>
  <c r="CJ451" s="1"/>
  <c r="CJ463" s="1"/>
  <c r="CJ475" s="1"/>
  <c r="CJ487" s="1"/>
  <c r="CJ499" s="1"/>
  <c r="CJ511" s="1"/>
  <c r="CJ523" s="1"/>
  <c r="CJ535" s="1"/>
  <c r="AZ404"/>
  <c r="CI404"/>
  <c r="AY405"/>
  <c r="BQ405"/>
  <c r="CI405"/>
  <c r="CJ405"/>
  <c r="AZ406"/>
  <c r="CI406"/>
  <c r="CI418" s="1"/>
  <c r="CI430" s="1"/>
  <c r="CI442" s="1"/>
  <c r="CI454" s="1"/>
  <c r="CI466" s="1"/>
  <c r="CI478" s="1"/>
  <c r="CI490" s="1"/>
  <c r="CI502" s="1"/>
  <c r="CI514" s="1"/>
  <c r="CI526" s="1"/>
  <c r="CI538" s="1"/>
  <c r="AY407"/>
  <c r="AY419" s="1"/>
  <c r="AY431" s="1"/>
  <c r="AY443" s="1"/>
  <c r="AY455" s="1"/>
  <c r="AY467" s="1"/>
  <c r="AY479" s="1"/>
  <c r="AY491" s="1"/>
  <c r="AY503" s="1"/>
  <c r="AY515" s="1"/>
  <c r="AY527" s="1"/>
  <c r="AY539" s="1"/>
  <c r="AZ407"/>
  <c r="CI407"/>
  <c r="CJ407"/>
  <c r="CJ419" s="1"/>
  <c r="CJ431" s="1"/>
  <c r="CJ443" s="1"/>
  <c r="CJ455" s="1"/>
  <c r="CJ467" s="1"/>
  <c r="CJ479" s="1"/>
  <c r="CJ491" s="1"/>
  <c r="CJ503" s="1"/>
  <c r="CJ515" s="1"/>
  <c r="CJ527" s="1"/>
  <c r="CJ539" s="1"/>
  <c r="AZ408"/>
  <c r="CI408"/>
  <c r="AY409"/>
  <c r="BQ409"/>
  <c r="BQ421" s="1"/>
  <c r="BQ433" s="1"/>
  <c r="BQ445" s="1"/>
  <c r="BQ457" s="1"/>
  <c r="BQ469" s="1"/>
  <c r="BQ481" s="1"/>
  <c r="BQ493" s="1"/>
  <c r="BQ505" s="1"/>
  <c r="BQ517" s="1"/>
  <c r="BQ529" s="1"/>
  <c r="BQ541" s="1"/>
  <c r="CI409"/>
  <c r="AZ410"/>
  <c r="AZ422" s="1"/>
  <c r="AZ434" s="1"/>
  <c r="AZ446" s="1"/>
  <c r="AZ458" s="1"/>
  <c r="AZ470" s="1"/>
  <c r="AZ482" s="1"/>
  <c r="AZ494" s="1"/>
  <c r="AZ506" s="1"/>
  <c r="AZ518" s="1"/>
  <c r="AZ530" s="1"/>
  <c r="AZ542" s="1"/>
  <c r="CI410"/>
  <c r="CI422" s="1"/>
  <c r="CI434" s="1"/>
  <c r="CI446" s="1"/>
  <c r="CI458" s="1"/>
  <c r="CI470" s="1"/>
  <c r="CI482" s="1"/>
  <c r="CI494" s="1"/>
  <c r="CI506" s="1"/>
  <c r="CI518" s="1"/>
  <c r="CI530" s="1"/>
  <c r="CI542" s="1"/>
  <c r="AY411"/>
  <c r="AY423" s="1"/>
  <c r="AY435" s="1"/>
  <c r="AY447" s="1"/>
  <c r="AY459" s="1"/>
  <c r="AY471" s="1"/>
  <c r="AY483" s="1"/>
  <c r="AY495" s="1"/>
  <c r="AY507" s="1"/>
  <c r="AY519" s="1"/>
  <c r="AY531" s="1"/>
  <c r="AZ411"/>
  <c r="AZ423" s="1"/>
  <c r="AZ435" s="1"/>
  <c r="AZ447" s="1"/>
  <c r="AZ459" s="1"/>
  <c r="AZ471" s="1"/>
  <c r="AZ483" s="1"/>
  <c r="AZ495" s="1"/>
  <c r="AZ507" s="1"/>
  <c r="AZ519" s="1"/>
  <c r="AZ531" s="1"/>
  <c r="BQ411"/>
  <c r="BQ423" s="1"/>
  <c r="BQ435" s="1"/>
  <c r="BQ447" s="1"/>
  <c r="BQ459" s="1"/>
  <c r="BQ471" s="1"/>
  <c r="BQ483" s="1"/>
  <c r="BQ495" s="1"/>
  <c r="BQ507" s="1"/>
  <c r="BQ519" s="1"/>
  <c r="BQ531" s="1"/>
  <c r="CI411"/>
  <c r="CI423" s="1"/>
  <c r="CI435" s="1"/>
  <c r="CI447" s="1"/>
  <c r="CI459" s="1"/>
  <c r="CI471" s="1"/>
  <c r="CI483" s="1"/>
  <c r="CI495" s="1"/>
  <c r="CI507" s="1"/>
  <c r="CI519" s="1"/>
  <c r="CI531" s="1"/>
  <c r="CJ411"/>
  <c r="CJ423" s="1"/>
  <c r="CJ435" s="1"/>
  <c r="CJ447" s="1"/>
  <c r="CJ459" s="1"/>
  <c r="CJ471" s="1"/>
  <c r="CJ483" s="1"/>
  <c r="CJ495" s="1"/>
  <c r="CJ507" s="1"/>
  <c r="CJ519" s="1"/>
  <c r="CJ531" s="1"/>
  <c r="AY412"/>
  <c r="AY424" s="1"/>
  <c r="AY436" s="1"/>
  <c r="AY448" s="1"/>
  <c r="AY460" s="1"/>
  <c r="AY472" s="1"/>
  <c r="AY484" s="1"/>
  <c r="AY496" s="1"/>
  <c r="AY508" s="1"/>
  <c r="AY520" s="1"/>
  <c r="AY532" s="1"/>
  <c r="AZ412"/>
  <c r="AZ424" s="1"/>
  <c r="AZ436" s="1"/>
  <c r="AZ448" s="1"/>
  <c r="AZ460" s="1"/>
  <c r="AZ472" s="1"/>
  <c r="AZ484" s="1"/>
  <c r="AZ496" s="1"/>
  <c r="AZ508" s="1"/>
  <c r="AZ520" s="1"/>
  <c r="AZ532" s="1"/>
  <c r="CI412"/>
  <c r="CI424" s="1"/>
  <c r="CI436" s="1"/>
  <c r="CI448" s="1"/>
  <c r="CI460" s="1"/>
  <c r="CI472" s="1"/>
  <c r="CI484" s="1"/>
  <c r="CI496" s="1"/>
  <c r="CI508" s="1"/>
  <c r="CI520" s="1"/>
  <c r="CI532" s="1"/>
  <c r="CJ412"/>
  <c r="CJ424" s="1"/>
  <c r="CJ436" s="1"/>
  <c r="CJ448" s="1"/>
  <c r="CJ460" s="1"/>
  <c r="CJ472" s="1"/>
  <c r="CJ484" s="1"/>
  <c r="CJ496" s="1"/>
  <c r="CJ508" s="1"/>
  <c r="CJ520" s="1"/>
  <c r="CJ532" s="1"/>
  <c r="AZ413"/>
  <c r="AZ425" s="1"/>
  <c r="AZ437" s="1"/>
  <c r="AZ449" s="1"/>
  <c r="AZ461" s="1"/>
  <c r="AZ473" s="1"/>
  <c r="AZ485" s="1"/>
  <c r="AZ497" s="1"/>
  <c r="AZ509" s="1"/>
  <c r="AZ521" s="1"/>
  <c r="AZ533" s="1"/>
  <c r="BQ413"/>
  <c r="BQ425" s="1"/>
  <c r="BQ437" s="1"/>
  <c r="BQ449" s="1"/>
  <c r="BQ461" s="1"/>
  <c r="BQ473" s="1"/>
  <c r="BQ485" s="1"/>
  <c r="BQ497" s="1"/>
  <c r="BQ509" s="1"/>
  <c r="BQ521" s="1"/>
  <c r="BQ533" s="1"/>
  <c r="CI413"/>
  <c r="CI425" s="1"/>
  <c r="CI437" s="1"/>
  <c r="CI449" s="1"/>
  <c r="CI461" s="1"/>
  <c r="CI473" s="1"/>
  <c r="CI485" s="1"/>
  <c r="CI497" s="1"/>
  <c r="CI509" s="1"/>
  <c r="CI521" s="1"/>
  <c r="CI533" s="1"/>
  <c r="AZ414"/>
  <c r="AZ426" s="1"/>
  <c r="AZ438" s="1"/>
  <c r="AZ450" s="1"/>
  <c r="AZ462" s="1"/>
  <c r="AZ474" s="1"/>
  <c r="AZ486" s="1"/>
  <c r="AZ498" s="1"/>
  <c r="AZ510" s="1"/>
  <c r="AZ522" s="1"/>
  <c r="AZ534" s="1"/>
  <c r="BQ414"/>
  <c r="BQ426" s="1"/>
  <c r="BQ438" s="1"/>
  <c r="BQ450" s="1"/>
  <c r="BQ462" s="1"/>
  <c r="BQ474" s="1"/>
  <c r="BQ486" s="1"/>
  <c r="BQ498" s="1"/>
  <c r="BQ510" s="1"/>
  <c r="BQ522" s="1"/>
  <c r="BQ534" s="1"/>
  <c r="CI414"/>
  <c r="CI426" s="1"/>
  <c r="CI438" s="1"/>
  <c r="CI450" s="1"/>
  <c r="CI462" s="1"/>
  <c r="CI474" s="1"/>
  <c r="CI486" s="1"/>
  <c r="CI498" s="1"/>
  <c r="CI510" s="1"/>
  <c r="CI522" s="1"/>
  <c r="CI534" s="1"/>
  <c r="AZ415"/>
  <c r="AZ427" s="1"/>
  <c r="AZ439" s="1"/>
  <c r="AZ451" s="1"/>
  <c r="AZ463" s="1"/>
  <c r="AZ475" s="1"/>
  <c r="AZ487" s="1"/>
  <c r="AZ499" s="1"/>
  <c r="AZ511" s="1"/>
  <c r="AZ523" s="1"/>
  <c r="AZ535" s="1"/>
  <c r="BQ415"/>
  <c r="BQ427" s="1"/>
  <c r="BQ439" s="1"/>
  <c r="BQ451" s="1"/>
  <c r="BQ463" s="1"/>
  <c r="BQ475" s="1"/>
  <c r="BQ487" s="1"/>
  <c r="BQ499" s="1"/>
  <c r="BQ511" s="1"/>
  <c r="BQ523" s="1"/>
  <c r="BQ535" s="1"/>
  <c r="CI415"/>
  <c r="CI427" s="1"/>
  <c r="CI439" s="1"/>
  <c r="CI451" s="1"/>
  <c r="CI463" s="1"/>
  <c r="CI475" s="1"/>
  <c r="CI487" s="1"/>
  <c r="CI499" s="1"/>
  <c r="CI511" s="1"/>
  <c r="CI523" s="1"/>
  <c r="CI535" s="1"/>
  <c r="AY416"/>
  <c r="AY428" s="1"/>
  <c r="AY440" s="1"/>
  <c r="AY452" s="1"/>
  <c r="AY464" s="1"/>
  <c r="AY476" s="1"/>
  <c r="AY488" s="1"/>
  <c r="AY500" s="1"/>
  <c r="AY512" s="1"/>
  <c r="AY524" s="1"/>
  <c r="AY536" s="1"/>
  <c r="AZ416"/>
  <c r="AZ428" s="1"/>
  <c r="AZ440" s="1"/>
  <c r="AZ452" s="1"/>
  <c r="AZ464" s="1"/>
  <c r="AZ476" s="1"/>
  <c r="AZ488" s="1"/>
  <c r="AZ500" s="1"/>
  <c r="AZ512" s="1"/>
  <c r="AZ524" s="1"/>
  <c r="AZ536" s="1"/>
  <c r="CI416"/>
  <c r="CI428" s="1"/>
  <c r="CI440" s="1"/>
  <c r="CI452" s="1"/>
  <c r="CI464" s="1"/>
  <c r="CI476" s="1"/>
  <c r="CI488" s="1"/>
  <c r="CI500" s="1"/>
  <c r="CI512" s="1"/>
  <c r="CI524" s="1"/>
  <c r="CI536" s="1"/>
  <c r="CJ416"/>
  <c r="CJ428" s="1"/>
  <c r="CJ440" s="1"/>
  <c r="CJ452" s="1"/>
  <c r="CJ464" s="1"/>
  <c r="CJ476" s="1"/>
  <c r="CJ488" s="1"/>
  <c r="CJ500" s="1"/>
  <c r="CJ512" s="1"/>
  <c r="CJ524" s="1"/>
  <c r="CJ536" s="1"/>
  <c r="AY417"/>
  <c r="AY429" s="1"/>
  <c r="AY441" s="1"/>
  <c r="AY453" s="1"/>
  <c r="AY465" s="1"/>
  <c r="AY477" s="1"/>
  <c r="AY489" s="1"/>
  <c r="AY501" s="1"/>
  <c r="AY513" s="1"/>
  <c r="AY525" s="1"/>
  <c r="AY537" s="1"/>
  <c r="BQ417"/>
  <c r="BQ429" s="1"/>
  <c r="BQ441" s="1"/>
  <c r="BQ453" s="1"/>
  <c r="BQ465" s="1"/>
  <c r="BQ477" s="1"/>
  <c r="BQ489" s="1"/>
  <c r="BQ501" s="1"/>
  <c r="BQ513" s="1"/>
  <c r="BQ525" s="1"/>
  <c r="BQ537" s="1"/>
  <c r="CI417"/>
  <c r="CI429" s="1"/>
  <c r="CI441" s="1"/>
  <c r="CI453" s="1"/>
  <c r="CI465" s="1"/>
  <c r="CI477" s="1"/>
  <c r="CI489" s="1"/>
  <c r="CI501" s="1"/>
  <c r="CI513" s="1"/>
  <c r="CI525" s="1"/>
  <c r="CI537" s="1"/>
  <c r="CJ417"/>
  <c r="CJ429" s="1"/>
  <c r="CJ441" s="1"/>
  <c r="CJ453" s="1"/>
  <c r="CJ465" s="1"/>
  <c r="CJ477" s="1"/>
  <c r="CJ489" s="1"/>
  <c r="CJ501" s="1"/>
  <c r="CJ513" s="1"/>
  <c r="CJ525" s="1"/>
  <c r="CJ537" s="1"/>
  <c r="AZ418"/>
  <c r="AZ430" s="1"/>
  <c r="AZ442" s="1"/>
  <c r="AZ454" s="1"/>
  <c r="AZ466" s="1"/>
  <c r="AZ478" s="1"/>
  <c r="AZ490" s="1"/>
  <c r="AZ502" s="1"/>
  <c r="AZ514" s="1"/>
  <c r="AZ526" s="1"/>
  <c r="AZ538" s="1"/>
  <c r="BQ418"/>
  <c r="BQ430" s="1"/>
  <c r="BQ442" s="1"/>
  <c r="BQ454" s="1"/>
  <c r="BQ466" s="1"/>
  <c r="BQ478" s="1"/>
  <c r="BQ490" s="1"/>
  <c r="BQ502" s="1"/>
  <c r="BQ514" s="1"/>
  <c r="BQ526" s="1"/>
  <c r="BQ538" s="1"/>
  <c r="AZ419"/>
  <c r="AZ431" s="1"/>
  <c r="AZ443" s="1"/>
  <c r="AZ455" s="1"/>
  <c r="AZ467" s="1"/>
  <c r="AZ479" s="1"/>
  <c r="AZ491" s="1"/>
  <c r="AZ503" s="1"/>
  <c r="AZ515" s="1"/>
  <c r="AZ527" s="1"/>
  <c r="AZ539" s="1"/>
  <c r="CI419"/>
  <c r="CI431" s="1"/>
  <c r="CI443" s="1"/>
  <c r="CI455" s="1"/>
  <c r="CI467" s="1"/>
  <c r="CI479" s="1"/>
  <c r="CI491" s="1"/>
  <c r="CI503" s="1"/>
  <c r="CI515" s="1"/>
  <c r="CI527" s="1"/>
  <c r="CI539" s="1"/>
  <c r="AY420"/>
  <c r="AY432" s="1"/>
  <c r="AY444" s="1"/>
  <c r="AY456" s="1"/>
  <c r="AY468" s="1"/>
  <c r="AY480" s="1"/>
  <c r="AY492" s="1"/>
  <c r="AY504" s="1"/>
  <c r="AY516" s="1"/>
  <c r="AY528" s="1"/>
  <c r="AY540" s="1"/>
  <c r="AZ420"/>
  <c r="AZ432" s="1"/>
  <c r="AZ444" s="1"/>
  <c r="AZ456" s="1"/>
  <c r="AZ468" s="1"/>
  <c r="AZ480" s="1"/>
  <c r="AZ492" s="1"/>
  <c r="AZ504" s="1"/>
  <c r="AZ516" s="1"/>
  <c r="AZ528" s="1"/>
  <c r="AZ540" s="1"/>
  <c r="CI420"/>
  <c r="CI432" s="1"/>
  <c r="CI444" s="1"/>
  <c r="CI456" s="1"/>
  <c r="CI468" s="1"/>
  <c r="CI480" s="1"/>
  <c r="CI492" s="1"/>
  <c r="CI504" s="1"/>
  <c r="CI516" s="1"/>
  <c r="CI528" s="1"/>
  <c r="CI540" s="1"/>
  <c r="CJ420"/>
  <c r="CJ432" s="1"/>
  <c r="CJ444" s="1"/>
  <c r="CJ456" s="1"/>
  <c r="CJ468" s="1"/>
  <c r="CJ480" s="1"/>
  <c r="CJ492" s="1"/>
  <c r="CJ504" s="1"/>
  <c r="CJ516" s="1"/>
  <c r="CJ528" s="1"/>
  <c r="CJ540" s="1"/>
  <c r="AY421"/>
  <c r="AY433" s="1"/>
  <c r="AY445" s="1"/>
  <c r="AY457" s="1"/>
  <c r="AY469" s="1"/>
  <c r="AY481" s="1"/>
  <c r="AY493" s="1"/>
  <c r="AY505" s="1"/>
  <c r="AY517" s="1"/>
  <c r="AY529" s="1"/>
  <c r="AY541" s="1"/>
  <c r="AZ421"/>
  <c r="AZ433" s="1"/>
  <c r="AZ445" s="1"/>
  <c r="AZ457" s="1"/>
  <c r="AZ469" s="1"/>
  <c r="AZ481" s="1"/>
  <c r="AZ493" s="1"/>
  <c r="AZ505" s="1"/>
  <c r="AZ517" s="1"/>
  <c r="AZ529" s="1"/>
  <c r="AZ541" s="1"/>
  <c r="CI421"/>
  <c r="CI433" s="1"/>
  <c r="CI445" s="1"/>
  <c r="CI457" s="1"/>
  <c r="CI469" s="1"/>
  <c r="CI481" s="1"/>
  <c r="CI493" s="1"/>
  <c r="CI505" s="1"/>
  <c r="CI517" s="1"/>
  <c r="CI529" s="1"/>
  <c r="CI541" s="1"/>
  <c r="AY422"/>
  <c r="AY434" s="1"/>
  <c r="AY446" s="1"/>
  <c r="AY458" s="1"/>
  <c r="AY470" s="1"/>
  <c r="AY482" s="1"/>
  <c r="AY494" s="1"/>
  <c r="AY506" s="1"/>
  <c r="AY518" s="1"/>
  <c r="AY530" s="1"/>
  <c r="AY542" s="1"/>
  <c r="CJ422"/>
  <c r="CJ434" s="1"/>
  <c r="CJ446" s="1"/>
  <c r="CJ458" s="1"/>
  <c r="CJ470" s="1"/>
  <c r="CJ482" s="1"/>
  <c r="CJ494" s="1"/>
  <c r="CJ506" s="1"/>
  <c r="CJ518" s="1"/>
  <c r="CJ530" s="1"/>
  <c r="CJ542" s="1"/>
  <c r="C545"/>
  <c r="E545"/>
  <c r="F545"/>
  <c r="F592" s="1"/>
  <c r="F638" s="1"/>
  <c r="G545"/>
  <c r="G592" s="1"/>
  <c r="G638" s="1"/>
  <c r="H545"/>
  <c r="T545"/>
  <c r="U545"/>
  <c r="V545"/>
  <c r="W545"/>
  <c r="X545"/>
  <c r="Y545"/>
  <c r="AB545"/>
  <c r="AC545"/>
  <c r="AD545"/>
  <c r="AE545"/>
  <c r="AF545"/>
  <c r="AG545"/>
  <c r="AH545"/>
  <c r="G546"/>
  <c r="H546"/>
  <c r="U546"/>
  <c r="V546"/>
  <c r="W546"/>
  <c r="X546"/>
  <c r="Y546"/>
  <c r="U547"/>
  <c r="V547"/>
  <c r="W547"/>
  <c r="X547"/>
  <c r="Y547"/>
  <c r="AB547"/>
  <c r="V548"/>
  <c r="AB548"/>
  <c r="I549"/>
  <c r="U549"/>
  <c r="V549"/>
  <c r="V595" s="1"/>
  <c r="W549"/>
  <c r="X549"/>
  <c r="Y549"/>
  <c r="AB549"/>
  <c r="I550"/>
  <c r="U550"/>
  <c r="V550"/>
  <c r="W550"/>
  <c r="X550"/>
  <c r="Y550"/>
  <c r="AB550"/>
  <c r="I551"/>
  <c r="U551"/>
  <c r="AG8" i="2" s="1"/>
  <c r="V551" i="1"/>
  <c r="W551"/>
  <c r="X551"/>
  <c r="AG92" i="2" s="1"/>
  <c r="AI92" s="1"/>
  <c r="Y551" i="1"/>
  <c r="AG71" i="2" s="1"/>
  <c r="AB551" i="1"/>
  <c r="I552"/>
  <c r="U552"/>
  <c r="AG9" i="2" s="1"/>
  <c r="V552" i="1"/>
  <c r="W552"/>
  <c r="AG51" i="2" s="1"/>
  <c r="AK51" s="1"/>
  <c r="AO51" s="1"/>
  <c r="X552" i="1"/>
  <c r="Y552"/>
  <c r="AG72" i="2" s="1"/>
  <c r="AB552" i="1"/>
  <c r="I553"/>
  <c r="V553"/>
  <c r="AG31" i="2" s="1"/>
  <c r="AK31" s="1"/>
  <c r="X553" i="1"/>
  <c r="AG94" i="2" s="1"/>
  <c r="AK94" s="1"/>
  <c r="AO94" s="1"/>
  <c r="AB553" i="1"/>
  <c r="I554"/>
  <c r="X554"/>
  <c r="AG95" i="2" s="1"/>
  <c r="AB554" i="1"/>
  <c r="I555"/>
  <c r="V555"/>
  <c r="AG33" i="2" s="1"/>
  <c r="AK33" s="1"/>
  <c r="AB555" i="1"/>
  <c r="I556"/>
  <c r="V556"/>
  <c r="X556"/>
  <c r="AG97" i="2" s="1"/>
  <c r="AB556" i="1"/>
  <c r="I557"/>
  <c r="I603" s="1"/>
  <c r="V557"/>
  <c r="AG35" i="2" s="1"/>
  <c r="X557" i="1"/>
  <c r="X603" s="1"/>
  <c r="AB557"/>
  <c r="X558"/>
  <c r="AB558"/>
  <c r="W559"/>
  <c r="AB559"/>
  <c r="U560"/>
  <c r="AG17" i="2" s="1"/>
  <c r="V560" i="1"/>
  <c r="AG38" i="2" s="1"/>
  <c r="W560" i="1"/>
  <c r="AG59" i="2" s="1"/>
  <c r="X560" i="1"/>
  <c r="AG101" i="2" s="1"/>
  <c r="Y560" i="1"/>
  <c r="AG80" i="2" s="1"/>
  <c r="AB560" i="1"/>
  <c r="U561"/>
  <c r="V561"/>
  <c r="W561"/>
  <c r="X561"/>
  <c r="Y561"/>
  <c r="AB561"/>
  <c r="W562"/>
  <c r="AB562"/>
  <c r="AB563"/>
  <c r="AB564"/>
  <c r="AB565"/>
  <c r="AB566"/>
  <c r="AB567"/>
  <c r="AB568"/>
  <c r="AB569"/>
  <c r="AB570"/>
  <c r="C592"/>
  <c r="D592"/>
  <c r="D638" s="1"/>
  <c r="E592"/>
  <c r="E638" s="1"/>
  <c r="H592"/>
  <c r="H638" s="1"/>
  <c r="I592"/>
  <c r="I638" s="1"/>
  <c r="T592"/>
  <c r="U592"/>
  <c r="V592"/>
  <c r="W592"/>
  <c r="X592"/>
  <c r="Y592"/>
  <c r="AB592"/>
  <c r="AC592"/>
  <c r="AD592"/>
  <c r="AE592"/>
  <c r="AF592"/>
  <c r="AG592"/>
  <c r="AH592"/>
  <c r="B593"/>
  <c r="B594"/>
  <c r="B640" s="1"/>
  <c r="B595"/>
  <c r="B641" s="1"/>
  <c r="B596"/>
  <c r="B597"/>
  <c r="B598"/>
  <c r="B644" s="1"/>
  <c r="B599"/>
  <c r="B645" s="1"/>
  <c r="B600"/>
  <c r="I600"/>
  <c r="B601"/>
  <c r="B602"/>
  <c r="B648" s="1"/>
  <c r="B603"/>
  <c r="B604"/>
  <c r="B605"/>
  <c r="B606"/>
  <c r="B652" s="1"/>
  <c r="B607"/>
  <c r="B609"/>
  <c r="B610"/>
  <c r="B656" s="1"/>
  <c r="B611"/>
  <c r="B657" s="1"/>
  <c r="B612"/>
  <c r="B613"/>
  <c r="B614"/>
  <c r="B660" s="1"/>
  <c r="B615"/>
  <c r="B661" s="1"/>
  <c r="B616"/>
  <c r="B617"/>
  <c r="S617"/>
  <c r="B618"/>
  <c r="B664" s="1"/>
  <c r="S618"/>
  <c r="B619"/>
  <c r="S619"/>
  <c r="S665" s="1"/>
  <c r="B620"/>
  <c r="S620"/>
  <c r="B621"/>
  <c r="S621"/>
  <c r="AB621"/>
  <c r="AB667" s="1"/>
  <c r="B622"/>
  <c r="S622"/>
  <c r="S668" s="1"/>
  <c r="AB622"/>
  <c r="B623"/>
  <c r="B669" s="1"/>
  <c r="S623"/>
  <c r="S669" s="1"/>
  <c r="AB623"/>
  <c r="B624"/>
  <c r="S624"/>
  <c r="S670" s="1"/>
  <c r="AB624"/>
  <c r="B625"/>
  <c r="S625"/>
  <c r="S671" s="1"/>
  <c r="AB625"/>
  <c r="B626"/>
  <c r="B672" s="1"/>
  <c r="S626"/>
  <c r="S672" s="1"/>
  <c r="AB626"/>
  <c r="B627"/>
  <c r="B673" s="1"/>
  <c r="B628"/>
  <c r="B629"/>
  <c r="B630"/>
  <c r="B676" s="1"/>
  <c r="B631"/>
  <c r="B677" s="1"/>
  <c r="C638"/>
  <c r="S638"/>
  <c r="T638"/>
  <c r="U638"/>
  <c r="V638"/>
  <c r="W638"/>
  <c r="X638"/>
  <c r="Y638"/>
  <c r="AB638"/>
  <c r="AC638"/>
  <c r="AD638"/>
  <c r="AE638"/>
  <c r="AF638"/>
  <c r="AG638"/>
  <c r="AH638"/>
  <c r="AI638"/>
  <c r="AJ638"/>
  <c r="B639"/>
  <c r="S639"/>
  <c r="AB639"/>
  <c r="S640"/>
  <c r="AB640"/>
  <c r="S641"/>
  <c r="AB641"/>
  <c r="B642"/>
  <c r="S642"/>
  <c r="AB642"/>
  <c r="B643"/>
  <c r="S643"/>
  <c r="AB643"/>
  <c r="S644"/>
  <c r="AB644"/>
  <c r="S645"/>
  <c r="AB645"/>
  <c r="B646"/>
  <c r="S646"/>
  <c r="AB646"/>
  <c r="B647"/>
  <c r="S647"/>
  <c r="AB647"/>
  <c r="S648"/>
  <c r="AB648"/>
  <c r="B649"/>
  <c r="S649"/>
  <c r="AB649"/>
  <c r="B650"/>
  <c r="S650"/>
  <c r="AB650"/>
  <c r="B651"/>
  <c r="S651"/>
  <c r="AB651"/>
  <c r="S652"/>
  <c r="AB652"/>
  <c r="B653"/>
  <c r="S653"/>
  <c r="AB653"/>
  <c r="S654"/>
  <c r="AB654"/>
  <c r="B655"/>
  <c r="S655"/>
  <c r="AB655"/>
  <c r="S656"/>
  <c r="AB656"/>
  <c r="S657"/>
  <c r="AB657"/>
  <c r="B658"/>
  <c r="S658"/>
  <c r="AB658"/>
  <c r="B659"/>
  <c r="S659"/>
  <c r="AB659"/>
  <c r="S660"/>
  <c r="AB660"/>
  <c r="S661"/>
  <c r="AB661"/>
  <c r="B662"/>
  <c r="S662"/>
  <c r="AB662"/>
  <c r="B663"/>
  <c r="S663"/>
  <c r="AB663"/>
  <c r="S664"/>
  <c r="AB664"/>
  <c r="B665"/>
  <c r="AB665"/>
  <c r="B666"/>
  <c r="S666"/>
  <c r="AB666"/>
  <c r="B667"/>
  <c r="S667"/>
  <c r="B668"/>
  <c r="B670"/>
  <c r="B671"/>
  <c r="B674"/>
  <c r="B675"/>
  <c r="T135"/>
  <c r="U557"/>
  <c r="AG14" i="2" s="1"/>
  <c r="T123" i="1"/>
  <c r="U556"/>
  <c r="AG13" i="2" s="1"/>
  <c r="T90" i="1"/>
  <c r="U553"/>
  <c r="AG29" i="2"/>
  <c r="AI29" s="1"/>
  <c r="T158" i="1"/>
  <c r="U558"/>
  <c r="AG15" i="2" s="1"/>
  <c r="AO15" s="1"/>
  <c r="T111" i="1"/>
  <c r="U555"/>
  <c r="AG12" i="2" s="1"/>
  <c r="T110" i="1"/>
  <c r="U554"/>
  <c r="AG11" i="2" s="1"/>
  <c r="T168" i="1"/>
  <c r="T164"/>
  <c r="T160"/>
  <c r="X559"/>
  <c r="V559"/>
  <c r="AG37" i="2" s="1"/>
  <c r="T159" i="1"/>
  <c r="T147"/>
  <c r="T145"/>
  <c r="T144"/>
  <c r="T143"/>
  <c r="T142"/>
  <c r="T141"/>
  <c r="T140"/>
  <c r="T139"/>
  <c r="T138"/>
  <c r="T137"/>
  <c r="T136"/>
  <c r="Y557"/>
  <c r="AG77" i="2" s="1"/>
  <c r="W557" i="1"/>
  <c r="AG56" i="2" s="1"/>
  <c r="T134" i="1"/>
  <c r="T133"/>
  <c r="T131"/>
  <c r="T129"/>
  <c r="T127"/>
  <c r="T125"/>
  <c r="Y556"/>
  <c r="AG76" i="2" s="1"/>
  <c r="W556" i="1"/>
  <c r="AG55" i="2" s="1"/>
  <c r="T118" i="1"/>
  <c r="T114"/>
  <c r="T99"/>
  <c r="T97"/>
  <c r="T96"/>
  <c r="T95"/>
  <c r="T94"/>
  <c r="T93"/>
  <c r="T92"/>
  <c r="T91"/>
  <c r="Y553"/>
  <c r="AG73" i="2" s="1"/>
  <c r="W553" i="1"/>
  <c r="AG52" i="2" s="1"/>
  <c r="AK52" s="1"/>
  <c r="AO52" s="1"/>
  <c r="Y559" i="1"/>
  <c r="AG79" i="2" s="1"/>
  <c r="U559" i="1"/>
  <c r="AG16" i="2" s="1"/>
  <c r="T166" i="1"/>
  <c r="T162"/>
  <c r="T116"/>
  <c r="T112"/>
  <c r="Y555"/>
  <c r="AG75" i="2" s="1"/>
  <c r="W555" i="1"/>
  <c r="AG54" i="2" s="1"/>
  <c r="T14" i="1"/>
  <c r="T13"/>
  <c r="T12"/>
  <c r="T11"/>
  <c r="T10"/>
  <c r="T9"/>
  <c r="T8"/>
  <c r="T7"/>
  <c r="T6"/>
  <c r="T4"/>
  <c r="T30"/>
  <c r="T28"/>
  <c r="Y548"/>
  <c r="W548"/>
  <c r="U548"/>
  <c r="DQ29"/>
  <c r="T31"/>
  <c r="T29"/>
  <c r="T5"/>
  <c r="T3"/>
  <c r="CK176"/>
  <c r="CR17" s="1"/>
  <c r="CK174"/>
  <c r="CP17" s="1"/>
  <c r="CK186"/>
  <c r="CP18" s="1"/>
  <c r="CK172"/>
  <c r="CN17" s="1"/>
  <c r="CK180"/>
  <c r="CV17" s="1"/>
  <c r="CK178"/>
  <c r="CT17" s="1"/>
  <c r="V607" l="1"/>
  <c r="I649"/>
  <c r="X604"/>
  <c r="AP16" i="2"/>
  <c r="AP37"/>
  <c r="T547" i="1"/>
  <c r="X605"/>
  <c r="AL101" i="2"/>
  <c r="Y649" i="1"/>
  <c r="I650"/>
  <c r="DQ21"/>
  <c r="Y641"/>
  <c r="X653"/>
  <c r="V641"/>
  <c r="CY9"/>
  <c r="U599"/>
  <c r="S153"/>
  <c r="B165"/>
  <c r="AA141"/>
  <c r="AJ141"/>
  <c r="R141"/>
  <c r="A153"/>
  <c r="R139"/>
  <c r="AJ139"/>
  <c r="AB136"/>
  <c r="B148"/>
  <c r="AM80" i="2"/>
  <c r="AK122"/>
  <c r="S138" i="1"/>
  <c r="AB138"/>
  <c r="B150"/>
  <c r="B162" s="1"/>
  <c r="AO97" i="2"/>
  <c r="R159" i="1"/>
  <c r="AA159"/>
  <c r="A171"/>
  <c r="A183" s="1"/>
  <c r="A195" s="1"/>
  <c r="A207" s="1"/>
  <c r="AK158"/>
  <c r="B170"/>
  <c r="B182" s="1"/>
  <c r="AB147"/>
  <c r="S147"/>
  <c r="B159"/>
  <c r="R144"/>
  <c r="AK140"/>
  <c r="S140"/>
  <c r="B152"/>
  <c r="AB137"/>
  <c r="AB125"/>
  <c r="AK125"/>
  <c r="R151"/>
  <c r="AA151"/>
  <c r="R156"/>
  <c r="A168"/>
  <c r="A180" s="1"/>
  <c r="A192" s="1"/>
  <c r="R192" s="1"/>
  <c r="X607"/>
  <c r="AJ169"/>
  <c r="AA167"/>
  <c r="AJ167"/>
  <c r="AJ159"/>
  <c r="AJ156"/>
  <c r="R148"/>
  <c r="AJ148"/>
  <c r="S142"/>
  <c r="B154"/>
  <c r="AB142"/>
  <c r="S136"/>
  <c r="S122"/>
  <c r="AK122"/>
  <c r="AB122"/>
  <c r="BB20"/>
  <c r="BB21" s="1"/>
  <c r="BB22" s="1"/>
  <c r="BB23" s="1"/>
  <c r="BB24" s="1"/>
  <c r="BB25" s="1"/>
  <c r="BB26" s="1"/>
  <c r="BB27" s="1"/>
  <c r="BB28" s="1"/>
  <c r="BB29" s="1"/>
  <c r="BB30" s="1"/>
  <c r="BB31" s="1"/>
  <c r="BB32" s="1"/>
  <c r="BB33" s="1"/>
  <c r="BB34" s="1"/>
  <c r="BB35" s="1"/>
  <c r="BB36" s="1"/>
  <c r="BB37" s="1"/>
  <c r="BB38" s="1"/>
  <c r="BB39" s="1"/>
  <c r="BB40" s="1"/>
  <c r="BB41" s="1"/>
  <c r="BB42" s="1"/>
  <c r="BB43" s="1"/>
  <c r="BB44" s="1"/>
  <c r="BB45" s="1"/>
  <c r="BB46" s="1"/>
  <c r="BB47" s="1"/>
  <c r="BB19"/>
  <c r="B175"/>
  <c r="B187" s="1"/>
  <c r="AA157"/>
  <c r="DQ16"/>
  <c r="X651"/>
  <c r="X650"/>
  <c r="X649"/>
  <c r="V598"/>
  <c r="U639"/>
  <c r="V606"/>
  <c r="X606"/>
  <c r="I599"/>
  <c r="U650"/>
  <c r="W645"/>
  <c r="W595"/>
  <c r="V603"/>
  <c r="V653"/>
  <c r="V597"/>
  <c r="W596"/>
  <c r="U642"/>
  <c r="Y639"/>
  <c r="V652"/>
  <c r="U646"/>
  <c r="W649"/>
  <c r="I604"/>
  <c r="W122" i="2"/>
  <c r="AA192" i="1"/>
  <c r="S143"/>
  <c r="AK142"/>
  <c r="S141"/>
  <c r="AK138"/>
  <c r="AA136"/>
  <c r="R136"/>
  <c r="AA135"/>
  <c r="AK131"/>
  <c r="AB131"/>
  <c r="AK128"/>
  <c r="AB128"/>
  <c r="AK127"/>
  <c r="AB127"/>
  <c r="AK126"/>
  <c r="AB126"/>
  <c r="S125"/>
  <c r="A206"/>
  <c r="AA194"/>
  <c r="R194"/>
  <c r="A203"/>
  <c r="AA191"/>
  <c r="R191"/>
  <c r="AA156"/>
  <c r="B199"/>
  <c r="AK187"/>
  <c r="S187"/>
  <c r="AO217"/>
  <c r="X646"/>
  <c r="AH16" i="2"/>
  <c r="Y643" i="1"/>
  <c r="U651"/>
  <c r="W594"/>
  <c r="U640"/>
  <c r="X593"/>
  <c r="AH77" i="2"/>
  <c r="DQ7" i="1"/>
  <c r="DQ25"/>
  <c r="DQ18"/>
  <c r="DQ9"/>
  <c r="CY6"/>
  <c r="I124" i="2"/>
  <c r="I645" i="1"/>
  <c r="AI52" i="2"/>
  <c r="U600" i="1"/>
  <c r="Y606"/>
  <c r="Y648"/>
  <c r="U602"/>
  <c r="AG10" i="2"/>
  <c r="AK10" s="1"/>
  <c r="U601" i="1"/>
  <c r="W599"/>
  <c r="U606"/>
  <c r="AK29" i="2"/>
  <c r="AM29" s="1"/>
  <c r="T552" i="1"/>
  <c r="AG114" i="2" s="1"/>
  <c r="AK114" s="1"/>
  <c r="X643" i="1"/>
  <c r="AG98" i="2"/>
  <c r="AP98" s="1"/>
  <c r="AG99"/>
  <c r="AP99" s="1"/>
  <c r="U644" i="1"/>
  <c r="V648"/>
  <c r="W597"/>
  <c r="X596"/>
  <c r="V596"/>
  <c r="X639"/>
  <c r="V639"/>
  <c r="W654"/>
  <c r="I646"/>
  <c r="DQ30"/>
  <c r="DQ28"/>
  <c r="DQ23"/>
  <c r="DQ19"/>
  <c r="DQ15"/>
  <c r="CY13"/>
  <c r="DQ13"/>
  <c r="DQ11"/>
  <c r="DQ8"/>
  <c r="CY7"/>
  <c r="DQ6"/>
  <c r="I648"/>
  <c r="I644"/>
  <c r="I643"/>
  <c r="DQ26"/>
  <c r="DQ24"/>
  <c r="DQ22"/>
  <c r="DQ20"/>
  <c r="DQ17"/>
  <c r="CY14"/>
  <c r="DQ14"/>
  <c r="DQ12"/>
  <c r="DQ10"/>
  <c r="I602"/>
  <c r="DQ27"/>
  <c r="AI16" i="2"/>
  <c r="X599" i="1"/>
  <c r="Y596"/>
  <c r="W642"/>
  <c r="U596"/>
  <c r="Y593"/>
  <c r="W593"/>
  <c r="U593"/>
  <c r="W652"/>
  <c r="V645"/>
  <c r="AH29" i="2"/>
  <c r="AK92"/>
  <c r="AP92" s="1"/>
  <c r="Y602" i="1"/>
  <c r="Y599"/>
  <c r="Y595"/>
  <c r="U603"/>
  <c r="U649"/>
  <c r="T553"/>
  <c r="AG115" i="2" s="1"/>
  <c r="AK115" s="1"/>
  <c r="AO115" s="1"/>
  <c r="AG100"/>
  <c r="AI101" s="1"/>
  <c r="W603" i="1"/>
  <c r="T550"/>
  <c r="V599"/>
  <c r="U605"/>
  <c r="V640"/>
  <c r="V643"/>
  <c r="V644"/>
  <c r="X644"/>
  <c r="AG30" i="2"/>
  <c r="AK30" s="1"/>
  <c r="AO30" s="1"/>
  <c r="X598" i="1"/>
  <c r="V602"/>
  <c r="X600"/>
  <c r="AG58" i="2"/>
  <c r="AH59" s="1"/>
  <c r="Y644" i="1"/>
  <c r="U643"/>
  <c r="Y642"/>
  <c r="W639"/>
  <c r="W608"/>
  <c r="Y607"/>
  <c r="W607"/>
  <c r="U607"/>
  <c r="W606"/>
  <c r="W598"/>
  <c r="X597"/>
  <c r="V593"/>
  <c r="AP56" i="2"/>
  <c r="AI56"/>
  <c r="AK11"/>
  <c r="AP11" s="1"/>
  <c r="AP55"/>
  <c r="AO55"/>
  <c r="AH13"/>
  <c r="AO13"/>
  <c r="AP14"/>
  <c r="AH15"/>
  <c r="AO35"/>
  <c r="AP35"/>
  <c r="AK95"/>
  <c r="AL95" s="1"/>
  <c r="AH95"/>
  <c r="AO16"/>
  <c r="AH52"/>
  <c r="AP97"/>
  <c r="U647" i="1"/>
  <c r="Y652"/>
  <c r="T557"/>
  <c r="AG119" i="2" s="1"/>
  <c r="T556" i="1"/>
  <c r="AG118" i="2" s="1"/>
  <c r="AO118" s="1"/>
  <c r="U645" i="1"/>
  <c r="U604"/>
  <c r="U648"/>
  <c r="X652"/>
  <c r="U652"/>
  <c r="W641"/>
  <c r="U641"/>
  <c r="T549"/>
  <c r="T551"/>
  <c r="I598"/>
  <c r="V642"/>
  <c r="X642"/>
  <c r="X645"/>
  <c r="AG93" i="2"/>
  <c r="AH93" s="1"/>
  <c r="V649" i="1"/>
  <c r="AG34" i="2"/>
  <c r="AI34" s="1"/>
  <c r="V594" i="1"/>
  <c r="Y653"/>
  <c r="W653"/>
  <c r="U653"/>
  <c r="W644"/>
  <c r="W643"/>
  <c r="Y598"/>
  <c r="U598"/>
  <c r="Y597"/>
  <c r="U597"/>
  <c r="W640"/>
  <c r="CY15"/>
  <c r="CY11"/>
  <c r="T559"/>
  <c r="AG121" i="2" s="1"/>
  <c r="AL77"/>
  <c r="AI14"/>
  <c r="AO37"/>
  <c r="I601" i="1"/>
  <c r="I597"/>
  <c r="I596"/>
  <c r="I647"/>
  <c r="I642"/>
  <c r="W124" i="2"/>
  <c r="AP51"/>
  <c r="AP31"/>
  <c r="AO31"/>
  <c r="AP94"/>
  <c r="AH12"/>
  <c r="AO14"/>
  <c r="AO77"/>
  <c r="AL59"/>
  <c r="AL38"/>
  <c r="AL35"/>
  <c r="AL16"/>
  <c r="AL14"/>
  <c r="CY10" i="1"/>
  <c r="X38" i="2"/>
  <c r="Y16"/>
  <c r="AK120"/>
  <c r="AL99"/>
  <c r="Y99"/>
  <c r="AL100"/>
  <c r="AM99"/>
  <c r="AM98"/>
  <c r="AL78"/>
  <c r="AM58"/>
  <c r="AL37"/>
  <c r="AL15"/>
  <c r="X15"/>
  <c r="AL79"/>
  <c r="Y58"/>
  <c r="AL56"/>
  <c r="AM38"/>
  <c r="AL36"/>
  <c r="X36"/>
  <c r="AL17"/>
  <c r="Y17"/>
  <c r="AM15"/>
  <c r="AM14"/>
  <c r="AL58"/>
  <c r="X57"/>
  <c r="AL80"/>
  <c r="AM79"/>
  <c r="AM78"/>
  <c r="AM35"/>
  <c r="X19"/>
  <c r="AM17"/>
  <c r="AM36"/>
  <c r="AM77"/>
  <c r="AL57"/>
  <c r="AM56"/>
  <c r="AM37"/>
  <c r="AM100"/>
  <c r="Y104"/>
  <c r="Y100"/>
  <c r="X81"/>
  <c r="X40"/>
  <c r="Y38"/>
  <c r="Y37"/>
  <c r="CY8" i="1"/>
  <c r="CY4"/>
  <c r="X103" i="2"/>
  <c r="W69"/>
  <c r="X59"/>
  <c r="Y39"/>
  <c r="Y36"/>
  <c r="AA153" i="1"/>
  <c r="AK152"/>
  <c r="AK133"/>
  <c r="AA169"/>
  <c r="AB143"/>
  <c r="AA139"/>
  <c r="AK136"/>
  <c r="AH56" i="2"/>
  <c r="AK153" i="1"/>
  <c r="AB153"/>
  <c r="AJ151"/>
  <c r="CY3"/>
  <c r="Y60" i="2"/>
  <c r="X37"/>
  <c r="X20"/>
  <c r="J124"/>
  <c r="AI15"/>
  <c r="AP33"/>
  <c r="AM34"/>
  <c r="AO33"/>
  <c r="AK48"/>
  <c r="AL34"/>
  <c r="AP15"/>
  <c r="AO56"/>
  <c r="AI95"/>
  <c r="AH92"/>
  <c r="AP52"/>
  <c r="AL52"/>
  <c r="AK9"/>
  <c r="AO9" s="1"/>
  <c r="Y19"/>
  <c r="X18"/>
  <c r="AO4"/>
  <c r="T561" i="1"/>
  <c r="CY12"/>
  <c r="T25"/>
  <c r="Y102" i="2"/>
  <c r="W111"/>
  <c r="X78"/>
  <c r="Y20"/>
  <c r="AH14"/>
  <c r="AH9"/>
  <c r="AH8"/>
  <c r="AK8"/>
  <c r="AP8" s="1"/>
  <c r="AI8"/>
  <c r="AI9"/>
  <c r="AJ194" i="1"/>
  <c r="AJ192"/>
  <c r="AK182"/>
  <c r="S182"/>
  <c r="AB182"/>
  <c r="B194"/>
  <c r="AK170"/>
  <c r="S170"/>
  <c r="AB170"/>
  <c r="AA168"/>
  <c r="AB159"/>
  <c r="AK159"/>
  <c r="R152"/>
  <c r="A164"/>
  <c r="AA152"/>
  <c r="R138"/>
  <c r="A150"/>
  <c r="AA138"/>
  <c r="AB135"/>
  <c r="AK135"/>
  <c r="A215"/>
  <c r="AB187"/>
  <c r="AA181"/>
  <c r="AJ181"/>
  <c r="R181"/>
  <c r="A193"/>
  <c r="R180"/>
  <c r="AK175"/>
  <c r="S175"/>
  <c r="AB175"/>
  <c r="AA163"/>
  <c r="AJ163"/>
  <c r="A175"/>
  <c r="R154"/>
  <c r="A166"/>
  <c r="AA154"/>
  <c r="AB150"/>
  <c r="W558"/>
  <c r="AA148"/>
  <c r="A160"/>
  <c r="R140"/>
  <c r="AA140"/>
  <c r="S132"/>
  <c r="B144"/>
  <c r="AB132"/>
  <c r="AK132"/>
  <c r="AB123"/>
  <c r="AK123"/>
  <c r="AJ152"/>
  <c r="AJ138"/>
  <c r="AA182"/>
  <c r="AJ182"/>
  <c r="R182"/>
  <c r="AA179"/>
  <c r="AJ179"/>
  <c r="R179"/>
  <c r="AJ171"/>
  <c r="AA170"/>
  <c r="AJ170"/>
  <c r="R170"/>
  <c r="Y558"/>
  <c r="AG78" i="2" s="1"/>
  <c r="AH79" s="1"/>
  <c r="AB155" i="1"/>
  <c r="AK155"/>
  <c r="B167"/>
  <c r="AA149"/>
  <c r="A161"/>
  <c r="S146"/>
  <c r="AK146"/>
  <c r="S145"/>
  <c r="B157"/>
  <c r="AA144"/>
  <c r="AJ144"/>
  <c r="AA142"/>
  <c r="AJ142"/>
  <c r="S137"/>
  <c r="B149"/>
  <c r="T163"/>
  <c r="CY5"/>
  <c r="T33"/>
  <c r="T32"/>
  <c r="T26"/>
  <c r="T22"/>
  <c r="H125" i="2"/>
  <c r="AK121"/>
  <c r="AK119"/>
  <c r="W119"/>
  <c r="J104"/>
  <c r="AM101"/>
  <c r="Y82"/>
  <c r="J82"/>
  <c r="X79"/>
  <c r="Y78"/>
  <c r="Y62"/>
  <c r="J61"/>
  <c r="AM59"/>
  <c r="W48"/>
  <c r="I41"/>
  <c r="W27"/>
  <c r="AM16"/>
  <c r="AO101"/>
  <c r="AP101"/>
  <c r="AO38"/>
  <c r="AP38"/>
  <c r="AG48"/>
  <c r="AO80"/>
  <c r="AP80"/>
  <c r="AP59"/>
  <c r="AO59"/>
  <c r="AG27"/>
  <c r="AI17"/>
  <c r="AO17"/>
  <c r="AP17"/>
  <c r="AH17"/>
  <c r="AG90"/>
  <c r="T560" i="1"/>
  <c r="DQ31"/>
  <c r="DQ32"/>
  <c r="AM52" i="2"/>
  <c r="AH546" i="1"/>
  <c r="AG546"/>
  <c r="AH71" i="2"/>
  <c r="AI72"/>
  <c r="AI71"/>
  <c r="AK71"/>
  <c r="AO71" s="1"/>
  <c r="AI12"/>
  <c r="T546" i="1"/>
  <c r="T165"/>
  <c r="T155"/>
  <c r="T128"/>
  <c r="T102"/>
  <c r="T100"/>
  <c r="T74"/>
  <c r="T72"/>
  <c r="T65"/>
  <c r="T63"/>
  <c r="T53"/>
  <c r="T52"/>
  <c r="T51"/>
  <c r="T46"/>
  <c r="T45"/>
  <c r="T44"/>
  <c r="T43"/>
  <c r="X548"/>
  <c r="T548" s="1"/>
  <c r="T36"/>
  <c r="T27"/>
  <c r="T23"/>
  <c r="T169"/>
  <c r="T167"/>
  <c r="T161"/>
  <c r="T150"/>
  <c r="T148"/>
  <c r="T109"/>
  <c r="T107"/>
  <c r="T88"/>
  <c r="T81"/>
  <c r="T79"/>
  <c r="T58"/>
  <c r="T56"/>
  <c r="T35"/>
  <c r="T24"/>
  <c r="T20"/>
  <c r="T19"/>
  <c r="T16"/>
  <c r="AH73" i="2"/>
  <c r="AK73"/>
  <c r="AO73" s="1"/>
  <c r="AI73"/>
  <c r="AH76"/>
  <c r="AO76"/>
  <c r="AI77"/>
  <c r="AI76"/>
  <c r="AP76"/>
  <c r="AH55"/>
  <c r="AG69"/>
  <c r="AI55"/>
  <c r="AK54"/>
  <c r="AH80"/>
  <c r="AO79"/>
  <c r="AP79"/>
  <c r="AI80"/>
  <c r="AH72"/>
  <c r="AK72"/>
  <c r="AP72" s="1"/>
  <c r="AP13"/>
  <c r="AI13"/>
  <c r="AK12"/>
  <c r="AO12" s="1"/>
  <c r="AK75"/>
  <c r="AO75" s="1"/>
  <c r="AP77"/>
  <c r="AI38"/>
  <c r="AH38"/>
  <c r="Y603" i="1"/>
  <c r="Y645"/>
  <c r="Y640"/>
  <c r="Y594"/>
  <c r="U595"/>
  <c r="U594"/>
  <c r="W602"/>
  <c r="W648"/>
  <c r="AG50" i="2"/>
  <c r="AI51" s="1"/>
  <c r="T156" i="1"/>
  <c r="T149"/>
  <c r="V558"/>
  <c r="T146"/>
  <c r="T130"/>
  <c r="T124"/>
  <c r="T122"/>
  <c r="T119"/>
  <c r="T117"/>
  <c r="X555"/>
  <c r="T108"/>
  <c r="T101"/>
  <c r="V554"/>
  <c r="T98"/>
  <c r="T89"/>
  <c r="T87"/>
  <c r="T86"/>
  <c r="T85"/>
  <c r="T84"/>
  <c r="T83"/>
  <c r="T82"/>
  <c r="T80"/>
  <c r="T73"/>
  <c r="T71"/>
  <c r="T70"/>
  <c r="T69"/>
  <c r="T68"/>
  <c r="T67"/>
  <c r="T66"/>
  <c r="T64"/>
  <c r="T57"/>
  <c r="T55"/>
  <c r="T54"/>
  <c r="T113"/>
  <c r="Y554"/>
  <c r="W554"/>
  <c r="T154"/>
  <c r="T153"/>
  <c r="T152"/>
  <c r="T151"/>
  <c r="T132"/>
  <c r="T126"/>
  <c r="T121"/>
  <c r="T120"/>
  <c r="T115"/>
  <c r="T106"/>
  <c r="T105"/>
  <c r="T104"/>
  <c r="T103"/>
  <c r="T78"/>
  <c r="T77"/>
  <c r="T76"/>
  <c r="T75"/>
  <c r="T62"/>
  <c r="T61"/>
  <c r="T60"/>
  <c r="T59"/>
  <c r="T50"/>
  <c r="T49"/>
  <c r="T48"/>
  <c r="T47"/>
  <c r="T42"/>
  <c r="T41"/>
  <c r="T40"/>
  <c r="T39"/>
  <c r="T38"/>
  <c r="T37"/>
  <c r="T34"/>
  <c r="I548"/>
  <c r="X102" i="2"/>
  <c r="Y103"/>
  <c r="W123"/>
  <c r="X99"/>
  <c r="W120"/>
  <c r="X80"/>
  <c r="Y81"/>
  <c r="X58"/>
  <c r="Y59"/>
  <c r="X39"/>
  <c r="Y40"/>
  <c r="X17"/>
  <c r="Y18"/>
  <c r="T18" i="1"/>
  <c r="T17"/>
  <c r="X101" i="2"/>
  <c r="Y79"/>
  <c r="Y57"/>
  <c r="Y41"/>
  <c r="X16"/>
  <c r="Y15"/>
  <c r="X104"/>
  <c r="W125"/>
  <c r="X100"/>
  <c r="Y101"/>
  <c r="W121"/>
  <c r="X122" s="1"/>
  <c r="X82"/>
  <c r="Y83"/>
  <c r="W90"/>
  <c r="X60"/>
  <c r="Y61"/>
  <c r="T15" i="1"/>
  <c r="AH98" i="2" l="1"/>
  <c r="T599" i="1"/>
  <c r="AM92" i="2"/>
  <c r="T639" i="1"/>
  <c r="AL29" i="2"/>
  <c r="T642" i="1"/>
  <c r="Y651"/>
  <c r="Y124" i="2"/>
  <c r="W132"/>
  <c r="AO98"/>
  <c r="AO29"/>
  <c r="AI11"/>
  <c r="AI59"/>
  <c r="T593" i="1"/>
  <c r="AA207"/>
  <c r="AJ207"/>
  <c r="R207"/>
  <c r="AP114" i="2"/>
  <c r="AA171" i="1"/>
  <c r="AK150"/>
  <c r="AJ180"/>
  <c r="R168"/>
  <c r="AJ183"/>
  <c r="AA203"/>
  <c r="AJ203"/>
  <c r="R203"/>
  <c r="R195"/>
  <c r="A204"/>
  <c r="S148"/>
  <c r="AK148"/>
  <c r="AB148"/>
  <c r="B160"/>
  <c r="R153"/>
  <c r="AJ153"/>
  <c r="A165"/>
  <c r="AB165"/>
  <c r="AK165"/>
  <c r="B177"/>
  <c r="S165"/>
  <c r="AJ206"/>
  <c r="AA206"/>
  <c r="R206"/>
  <c r="AO114" i="2"/>
  <c r="S150" i="1"/>
  <c r="AA180"/>
  <c r="AJ195"/>
  <c r="R183"/>
  <c r="AA195"/>
  <c r="AB154"/>
  <c r="B166"/>
  <c r="AK154"/>
  <c r="S154"/>
  <c r="AI115" i="2"/>
  <c r="R171" i="1"/>
  <c r="AJ168"/>
  <c r="AA183"/>
  <c r="AB152"/>
  <c r="B164"/>
  <c r="S152"/>
  <c r="B171"/>
  <c r="S159"/>
  <c r="T596"/>
  <c r="T603"/>
  <c r="AI10" i="2"/>
  <c r="T606" i="1"/>
  <c r="AL30" i="2"/>
  <c r="AL92"/>
  <c r="AO10"/>
  <c r="AH115"/>
  <c r="AP10"/>
  <c r="AP95"/>
  <c r="T649" i="1"/>
  <c r="T643"/>
  <c r="A205"/>
  <c r="AA193"/>
  <c r="R193"/>
  <c r="A219"/>
  <c r="AB199"/>
  <c r="S199"/>
  <c r="B206"/>
  <c r="AB194"/>
  <c r="S194"/>
  <c r="T597"/>
  <c r="T607"/>
  <c r="AL11" i="2"/>
  <c r="AO92"/>
  <c r="AP30"/>
  <c r="AM11"/>
  <c r="AH11"/>
  <c r="AP121"/>
  <c r="AH10"/>
  <c r="AO99"/>
  <c r="AP29"/>
  <c r="AI99"/>
  <c r="AI100"/>
  <c r="AH99"/>
  <c r="AO95"/>
  <c r="AM95"/>
  <c r="AI119"/>
  <c r="AH101"/>
  <c r="AO11"/>
  <c r="AP100"/>
  <c r="AI98"/>
  <c r="AM31"/>
  <c r="AI31"/>
  <c r="AH119"/>
  <c r="AI30"/>
  <c r="Y650" i="1"/>
  <c r="T645"/>
  <c r="AH31" i="2"/>
  <c r="AM30"/>
  <c r="AL31"/>
  <c r="AH30"/>
  <c r="AP58"/>
  <c r="AO58"/>
  <c r="T598" i="1"/>
  <c r="AH100" i="2"/>
  <c r="AO100"/>
  <c r="AP34"/>
  <c r="AO34"/>
  <c r="AK93"/>
  <c r="AI94"/>
  <c r="AI93"/>
  <c r="AH94"/>
  <c r="AG113"/>
  <c r="T644" i="1"/>
  <c r="AP118" i="2"/>
  <c r="AH34"/>
  <c r="AH35"/>
  <c r="AI35"/>
  <c r="I126"/>
  <c r="J126"/>
  <c r="X124"/>
  <c r="Y605" i="1"/>
  <c r="Y604"/>
  <c r="AI78" i="2"/>
  <c r="AI79"/>
  <c r="AL10"/>
  <c r="AP9"/>
  <c r="AM10"/>
  <c r="AO8"/>
  <c r="T640" i="1"/>
  <c r="T641"/>
  <c r="AL119" i="2"/>
  <c r="AM120"/>
  <c r="AM119"/>
  <c r="AP119"/>
  <c r="AO119"/>
  <c r="I125"/>
  <c r="J125"/>
  <c r="S144" i="1"/>
  <c r="B156"/>
  <c r="AK144"/>
  <c r="AB144"/>
  <c r="AJ160"/>
  <c r="A172"/>
  <c r="R160"/>
  <c r="AA160"/>
  <c r="AG57" i="2"/>
  <c r="W605" i="1"/>
  <c r="W651"/>
  <c r="W650"/>
  <c r="W604"/>
  <c r="S162"/>
  <c r="AK162"/>
  <c r="AB162"/>
  <c r="B174"/>
  <c r="B186" s="1"/>
  <c r="AJ215"/>
  <c r="R215"/>
  <c r="A227"/>
  <c r="AA215"/>
  <c r="R150"/>
  <c r="AJ150"/>
  <c r="AA150"/>
  <c r="A162"/>
  <c r="A216"/>
  <c r="A218"/>
  <c r="AL8" i="2"/>
  <c r="AM9"/>
  <c r="AL9"/>
  <c r="AM8"/>
  <c r="AL120"/>
  <c r="AL121"/>
  <c r="AL122"/>
  <c r="AM121"/>
  <c r="AM122"/>
  <c r="S149" i="1"/>
  <c r="AK149"/>
  <c r="AB149"/>
  <c r="B161"/>
  <c r="AB157"/>
  <c r="AK157"/>
  <c r="S157"/>
  <c r="B169"/>
  <c r="R161"/>
  <c r="AA161"/>
  <c r="AJ161"/>
  <c r="A173"/>
  <c r="S167"/>
  <c r="AK167"/>
  <c r="B179"/>
  <c r="AB167"/>
  <c r="R166"/>
  <c r="AA166"/>
  <c r="AJ166"/>
  <c r="A178"/>
  <c r="A190" s="1"/>
  <c r="AA175"/>
  <c r="AJ175"/>
  <c r="R175"/>
  <c r="A187"/>
  <c r="AJ193"/>
  <c r="AK199"/>
  <c r="B211"/>
  <c r="AA164"/>
  <c r="R164"/>
  <c r="AJ164"/>
  <c r="A176"/>
  <c r="A188" s="1"/>
  <c r="AK194"/>
  <c r="AO121" i="2"/>
  <c r="AG122"/>
  <c r="T653" i="1"/>
  <c r="T652"/>
  <c r="AP73" i="2"/>
  <c r="X594" i="1"/>
  <c r="T594" s="1"/>
  <c r="X641"/>
  <c r="X595"/>
  <c r="T595" s="1"/>
  <c r="X640"/>
  <c r="AO78" i="2"/>
  <c r="AH78"/>
  <c r="AP78"/>
  <c r="AL71"/>
  <c r="AM71"/>
  <c r="AP71"/>
  <c r="Y121"/>
  <c r="Y122"/>
  <c r="X121"/>
  <c r="Y120"/>
  <c r="X120"/>
  <c r="Y123"/>
  <c r="X123"/>
  <c r="V647" i="1"/>
  <c r="V646"/>
  <c r="AG32" i="2"/>
  <c r="V600" i="1"/>
  <c r="V601"/>
  <c r="T554"/>
  <c r="CK175"/>
  <c r="CQ17" s="1"/>
  <c r="CK181"/>
  <c r="CW17" s="1"/>
  <c r="CK173"/>
  <c r="CO17" s="1"/>
  <c r="CK185"/>
  <c r="CO18" s="1"/>
  <c r="CK183"/>
  <c r="CM18" s="1"/>
  <c r="AK90" i="2"/>
  <c r="AL76"/>
  <c r="AM76"/>
  <c r="AP75"/>
  <c r="AM55"/>
  <c r="AL55"/>
  <c r="AK69"/>
  <c r="AO54"/>
  <c r="AP54"/>
  <c r="Y125"/>
  <c r="X125"/>
  <c r="I641" i="1"/>
  <c r="I595"/>
  <c r="AG53" i="2"/>
  <c r="W647" i="1"/>
  <c r="W646"/>
  <c r="W600"/>
  <c r="W601"/>
  <c r="AG74" i="2"/>
  <c r="Y601" i="1"/>
  <c r="Y647"/>
  <c r="Y600"/>
  <c r="Y646"/>
  <c r="X601"/>
  <c r="X602"/>
  <c r="T602" s="1"/>
  <c r="AG96" i="2"/>
  <c r="X648" i="1"/>
  <c r="X647"/>
  <c r="T555"/>
  <c r="AG36" i="2"/>
  <c r="V604" i="1"/>
  <c r="V650"/>
  <c r="V605"/>
  <c r="V651"/>
  <c r="T558"/>
  <c r="CK177"/>
  <c r="CS17" s="1"/>
  <c r="CK182"/>
  <c r="CX17" s="1"/>
  <c r="CK179"/>
  <c r="CU17" s="1"/>
  <c r="CK171"/>
  <c r="CM17" s="1"/>
  <c r="CK170"/>
  <c r="CX16" s="1"/>
  <c r="AH50" i="2"/>
  <c r="AK50"/>
  <c r="AP50" s="1"/>
  <c r="AI50"/>
  <c r="AH51"/>
  <c r="CK184" i="1"/>
  <c r="CN18" s="1"/>
  <c r="AK27" i="2"/>
  <c r="AL12"/>
  <c r="AM13"/>
  <c r="AL13"/>
  <c r="AP12"/>
  <c r="AM12"/>
  <c r="AO72"/>
  <c r="AM72"/>
  <c r="AL72"/>
  <c r="AM115"/>
  <c r="AL115"/>
  <c r="AL73"/>
  <c r="AM73"/>
  <c r="AP115"/>
  <c r="S206" i="1" l="1"/>
  <c r="AK206"/>
  <c r="AB206"/>
  <c r="AB164"/>
  <c r="B176"/>
  <c r="S164"/>
  <c r="AK164"/>
  <c r="B178"/>
  <c r="S166"/>
  <c r="AK166"/>
  <c r="AB166"/>
  <c r="AK211"/>
  <c r="S211"/>
  <c r="AB211"/>
  <c r="AA205"/>
  <c r="R205"/>
  <c r="AJ205"/>
  <c r="B189"/>
  <c r="AK177"/>
  <c r="S177"/>
  <c r="AB177"/>
  <c r="B183"/>
  <c r="AK171"/>
  <c r="S171"/>
  <c r="AB171"/>
  <c r="S160"/>
  <c r="B172"/>
  <c r="AK160"/>
  <c r="AB160"/>
  <c r="R204"/>
  <c r="AJ204"/>
  <c r="AA204"/>
  <c r="AA165"/>
  <c r="A177"/>
  <c r="R165"/>
  <c r="AJ165"/>
  <c r="A199"/>
  <c r="R187"/>
  <c r="AJ187"/>
  <c r="A200"/>
  <c r="AJ188"/>
  <c r="AA188"/>
  <c r="R188"/>
  <c r="A202"/>
  <c r="AJ190"/>
  <c r="AA190"/>
  <c r="R190"/>
  <c r="AJ219"/>
  <c r="AA219"/>
  <c r="R219"/>
  <c r="A231"/>
  <c r="AH113" i="2"/>
  <c r="AI113"/>
  <c r="AI114"/>
  <c r="AK113"/>
  <c r="AH114"/>
  <c r="AM94"/>
  <c r="AM93"/>
  <c r="AL94"/>
  <c r="AL93"/>
  <c r="AP93"/>
  <c r="AO93"/>
  <c r="T605" i="1"/>
  <c r="CY16"/>
  <c r="CY17"/>
  <c r="T604"/>
  <c r="S186"/>
  <c r="AK186"/>
  <c r="AB186"/>
  <c r="AO50" i="2"/>
  <c r="B218" i="1"/>
  <c r="AK179"/>
  <c r="S179"/>
  <c r="AB179"/>
  <c r="B191"/>
  <c r="AA162"/>
  <c r="A174"/>
  <c r="A186" s="1"/>
  <c r="R162"/>
  <c r="AJ162"/>
  <c r="AK174"/>
  <c r="S174"/>
  <c r="AB174"/>
  <c r="AA172"/>
  <c r="AJ172"/>
  <c r="R172"/>
  <c r="A184"/>
  <c r="AB156"/>
  <c r="AK156"/>
  <c r="S156"/>
  <c r="B168"/>
  <c r="AA176"/>
  <c r="AJ176"/>
  <c r="R176"/>
  <c r="B223"/>
  <c r="A217"/>
  <c r="AA187"/>
  <c r="AA178"/>
  <c r="AJ178"/>
  <c r="R178"/>
  <c r="AA173"/>
  <c r="AJ173"/>
  <c r="R173"/>
  <c r="A185"/>
  <c r="AB169"/>
  <c r="B181"/>
  <c r="S169"/>
  <c r="AK169"/>
  <c r="AB161"/>
  <c r="AK161"/>
  <c r="S161"/>
  <c r="B173"/>
  <c r="AA218"/>
  <c r="AJ218"/>
  <c r="R218"/>
  <c r="A230"/>
  <c r="R216"/>
  <c r="AA216"/>
  <c r="A228"/>
  <c r="AJ216"/>
  <c r="R227"/>
  <c r="AA227"/>
  <c r="AJ227"/>
  <c r="A239"/>
  <c r="AI58" i="2"/>
  <c r="AH58"/>
  <c r="AI57"/>
  <c r="AH57"/>
  <c r="AO57"/>
  <c r="AP57"/>
  <c r="AO122"/>
  <c r="AI122"/>
  <c r="AP122"/>
  <c r="AH122"/>
  <c r="AL51"/>
  <c r="AM50"/>
  <c r="AM51"/>
  <c r="AL50"/>
  <c r="T651" i="1"/>
  <c r="T650"/>
  <c r="AG120" i="2"/>
  <c r="AH36"/>
  <c r="AI36"/>
  <c r="AO36"/>
  <c r="AP36"/>
  <c r="AH37"/>
  <c r="AI37"/>
  <c r="AI96"/>
  <c r="AH96"/>
  <c r="AI97"/>
  <c r="AG111"/>
  <c r="AK96"/>
  <c r="AH97"/>
  <c r="AH33"/>
  <c r="AK32"/>
  <c r="AH32"/>
  <c r="AI33"/>
  <c r="AI32"/>
  <c r="T601" i="1"/>
  <c r="AG117" i="2"/>
  <c r="T648" i="1"/>
  <c r="AK74" i="2"/>
  <c r="AP74" s="1"/>
  <c r="AH74"/>
  <c r="AH75"/>
  <c r="AI75"/>
  <c r="AI74"/>
  <c r="AK53"/>
  <c r="AO53" s="1"/>
  <c r="AH53"/>
  <c r="AI53"/>
  <c r="AH54"/>
  <c r="AI54"/>
  <c r="T647" i="1"/>
  <c r="T646"/>
  <c r="AG116" i="2"/>
  <c r="T600" i="1"/>
  <c r="S172" l="1"/>
  <c r="AK172"/>
  <c r="AB172"/>
  <c r="B184"/>
  <c r="B190"/>
  <c r="AK178"/>
  <c r="S178"/>
  <c r="AB178"/>
  <c r="A189"/>
  <c r="AA177"/>
  <c r="AJ177"/>
  <c r="R177"/>
  <c r="AK183"/>
  <c r="B195"/>
  <c r="S183"/>
  <c r="AB183"/>
  <c r="S189"/>
  <c r="B201"/>
  <c r="AK189"/>
  <c r="AB189"/>
  <c r="B188"/>
  <c r="S176"/>
  <c r="AB176"/>
  <c r="AK176"/>
  <c r="AJ231"/>
  <c r="R231"/>
  <c r="AA231"/>
  <c r="A243"/>
  <c r="AA199"/>
  <c r="R199"/>
  <c r="R202"/>
  <c r="AA202"/>
  <c r="R200"/>
  <c r="AA200"/>
  <c r="B203"/>
  <c r="AB191"/>
  <c r="S191"/>
  <c r="AP113" i="2"/>
  <c r="AM114"/>
  <c r="AM113"/>
  <c r="AL113"/>
  <c r="AL114"/>
  <c r="AO113"/>
  <c r="AA185" i="1"/>
  <c r="AJ185"/>
  <c r="R185"/>
  <c r="AA186"/>
  <c r="R186"/>
  <c r="AJ186"/>
  <c r="AA184"/>
  <c r="R184"/>
  <c r="AJ184"/>
  <c r="AP53" i="2"/>
  <c r="AJ228" i="1"/>
  <c r="AA228"/>
  <c r="R228"/>
  <c r="A240"/>
  <c r="AK173"/>
  <c r="S173"/>
  <c r="AB173"/>
  <c r="B185"/>
  <c r="AK181"/>
  <c r="S181"/>
  <c r="AB181"/>
  <c r="B193"/>
  <c r="A197"/>
  <c r="A211"/>
  <c r="AJ199"/>
  <c r="R217"/>
  <c r="AA217"/>
  <c r="AJ217"/>
  <c r="A229"/>
  <c r="B180"/>
  <c r="AB168"/>
  <c r="AK168"/>
  <c r="S168"/>
  <c r="A196"/>
  <c r="B198"/>
  <c r="AA174"/>
  <c r="AJ174"/>
  <c r="R174"/>
  <c r="AK191"/>
  <c r="S218"/>
  <c r="AB218"/>
  <c r="AK218"/>
  <c r="B230"/>
  <c r="AJ239"/>
  <c r="R239"/>
  <c r="AA239"/>
  <c r="A251"/>
  <c r="R230"/>
  <c r="AA230"/>
  <c r="AJ230"/>
  <c r="A242"/>
  <c r="AK223"/>
  <c r="S223"/>
  <c r="AB223"/>
  <c r="B235"/>
  <c r="AI116" i="2"/>
  <c r="AH116"/>
  <c r="AM74"/>
  <c r="AL74"/>
  <c r="AK116"/>
  <c r="AO116" s="1"/>
  <c r="AM75"/>
  <c r="AL75"/>
  <c r="AM32"/>
  <c r="AM33"/>
  <c r="AL32"/>
  <c r="AL33"/>
  <c r="AK111"/>
  <c r="AL96"/>
  <c r="AK117"/>
  <c r="AO117" s="1"/>
  <c r="AM97"/>
  <c r="AM96"/>
  <c r="AL97"/>
  <c r="AP32"/>
  <c r="AP96"/>
  <c r="AM53"/>
  <c r="AL53"/>
  <c r="AL54"/>
  <c r="AM54"/>
  <c r="AH117"/>
  <c r="AI117"/>
  <c r="AG132"/>
  <c r="AH118"/>
  <c r="AI118"/>
  <c r="AI120"/>
  <c r="AP120"/>
  <c r="AO120"/>
  <c r="AH120"/>
  <c r="AI121"/>
  <c r="AH121"/>
  <c r="AO74"/>
  <c r="AO32"/>
  <c r="AO96"/>
  <c r="AB184" i="1" l="1"/>
  <c r="B196"/>
  <c r="AK184"/>
  <c r="S184"/>
  <c r="AK201"/>
  <c r="AB201"/>
  <c r="S201"/>
  <c r="B207"/>
  <c r="AK195"/>
  <c r="S195"/>
  <c r="AB195"/>
  <c r="R211"/>
  <c r="AA211"/>
  <c r="AJ211"/>
  <c r="AK203"/>
  <c r="S203"/>
  <c r="AB203"/>
  <c r="S188"/>
  <c r="AK188"/>
  <c r="B200"/>
  <c r="AB188"/>
  <c r="AJ189"/>
  <c r="R189"/>
  <c r="A201"/>
  <c r="AA189"/>
  <c r="S190"/>
  <c r="B202"/>
  <c r="AK190"/>
  <c r="AB190"/>
  <c r="AA196"/>
  <c r="R196"/>
  <c r="AA197"/>
  <c r="R197"/>
  <c r="AA243"/>
  <c r="R243"/>
  <c r="A255"/>
  <c r="AJ243"/>
  <c r="AB198"/>
  <c r="S198"/>
  <c r="B205"/>
  <c r="AB193"/>
  <c r="S193"/>
  <c r="S185"/>
  <c r="AB185"/>
  <c r="AK185"/>
  <c r="AP117" i="2"/>
  <c r="S235" i="1"/>
  <c r="AB235"/>
  <c r="AK235"/>
  <c r="B247"/>
  <c r="R242"/>
  <c r="AA242"/>
  <c r="AJ242"/>
  <c r="A254"/>
  <c r="R251"/>
  <c r="AA251"/>
  <c r="A263"/>
  <c r="AJ251"/>
  <c r="B215"/>
  <c r="AK180"/>
  <c r="S180"/>
  <c r="AB180"/>
  <c r="B192"/>
  <c r="A223"/>
  <c r="AJ202"/>
  <c r="AK230"/>
  <c r="S230"/>
  <c r="AB230"/>
  <c r="B242"/>
  <c r="A198"/>
  <c r="AK198"/>
  <c r="B210"/>
  <c r="AJ196"/>
  <c r="A208"/>
  <c r="AJ200"/>
  <c r="A212"/>
  <c r="R229"/>
  <c r="AA229"/>
  <c r="AJ229"/>
  <c r="A241"/>
  <c r="AJ197"/>
  <c r="A209"/>
  <c r="AK193"/>
  <c r="B197"/>
  <c r="R240"/>
  <c r="AA240"/>
  <c r="A252"/>
  <c r="AJ240"/>
  <c r="AM116" i="2"/>
  <c r="AL116"/>
  <c r="AP116"/>
  <c r="AL117"/>
  <c r="AM118"/>
  <c r="AL118"/>
  <c r="AM117"/>
  <c r="AK132"/>
  <c r="R212" i="1" l="1"/>
  <c r="AJ212"/>
  <c r="AA212"/>
  <c r="S210"/>
  <c r="AK210"/>
  <c r="AB210"/>
  <c r="B208"/>
  <c r="AK196"/>
  <c r="AB196"/>
  <c r="S196"/>
  <c r="AB202"/>
  <c r="S202"/>
  <c r="AK202"/>
  <c r="AA209"/>
  <c r="R209"/>
  <c r="AJ209"/>
  <c r="R208"/>
  <c r="AJ208"/>
  <c r="AA208"/>
  <c r="AK205"/>
  <c r="AB205"/>
  <c r="S205"/>
  <c r="AA201"/>
  <c r="R201"/>
  <c r="AJ201"/>
  <c r="AK200"/>
  <c r="AB200"/>
  <c r="B212"/>
  <c r="S200"/>
  <c r="AK207"/>
  <c r="S207"/>
  <c r="AB207"/>
  <c r="B219"/>
  <c r="S213"/>
  <c r="AB213"/>
  <c r="AK213"/>
  <c r="B225"/>
  <c r="AA198"/>
  <c r="R198"/>
  <c r="A267"/>
  <c r="AJ255"/>
  <c r="AA255"/>
  <c r="R255"/>
  <c r="B204"/>
  <c r="AB192"/>
  <c r="S192"/>
  <c r="AB197"/>
  <c r="S197"/>
  <c r="B217"/>
  <c r="R241"/>
  <c r="AA241"/>
  <c r="AJ241"/>
  <c r="A253"/>
  <c r="A224"/>
  <c r="AJ214"/>
  <c r="AA214"/>
  <c r="A226"/>
  <c r="R214"/>
  <c r="R223"/>
  <c r="AA223"/>
  <c r="A235"/>
  <c r="AJ223"/>
  <c r="AK192"/>
  <c r="R254"/>
  <c r="AA254"/>
  <c r="AJ254"/>
  <c r="A266"/>
  <c r="AJ252"/>
  <c r="R252"/>
  <c r="AA252"/>
  <c r="A264"/>
  <c r="A220"/>
  <c r="AJ198"/>
  <c r="A210"/>
  <c r="S215"/>
  <c r="AB215"/>
  <c r="B227"/>
  <c r="AK215"/>
  <c r="AJ263"/>
  <c r="R263"/>
  <c r="AA263"/>
  <c r="A275"/>
  <c r="B209"/>
  <c r="AK197"/>
  <c r="A221"/>
  <c r="B222"/>
  <c r="S242"/>
  <c r="AB242"/>
  <c r="AK242"/>
  <c r="B254"/>
  <c r="AK247"/>
  <c r="S247"/>
  <c r="AB247"/>
  <c r="B259"/>
  <c r="S225" l="1"/>
  <c r="AB225"/>
  <c r="AK225"/>
  <c r="B237"/>
  <c r="AK219"/>
  <c r="B231"/>
  <c r="S219"/>
  <c r="AB219"/>
  <c r="AB208"/>
  <c r="S208"/>
  <c r="AK208"/>
  <c r="B220"/>
  <c r="AB204"/>
  <c r="S204"/>
  <c r="AK204"/>
  <c r="AB212"/>
  <c r="S212"/>
  <c r="AK212"/>
  <c r="B224"/>
  <c r="R213"/>
  <c r="AA213"/>
  <c r="A225"/>
  <c r="AJ213"/>
  <c r="AJ210"/>
  <c r="AA210"/>
  <c r="R210"/>
  <c r="AK209"/>
  <c r="AB209"/>
  <c r="S209"/>
  <c r="B226"/>
  <c r="AK214"/>
  <c r="S214"/>
  <c r="AB214"/>
  <c r="R267"/>
  <c r="AJ267"/>
  <c r="AA267"/>
  <c r="A279"/>
  <c r="S259"/>
  <c r="AB259"/>
  <c r="B271"/>
  <c r="AK259"/>
  <c r="S254"/>
  <c r="AB254"/>
  <c r="AK254"/>
  <c r="B266"/>
  <c r="R221"/>
  <c r="A233"/>
  <c r="AA221"/>
  <c r="AJ221"/>
  <c r="R275"/>
  <c r="AA275"/>
  <c r="AJ275"/>
  <c r="A287"/>
  <c r="A222"/>
  <c r="R264"/>
  <c r="AA264"/>
  <c r="A276"/>
  <c r="AJ264"/>
  <c r="R266"/>
  <c r="AA266"/>
  <c r="AJ266"/>
  <c r="A278"/>
  <c r="B216"/>
  <c r="R253"/>
  <c r="AA253"/>
  <c r="AJ253"/>
  <c r="A265"/>
  <c r="AK222"/>
  <c r="B234"/>
  <c r="S222"/>
  <c r="AB222"/>
  <c r="B221"/>
  <c r="AK227"/>
  <c r="S227"/>
  <c r="AB227"/>
  <c r="B239"/>
  <c r="AJ220"/>
  <c r="AA220"/>
  <c r="R220"/>
  <c r="A232"/>
  <c r="AJ235"/>
  <c r="AA235"/>
  <c r="R235"/>
  <c r="A247"/>
  <c r="R226"/>
  <c r="AA226"/>
  <c r="A238"/>
  <c r="AJ226"/>
  <c r="AJ224"/>
  <c r="R224"/>
  <c r="AA224"/>
  <c r="A236"/>
  <c r="AK217"/>
  <c r="B229"/>
  <c r="S217"/>
  <c r="AB217"/>
  <c r="AK224" l="1"/>
  <c r="S224"/>
  <c r="AB224"/>
  <c r="B236"/>
  <c r="S220"/>
  <c r="AB220"/>
  <c r="AK220"/>
  <c r="B232"/>
  <c r="B238"/>
  <c r="AK226"/>
  <c r="AB226"/>
  <c r="S226"/>
  <c r="AA225"/>
  <c r="AJ225"/>
  <c r="A237"/>
  <c r="R225"/>
  <c r="S231"/>
  <c r="AB231"/>
  <c r="AK231"/>
  <c r="B243"/>
  <c r="AB237"/>
  <c r="S237"/>
  <c r="AK237"/>
  <c r="B249"/>
  <c r="AA279"/>
  <c r="AJ279"/>
  <c r="R279"/>
  <c r="A291"/>
  <c r="S229"/>
  <c r="AB229"/>
  <c r="AK229"/>
  <c r="B241"/>
  <c r="R247"/>
  <c r="AA247"/>
  <c r="A259"/>
  <c r="AJ247"/>
  <c r="S239"/>
  <c r="AB239"/>
  <c r="B251"/>
  <c r="AK239"/>
  <c r="S221"/>
  <c r="AB221"/>
  <c r="AK221"/>
  <c r="B233"/>
  <c r="S234"/>
  <c r="AB234"/>
  <c r="B246"/>
  <c r="AK234"/>
  <c r="AJ238"/>
  <c r="R238"/>
  <c r="AA238"/>
  <c r="A250"/>
  <c r="AK216"/>
  <c r="S216"/>
  <c r="AB216"/>
  <c r="B228"/>
  <c r="R276"/>
  <c r="A288"/>
  <c r="AA276"/>
  <c r="AJ276"/>
  <c r="AK271"/>
  <c r="S271"/>
  <c r="AB271"/>
  <c r="B283"/>
  <c r="R236"/>
  <c r="AA236"/>
  <c r="AJ236"/>
  <c r="A248"/>
  <c r="R232"/>
  <c r="AA232"/>
  <c r="AJ232"/>
  <c r="A244"/>
  <c r="R265"/>
  <c r="AA265"/>
  <c r="AJ265"/>
  <c r="A277"/>
  <c r="R278"/>
  <c r="AA278"/>
  <c r="AJ278"/>
  <c r="A290"/>
  <c r="R222"/>
  <c r="AA222"/>
  <c r="A234"/>
  <c r="AJ222"/>
  <c r="R287"/>
  <c r="AA287"/>
  <c r="A299"/>
  <c r="AJ287"/>
  <c r="R233"/>
  <c r="AA233"/>
  <c r="AJ233"/>
  <c r="A245"/>
  <c r="S266"/>
  <c r="AB266"/>
  <c r="AK266"/>
  <c r="B278"/>
  <c r="S249" l="1"/>
  <c r="AB249"/>
  <c r="B261"/>
  <c r="AK249"/>
  <c r="S232"/>
  <c r="AB232"/>
  <c r="AK232"/>
  <c r="B244"/>
  <c r="R237"/>
  <c r="AA237"/>
  <c r="A249"/>
  <c r="AJ237"/>
  <c r="AK243"/>
  <c r="S243"/>
  <c r="B255"/>
  <c r="AB243"/>
  <c r="AB236"/>
  <c r="S236"/>
  <c r="AK236"/>
  <c r="B248"/>
  <c r="S238"/>
  <c r="AB238"/>
  <c r="B250"/>
  <c r="AK238"/>
  <c r="R291"/>
  <c r="A303"/>
  <c r="AJ291"/>
  <c r="AA291"/>
  <c r="S278"/>
  <c r="AB278"/>
  <c r="AK278"/>
  <c r="B290"/>
  <c r="R290"/>
  <c r="AA290"/>
  <c r="AJ290"/>
  <c r="A302"/>
  <c r="R277"/>
  <c r="AA277"/>
  <c r="AJ277"/>
  <c r="A289"/>
  <c r="AJ244"/>
  <c r="R244"/>
  <c r="AA244"/>
  <c r="A256"/>
  <c r="AJ248"/>
  <c r="R248"/>
  <c r="AA248"/>
  <c r="A260"/>
  <c r="AK283"/>
  <c r="S283"/>
  <c r="AB283"/>
  <c r="B295"/>
  <c r="AJ288"/>
  <c r="R288"/>
  <c r="AA288"/>
  <c r="A300"/>
  <c r="S228"/>
  <c r="AB228"/>
  <c r="AK228"/>
  <c r="B240"/>
  <c r="R250"/>
  <c r="AA250"/>
  <c r="A262"/>
  <c r="AJ250"/>
  <c r="S233"/>
  <c r="AB233"/>
  <c r="AK233"/>
  <c r="B245"/>
  <c r="S241"/>
  <c r="AB241"/>
  <c r="AK241"/>
  <c r="B253"/>
  <c r="AJ299"/>
  <c r="R299"/>
  <c r="AA299"/>
  <c r="A311"/>
  <c r="AJ234"/>
  <c r="R234"/>
  <c r="AA234"/>
  <c r="A246"/>
  <c r="AK246"/>
  <c r="S246"/>
  <c r="AB246"/>
  <c r="B258"/>
  <c r="AK251"/>
  <c r="S251"/>
  <c r="AB251"/>
  <c r="B263"/>
  <c r="AJ259"/>
  <c r="R259"/>
  <c r="AA259"/>
  <c r="A271"/>
  <c r="R245"/>
  <c r="AA245"/>
  <c r="AJ245"/>
  <c r="A257"/>
  <c r="AK250" l="1"/>
  <c r="S250"/>
  <c r="B262"/>
  <c r="AB250"/>
  <c r="S255"/>
  <c r="AB255"/>
  <c r="B267"/>
  <c r="AK255"/>
  <c r="A261"/>
  <c r="AJ249"/>
  <c r="R249"/>
  <c r="AA249"/>
  <c r="S261"/>
  <c r="AB261"/>
  <c r="AK261"/>
  <c r="B273"/>
  <c r="B260"/>
  <c r="S248"/>
  <c r="AB248"/>
  <c r="AK248"/>
  <c r="S244"/>
  <c r="AK244"/>
  <c r="AB244"/>
  <c r="B256"/>
  <c r="AA303"/>
  <c r="A315"/>
  <c r="R303"/>
  <c r="AJ303"/>
  <c r="R271"/>
  <c r="AA271"/>
  <c r="AJ271"/>
  <c r="A283"/>
  <c r="S263"/>
  <c r="AB263"/>
  <c r="B275"/>
  <c r="AK263"/>
  <c r="R311"/>
  <c r="AA311"/>
  <c r="AJ311"/>
  <c r="A323"/>
  <c r="S253"/>
  <c r="AB253"/>
  <c r="AK253"/>
  <c r="B265"/>
  <c r="S245"/>
  <c r="AB245"/>
  <c r="AK245"/>
  <c r="B257"/>
  <c r="AK240"/>
  <c r="S240"/>
  <c r="AB240"/>
  <c r="B252"/>
  <c r="S295"/>
  <c r="AB295"/>
  <c r="AK295"/>
  <c r="B307"/>
  <c r="R260"/>
  <c r="AA260"/>
  <c r="A272"/>
  <c r="AJ260"/>
  <c r="R256"/>
  <c r="AA256"/>
  <c r="A268"/>
  <c r="AJ256"/>
  <c r="R289"/>
  <c r="AA289"/>
  <c r="AJ289"/>
  <c r="A301"/>
  <c r="AJ262"/>
  <c r="R262"/>
  <c r="AA262"/>
  <c r="A274"/>
  <c r="R257"/>
  <c r="AA257"/>
  <c r="AJ257"/>
  <c r="A269"/>
  <c r="S258"/>
  <c r="AB258"/>
  <c r="B270"/>
  <c r="AK258"/>
  <c r="R246"/>
  <c r="AA246"/>
  <c r="A258"/>
  <c r="AJ246"/>
  <c r="R300"/>
  <c r="AA300"/>
  <c r="AJ300"/>
  <c r="A312"/>
  <c r="A314"/>
  <c r="R302"/>
  <c r="AA302"/>
  <c r="AJ302"/>
  <c r="S290"/>
  <c r="AB290"/>
  <c r="AK290"/>
  <c r="B302"/>
  <c r="AK267" l="1"/>
  <c r="B279"/>
  <c r="S267"/>
  <c r="AB267"/>
  <c r="S262"/>
  <c r="AB262"/>
  <c r="B274"/>
  <c r="AK262"/>
  <c r="AK256"/>
  <c r="S256"/>
  <c r="B268"/>
  <c r="AB256"/>
  <c r="AB273"/>
  <c r="AK273"/>
  <c r="B285"/>
  <c r="S273"/>
  <c r="B272"/>
  <c r="S260"/>
  <c r="AK260"/>
  <c r="AB260"/>
  <c r="R261"/>
  <c r="AA261"/>
  <c r="AJ261"/>
  <c r="A273"/>
  <c r="AA315"/>
  <c r="A327"/>
  <c r="R315"/>
  <c r="AJ315"/>
  <c r="S302"/>
  <c r="AB302"/>
  <c r="AK302"/>
  <c r="B314"/>
  <c r="R269"/>
  <c r="AA269"/>
  <c r="AJ269"/>
  <c r="A281"/>
  <c r="R274"/>
  <c r="AA274"/>
  <c r="AJ274"/>
  <c r="A286"/>
  <c r="R301"/>
  <c r="AA301"/>
  <c r="AJ301"/>
  <c r="A313"/>
  <c r="S307"/>
  <c r="AB307"/>
  <c r="AK307"/>
  <c r="B319"/>
  <c r="S252"/>
  <c r="AB252"/>
  <c r="B264"/>
  <c r="AK252"/>
  <c r="S257"/>
  <c r="AB257"/>
  <c r="AK257"/>
  <c r="B269"/>
  <c r="S265"/>
  <c r="AB265"/>
  <c r="AK265"/>
  <c r="B277"/>
  <c r="R323"/>
  <c r="AA323"/>
  <c r="AJ323"/>
  <c r="A335"/>
  <c r="R283"/>
  <c r="AA283"/>
  <c r="A295"/>
  <c r="AJ283"/>
  <c r="A326"/>
  <c r="R314"/>
  <c r="AA314"/>
  <c r="AJ314"/>
  <c r="AJ258"/>
  <c r="R258"/>
  <c r="AA258"/>
  <c r="A270"/>
  <c r="AK270"/>
  <c r="S270"/>
  <c r="AB270"/>
  <c r="B282"/>
  <c r="AJ268"/>
  <c r="R268"/>
  <c r="AA268"/>
  <c r="A280"/>
  <c r="AJ272"/>
  <c r="R272"/>
  <c r="AA272"/>
  <c r="A284"/>
  <c r="AK275"/>
  <c r="B287"/>
  <c r="S275"/>
  <c r="AB275"/>
  <c r="R312"/>
  <c r="AA312"/>
  <c r="AJ312"/>
  <c r="A324"/>
  <c r="AA273" l="1"/>
  <c r="AJ273"/>
  <c r="R273"/>
  <c r="A285"/>
  <c r="S285"/>
  <c r="AB285"/>
  <c r="AK285"/>
  <c r="B297"/>
  <c r="S268"/>
  <c r="B280"/>
  <c r="AB268"/>
  <c r="AK268"/>
  <c r="AK274"/>
  <c r="B286"/>
  <c r="AB274"/>
  <c r="S274"/>
  <c r="AK279"/>
  <c r="S279"/>
  <c r="AB279"/>
  <c r="B291"/>
  <c r="B284"/>
  <c r="AB272"/>
  <c r="S272"/>
  <c r="AK272"/>
  <c r="AA327"/>
  <c r="A339"/>
  <c r="R327"/>
  <c r="AJ327"/>
  <c r="R324"/>
  <c r="AA324"/>
  <c r="AJ324"/>
  <c r="A336"/>
  <c r="AK287"/>
  <c r="S287"/>
  <c r="AB287"/>
  <c r="B299"/>
  <c r="AJ284"/>
  <c r="R284"/>
  <c r="AA284"/>
  <c r="A296"/>
  <c r="AJ280"/>
  <c r="R280"/>
  <c r="AA280"/>
  <c r="A292"/>
  <c r="AK282"/>
  <c r="S282"/>
  <c r="AB282"/>
  <c r="B294"/>
  <c r="R335"/>
  <c r="AA335"/>
  <c r="A347"/>
  <c r="AJ335"/>
  <c r="S277"/>
  <c r="AB277"/>
  <c r="AK277"/>
  <c r="B289"/>
  <c r="S269"/>
  <c r="AB269"/>
  <c r="AK269"/>
  <c r="B281"/>
  <c r="S319"/>
  <c r="AB319"/>
  <c r="AK319"/>
  <c r="B331"/>
  <c r="AJ313"/>
  <c r="A325"/>
  <c r="R313"/>
  <c r="AA313"/>
  <c r="R286"/>
  <c r="AA286"/>
  <c r="A298"/>
  <c r="AJ286"/>
  <c r="S314"/>
  <c r="AB314"/>
  <c r="AK314"/>
  <c r="B326"/>
  <c r="A338"/>
  <c r="R326"/>
  <c r="AA326"/>
  <c r="AJ326"/>
  <c r="AJ295"/>
  <c r="A307"/>
  <c r="R295"/>
  <c r="AA295"/>
  <c r="AK264"/>
  <c r="S264"/>
  <c r="AB264"/>
  <c r="B276"/>
  <c r="R270"/>
  <c r="AA270"/>
  <c r="AJ270"/>
  <c r="A282"/>
  <c r="R281"/>
  <c r="AA281"/>
  <c r="AJ281"/>
  <c r="A293"/>
  <c r="R285" l="1"/>
  <c r="AA285"/>
  <c r="AJ285"/>
  <c r="A297"/>
  <c r="B309"/>
  <c r="AK297"/>
  <c r="S297"/>
  <c r="AB297"/>
  <c r="AK286"/>
  <c r="S286"/>
  <c r="B298"/>
  <c r="AB286"/>
  <c r="S280"/>
  <c r="AK280"/>
  <c r="AB280"/>
  <c r="B292"/>
  <c r="S291"/>
  <c r="AK291"/>
  <c r="AB291"/>
  <c r="B303"/>
  <c r="AB284"/>
  <c r="B296"/>
  <c r="AK284"/>
  <c r="S284"/>
  <c r="AA339"/>
  <c r="A351"/>
  <c r="R339"/>
  <c r="AJ339"/>
  <c r="X562"/>
  <c r="R293"/>
  <c r="AA293"/>
  <c r="AJ293"/>
  <c r="A305"/>
  <c r="S276"/>
  <c r="AB276"/>
  <c r="AK276"/>
  <c r="B288"/>
  <c r="A319"/>
  <c r="R307"/>
  <c r="AA307"/>
  <c r="AJ307"/>
  <c r="S326"/>
  <c r="AB326"/>
  <c r="AK326"/>
  <c r="B338"/>
  <c r="AJ325"/>
  <c r="A337"/>
  <c r="R325"/>
  <c r="AA325"/>
  <c r="S331"/>
  <c r="AB331"/>
  <c r="AK331"/>
  <c r="B343"/>
  <c r="S281"/>
  <c r="AB281"/>
  <c r="AK281"/>
  <c r="B293"/>
  <c r="S289"/>
  <c r="AB289"/>
  <c r="AK289"/>
  <c r="B301"/>
  <c r="S294"/>
  <c r="AB294"/>
  <c r="AK294"/>
  <c r="B306"/>
  <c r="R296"/>
  <c r="AA296"/>
  <c r="AJ296"/>
  <c r="A308"/>
  <c r="S299"/>
  <c r="AB299"/>
  <c r="B311"/>
  <c r="AK299"/>
  <c r="R336"/>
  <c r="AA336"/>
  <c r="AJ336"/>
  <c r="A348"/>
  <c r="R338"/>
  <c r="AA338"/>
  <c r="AJ338"/>
  <c r="A350"/>
  <c r="AJ298"/>
  <c r="A310"/>
  <c r="R298"/>
  <c r="AA298"/>
  <c r="AJ347"/>
  <c r="A359"/>
  <c r="R347"/>
  <c r="AA347"/>
  <c r="R282"/>
  <c r="AA282"/>
  <c r="A294"/>
  <c r="AJ282"/>
  <c r="R292"/>
  <c r="AA292"/>
  <c r="AJ292"/>
  <c r="A304"/>
  <c r="AK303" l="1"/>
  <c r="AB303"/>
  <c r="B315"/>
  <c r="S303"/>
  <c r="S298"/>
  <c r="AB298"/>
  <c r="AK298"/>
  <c r="B310"/>
  <c r="R297"/>
  <c r="AA297"/>
  <c r="A309"/>
  <c r="AJ297"/>
  <c r="B308"/>
  <c r="AB296"/>
  <c r="AK296"/>
  <c r="S296"/>
  <c r="AK292"/>
  <c r="AB292"/>
  <c r="B304"/>
  <c r="S292"/>
  <c r="B321"/>
  <c r="S309"/>
  <c r="AB309"/>
  <c r="AK309"/>
  <c r="A363"/>
  <c r="AA351"/>
  <c r="AJ351"/>
  <c r="R351"/>
  <c r="X608"/>
  <c r="X654"/>
  <c r="AJ294"/>
  <c r="A306"/>
  <c r="R294"/>
  <c r="AA294"/>
  <c r="AK311"/>
  <c r="B323"/>
  <c r="S311"/>
  <c r="AB311"/>
  <c r="A331"/>
  <c r="R319"/>
  <c r="AA319"/>
  <c r="AJ319"/>
  <c r="R304"/>
  <c r="AA304"/>
  <c r="AJ304"/>
  <c r="A316"/>
  <c r="AJ359"/>
  <c r="A371"/>
  <c r="R359"/>
  <c r="AA359"/>
  <c r="AJ310"/>
  <c r="A322"/>
  <c r="R310"/>
  <c r="AA310"/>
  <c r="R350"/>
  <c r="AA350"/>
  <c r="AJ350"/>
  <c r="A362"/>
  <c r="AJ348"/>
  <c r="A360"/>
  <c r="R348"/>
  <c r="AA348"/>
  <c r="R308"/>
  <c r="AA308"/>
  <c r="AJ308"/>
  <c r="A320"/>
  <c r="S306"/>
  <c r="AB306"/>
  <c r="AK306"/>
  <c r="B318"/>
  <c r="S301"/>
  <c r="AB301"/>
  <c r="AK301"/>
  <c r="B313"/>
  <c r="S293"/>
  <c r="AB293"/>
  <c r="AK293"/>
  <c r="B305"/>
  <c r="S343"/>
  <c r="AB343"/>
  <c r="B355"/>
  <c r="AK343"/>
  <c r="AJ337"/>
  <c r="A349"/>
  <c r="R337"/>
  <c r="AA337"/>
  <c r="S338"/>
  <c r="AB338"/>
  <c r="AK338"/>
  <c r="B350"/>
  <c r="S288"/>
  <c r="AB288"/>
  <c r="B300"/>
  <c r="AK288"/>
  <c r="AJ305"/>
  <c r="A317"/>
  <c r="R305"/>
  <c r="AA305"/>
  <c r="S310" l="1"/>
  <c r="B322"/>
  <c r="AB310"/>
  <c r="AK310"/>
  <c r="AK304"/>
  <c r="AB304"/>
  <c r="B316"/>
  <c r="S304"/>
  <c r="R309"/>
  <c r="AA309"/>
  <c r="A321"/>
  <c r="AJ309"/>
  <c r="AK315"/>
  <c r="B327"/>
  <c r="AB315"/>
  <c r="S315"/>
  <c r="B333"/>
  <c r="AK321"/>
  <c r="S321"/>
  <c r="AB321"/>
  <c r="B320"/>
  <c r="AB308"/>
  <c r="S308"/>
  <c r="AK308"/>
  <c r="AJ363"/>
  <c r="AA363"/>
  <c r="R363"/>
  <c r="A375"/>
  <c r="B362"/>
  <c r="S350"/>
  <c r="AB350"/>
  <c r="AK350"/>
  <c r="S313"/>
  <c r="AB313"/>
  <c r="AK313"/>
  <c r="B325"/>
  <c r="S318"/>
  <c r="AB318"/>
  <c r="AK318"/>
  <c r="B330"/>
  <c r="R320"/>
  <c r="AA320"/>
  <c r="AJ320"/>
  <c r="A332"/>
  <c r="AJ360"/>
  <c r="R360"/>
  <c r="AA360"/>
  <c r="A372"/>
  <c r="R362"/>
  <c r="AA362"/>
  <c r="AJ362"/>
  <c r="A374"/>
  <c r="AJ322"/>
  <c r="A334"/>
  <c r="R322"/>
  <c r="AA322"/>
  <c r="AJ371"/>
  <c r="R371"/>
  <c r="AA371"/>
  <c r="A383"/>
  <c r="R316"/>
  <c r="AA316"/>
  <c r="AJ316"/>
  <c r="A328"/>
  <c r="AK323"/>
  <c r="B335"/>
  <c r="S323"/>
  <c r="AB323"/>
  <c r="AJ306"/>
  <c r="A318"/>
  <c r="R306"/>
  <c r="AA306"/>
  <c r="AK300"/>
  <c r="B312"/>
  <c r="S300"/>
  <c r="AB300"/>
  <c r="S355"/>
  <c r="AB355"/>
  <c r="AK355"/>
  <c r="B367"/>
  <c r="A343"/>
  <c r="R331"/>
  <c r="AA331"/>
  <c r="AJ331"/>
  <c r="AJ317"/>
  <c r="A329"/>
  <c r="R317"/>
  <c r="AA317"/>
  <c r="A361"/>
  <c r="R349"/>
  <c r="AA349"/>
  <c r="AJ349"/>
  <c r="S305"/>
  <c r="AB305"/>
  <c r="AK305"/>
  <c r="B317"/>
  <c r="A333" l="1"/>
  <c r="AJ321"/>
  <c r="R321"/>
  <c r="AA321"/>
  <c r="AB316"/>
  <c r="AK316"/>
  <c r="S316"/>
  <c r="B328"/>
  <c r="AB327"/>
  <c r="AK327"/>
  <c r="B339"/>
  <c r="S327"/>
  <c r="B334"/>
  <c r="S322"/>
  <c r="AK322"/>
  <c r="AB322"/>
  <c r="B332"/>
  <c r="AB320"/>
  <c r="S320"/>
  <c r="AK320"/>
  <c r="B345"/>
  <c r="AK333"/>
  <c r="S333"/>
  <c r="AB333"/>
  <c r="AA375"/>
  <c r="A387"/>
  <c r="R375"/>
  <c r="AJ375"/>
  <c r="A373"/>
  <c r="R361"/>
  <c r="AA361"/>
  <c r="AJ361"/>
  <c r="AJ343"/>
  <c r="R343"/>
  <c r="AA343"/>
  <c r="A355"/>
  <c r="S362"/>
  <c r="AB362"/>
  <c r="AK362"/>
  <c r="B374"/>
  <c r="S317"/>
  <c r="AB317"/>
  <c r="AK317"/>
  <c r="B329"/>
  <c r="AJ329"/>
  <c r="A341"/>
  <c r="R329"/>
  <c r="AA329"/>
  <c r="S367"/>
  <c r="AB367"/>
  <c r="B379"/>
  <c r="AK367"/>
  <c r="B324"/>
  <c r="S312"/>
  <c r="AB312"/>
  <c r="AK312"/>
  <c r="AJ318"/>
  <c r="A330"/>
  <c r="R318"/>
  <c r="AA318"/>
  <c r="AK335"/>
  <c r="S335"/>
  <c r="AB335"/>
  <c r="B347"/>
  <c r="R328"/>
  <c r="AA328"/>
  <c r="AJ328"/>
  <c r="A340"/>
  <c r="R383"/>
  <c r="AA383"/>
  <c r="AJ383"/>
  <c r="A395"/>
  <c r="AJ334"/>
  <c r="R334"/>
  <c r="AA334"/>
  <c r="A346"/>
  <c r="AJ374"/>
  <c r="A386"/>
  <c r="R374"/>
  <c r="AA374"/>
  <c r="R372"/>
  <c r="AA372"/>
  <c r="AJ372"/>
  <c r="A384"/>
  <c r="R332"/>
  <c r="AA332"/>
  <c r="A344"/>
  <c r="AJ332"/>
  <c r="S330"/>
  <c r="AB330"/>
  <c r="B342"/>
  <c r="AK330"/>
  <c r="S325"/>
  <c r="AB325"/>
  <c r="AK325"/>
  <c r="B337"/>
  <c r="AK339" l="1"/>
  <c r="B351"/>
  <c r="AB339"/>
  <c r="S339"/>
  <c r="S328"/>
  <c r="AB328"/>
  <c r="AK328"/>
  <c r="B340"/>
  <c r="AB345"/>
  <c r="S345"/>
  <c r="AK345"/>
  <c r="B357"/>
  <c r="S332"/>
  <c r="B344"/>
  <c r="AK332"/>
  <c r="AB332"/>
  <c r="B346"/>
  <c r="AK334"/>
  <c r="AB334"/>
  <c r="S334"/>
  <c r="AJ333"/>
  <c r="A345"/>
  <c r="R333"/>
  <c r="AA333"/>
  <c r="R387"/>
  <c r="A399"/>
  <c r="AJ387"/>
  <c r="AA387"/>
  <c r="S337"/>
  <c r="AB337"/>
  <c r="AK337"/>
  <c r="B349"/>
  <c r="R384"/>
  <c r="AA384"/>
  <c r="AJ384"/>
  <c r="A396"/>
  <c r="A398"/>
  <c r="R386"/>
  <c r="AA386"/>
  <c r="AJ386"/>
  <c r="R346"/>
  <c r="AA346"/>
  <c r="AJ346"/>
  <c r="A358"/>
  <c r="AJ395"/>
  <c r="R395"/>
  <c r="AA395"/>
  <c r="A407"/>
  <c r="S347"/>
  <c r="AB347"/>
  <c r="AK347"/>
  <c r="B359"/>
  <c r="AJ330"/>
  <c r="R330"/>
  <c r="AA330"/>
  <c r="A342"/>
  <c r="A353"/>
  <c r="R341"/>
  <c r="AA341"/>
  <c r="AJ341"/>
  <c r="AK342"/>
  <c r="B354"/>
  <c r="S342"/>
  <c r="AB342"/>
  <c r="A356"/>
  <c r="R344"/>
  <c r="AA344"/>
  <c r="AJ344"/>
  <c r="B336"/>
  <c r="S324"/>
  <c r="AB324"/>
  <c r="AK324"/>
  <c r="S379"/>
  <c r="AB379"/>
  <c r="AK379"/>
  <c r="B391"/>
  <c r="R373"/>
  <c r="AA373"/>
  <c r="AJ373"/>
  <c r="A385"/>
  <c r="AJ340"/>
  <c r="A352"/>
  <c r="R340"/>
  <c r="AA340"/>
  <c r="S329"/>
  <c r="AB329"/>
  <c r="AK329"/>
  <c r="B341"/>
  <c r="S374"/>
  <c r="AB374"/>
  <c r="AK374"/>
  <c r="B386"/>
  <c r="R355"/>
  <c r="AA355"/>
  <c r="AJ355"/>
  <c r="A367"/>
  <c r="AB357" l="1"/>
  <c r="B369"/>
  <c r="AK357"/>
  <c r="S357"/>
  <c r="R345"/>
  <c r="A357"/>
  <c r="AA345"/>
  <c r="AJ345"/>
  <c r="AB344"/>
  <c r="B356"/>
  <c r="AK344"/>
  <c r="S344"/>
  <c r="S351"/>
  <c r="B363"/>
  <c r="AB351"/>
  <c r="AK351"/>
  <c r="S340"/>
  <c r="AB340"/>
  <c r="AK340"/>
  <c r="B352"/>
  <c r="AK346"/>
  <c r="B358"/>
  <c r="AB346"/>
  <c r="S346"/>
  <c r="AA399"/>
  <c r="AJ399"/>
  <c r="R399"/>
  <c r="A411"/>
  <c r="S336"/>
  <c r="AB336"/>
  <c r="AK336"/>
  <c r="B348"/>
  <c r="R356"/>
  <c r="AA356"/>
  <c r="AJ356"/>
  <c r="A368"/>
  <c r="A365"/>
  <c r="R353"/>
  <c r="AA353"/>
  <c r="AJ353"/>
  <c r="AJ398"/>
  <c r="R398"/>
  <c r="AA398"/>
  <c r="A410"/>
  <c r="AJ367"/>
  <c r="R367"/>
  <c r="AA367"/>
  <c r="A379"/>
  <c r="S386"/>
  <c r="AB386"/>
  <c r="AK386"/>
  <c r="B398"/>
  <c r="S341"/>
  <c r="AB341"/>
  <c r="AK341"/>
  <c r="B353"/>
  <c r="AJ352"/>
  <c r="R352"/>
  <c r="AA352"/>
  <c r="A364"/>
  <c r="R385"/>
  <c r="AA385"/>
  <c r="A397"/>
  <c r="AJ385"/>
  <c r="S391"/>
  <c r="AB391"/>
  <c r="B403"/>
  <c r="AK391"/>
  <c r="AK354"/>
  <c r="S354"/>
  <c r="AB354"/>
  <c r="B366"/>
  <c r="R342"/>
  <c r="AA342"/>
  <c r="AJ342"/>
  <c r="A354"/>
  <c r="S359"/>
  <c r="AB359"/>
  <c r="AK359"/>
  <c r="B371"/>
  <c r="R407"/>
  <c r="AA407"/>
  <c r="AJ407"/>
  <c r="A419"/>
  <c r="R358"/>
  <c r="AA358"/>
  <c r="A370"/>
  <c r="AJ358"/>
  <c r="R396"/>
  <c r="AA396"/>
  <c r="A408"/>
  <c r="AJ396"/>
  <c r="S349"/>
  <c r="AB349"/>
  <c r="AK349"/>
  <c r="B361"/>
  <c r="S352" l="1"/>
  <c r="AB352"/>
  <c r="B364"/>
  <c r="AK352"/>
  <c r="AK358"/>
  <c r="S358"/>
  <c r="B370"/>
  <c r="AB358"/>
  <c r="S363"/>
  <c r="AB363"/>
  <c r="AK363"/>
  <c r="B375"/>
  <c r="AB356"/>
  <c r="AK356"/>
  <c r="B368"/>
  <c r="S356"/>
  <c r="R357"/>
  <c r="AA357"/>
  <c r="AJ357"/>
  <c r="A369"/>
  <c r="S369"/>
  <c r="AB369"/>
  <c r="B381"/>
  <c r="AK369"/>
  <c r="AA411"/>
  <c r="A423"/>
  <c r="R411"/>
  <c r="AJ411"/>
  <c r="S361"/>
  <c r="AB361"/>
  <c r="AK361"/>
  <c r="B373"/>
  <c r="R419"/>
  <c r="AA419"/>
  <c r="AJ419"/>
  <c r="A431"/>
  <c r="S371"/>
  <c r="AB371"/>
  <c r="B383"/>
  <c r="AK371"/>
  <c r="S366"/>
  <c r="AB366"/>
  <c r="AK366"/>
  <c r="B378"/>
  <c r="R364"/>
  <c r="AA364"/>
  <c r="AJ364"/>
  <c r="A376"/>
  <c r="S353"/>
  <c r="AB353"/>
  <c r="AK353"/>
  <c r="B365"/>
  <c r="S398"/>
  <c r="AB398"/>
  <c r="B410"/>
  <c r="AK398"/>
  <c r="R379"/>
  <c r="AA379"/>
  <c r="AJ379"/>
  <c r="A391"/>
  <c r="R410"/>
  <c r="AA410"/>
  <c r="AJ410"/>
  <c r="A422"/>
  <c r="R368"/>
  <c r="AA368"/>
  <c r="AJ368"/>
  <c r="A380"/>
  <c r="S348"/>
  <c r="AB348"/>
  <c r="AK348"/>
  <c r="B360"/>
  <c r="AJ408"/>
  <c r="R408"/>
  <c r="AA408"/>
  <c r="A420"/>
  <c r="AJ370"/>
  <c r="A382"/>
  <c r="R370"/>
  <c r="AA370"/>
  <c r="AK403"/>
  <c r="S403"/>
  <c r="AB403"/>
  <c r="B415"/>
  <c r="R397"/>
  <c r="AA397"/>
  <c r="AJ397"/>
  <c r="A409"/>
  <c r="R365"/>
  <c r="AA365"/>
  <c r="AJ365"/>
  <c r="A377"/>
  <c r="R354"/>
  <c r="AA354"/>
  <c r="A366"/>
  <c r="AJ354"/>
  <c r="S375" l="1"/>
  <c r="AB375"/>
  <c r="AK375"/>
  <c r="B387"/>
  <c r="AK381"/>
  <c r="S381"/>
  <c r="B393"/>
  <c r="AB381"/>
  <c r="AK368"/>
  <c r="AB368"/>
  <c r="S368"/>
  <c r="B380"/>
  <c r="S370"/>
  <c r="AB370"/>
  <c r="AK370"/>
  <c r="B382"/>
  <c r="AK364"/>
  <c r="B376"/>
  <c r="AB364"/>
  <c r="S364"/>
  <c r="R369"/>
  <c r="AA369"/>
  <c r="AJ369"/>
  <c r="A381"/>
  <c r="A435"/>
  <c r="R423"/>
  <c r="AA423"/>
  <c r="A443"/>
  <c r="AA431"/>
  <c r="R431"/>
  <c r="R377"/>
  <c r="AA377"/>
  <c r="A389"/>
  <c r="AJ377"/>
  <c r="R409"/>
  <c r="AA409"/>
  <c r="AJ409"/>
  <c r="A421"/>
  <c r="S415"/>
  <c r="AB415"/>
  <c r="B427"/>
  <c r="AK415"/>
  <c r="AJ382"/>
  <c r="A394"/>
  <c r="R382"/>
  <c r="AA382"/>
  <c r="AJ420"/>
  <c r="A432"/>
  <c r="R420"/>
  <c r="AA420"/>
  <c r="R380"/>
  <c r="AA380"/>
  <c r="AJ380"/>
  <c r="A392"/>
  <c r="AJ391"/>
  <c r="R391"/>
  <c r="AA391"/>
  <c r="A403"/>
  <c r="S365"/>
  <c r="AB365"/>
  <c r="AK365"/>
  <c r="B377"/>
  <c r="S378"/>
  <c r="AB378"/>
  <c r="AK378"/>
  <c r="B390"/>
  <c r="AJ366"/>
  <c r="A378"/>
  <c r="R366"/>
  <c r="AA366"/>
  <c r="AK410"/>
  <c r="S410"/>
  <c r="AB410"/>
  <c r="B422"/>
  <c r="S383"/>
  <c r="AB383"/>
  <c r="AK383"/>
  <c r="B395"/>
  <c r="S360"/>
  <c r="AB360"/>
  <c r="B372"/>
  <c r="AK360"/>
  <c r="R422"/>
  <c r="AA422"/>
  <c r="AJ422"/>
  <c r="A434"/>
  <c r="R376"/>
  <c r="AA376"/>
  <c r="AJ376"/>
  <c r="A388"/>
  <c r="S373"/>
  <c r="AB373"/>
  <c r="AK373"/>
  <c r="B385"/>
  <c r="S393" l="1"/>
  <c r="AB393"/>
  <c r="B405"/>
  <c r="AK393"/>
  <c r="R381"/>
  <c r="AA381"/>
  <c r="A393"/>
  <c r="AJ381"/>
  <c r="S382"/>
  <c r="B394"/>
  <c r="AB382"/>
  <c r="AK382"/>
  <c r="B392"/>
  <c r="AB380"/>
  <c r="AK380"/>
  <c r="S380"/>
  <c r="AK376"/>
  <c r="AB376"/>
  <c r="B388"/>
  <c r="S376"/>
  <c r="S387"/>
  <c r="AB387"/>
  <c r="B399"/>
  <c r="AK387"/>
  <c r="A447"/>
  <c r="R435"/>
  <c r="AA435"/>
  <c r="A446"/>
  <c r="AA434"/>
  <c r="R434"/>
  <c r="A455"/>
  <c r="AA443"/>
  <c r="R443"/>
  <c r="A444"/>
  <c r="AA432"/>
  <c r="R432"/>
  <c r="B439"/>
  <c r="AB427"/>
  <c r="S427"/>
  <c r="N242"/>
  <c r="S395"/>
  <c r="AB395"/>
  <c r="B407"/>
  <c r="AK395"/>
  <c r="S422"/>
  <c r="AB422"/>
  <c r="AK422"/>
  <c r="B434"/>
  <c r="S390"/>
  <c r="AB390"/>
  <c r="B402"/>
  <c r="AK390"/>
  <c r="AK377"/>
  <c r="S377"/>
  <c r="AB377"/>
  <c r="B389"/>
  <c r="R403"/>
  <c r="AA403"/>
  <c r="AJ403"/>
  <c r="A415"/>
  <c r="R392"/>
  <c r="AA392"/>
  <c r="A404"/>
  <c r="AJ392"/>
  <c r="AJ394"/>
  <c r="R394"/>
  <c r="AA394"/>
  <c r="A406"/>
  <c r="AJ421"/>
  <c r="R421"/>
  <c r="AA421"/>
  <c r="A433"/>
  <c r="AK372"/>
  <c r="B384"/>
  <c r="S372"/>
  <c r="AB372"/>
  <c r="R389"/>
  <c r="AA389"/>
  <c r="AJ389"/>
  <c r="A401"/>
  <c r="AK385"/>
  <c r="S385"/>
  <c r="AB385"/>
  <c r="B397"/>
  <c r="R388"/>
  <c r="AA388"/>
  <c r="A400"/>
  <c r="AJ388"/>
  <c r="AJ378"/>
  <c r="A390"/>
  <c r="R378"/>
  <c r="AA378"/>
  <c r="AK399" l="1"/>
  <c r="S399"/>
  <c r="B411"/>
  <c r="AB399"/>
  <c r="B400"/>
  <c r="AB388"/>
  <c r="AK388"/>
  <c r="S388"/>
  <c r="R393"/>
  <c r="AA393"/>
  <c r="AJ393"/>
  <c r="A405"/>
  <c r="S405"/>
  <c r="B417"/>
  <c r="AB405"/>
  <c r="AK405"/>
  <c r="S394"/>
  <c r="AB394"/>
  <c r="AK394"/>
  <c r="B406"/>
  <c r="S392"/>
  <c r="AB392"/>
  <c r="B404"/>
  <c r="AK392"/>
  <c r="AA447"/>
  <c r="A459"/>
  <c r="R447"/>
  <c r="A445"/>
  <c r="AA433"/>
  <c r="R433"/>
  <c r="B446"/>
  <c r="AB434"/>
  <c r="S434"/>
  <c r="A467"/>
  <c r="AA455"/>
  <c r="R455"/>
  <c r="A458"/>
  <c r="AA446"/>
  <c r="R446"/>
  <c r="A456"/>
  <c r="AA444"/>
  <c r="R444"/>
  <c r="B451"/>
  <c r="AB439"/>
  <c r="S439"/>
  <c r="AJ390"/>
  <c r="R390"/>
  <c r="AA390"/>
  <c r="A402"/>
  <c r="S397"/>
  <c r="AB397"/>
  <c r="AK397"/>
  <c r="B409"/>
  <c r="R401"/>
  <c r="AA401"/>
  <c r="AJ401"/>
  <c r="A413"/>
  <c r="R406"/>
  <c r="AA406"/>
  <c r="AJ406"/>
  <c r="A418"/>
  <c r="R415"/>
  <c r="AA415"/>
  <c r="AJ415"/>
  <c r="A427"/>
  <c r="S389"/>
  <c r="AB389"/>
  <c r="AK389"/>
  <c r="B401"/>
  <c r="AJ400"/>
  <c r="A412"/>
  <c r="R400"/>
  <c r="AA400"/>
  <c r="AJ404"/>
  <c r="R404"/>
  <c r="AA404"/>
  <c r="A416"/>
  <c r="AK402"/>
  <c r="S402"/>
  <c r="AB402"/>
  <c r="B414"/>
  <c r="AK407"/>
  <c r="S407"/>
  <c r="AB407"/>
  <c r="B419"/>
  <c r="AK384"/>
  <c r="B396"/>
  <c r="S384"/>
  <c r="AB384"/>
  <c r="A417" l="1"/>
  <c r="R405"/>
  <c r="AA405"/>
  <c r="AJ405"/>
  <c r="AB404"/>
  <c r="B416"/>
  <c r="AK404"/>
  <c r="S404"/>
  <c r="B423"/>
  <c r="AK411"/>
  <c r="S411"/>
  <c r="AB411"/>
  <c r="B418"/>
  <c r="AK406"/>
  <c r="S406"/>
  <c r="AB406"/>
  <c r="B429"/>
  <c r="S417"/>
  <c r="AB417"/>
  <c r="AK417"/>
  <c r="B412"/>
  <c r="AK400"/>
  <c r="S400"/>
  <c r="AB400"/>
  <c r="AA459"/>
  <c r="A471"/>
  <c r="R459"/>
  <c r="A470"/>
  <c r="AA458"/>
  <c r="R458"/>
  <c r="B458"/>
  <c r="AB446"/>
  <c r="S446"/>
  <c r="A479"/>
  <c r="AA467"/>
  <c r="R467"/>
  <c r="A457"/>
  <c r="AA445"/>
  <c r="R445"/>
  <c r="A468"/>
  <c r="AA456"/>
  <c r="R456"/>
  <c r="A439"/>
  <c r="AA427"/>
  <c r="R427"/>
  <c r="B463"/>
  <c r="AB451"/>
  <c r="S451"/>
  <c r="AK396"/>
  <c r="S396"/>
  <c r="AB396"/>
  <c r="B408"/>
  <c r="S419"/>
  <c r="AB419"/>
  <c r="AK419"/>
  <c r="B431"/>
  <c r="S414"/>
  <c r="AB414"/>
  <c r="AK414"/>
  <c r="B426"/>
  <c r="R416"/>
  <c r="AA416"/>
  <c r="A428"/>
  <c r="AJ416"/>
  <c r="AJ412"/>
  <c r="R412"/>
  <c r="AA412"/>
  <c r="A424"/>
  <c r="S401"/>
  <c r="AB401"/>
  <c r="AK401"/>
  <c r="B413"/>
  <c r="R418"/>
  <c r="AA418"/>
  <c r="A430"/>
  <c r="AJ418"/>
  <c r="R413"/>
  <c r="AA413"/>
  <c r="AJ413"/>
  <c r="A425"/>
  <c r="S409"/>
  <c r="AB409"/>
  <c r="AK409"/>
  <c r="B421"/>
  <c r="R402"/>
  <c r="AA402"/>
  <c r="AJ402"/>
  <c r="A414"/>
  <c r="B428" l="1"/>
  <c r="AK416"/>
  <c r="AB416"/>
  <c r="S416"/>
  <c r="S412"/>
  <c r="AB412"/>
  <c r="B424"/>
  <c r="AK412"/>
  <c r="S429"/>
  <c r="AB429"/>
  <c r="B441"/>
  <c r="B430"/>
  <c r="AK418"/>
  <c r="S418"/>
  <c r="AB418"/>
  <c r="S423"/>
  <c r="AB423"/>
  <c r="B435"/>
  <c r="A429"/>
  <c r="R417"/>
  <c r="AA417"/>
  <c r="AJ417"/>
  <c r="A483"/>
  <c r="R471"/>
  <c r="AA471"/>
  <c r="A437"/>
  <c r="AA425"/>
  <c r="R425"/>
  <c r="A436"/>
  <c r="AA424"/>
  <c r="R424"/>
  <c r="B438"/>
  <c r="AB426"/>
  <c r="S426"/>
  <c r="B443"/>
  <c r="AB431"/>
  <c r="S431"/>
  <c r="A469"/>
  <c r="AA457"/>
  <c r="R457"/>
  <c r="B470"/>
  <c r="AB458"/>
  <c r="S458"/>
  <c r="A491"/>
  <c r="AA479"/>
  <c r="R479"/>
  <c r="A482"/>
  <c r="AA470"/>
  <c r="R470"/>
  <c r="A480"/>
  <c r="AA468"/>
  <c r="R468"/>
  <c r="B475"/>
  <c r="AB463"/>
  <c r="S463"/>
  <c r="A451"/>
  <c r="AA439"/>
  <c r="R439"/>
  <c r="A442"/>
  <c r="AA430"/>
  <c r="R430"/>
  <c r="A440"/>
  <c r="AA428"/>
  <c r="R428"/>
  <c r="AJ414"/>
  <c r="AA414"/>
  <c r="A426"/>
  <c r="R414"/>
  <c r="S421"/>
  <c r="AB421"/>
  <c r="B433"/>
  <c r="AK421"/>
  <c r="S413"/>
  <c r="AB413"/>
  <c r="AK413"/>
  <c r="B425"/>
  <c r="S408"/>
  <c r="AB408"/>
  <c r="AK408"/>
  <c r="B420"/>
  <c r="AA429" l="1"/>
  <c r="R429"/>
  <c r="A441"/>
  <c r="S441"/>
  <c r="B453"/>
  <c r="AB441"/>
  <c r="B436"/>
  <c r="S424"/>
  <c r="AB424"/>
  <c r="S435"/>
  <c r="AB435"/>
  <c r="B447"/>
  <c r="S430"/>
  <c r="B442"/>
  <c r="AB430"/>
  <c r="B440"/>
  <c r="S428"/>
  <c r="AB428"/>
  <c r="A495"/>
  <c r="R483"/>
  <c r="AA483"/>
  <c r="A438"/>
  <c r="AA426"/>
  <c r="R426"/>
  <c r="B450"/>
  <c r="AB438"/>
  <c r="S438"/>
  <c r="A449"/>
  <c r="AA437"/>
  <c r="R437"/>
  <c r="B437"/>
  <c r="AB425"/>
  <c r="S425"/>
  <c r="A448"/>
  <c r="AA436"/>
  <c r="R436"/>
  <c r="A494"/>
  <c r="AA482"/>
  <c r="R482"/>
  <c r="B482"/>
  <c r="AB470"/>
  <c r="S470"/>
  <c r="B455"/>
  <c r="AB443"/>
  <c r="S443"/>
  <c r="B445"/>
  <c r="AB433"/>
  <c r="S433"/>
  <c r="A503"/>
  <c r="AA491"/>
  <c r="R491"/>
  <c r="A481"/>
  <c r="AA469"/>
  <c r="R469"/>
  <c r="A492"/>
  <c r="AA480"/>
  <c r="R480"/>
  <c r="A463"/>
  <c r="AA451"/>
  <c r="R451"/>
  <c r="B487"/>
  <c r="AB475"/>
  <c r="S475"/>
  <c r="A454"/>
  <c r="AA442"/>
  <c r="R442"/>
  <c r="A452"/>
  <c r="AA440"/>
  <c r="R440"/>
  <c r="S420"/>
  <c r="AB420"/>
  <c r="AK420"/>
  <c r="B432"/>
  <c r="S440" l="1"/>
  <c r="AB440"/>
  <c r="B452"/>
  <c r="B448"/>
  <c r="AB436"/>
  <c r="S436"/>
  <c r="AA441"/>
  <c r="A453"/>
  <c r="R441"/>
  <c r="B454"/>
  <c r="S442"/>
  <c r="AB442"/>
  <c r="S447"/>
  <c r="AB447"/>
  <c r="B459"/>
  <c r="B465"/>
  <c r="S453"/>
  <c r="AB453"/>
  <c r="A507"/>
  <c r="R495"/>
  <c r="AA495"/>
  <c r="A461"/>
  <c r="AA449"/>
  <c r="R449"/>
  <c r="A460"/>
  <c r="AA448"/>
  <c r="R448"/>
  <c r="B449"/>
  <c r="AB437"/>
  <c r="S437"/>
  <c r="B462"/>
  <c r="AB450"/>
  <c r="S450"/>
  <c r="A450"/>
  <c r="AA438"/>
  <c r="R438"/>
  <c r="A493"/>
  <c r="AA481"/>
  <c r="R481"/>
  <c r="B457"/>
  <c r="AB445"/>
  <c r="S445"/>
  <c r="B494"/>
  <c r="AB482"/>
  <c r="S482"/>
  <c r="B444"/>
  <c r="AB432"/>
  <c r="S432"/>
  <c r="A515"/>
  <c r="AA503"/>
  <c r="R503"/>
  <c r="B467"/>
  <c r="AB455"/>
  <c r="S455"/>
  <c r="A506"/>
  <c r="AA494"/>
  <c r="R494"/>
  <c r="A504"/>
  <c r="AA492"/>
  <c r="R492"/>
  <c r="L242"/>
  <c r="B499"/>
  <c r="AB487"/>
  <c r="S487"/>
  <c r="A475"/>
  <c r="AA463"/>
  <c r="R463"/>
  <c r="A466"/>
  <c r="AA454"/>
  <c r="R454"/>
  <c r="A464"/>
  <c r="AA452"/>
  <c r="R452"/>
  <c r="B477" l="1"/>
  <c r="AB465"/>
  <c r="S465"/>
  <c r="AA453"/>
  <c r="A465"/>
  <c r="R453"/>
  <c r="S448"/>
  <c r="AB448"/>
  <c r="B460"/>
  <c r="B471"/>
  <c r="AB459"/>
  <c r="S459"/>
  <c r="AB452"/>
  <c r="B464"/>
  <c r="S452"/>
  <c r="S454"/>
  <c r="AB454"/>
  <c r="B466"/>
  <c r="AA507"/>
  <c r="A519"/>
  <c r="R507"/>
  <c r="A462"/>
  <c r="AA450"/>
  <c r="R450"/>
  <c r="B461"/>
  <c r="AB449"/>
  <c r="S449"/>
  <c r="B474"/>
  <c r="AB462"/>
  <c r="S462"/>
  <c r="A472"/>
  <c r="AA460"/>
  <c r="R460"/>
  <c r="A473"/>
  <c r="AA461"/>
  <c r="R461"/>
  <c r="B479"/>
  <c r="AB467"/>
  <c r="S467"/>
  <c r="B456"/>
  <c r="AB444"/>
  <c r="S444"/>
  <c r="B469"/>
  <c r="AB457"/>
  <c r="S457"/>
  <c r="A518"/>
  <c r="AA506"/>
  <c r="R506"/>
  <c r="A527"/>
  <c r="AA515"/>
  <c r="R515"/>
  <c r="B506"/>
  <c r="AB494"/>
  <c r="S494"/>
  <c r="A505"/>
  <c r="AA493"/>
  <c r="R493"/>
  <c r="A516"/>
  <c r="AA504"/>
  <c r="R504"/>
  <c r="A487"/>
  <c r="AA475"/>
  <c r="R475"/>
  <c r="B511"/>
  <c r="AB499"/>
  <c r="S499"/>
  <c r="A478"/>
  <c r="AA466"/>
  <c r="R466"/>
  <c r="A476"/>
  <c r="AA464"/>
  <c r="R464"/>
  <c r="AB466" l="1"/>
  <c r="B478"/>
  <c r="S466"/>
  <c r="AB464"/>
  <c r="S464"/>
  <c r="B476"/>
  <c r="AB471"/>
  <c r="S471"/>
  <c r="B483"/>
  <c r="B472"/>
  <c r="AB460"/>
  <c r="S460"/>
  <c r="R465"/>
  <c r="A477"/>
  <c r="AA465"/>
  <c r="B489"/>
  <c r="AB477"/>
  <c r="S477"/>
  <c r="AA519"/>
  <c r="A531"/>
  <c r="R519"/>
  <c r="A485"/>
  <c r="AA473"/>
  <c r="R473"/>
  <c r="B486"/>
  <c r="AB474"/>
  <c r="S474"/>
  <c r="B473"/>
  <c r="AB461"/>
  <c r="S461"/>
  <c r="A484"/>
  <c r="AA472"/>
  <c r="R472"/>
  <c r="A474"/>
  <c r="AA462"/>
  <c r="R462"/>
  <c r="B518"/>
  <c r="AB506"/>
  <c r="S506"/>
  <c r="A530"/>
  <c r="AA518"/>
  <c r="R518"/>
  <c r="B468"/>
  <c r="AB456"/>
  <c r="S456"/>
  <c r="A517"/>
  <c r="AA505"/>
  <c r="R505"/>
  <c r="A539"/>
  <c r="AA527"/>
  <c r="R527"/>
  <c r="B481"/>
  <c r="AB469"/>
  <c r="S469"/>
  <c r="B491"/>
  <c r="AB479"/>
  <c r="S479"/>
  <c r="A528"/>
  <c r="AA516"/>
  <c r="R516"/>
  <c r="B523"/>
  <c r="AB511"/>
  <c r="S511"/>
  <c r="A499"/>
  <c r="AA487"/>
  <c r="R487"/>
  <c r="A490"/>
  <c r="AA478"/>
  <c r="R478"/>
  <c r="A488"/>
  <c r="AA476"/>
  <c r="R476"/>
  <c r="B501" l="1"/>
  <c r="AB489"/>
  <c r="S489"/>
  <c r="R477"/>
  <c r="AA477"/>
  <c r="A489"/>
  <c r="S472"/>
  <c r="AB472"/>
  <c r="B484"/>
  <c r="AB476"/>
  <c r="B488"/>
  <c r="S476"/>
  <c r="AB478"/>
  <c r="S478"/>
  <c r="B490"/>
  <c r="S483"/>
  <c r="AB483"/>
  <c r="B495"/>
  <c r="R531"/>
  <c r="AA531"/>
  <c r="B498"/>
  <c r="S486"/>
  <c r="AB486"/>
  <c r="A486"/>
  <c r="AA474"/>
  <c r="R474"/>
  <c r="A496"/>
  <c r="AA484"/>
  <c r="R484"/>
  <c r="B485"/>
  <c r="S473"/>
  <c r="AB473"/>
  <c r="A497"/>
  <c r="AA485"/>
  <c r="R485"/>
  <c r="B493"/>
  <c r="AB481"/>
  <c r="S481"/>
  <c r="A529"/>
  <c r="AA517"/>
  <c r="R517"/>
  <c r="A542"/>
  <c r="AA530"/>
  <c r="R530"/>
  <c r="B503"/>
  <c r="AB491"/>
  <c r="S491"/>
  <c r="AA539"/>
  <c r="R539"/>
  <c r="B480"/>
  <c r="AB468"/>
  <c r="S468"/>
  <c r="B530"/>
  <c r="AB518"/>
  <c r="S518"/>
  <c r="A540"/>
  <c r="AA528"/>
  <c r="R528"/>
  <c r="A511"/>
  <c r="AA499"/>
  <c r="R499"/>
  <c r="B535"/>
  <c r="AB523"/>
  <c r="S523"/>
  <c r="A502"/>
  <c r="AA490"/>
  <c r="R490"/>
  <c r="A500"/>
  <c r="AA488"/>
  <c r="R488"/>
  <c r="AB490" l="1"/>
  <c r="S490"/>
  <c r="B502"/>
  <c r="S488"/>
  <c r="AB488"/>
  <c r="B500"/>
  <c r="S495"/>
  <c r="AB495"/>
  <c r="B507"/>
  <c r="R489"/>
  <c r="A501"/>
  <c r="AA489"/>
  <c r="B496"/>
  <c r="AB484"/>
  <c r="S484"/>
  <c r="B513"/>
  <c r="S501"/>
  <c r="AB501"/>
  <c r="B497"/>
  <c r="AB485"/>
  <c r="S485"/>
  <c r="A498"/>
  <c r="AA486"/>
  <c r="R486"/>
  <c r="A509"/>
  <c r="AA497"/>
  <c r="R497"/>
  <c r="A508"/>
  <c r="AA496"/>
  <c r="R496"/>
  <c r="B510"/>
  <c r="S498"/>
  <c r="AB498"/>
  <c r="B542"/>
  <c r="AB530"/>
  <c r="S530"/>
  <c r="B515"/>
  <c r="AB503"/>
  <c r="S503"/>
  <c r="A541"/>
  <c r="AA529"/>
  <c r="R529"/>
  <c r="B492"/>
  <c r="AB480"/>
  <c r="S480"/>
  <c r="AA542"/>
  <c r="R542"/>
  <c r="B505"/>
  <c r="AB493"/>
  <c r="S493"/>
  <c r="AA540"/>
  <c r="R540"/>
  <c r="AB535"/>
  <c r="S535"/>
  <c r="A523"/>
  <c r="AA511"/>
  <c r="R511"/>
  <c r="A514"/>
  <c r="AA502"/>
  <c r="R502"/>
  <c r="A512"/>
  <c r="AA500"/>
  <c r="R500"/>
  <c r="R501" l="1"/>
  <c r="A513"/>
  <c r="AA501"/>
  <c r="B514"/>
  <c r="AB502"/>
  <c r="S502"/>
  <c r="S513"/>
  <c r="B525"/>
  <c r="AB513"/>
  <c r="AB500"/>
  <c r="S500"/>
  <c r="B512"/>
  <c r="AB496"/>
  <c r="S496"/>
  <c r="B508"/>
  <c r="AB507"/>
  <c r="B519"/>
  <c r="S507"/>
  <c r="B522"/>
  <c r="S510"/>
  <c r="AB510"/>
  <c r="A521"/>
  <c r="AA509"/>
  <c r="R509"/>
  <c r="A510"/>
  <c r="AA498"/>
  <c r="R498"/>
  <c r="A520"/>
  <c r="AA508"/>
  <c r="R508"/>
  <c r="B509"/>
  <c r="AB497"/>
  <c r="S497"/>
  <c r="B517"/>
  <c r="AB505"/>
  <c r="S505"/>
  <c r="AA541"/>
  <c r="R541"/>
  <c r="AB542"/>
  <c r="S542"/>
  <c r="B504"/>
  <c r="AB492"/>
  <c r="S492"/>
  <c r="B527"/>
  <c r="AB515"/>
  <c r="S515"/>
  <c r="A535"/>
  <c r="AA523"/>
  <c r="R523"/>
  <c r="A526"/>
  <c r="AA514"/>
  <c r="R514"/>
  <c r="A524"/>
  <c r="AA512"/>
  <c r="R512"/>
  <c r="B526" l="1"/>
  <c r="S514"/>
  <c r="AB514"/>
  <c r="AB508"/>
  <c r="S508"/>
  <c r="B520"/>
  <c r="AB512"/>
  <c r="B524"/>
  <c r="S512"/>
  <c r="R513"/>
  <c r="AA513"/>
  <c r="A525"/>
  <c r="S525"/>
  <c r="AB525"/>
  <c r="B537"/>
  <c r="S519"/>
  <c r="B531"/>
  <c r="AB519"/>
  <c r="B521"/>
  <c r="AB509"/>
  <c r="S509"/>
  <c r="A532"/>
  <c r="AA520"/>
  <c r="R520"/>
  <c r="A533"/>
  <c r="AA521"/>
  <c r="R521"/>
  <c r="A522"/>
  <c r="AA510"/>
  <c r="R510"/>
  <c r="B534"/>
  <c r="S522"/>
  <c r="AB522"/>
  <c r="B516"/>
  <c r="AB504"/>
  <c r="S504"/>
  <c r="B539"/>
  <c r="AB527"/>
  <c r="S527"/>
  <c r="B529"/>
  <c r="AB517"/>
  <c r="S517"/>
  <c r="AA535"/>
  <c r="R535"/>
  <c r="A538"/>
  <c r="AA526"/>
  <c r="R526"/>
  <c r="A536"/>
  <c r="AA524"/>
  <c r="R524"/>
  <c r="R525" l="1"/>
  <c r="AA525"/>
  <c r="A537"/>
  <c r="AB537"/>
  <c r="S537"/>
  <c r="S520"/>
  <c r="AB520"/>
  <c r="B532"/>
  <c r="AB524"/>
  <c r="S524"/>
  <c r="B536"/>
  <c r="S531"/>
  <c r="AB531"/>
  <c r="AB526"/>
  <c r="S526"/>
  <c r="B538"/>
  <c r="A534"/>
  <c r="AA522"/>
  <c r="R522"/>
  <c r="AA532"/>
  <c r="R532"/>
  <c r="S534"/>
  <c r="AB534"/>
  <c r="AA533"/>
  <c r="R533"/>
  <c r="B533"/>
  <c r="S521"/>
  <c r="AB521"/>
  <c r="AB539"/>
  <c r="S539"/>
  <c r="B541"/>
  <c r="AB529"/>
  <c r="S529"/>
  <c r="B528"/>
  <c r="AB516"/>
  <c r="S516"/>
  <c r="N254"/>
  <c r="AA538"/>
  <c r="R538"/>
  <c r="AA536"/>
  <c r="R536"/>
  <c r="AB538" l="1"/>
  <c r="S538"/>
  <c r="AB536"/>
  <c r="S536"/>
  <c r="R537"/>
  <c r="AA537"/>
  <c r="AB532"/>
  <c r="S532"/>
  <c r="AB533"/>
  <c r="S533"/>
  <c r="AA534"/>
  <c r="R534"/>
  <c r="B540"/>
  <c r="AB528"/>
  <c r="S528"/>
  <c r="AB541"/>
  <c r="S541"/>
  <c r="AB540" l="1"/>
  <c r="S540"/>
  <c r="L254" l="1"/>
  <c r="AF4" l="1"/>
  <c r="AF5"/>
  <c r="AF6"/>
  <c r="AF7"/>
  <c r="AF8"/>
  <c r="AF9"/>
  <c r="AF10"/>
  <c r="AF11"/>
  <c r="AF12"/>
  <c r="AF13"/>
  <c r="AF14"/>
  <c r="AF16"/>
  <c r="AF17"/>
  <c r="AF18"/>
  <c r="AF19"/>
  <c r="AF20"/>
  <c r="AF21"/>
  <c r="AF22"/>
  <c r="AF23"/>
  <c r="AF24"/>
  <c r="AF25"/>
  <c r="AF26"/>
  <c r="AF28"/>
  <c r="AF29"/>
  <c r="AF30"/>
  <c r="AF31"/>
  <c r="AF32"/>
  <c r="AF33"/>
  <c r="AF34"/>
  <c r="AF35"/>
  <c r="AF36"/>
  <c r="AF37"/>
  <c r="AF38"/>
  <c r="AF40"/>
  <c r="AF41"/>
  <c r="AF42"/>
  <c r="AF43"/>
  <c r="AF44"/>
  <c r="AF45"/>
  <c r="AF46"/>
  <c r="AF47"/>
  <c r="AF48"/>
  <c r="AF49"/>
  <c r="AF50"/>
  <c r="AF52"/>
  <c r="AF53"/>
  <c r="AF54"/>
  <c r="AF55"/>
  <c r="AF56"/>
  <c r="AF57"/>
  <c r="AF58"/>
  <c r="AF59"/>
  <c r="AF60"/>
  <c r="AF61"/>
  <c r="AF62"/>
  <c r="AF64"/>
  <c r="AF65"/>
  <c r="AF66"/>
  <c r="AF67"/>
  <c r="AF68"/>
  <c r="AF69"/>
  <c r="AF70"/>
  <c r="AF71"/>
  <c r="AF72"/>
  <c r="AF73"/>
  <c r="AF74"/>
  <c r="AF76"/>
  <c r="AF77"/>
  <c r="AF78"/>
  <c r="AF79"/>
  <c r="AF80"/>
  <c r="AF81"/>
  <c r="AF82"/>
  <c r="AF83"/>
  <c r="AF84"/>
  <c r="AF85"/>
  <c r="AF86"/>
  <c r="AF88"/>
  <c r="AF89"/>
  <c r="AF90"/>
  <c r="AF91"/>
  <c r="AF92"/>
  <c r="AF93"/>
  <c r="AF94"/>
  <c r="AF95"/>
  <c r="AF96"/>
  <c r="AF97"/>
  <c r="AF98"/>
  <c r="AF100"/>
  <c r="AF101"/>
  <c r="AF102"/>
  <c r="AF103"/>
  <c r="AF104"/>
  <c r="AF105"/>
  <c r="AF106"/>
  <c r="AF107"/>
  <c r="AF108"/>
  <c r="AF109"/>
  <c r="AF110"/>
  <c r="AF112"/>
  <c r="AF113"/>
  <c r="AF114"/>
  <c r="AF115"/>
  <c r="AF116"/>
  <c r="AF117"/>
  <c r="AF118"/>
  <c r="AF119"/>
  <c r="AF120"/>
  <c r="AF121"/>
  <c r="AF122"/>
  <c r="AF124"/>
  <c r="AF125"/>
  <c r="AF126"/>
  <c r="AF127"/>
  <c r="AF128"/>
  <c r="AF129"/>
  <c r="AF130"/>
  <c r="AF131"/>
  <c r="AF132"/>
  <c r="AF133"/>
  <c r="AF134"/>
  <c r="AF136"/>
  <c r="AF137"/>
  <c r="AF138"/>
  <c r="AF139"/>
  <c r="AF140"/>
  <c r="AF141"/>
  <c r="AF142"/>
  <c r="AF143"/>
  <c r="AF144"/>
  <c r="AF145"/>
  <c r="AF146"/>
  <c r="AF148"/>
  <c r="AF149"/>
  <c r="AF150"/>
  <c r="AF151"/>
  <c r="AF152"/>
  <c r="AF153"/>
  <c r="AF154"/>
  <c r="AF155"/>
  <c r="AF156"/>
  <c r="AF157"/>
  <c r="AF158"/>
  <c r="AF160"/>
  <c r="AF161"/>
  <c r="AF162"/>
  <c r="AF163"/>
  <c r="AF164"/>
  <c r="AF165"/>
  <c r="AF166"/>
  <c r="AF167"/>
  <c r="AF168"/>
  <c r="AF169"/>
  <c r="AF170"/>
  <c r="AF172"/>
  <c r="AF173"/>
  <c r="AF174"/>
  <c r="AE161" l="1"/>
  <c r="AE157"/>
  <c r="AE155"/>
  <c r="AE153"/>
  <c r="AE151"/>
  <c r="AE149"/>
  <c r="AE145"/>
  <c r="AE144"/>
  <c r="AE143"/>
  <c r="AE142"/>
  <c r="AE141"/>
  <c r="AE140"/>
  <c r="AE139"/>
  <c r="AE138"/>
  <c r="AE137"/>
  <c r="AE136"/>
  <c r="AE134"/>
  <c r="AE133"/>
  <c r="AE132"/>
  <c r="AE131"/>
  <c r="AE130"/>
  <c r="AE129"/>
  <c r="AE128"/>
  <c r="AE127"/>
  <c r="AE126"/>
  <c r="AE125"/>
  <c r="AE124"/>
  <c r="AE122"/>
  <c r="AE121"/>
  <c r="AE120"/>
  <c r="AE119"/>
  <c r="AE118"/>
  <c r="AE117"/>
  <c r="AE116"/>
  <c r="AE115"/>
  <c r="AE114"/>
  <c r="AE113"/>
  <c r="AE112"/>
  <c r="AE110"/>
  <c r="AE109"/>
  <c r="AE108"/>
  <c r="AE107"/>
  <c r="AE106"/>
  <c r="AE105"/>
  <c r="AE104"/>
  <c r="AE103"/>
  <c r="AE102"/>
  <c r="AE101"/>
  <c r="AE100"/>
  <c r="AE98"/>
  <c r="AE97"/>
  <c r="AE96"/>
  <c r="AE95"/>
  <c r="AE94"/>
  <c r="AE93"/>
  <c r="AE92"/>
  <c r="AE91"/>
  <c r="AE90"/>
  <c r="AE89"/>
  <c r="AE88"/>
  <c r="AE86"/>
  <c r="AE85"/>
  <c r="AE84"/>
  <c r="AE83"/>
  <c r="AE82"/>
  <c r="AE81"/>
  <c r="AE80"/>
  <c r="AE79"/>
  <c r="AE78"/>
  <c r="AE77"/>
  <c r="AE76"/>
  <c r="AE74"/>
  <c r="AE73"/>
  <c r="AE72"/>
  <c r="AE71"/>
  <c r="AE70"/>
  <c r="AE69"/>
  <c r="AE68"/>
  <c r="AE67"/>
  <c r="AE66"/>
  <c r="AE65"/>
  <c r="AE64"/>
  <c r="AE62"/>
  <c r="AE61"/>
  <c r="AE60"/>
  <c r="AE59"/>
  <c r="AE58"/>
  <c r="AE57"/>
  <c r="AE56"/>
  <c r="AE55"/>
  <c r="AE54"/>
  <c r="AE53"/>
  <c r="AE52"/>
  <c r="AE50"/>
  <c r="AE49"/>
  <c r="AE48"/>
  <c r="AE47"/>
  <c r="AE46"/>
  <c r="AE45"/>
  <c r="AE44"/>
  <c r="AE43"/>
  <c r="AE42"/>
  <c r="AE41"/>
  <c r="AE40"/>
  <c r="AE38"/>
  <c r="AE37"/>
  <c r="AE36"/>
  <c r="AE35"/>
  <c r="AE34"/>
  <c r="AE33"/>
  <c r="AE32"/>
  <c r="AE31"/>
  <c r="AE30"/>
  <c r="AE29"/>
  <c r="AE28"/>
  <c r="AE26"/>
  <c r="AE25"/>
  <c r="AE24"/>
  <c r="AE23"/>
  <c r="AE22"/>
  <c r="AE21"/>
  <c r="AE20"/>
  <c r="AE19"/>
  <c r="AE18"/>
  <c r="AE17"/>
  <c r="AE16"/>
  <c r="AE14"/>
  <c r="AE13"/>
  <c r="AE12"/>
  <c r="AE11"/>
  <c r="AE10"/>
  <c r="AE9"/>
  <c r="AE8"/>
  <c r="AE7"/>
  <c r="AE6"/>
  <c r="AE5"/>
  <c r="AE4"/>
  <c r="AF182"/>
  <c r="AF181"/>
  <c r="AF180"/>
  <c r="AF179"/>
  <c r="AF178"/>
  <c r="AF177"/>
  <c r="AF176"/>
  <c r="AF175"/>
  <c r="AF171"/>
  <c r="L182"/>
  <c r="F560"/>
  <c r="AF159"/>
  <c r="L170"/>
  <c r="F559"/>
  <c r="L158"/>
  <c r="F558"/>
  <c r="AF147"/>
  <c r="AF135"/>
  <c r="L146"/>
  <c r="F557"/>
  <c r="L134"/>
  <c r="F556"/>
  <c r="AF123"/>
  <c r="AF111"/>
  <c r="L122"/>
  <c r="F555"/>
  <c r="L110"/>
  <c r="F554"/>
  <c r="AF99"/>
  <c r="L90"/>
  <c r="L98"/>
  <c r="AF87"/>
  <c r="F553"/>
  <c r="AF75"/>
  <c r="F552"/>
  <c r="AF63"/>
  <c r="F551"/>
  <c r="AF51"/>
  <c r="F550"/>
  <c r="AF39"/>
  <c r="F549"/>
  <c r="AF27"/>
  <c r="F548"/>
  <c r="AF15"/>
  <c r="F547"/>
  <c r="AF3"/>
  <c r="AF546" s="1"/>
  <c r="F546"/>
  <c r="F639" s="1"/>
  <c r="AG141"/>
  <c r="AG140"/>
  <c r="AG139"/>
  <c r="AG138"/>
  <c r="AG137"/>
  <c r="AG136"/>
  <c r="AG134"/>
  <c r="AG133"/>
  <c r="AG132"/>
  <c r="AG131"/>
  <c r="AG130"/>
  <c r="AG129"/>
  <c r="AG128"/>
  <c r="AG127"/>
  <c r="AG126"/>
  <c r="AG125"/>
  <c r="AG124"/>
  <c r="AG122"/>
  <c r="AG121"/>
  <c r="AG120"/>
  <c r="AG119"/>
  <c r="AG118"/>
  <c r="AG117"/>
  <c r="AG116"/>
  <c r="AG115"/>
  <c r="AG114"/>
  <c r="AG113"/>
  <c r="AG112"/>
  <c r="AG110"/>
  <c r="AG109"/>
  <c r="AG108"/>
  <c r="AG107"/>
  <c r="AG106"/>
  <c r="AG105"/>
  <c r="AG104"/>
  <c r="AG103"/>
  <c r="AG102"/>
  <c r="AG101"/>
  <c r="AG100"/>
  <c r="AG98"/>
  <c r="AG97"/>
  <c r="AG96"/>
  <c r="AG95"/>
  <c r="AG94"/>
  <c r="AG93"/>
  <c r="AG92"/>
  <c r="AG91"/>
  <c r="AG90"/>
  <c r="AG89"/>
  <c r="AG88"/>
  <c r="AG62"/>
  <c r="AG61"/>
  <c r="AG60"/>
  <c r="AG59"/>
  <c r="AG58"/>
  <c r="AG57"/>
  <c r="AG56"/>
  <c r="AG55"/>
  <c r="AG54"/>
  <c r="AG53"/>
  <c r="AG52"/>
  <c r="AH173"/>
  <c r="AH167"/>
  <c r="AH165"/>
  <c r="AH163"/>
  <c r="AH161"/>
  <c r="AH157"/>
  <c r="AH86"/>
  <c r="AH85"/>
  <c r="AH84"/>
  <c r="AH83"/>
  <c r="AH82"/>
  <c r="AH81"/>
  <c r="AH80"/>
  <c r="AH79"/>
  <c r="AH78"/>
  <c r="AH77"/>
  <c r="AH76"/>
  <c r="AH74"/>
  <c r="AH73"/>
  <c r="AH72"/>
  <c r="AH71"/>
  <c r="AH70"/>
  <c r="AH69"/>
  <c r="AH68"/>
  <c r="AH67"/>
  <c r="AH66"/>
  <c r="AH65"/>
  <c r="AH64"/>
  <c r="AH50"/>
  <c r="AH49"/>
  <c r="AH48"/>
  <c r="AH47"/>
  <c r="AH46"/>
  <c r="AH45"/>
  <c r="AH44"/>
  <c r="AH43"/>
  <c r="AH42"/>
  <c r="AH41"/>
  <c r="AH40"/>
  <c r="AH38"/>
  <c r="AH37"/>
  <c r="AH36"/>
  <c r="AH35"/>
  <c r="AH34"/>
  <c r="AH33"/>
  <c r="AH32"/>
  <c r="AH31"/>
  <c r="AH30"/>
  <c r="AH29"/>
  <c r="AH28"/>
  <c r="AH26"/>
  <c r="AH25"/>
  <c r="AH24"/>
  <c r="AH23"/>
  <c r="AH22"/>
  <c r="AH21"/>
  <c r="AH20"/>
  <c r="AH19"/>
  <c r="AH18"/>
  <c r="AH17"/>
  <c r="AH16"/>
  <c r="AG86"/>
  <c r="AG85"/>
  <c r="AG84"/>
  <c r="AG83"/>
  <c r="AG82"/>
  <c r="AG81"/>
  <c r="AG80"/>
  <c r="AG79"/>
  <c r="AG78"/>
  <c r="AG77"/>
  <c r="AG76"/>
  <c r="AG74"/>
  <c r="AG73"/>
  <c r="AG72"/>
  <c r="AG71"/>
  <c r="AG70"/>
  <c r="AG69"/>
  <c r="AG68"/>
  <c r="AG67"/>
  <c r="AG66"/>
  <c r="AG65"/>
  <c r="AG64"/>
  <c r="AG50"/>
  <c r="AG49"/>
  <c r="AG48"/>
  <c r="AG47"/>
  <c r="AG46"/>
  <c r="AG45"/>
  <c r="AG44"/>
  <c r="AG43"/>
  <c r="AG42"/>
  <c r="AG41"/>
  <c r="AG40"/>
  <c r="AG38"/>
  <c r="AG37"/>
  <c r="AG36"/>
  <c r="AG35"/>
  <c r="AG34"/>
  <c r="AG33"/>
  <c r="AG32"/>
  <c r="AG31"/>
  <c r="AG30"/>
  <c r="AG29"/>
  <c r="AG28"/>
  <c r="AG26"/>
  <c r="AG25"/>
  <c r="AG24"/>
  <c r="AG23"/>
  <c r="AG22"/>
  <c r="AG21"/>
  <c r="AG20"/>
  <c r="AG19"/>
  <c r="AG18"/>
  <c r="AG17"/>
  <c r="AG16"/>
  <c r="AH174"/>
  <c r="AH172"/>
  <c r="AH170"/>
  <c r="AH169"/>
  <c r="AH168"/>
  <c r="AH166"/>
  <c r="AH164"/>
  <c r="AH162"/>
  <c r="AH160"/>
  <c r="AH158"/>
  <c r="AH156"/>
  <c r="AH155"/>
  <c r="AH154"/>
  <c r="AH153"/>
  <c r="AH152"/>
  <c r="AH151"/>
  <c r="AH150"/>
  <c r="AH149"/>
  <c r="AH148"/>
  <c r="AH146"/>
  <c r="AH145"/>
  <c r="AH144"/>
  <c r="AH143"/>
  <c r="AH142"/>
  <c r="AH141"/>
  <c r="AH140"/>
  <c r="AH139"/>
  <c r="AH138"/>
  <c r="AH137"/>
  <c r="AH136"/>
  <c r="AH134"/>
  <c r="AH133"/>
  <c r="AH132"/>
  <c r="AH131"/>
  <c r="AH130"/>
  <c r="AH129"/>
  <c r="AH128"/>
  <c r="AH127"/>
  <c r="AH126"/>
  <c r="AH125"/>
  <c r="AH124"/>
  <c r="AH122"/>
  <c r="AH121"/>
  <c r="AH120"/>
  <c r="AH119"/>
  <c r="AH118"/>
  <c r="AH117"/>
  <c r="AH116"/>
  <c r="AH115"/>
  <c r="AH114"/>
  <c r="AH113"/>
  <c r="AH112"/>
  <c r="AH110"/>
  <c r="AH109"/>
  <c r="AH108"/>
  <c r="AH107"/>
  <c r="AH106"/>
  <c r="AH105"/>
  <c r="AH104"/>
  <c r="AH103"/>
  <c r="AH102"/>
  <c r="AH101"/>
  <c r="AH100"/>
  <c r="AH98"/>
  <c r="AH97"/>
  <c r="AH96"/>
  <c r="AH95"/>
  <c r="AH94"/>
  <c r="AH93"/>
  <c r="AH92"/>
  <c r="AH91"/>
  <c r="AH90"/>
  <c r="AH89"/>
  <c r="AH88"/>
  <c r="AH62"/>
  <c r="AH61"/>
  <c r="AH60"/>
  <c r="AH59"/>
  <c r="AH58"/>
  <c r="AH57"/>
  <c r="AH56"/>
  <c r="AH55"/>
  <c r="AH54"/>
  <c r="AH53"/>
  <c r="AH52"/>
  <c r="AG75" l="1"/>
  <c r="G552"/>
  <c r="AG143"/>
  <c r="AG145"/>
  <c r="AG149"/>
  <c r="AG151"/>
  <c r="AG153"/>
  <c r="AG155"/>
  <c r="AG157"/>
  <c r="AG161"/>
  <c r="AG163"/>
  <c r="AG165"/>
  <c r="AG167"/>
  <c r="AG169"/>
  <c r="AG173"/>
  <c r="AH75"/>
  <c r="H552"/>
  <c r="H559"/>
  <c r="AH159"/>
  <c r="N170"/>
  <c r="AG99"/>
  <c r="G554"/>
  <c r="AG111"/>
  <c r="M122"/>
  <c r="G555"/>
  <c r="AG123"/>
  <c r="M134"/>
  <c r="G556"/>
  <c r="AG135"/>
  <c r="F593"/>
  <c r="F640"/>
  <c r="AF547"/>
  <c r="AF639" s="1"/>
  <c r="F641"/>
  <c r="F594"/>
  <c r="AF548"/>
  <c r="F642"/>
  <c r="F595"/>
  <c r="AF549"/>
  <c r="F596"/>
  <c r="F643"/>
  <c r="AF550"/>
  <c r="F597"/>
  <c r="F644"/>
  <c r="S50" i="2"/>
  <c r="D50"/>
  <c r="AF551" i="1"/>
  <c r="D51" i="2"/>
  <c r="F598" i="1"/>
  <c r="F645"/>
  <c r="S51" i="2"/>
  <c r="AF552" i="1"/>
  <c r="F599"/>
  <c r="D52" i="2"/>
  <c r="F646" i="1"/>
  <c r="S52" i="2"/>
  <c r="AF553" i="1"/>
  <c r="F606"/>
  <c r="D59" i="2"/>
  <c r="AF560" i="1"/>
  <c r="S59" i="2"/>
  <c r="E546" i="1"/>
  <c r="AE3"/>
  <c r="AE546" s="1"/>
  <c r="E547"/>
  <c r="AE15"/>
  <c r="AE146"/>
  <c r="AE148"/>
  <c r="AE150"/>
  <c r="AE152"/>
  <c r="AE154"/>
  <c r="AE156"/>
  <c r="AE158"/>
  <c r="AE162"/>
  <c r="AE163"/>
  <c r="AE164"/>
  <c r="AE165"/>
  <c r="AE166"/>
  <c r="AE167"/>
  <c r="AE168"/>
  <c r="AE169"/>
  <c r="AE175"/>
  <c r="AE177"/>
  <c r="AE179"/>
  <c r="AE181"/>
  <c r="AE27"/>
  <c r="E548"/>
  <c r="AE39"/>
  <c r="E549"/>
  <c r="AE51"/>
  <c r="E550"/>
  <c r="E551"/>
  <c r="AE63"/>
  <c r="AE75"/>
  <c r="E552"/>
  <c r="AE87"/>
  <c r="K90"/>
  <c r="K98"/>
  <c r="E553"/>
  <c r="AE99"/>
  <c r="K110"/>
  <c r="E554"/>
  <c r="K122"/>
  <c r="AE111"/>
  <c r="E555"/>
  <c r="AE123"/>
  <c r="K134"/>
  <c r="E556"/>
  <c r="AE135"/>
  <c r="K146"/>
  <c r="E557"/>
  <c r="AE147"/>
  <c r="K158"/>
  <c r="E558"/>
  <c r="AE159"/>
  <c r="C3"/>
  <c r="AD3"/>
  <c r="BS3"/>
  <c r="BU3" s="1"/>
  <c r="D546"/>
  <c r="K546" s="1"/>
  <c r="BA3"/>
  <c r="BC3" s="1"/>
  <c r="BA4"/>
  <c r="BD3" s="1"/>
  <c r="AD4"/>
  <c r="AC4" s="1"/>
  <c r="BS4"/>
  <c r="BV3" s="1"/>
  <c r="C4"/>
  <c r="C5"/>
  <c r="AD5"/>
  <c r="AC5" s="1"/>
  <c r="BS5"/>
  <c r="BW3" s="1"/>
  <c r="BA5"/>
  <c r="BE3" s="1"/>
  <c r="C6"/>
  <c r="BA6"/>
  <c r="BF3" s="1"/>
  <c r="BS6"/>
  <c r="BX3" s="1"/>
  <c r="AD6"/>
  <c r="AC6" s="1"/>
  <c r="C7"/>
  <c r="BS7"/>
  <c r="BY3" s="1"/>
  <c r="BA7"/>
  <c r="BG3" s="1"/>
  <c r="AD7"/>
  <c r="BA8"/>
  <c r="BH3" s="1"/>
  <c r="AD8"/>
  <c r="AC8" s="1"/>
  <c r="BS8"/>
  <c r="BZ3" s="1"/>
  <c r="C8"/>
  <c r="BS9"/>
  <c r="CA3" s="1"/>
  <c r="BA9"/>
  <c r="BI3" s="1"/>
  <c r="C9"/>
  <c r="AD9"/>
  <c r="AC9" s="1"/>
  <c r="BA10"/>
  <c r="BJ3" s="1"/>
  <c r="BS10"/>
  <c r="CB3" s="1"/>
  <c r="C10"/>
  <c r="AD10"/>
  <c r="AC10" s="1"/>
  <c r="BA11"/>
  <c r="BK3" s="1"/>
  <c r="C11"/>
  <c r="BS11"/>
  <c r="CC3" s="1"/>
  <c r="AD11"/>
  <c r="AC11" s="1"/>
  <c r="BA12"/>
  <c r="BL3" s="1"/>
  <c r="AD12"/>
  <c r="AC12" s="1"/>
  <c r="BS12"/>
  <c r="CD3" s="1"/>
  <c r="C12"/>
  <c r="BA13"/>
  <c r="BM3" s="1"/>
  <c r="C13"/>
  <c r="BS13"/>
  <c r="CE3" s="1"/>
  <c r="AD13"/>
  <c r="AC13" s="1"/>
  <c r="BS14"/>
  <c r="CF3" s="1"/>
  <c r="BA14"/>
  <c r="BN3" s="1"/>
  <c r="C14"/>
  <c r="AD14"/>
  <c r="AC14" s="1"/>
  <c r="C15"/>
  <c r="AD15"/>
  <c r="BS15"/>
  <c r="BU4" s="1"/>
  <c r="D547"/>
  <c r="K547" s="1"/>
  <c r="BA15"/>
  <c r="BC4" s="1"/>
  <c r="BA16"/>
  <c r="BD4" s="1"/>
  <c r="C16"/>
  <c r="AD16"/>
  <c r="AC16" s="1"/>
  <c r="BS16"/>
  <c r="BV4" s="1"/>
  <c r="BS17"/>
  <c r="BW4" s="1"/>
  <c r="C17"/>
  <c r="AD17"/>
  <c r="AC17" s="1"/>
  <c r="BA17"/>
  <c r="BE4" s="1"/>
  <c r="C18"/>
  <c r="BA18"/>
  <c r="BF4" s="1"/>
  <c r="AD18"/>
  <c r="AC18" s="1"/>
  <c r="BS18"/>
  <c r="BX4" s="1"/>
  <c r="C19"/>
  <c r="AD19"/>
  <c r="BA19"/>
  <c r="BG4" s="1"/>
  <c r="BS19"/>
  <c r="BY4" s="1"/>
  <c r="AD20"/>
  <c r="AC20" s="1"/>
  <c r="C20"/>
  <c r="BA20"/>
  <c r="BH4" s="1"/>
  <c r="BS20"/>
  <c r="BZ4" s="1"/>
  <c r="AD21"/>
  <c r="AC21" s="1"/>
  <c r="C21"/>
  <c r="BA21"/>
  <c r="BI4" s="1"/>
  <c r="BS21"/>
  <c r="CA4" s="1"/>
  <c r="AD22"/>
  <c r="BA22"/>
  <c r="BJ4" s="1"/>
  <c r="BS22"/>
  <c r="CB4" s="1"/>
  <c r="C22"/>
  <c r="C23"/>
  <c r="BA23"/>
  <c r="BK4" s="1"/>
  <c r="BS23"/>
  <c r="CC4" s="1"/>
  <c r="AD23"/>
  <c r="AC23" s="1"/>
  <c r="C24"/>
  <c r="BA24"/>
  <c r="BL4" s="1"/>
  <c r="BS24"/>
  <c r="CD4" s="1"/>
  <c r="AD24"/>
  <c r="AC24" s="1"/>
  <c r="C25"/>
  <c r="AD25"/>
  <c r="AC25" s="1"/>
  <c r="BA25"/>
  <c r="BM4" s="1"/>
  <c r="BS25"/>
  <c r="CE4" s="1"/>
  <c r="AD26"/>
  <c r="AC26" s="1"/>
  <c r="BA26"/>
  <c r="BN4" s="1"/>
  <c r="BS26"/>
  <c r="CF4" s="1"/>
  <c r="C26"/>
  <c r="C27"/>
  <c r="BA27"/>
  <c r="BC5" s="1"/>
  <c r="BS27"/>
  <c r="BU5" s="1"/>
  <c r="AD27"/>
  <c r="D548"/>
  <c r="K548" s="1"/>
  <c r="BA28"/>
  <c r="BD5" s="1"/>
  <c r="BS28"/>
  <c r="BV5" s="1"/>
  <c r="C28"/>
  <c r="AD28"/>
  <c r="AC28" s="1"/>
  <c r="AD29"/>
  <c r="AC29" s="1"/>
  <c r="C29"/>
  <c r="BA29"/>
  <c r="BE5" s="1"/>
  <c r="BS29"/>
  <c r="BW5" s="1"/>
  <c r="C30"/>
  <c r="BA30"/>
  <c r="BF5" s="1"/>
  <c r="BS30"/>
  <c r="BX5" s="1"/>
  <c r="AD30"/>
  <c r="AC30" s="1"/>
  <c r="C31"/>
  <c r="BA31"/>
  <c r="BG5" s="1"/>
  <c r="BS31"/>
  <c r="BY5" s="1"/>
  <c r="AD31"/>
  <c r="AC31" s="1"/>
  <c r="AD32"/>
  <c r="BA32"/>
  <c r="BH5" s="1"/>
  <c r="BS32"/>
  <c r="BZ5" s="1"/>
  <c r="C32"/>
  <c r="AD33"/>
  <c r="AC33" s="1"/>
  <c r="C33"/>
  <c r="BA33"/>
  <c r="BI5" s="1"/>
  <c r="BS33"/>
  <c r="CA5" s="1"/>
  <c r="C34"/>
  <c r="BA34"/>
  <c r="BJ5" s="1"/>
  <c r="BS34"/>
  <c r="CB5" s="1"/>
  <c r="AD34"/>
  <c r="AC34" s="1"/>
  <c r="AD35"/>
  <c r="AC35" s="1"/>
  <c r="BA35"/>
  <c r="BK5" s="1"/>
  <c r="BS35"/>
  <c r="CC5" s="1"/>
  <c r="C35"/>
  <c r="AD36"/>
  <c r="AC36" s="1"/>
  <c r="C36"/>
  <c r="BA36"/>
  <c r="BL5" s="1"/>
  <c r="BS36"/>
  <c r="CD5" s="1"/>
  <c r="C37"/>
  <c r="BA37"/>
  <c r="BM5" s="1"/>
  <c r="BS37"/>
  <c r="CE5" s="1"/>
  <c r="AD37"/>
  <c r="AC37" s="1"/>
  <c r="AD38"/>
  <c r="AC38" s="1"/>
  <c r="C38"/>
  <c r="BA38"/>
  <c r="BN5" s="1"/>
  <c r="BS38"/>
  <c r="CF5" s="1"/>
  <c r="C39"/>
  <c r="BA39"/>
  <c r="BC6" s="1"/>
  <c r="BS39"/>
  <c r="BU6" s="1"/>
  <c r="AD39"/>
  <c r="D549"/>
  <c r="K549" s="1"/>
  <c r="C41"/>
  <c r="BA41"/>
  <c r="BE6" s="1"/>
  <c r="BS41"/>
  <c r="BW6" s="1"/>
  <c r="AD41"/>
  <c r="AC41" s="1"/>
  <c r="C43"/>
  <c r="AD43"/>
  <c r="AC43" s="1"/>
  <c r="BA43"/>
  <c r="BG6" s="1"/>
  <c r="BS43"/>
  <c r="BY6" s="1"/>
  <c r="C45"/>
  <c r="AD45"/>
  <c r="AC45" s="1"/>
  <c r="BA45"/>
  <c r="BI6" s="1"/>
  <c r="BS45"/>
  <c r="CA6" s="1"/>
  <c r="C47"/>
  <c r="BA47"/>
  <c r="BK6" s="1"/>
  <c r="BS47"/>
  <c r="CC6" s="1"/>
  <c r="AD47"/>
  <c r="AC47" s="1"/>
  <c r="C49"/>
  <c r="BA49"/>
  <c r="BM6" s="1"/>
  <c r="BS49"/>
  <c r="CE6" s="1"/>
  <c r="AD49"/>
  <c r="AC49" s="1"/>
  <c r="C51"/>
  <c r="AD51"/>
  <c r="BA51"/>
  <c r="BC7" s="1"/>
  <c r="BS51"/>
  <c r="BU7" s="1"/>
  <c r="D550"/>
  <c r="K550" s="1"/>
  <c r="BA52"/>
  <c r="BD7" s="1"/>
  <c r="BS52"/>
  <c r="BV7" s="1"/>
  <c r="C52"/>
  <c r="AD52"/>
  <c r="AC52" s="1"/>
  <c r="C53"/>
  <c r="AD53"/>
  <c r="AC53" s="1"/>
  <c r="BA53"/>
  <c r="BE7" s="1"/>
  <c r="BS53"/>
  <c r="BW7" s="1"/>
  <c r="AD54"/>
  <c r="AC54" s="1"/>
  <c r="C54"/>
  <c r="BA54"/>
  <c r="BF7" s="1"/>
  <c r="BS54"/>
  <c r="BX7" s="1"/>
  <c r="C55"/>
  <c r="AD55"/>
  <c r="AC55" s="1"/>
  <c r="BA55"/>
  <c r="BG7" s="1"/>
  <c r="BS55"/>
  <c r="BY7" s="1"/>
  <c r="AD56"/>
  <c r="AC56" s="1"/>
  <c r="C56"/>
  <c r="BA56"/>
  <c r="BH7" s="1"/>
  <c r="BS56"/>
  <c r="BZ7" s="1"/>
  <c r="BA57"/>
  <c r="BI7" s="1"/>
  <c r="BS57"/>
  <c r="CA7" s="1"/>
  <c r="C57"/>
  <c r="AD57"/>
  <c r="AC57" s="1"/>
  <c r="C58"/>
  <c r="BA58"/>
  <c r="BJ7" s="1"/>
  <c r="BS58"/>
  <c r="CB7" s="1"/>
  <c r="AD58"/>
  <c r="AC58" s="1"/>
  <c r="C59"/>
  <c r="BA59"/>
  <c r="BK7" s="1"/>
  <c r="BS59"/>
  <c r="CC7" s="1"/>
  <c r="AD59"/>
  <c r="AC59" s="1"/>
  <c r="AD60"/>
  <c r="AC60" s="1"/>
  <c r="C60"/>
  <c r="BA60"/>
  <c r="BL7" s="1"/>
  <c r="BS60"/>
  <c r="CD7" s="1"/>
  <c r="C61"/>
  <c r="BA61"/>
  <c r="BM7" s="1"/>
  <c r="BS61"/>
  <c r="CE7" s="1"/>
  <c r="AD61"/>
  <c r="AC61" s="1"/>
  <c r="AD62"/>
  <c r="AC62" s="1"/>
  <c r="C62"/>
  <c r="BA62"/>
  <c r="BN7" s="1"/>
  <c r="BS62"/>
  <c r="CF7" s="1"/>
  <c r="BS63"/>
  <c r="BU8" s="1"/>
  <c r="AD63"/>
  <c r="D551"/>
  <c r="K551" s="1"/>
  <c r="C64"/>
  <c r="AD64"/>
  <c r="AC64" s="1"/>
  <c r="BA64"/>
  <c r="BD8" s="1"/>
  <c r="BS64"/>
  <c r="BV8" s="1"/>
  <c r="AD65"/>
  <c r="AC65" s="1"/>
  <c r="C65"/>
  <c r="BA65"/>
  <c r="BE8" s="1"/>
  <c r="BS65"/>
  <c r="BW8" s="1"/>
  <c r="AD66"/>
  <c r="AC66" s="1"/>
  <c r="BA66"/>
  <c r="BF8" s="1"/>
  <c r="BS66"/>
  <c r="BX8" s="1"/>
  <c r="C66"/>
  <c r="C67"/>
  <c r="BA67"/>
  <c r="BG8" s="1"/>
  <c r="BS67"/>
  <c r="BY8" s="1"/>
  <c r="AD67"/>
  <c r="AC67" s="1"/>
  <c r="AD68"/>
  <c r="AC68" s="1"/>
  <c r="C68"/>
  <c r="BA68"/>
  <c r="BH8" s="1"/>
  <c r="BS68"/>
  <c r="BZ8" s="1"/>
  <c r="C69"/>
  <c r="BA69"/>
  <c r="BI8" s="1"/>
  <c r="BS69"/>
  <c r="CA8" s="1"/>
  <c r="AD69"/>
  <c r="AC69" s="1"/>
  <c r="AD70"/>
  <c r="AC70" s="1"/>
  <c r="C70"/>
  <c r="BA70"/>
  <c r="BJ8" s="1"/>
  <c r="BS70"/>
  <c r="CB8" s="1"/>
  <c r="C71"/>
  <c r="AD71"/>
  <c r="AC71" s="1"/>
  <c r="BA71"/>
  <c r="BK8" s="1"/>
  <c r="BS71"/>
  <c r="CC8" s="1"/>
  <c r="AD72"/>
  <c r="AC72" s="1"/>
  <c r="C72"/>
  <c r="BA72"/>
  <c r="BL8" s="1"/>
  <c r="BS72"/>
  <c r="CD8" s="1"/>
  <c r="BA73"/>
  <c r="BM8" s="1"/>
  <c r="BS73"/>
  <c r="CE8" s="1"/>
  <c r="C73"/>
  <c r="AD73"/>
  <c r="AC73" s="1"/>
  <c r="C74"/>
  <c r="AD74"/>
  <c r="AC74" s="1"/>
  <c r="BA74"/>
  <c r="BN8" s="1"/>
  <c r="BS74"/>
  <c r="CF8" s="1"/>
  <c r="AD75"/>
  <c r="C75"/>
  <c r="BA75"/>
  <c r="BC9" s="1"/>
  <c r="BS75"/>
  <c r="BU9" s="1"/>
  <c r="D552"/>
  <c r="K552" s="1"/>
  <c r="C76"/>
  <c r="BA76"/>
  <c r="BD9" s="1"/>
  <c r="BS76"/>
  <c r="BV9" s="1"/>
  <c r="AD76"/>
  <c r="AC76" s="1"/>
  <c r="AD77"/>
  <c r="AC77" s="1"/>
  <c r="C77"/>
  <c r="BA77"/>
  <c r="BE9" s="1"/>
  <c r="BS77"/>
  <c r="BW9" s="1"/>
  <c r="C78"/>
  <c r="BA78"/>
  <c r="BF9" s="1"/>
  <c r="BS78"/>
  <c r="BX9" s="1"/>
  <c r="AD78"/>
  <c r="AC78" s="1"/>
  <c r="AD79"/>
  <c r="AC79" s="1"/>
  <c r="C79"/>
  <c r="BA79"/>
  <c r="BG9" s="1"/>
  <c r="BS79"/>
  <c r="BY9" s="1"/>
  <c r="BA80"/>
  <c r="BH9" s="1"/>
  <c r="BS80"/>
  <c r="BZ9" s="1"/>
  <c r="C80"/>
  <c r="AD80"/>
  <c r="AC80" s="1"/>
  <c r="C81"/>
  <c r="AD81"/>
  <c r="AC81" s="1"/>
  <c r="BA81"/>
  <c r="BI9" s="1"/>
  <c r="BS81"/>
  <c r="CA9" s="1"/>
  <c r="AD82"/>
  <c r="AC82" s="1"/>
  <c r="BA82"/>
  <c r="BJ9" s="1"/>
  <c r="BS82"/>
  <c r="CB9" s="1"/>
  <c r="C82"/>
  <c r="C83"/>
  <c r="BA83"/>
  <c r="BK9" s="1"/>
  <c r="BS83"/>
  <c r="CC9" s="1"/>
  <c r="AD83"/>
  <c r="AC83" s="1"/>
  <c r="AD84"/>
  <c r="AC84" s="1"/>
  <c r="C84"/>
  <c r="BA84"/>
  <c r="BL9" s="1"/>
  <c r="BS84"/>
  <c r="CD9" s="1"/>
  <c r="C85"/>
  <c r="BA85"/>
  <c r="BM9" s="1"/>
  <c r="BS85"/>
  <c r="CE9" s="1"/>
  <c r="AD85"/>
  <c r="AC85" s="1"/>
  <c r="AD86"/>
  <c r="AC86" s="1"/>
  <c r="BS86"/>
  <c r="CF9" s="1"/>
  <c r="C86"/>
  <c r="BA86"/>
  <c r="BN9" s="1"/>
  <c r="BS87"/>
  <c r="BU10" s="1"/>
  <c r="J90"/>
  <c r="J98"/>
  <c r="AD87"/>
  <c r="D553"/>
  <c r="K553" s="1"/>
  <c r="C88"/>
  <c r="AD88"/>
  <c r="AC88" s="1"/>
  <c r="BA88"/>
  <c r="BD10" s="1"/>
  <c r="BS88"/>
  <c r="BV10" s="1"/>
  <c r="BA89"/>
  <c r="BE10" s="1"/>
  <c r="C89"/>
  <c r="AD89"/>
  <c r="AC89" s="1"/>
  <c r="BS89"/>
  <c r="BW10" s="1"/>
  <c r="C90"/>
  <c r="BA90"/>
  <c r="BF10" s="1"/>
  <c r="BS90"/>
  <c r="BX10" s="1"/>
  <c r="AD90"/>
  <c r="AC90" s="1"/>
  <c r="BA91"/>
  <c r="BG10" s="1"/>
  <c r="BS91"/>
  <c r="BY10" s="1"/>
  <c r="C91"/>
  <c r="AD91"/>
  <c r="AC91" s="1"/>
  <c r="BA92"/>
  <c r="BH10" s="1"/>
  <c r="C92"/>
  <c r="BS92"/>
  <c r="BZ10" s="1"/>
  <c r="AD92"/>
  <c r="AC92" s="1"/>
  <c r="C93"/>
  <c r="BA93"/>
  <c r="BI10" s="1"/>
  <c r="BS93"/>
  <c r="CA10" s="1"/>
  <c r="AD93"/>
  <c r="AC93" s="1"/>
  <c r="C94"/>
  <c r="BA94"/>
  <c r="BJ10" s="1"/>
  <c r="BS94"/>
  <c r="CB10" s="1"/>
  <c r="AD94"/>
  <c r="AC94" s="1"/>
  <c r="C95"/>
  <c r="BA95"/>
  <c r="BK10" s="1"/>
  <c r="BS95"/>
  <c r="CC10" s="1"/>
  <c r="AD95"/>
  <c r="AC95" s="1"/>
  <c r="C96"/>
  <c r="BA96"/>
  <c r="BL10" s="1"/>
  <c r="BS96"/>
  <c r="CD10" s="1"/>
  <c r="AD96"/>
  <c r="AC96" s="1"/>
  <c r="C97"/>
  <c r="BA97"/>
  <c r="BM10" s="1"/>
  <c r="BS97"/>
  <c r="CE10" s="1"/>
  <c r="AD97"/>
  <c r="AC97" s="1"/>
  <c r="C98"/>
  <c r="BA98"/>
  <c r="BN10" s="1"/>
  <c r="BS98"/>
  <c r="CF10" s="1"/>
  <c r="AD98"/>
  <c r="AC98" s="1"/>
  <c r="C99"/>
  <c r="AD99"/>
  <c r="BS99"/>
  <c r="BU11" s="1"/>
  <c r="J110"/>
  <c r="BA99"/>
  <c r="BC11" s="1"/>
  <c r="D554"/>
  <c r="K554" s="1"/>
  <c r="C100"/>
  <c r="AD100"/>
  <c r="AC100" s="1"/>
  <c r="BA100"/>
  <c r="BD11" s="1"/>
  <c r="BS100"/>
  <c r="BV11" s="1"/>
  <c r="BA101"/>
  <c r="BE11" s="1"/>
  <c r="C101"/>
  <c r="AD101"/>
  <c r="AC101" s="1"/>
  <c r="BS101"/>
  <c r="BW11" s="1"/>
  <c r="C102"/>
  <c r="BA102"/>
  <c r="BF11" s="1"/>
  <c r="BS102"/>
  <c r="BX11" s="1"/>
  <c r="AD102"/>
  <c r="AC102" s="1"/>
  <c r="C103"/>
  <c r="BA103"/>
  <c r="BG11" s="1"/>
  <c r="AD103"/>
  <c r="AC103" s="1"/>
  <c r="BS103"/>
  <c r="BY11" s="1"/>
  <c r="C104"/>
  <c r="BA104"/>
  <c r="BH11" s="1"/>
  <c r="AD104"/>
  <c r="AC104" s="1"/>
  <c r="BS104"/>
  <c r="BZ11" s="1"/>
  <c r="C105"/>
  <c r="BA105"/>
  <c r="BI11" s="1"/>
  <c r="AD105"/>
  <c r="AC105" s="1"/>
  <c r="BS105"/>
  <c r="CA11" s="1"/>
  <c r="C106"/>
  <c r="BA106"/>
  <c r="BJ11" s="1"/>
  <c r="AD106"/>
  <c r="AC106" s="1"/>
  <c r="BS106"/>
  <c r="CB11" s="1"/>
  <c r="C107"/>
  <c r="AD107"/>
  <c r="AC107" s="1"/>
  <c r="BA107"/>
  <c r="BK11" s="1"/>
  <c r="BS107"/>
  <c r="CC11" s="1"/>
  <c r="BA108"/>
  <c r="BL11" s="1"/>
  <c r="C108"/>
  <c r="AD108"/>
  <c r="AC108" s="1"/>
  <c r="BS108"/>
  <c r="CD11" s="1"/>
  <c r="BS109"/>
  <c r="CE11" s="1"/>
  <c r="C109"/>
  <c r="AD109"/>
  <c r="AC109" s="1"/>
  <c r="BA109"/>
  <c r="BM11" s="1"/>
  <c r="C110"/>
  <c r="BA110"/>
  <c r="BN11" s="1"/>
  <c r="AD110"/>
  <c r="AC110" s="1"/>
  <c r="BS110"/>
  <c r="CF11" s="1"/>
  <c r="BA111"/>
  <c r="BC12" s="1"/>
  <c r="C111"/>
  <c r="AD111"/>
  <c r="BS111"/>
  <c r="BU12" s="1"/>
  <c r="J122"/>
  <c r="D555"/>
  <c r="K555" s="1"/>
  <c r="AD112"/>
  <c r="AC112" s="1"/>
  <c r="BS112"/>
  <c r="BV12" s="1"/>
  <c r="C112"/>
  <c r="BA112"/>
  <c r="BD12" s="1"/>
  <c r="C113"/>
  <c r="AD113"/>
  <c r="AC113" s="1"/>
  <c r="BA113"/>
  <c r="BE12" s="1"/>
  <c r="BS113"/>
  <c r="BW12" s="1"/>
  <c r="BA114"/>
  <c r="BF12" s="1"/>
  <c r="C114"/>
  <c r="BS114"/>
  <c r="BX12" s="1"/>
  <c r="AD114"/>
  <c r="AC114" s="1"/>
  <c r="C115"/>
  <c r="N115" s="1"/>
  <c r="AD115"/>
  <c r="AC115" s="1"/>
  <c r="BS115"/>
  <c r="BY12" s="1"/>
  <c r="BA115"/>
  <c r="BG12" s="1"/>
  <c r="C116"/>
  <c r="N116" s="1"/>
  <c r="BA116"/>
  <c r="BH12" s="1"/>
  <c r="AD116"/>
  <c r="AC116" s="1"/>
  <c r="BS116"/>
  <c r="BZ12" s="1"/>
  <c r="C117"/>
  <c r="N117" s="1"/>
  <c r="AD117"/>
  <c r="AC117" s="1"/>
  <c r="BS117"/>
  <c r="CA12" s="1"/>
  <c r="BA117"/>
  <c r="BI12" s="1"/>
  <c r="C118"/>
  <c r="N118" s="1"/>
  <c r="BS118"/>
  <c r="CB12" s="1"/>
  <c r="BA118"/>
  <c r="BJ12" s="1"/>
  <c r="AD118"/>
  <c r="AC118" s="1"/>
  <c r="AD119"/>
  <c r="AC119" s="1"/>
  <c r="C119"/>
  <c r="BA119"/>
  <c r="BK12" s="1"/>
  <c r="BS119"/>
  <c r="CC12" s="1"/>
  <c r="AD120"/>
  <c r="AC120" s="1"/>
  <c r="C120"/>
  <c r="BA120"/>
  <c r="BL12" s="1"/>
  <c r="BS120"/>
  <c r="CD12" s="1"/>
  <c r="C121"/>
  <c r="BA121"/>
  <c r="BM12" s="1"/>
  <c r="AD121"/>
  <c r="AC121" s="1"/>
  <c r="BS121"/>
  <c r="CE12" s="1"/>
  <c r="AD122"/>
  <c r="AC122" s="1"/>
  <c r="BS122"/>
  <c r="CF12" s="1"/>
  <c r="C122"/>
  <c r="BA122"/>
  <c r="BN12" s="1"/>
  <c r="AC22"/>
  <c r="AC32"/>
  <c r="AC7"/>
  <c r="AC19"/>
  <c r="BA63"/>
  <c r="BC8" s="1"/>
  <c r="H554"/>
  <c r="AH99"/>
  <c r="AH111"/>
  <c r="N122"/>
  <c r="H555"/>
  <c r="N134"/>
  <c r="H556"/>
  <c r="AH123"/>
  <c r="N146"/>
  <c r="H557"/>
  <c r="AH135"/>
  <c r="AH147"/>
  <c r="N158"/>
  <c r="H558"/>
  <c r="AH176"/>
  <c r="AH178"/>
  <c r="AH180"/>
  <c r="AH182"/>
  <c r="AG15"/>
  <c r="G547"/>
  <c r="AG27"/>
  <c r="G548"/>
  <c r="AG39"/>
  <c r="G549"/>
  <c r="AG142"/>
  <c r="AG144"/>
  <c r="AG146"/>
  <c r="AG148"/>
  <c r="AG150"/>
  <c r="AG152"/>
  <c r="AG154"/>
  <c r="AG156"/>
  <c r="AG158"/>
  <c r="AG160"/>
  <c r="AG162"/>
  <c r="AG164"/>
  <c r="AG166"/>
  <c r="AG168"/>
  <c r="AG170"/>
  <c r="AG172"/>
  <c r="AG174"/>
  <c r="AH15"/>
  <c r="H547"/>
  <c r="AH27"/>
  <c r="H548"/>
  <c r="AH39"/>
  <c r="H549"/>
  <c r="AH171"/>
  <c r="N182"/>
  <c r="H560"/>
  <c r="AH175"/>
  <c r="AH177"/>
  <c r="AH179"/>
  <c r="AH181"/>
  <c r="S53" i="2"/>
  <c r="F600" i="1"/>
  <c r="F647"/>
  <c r="D53" i="2"/>
  <c r="AF554" i="1"/>
  <c r="F601"/>
  <c r="D54" i="2"/>
  <c r="F648" i="1"/>
  <c r="S54" i="2"/>
  <c r="AF555" i="1"/>
  <c r="F602"/>
  <c r="D55" i="2"/>
  <c r="F649" i="1"/>
  <c r="S55" i="2"/>
  <c r="AF556" i="1"/>
  <c r="F603"/>
  <c r="S56" i="2"/>
  <c r="F650" i="1"/>
  <c r="D56" i="2"/>
  <c r="AF557" i="1"/>
  <c r="S57" i="2"/>
  <c r="F604" i="1"/>
  <c r="F651"/>
  <c r="D57" i="2"/>
  <c r="AF558" i="1"/>
  <c r="F605"/>
  <c r="D58" i="2"/>
  <c r="AF559" i="1"/>
  <c r="F652"/>
  <c r="S58" i="2"/>
  <c r="AE160" i="1"/>
  <c r="AE170"/>
  <c r="AE172"/>
  <c r="AE173"/>
  <c r="AE174"/>
  <c r="AE176"/>
  <c r="AE178"/>
  <c r="AE180"/>
  <c r="AE182"/>
  <c r="AC75" l="1"/>
  <c r="AC99"/>
  <c r="BO8"/>
  <c r="N113"/>
  <c r="N119"/>
  <c r="N114"/>
  <c r="AF605"/>
  <c r="AD179"/>
  <c r="C179"/>
  <c r="BS179"/>
  <c r="CC17" s="1"/>
  <c r="BA179"/>
  <c r="BK17" s="1"/>
  <c r="AD175"/>
  <c r="C175"/>
  <c r="BS175"/>
  <c r="BY17" s="1"/>
  <c r="BA175"/>
  <c r="BG17" s="1"/>
  <c r="AD171"/>
  <c r="C171"/>
  <c r="BS171"/>
  <c r="BU17" s="1"/>
  <c r="D560"/>
  <c r="K560" s="1"/>
  <c r="J182"/>
  <c r="BA171"/>
  <c r="BC17" s="1"/>
  <c r="AD167"/>
  <c r="AC167" s="1"/>
  <c r="BS167"/>
  <c r="CC16" s="1"/>
  <c r="C167"/>
  <c r="BA167"/>
  <c r="BK16" s="1"/>
  <c r="BS163"/>
  <c r="BY16" s="1"/>
  <c r="C163"/>
  <c r="AD163"/>
  <c r="AC163" s="1"/>
  <c r="BA163"/>
  <c r="BG16" s="1"/>
  <c r="C159"/>
  <c r="BS159"/>
  <c r="BU16" s="1"/>
  <c r="D559"/>
  <c r="K559" s="1"/>
  <c r="AD159"/>
  <c r="BA159"/>
  <c r="BC16" s="1"/>
  <c r="J170"/>
  <c r="BS157"/>
  <c r="CE15" s="1"/>
  <c r="C157"/>
  <c r="AD157"/>
  <c r="AC157" s="1"/>
  <c r="BA157"/>
  <c r="BM15" s="1"/>
  <c r="AD153"/>
  <c r="AC153" s="1"/>
  <c r="BA153"/>
  <c r="BI15" s="1"/>
  <c r="BS153"/>
  <c r="CA15" s="1"/>
  <c r="C153"/>
  <c r="AD149"/>
  <c r="AC149" s="1"/>
  <c r="BA149"/>
  <c r="BE15" s="1"/>
  <c r="C149"/>
  <c r="BS149"/>
  <c r="BW15" s="1"/>
  <c r="C145"/>
  <c r="BS145"/>
  <c r="CE14" s="1"/>
  <c r="AD145"/>
  <c r="AC145" s="1"/>
  <c r="BA145"/>
  <c r="BM14" s="1"/>
  <c r="BS143"/>
  <c r="CC14" s="1"/>
  <c r="AD143"/>
  <c r="AC143" s="1"/>
  <c r="C143"/>
  <c r="BA143"/>
  <c r="BK14" s="1"/>
  <c r="BS141"/>
  <c r="CA14" s="1"/>
  <c r="AD141"/>
  <c r="AC141" s="1"/>
  <c r="C141"/>
  <c r="BA141"/>
  <c r="BI14" s="1"/>
  <c r="BA139"/>
  <c r="BG14" s="1"/>
  <c r="BS139"/>
  <c r="BY14" s="1"/>
  <c r="AD139"/>
  <c r="AC139" s="1"/>
  <c r="C139"/>
  <c r="C137"/>
  <c r="AD137"/>
  <c r="AC137" s="1"/>
  <c r="BA137"/>
  <c r="BE14" s="1"/>
  <c r="BS137"/>
  <c r="BW14" s="1"/>
  <c r="C135"/>
  <c r="BA135"/>
  <c r="BC14" s="1"/>
  <c r="BS135"/>
  <c r="BU14" s="1"/>
  <c r="J146"/>
  <c r="D557"/>
  <c r="K557" s="1"/>
  <c r="AD135"/>
  <c r="AC135" s="1"/>
  <c r="AB58" i="2"/>
  <c r="AA58"/>
  <c r="T58"/>
  <c r="U58"/>
  <c r="H57"/>
  <c r="M57" s="1"/>
  <c r="E57"/>
  <c r="F57"/>
  <c r="AF603" i="1"/>
  <c r="AF650"/>
  <c r="W55" i="2"/>
  <c r="AB55" s="1"/>
  <c r="U55"/>
  <c r="T55"/>
  <c r="H55"/>
  <c r="M55" s="1"/>
  <c r="F55"/>
  <c r="E55"/>
  <c r="AF648" i="1"/>
  <c r="AF601"/>
  <c r="H53" i="2"/>
  <c r="M53" s="1"/>
  <c r="F53"/>
  <c r="E53"/>
  <c r="H606" i="1"/>
  <c r="AH560"/>
  <c r="S80" i="2"/>
  <c r="D80"/>
  <c r="H602" i="1"/>
  <c r="D76" i="2"/>
  <c r="H649" i="1"/>
  <c r="S76" i="2"/>
  <c r="AH556" i="1"/>
  <c r="H601"/>
  <c r="D75" i="2"/>
  <c r="H648" i="1"/>
  <c r="S75" i="2"/>
  <c r="AH555" i="1"/>
  <c r="D74" i="2"/>
  <c r="H647" i="1"/>
  <c r="S74" i="2"/>
  <c r="AH554" i="1"/>
  <c r="AG87"/>
  <c r="M90"/>
  <c r="M98"/>
  <c r="G553"/>
  <c r="G645" s="1"/>
  <c r="D9" i="2"/>
  <c r="C552" i="1"/>
  <c r="J552"/>
  <c r="D598"/>
  <c r="D645"/>
  <c r="S9" i="2"/>
  <c r="AD552" i="1"/>
  <c r="AD550"/>
  <c r="D596"/>
  <c r="D643"/>
  <c r="J550"/>
  <c r="D641"/>
  <c r="D594"/>
  <c r="C548"/>
  <c r="AD548"/>
  <c r="D593"/>
  <c r="D640"/>
  <c r="C547"/>
  <c r="C640" s="1"/>
  <c r="AD547"/>
  <c r="E604"/>
  <c r="D36" i="2"/>
  <c r="S36"/>
  <c r="AE558" i="1"/>
  <c r="E649"/>
  <c r="D34" i="2"/>
  <c r="E602" i="1"/>
  <c r="S34" i="2"/>
  <c r="AE556" i="1"/>
  <c r="E600"/>
  <c r="E647"/>
  <c r="S32" i="2"/>
  <c r="D32"/>
  <c r="AE554" i="1"/>
  <c r="D29" i="2"/>
  <c r="E597" i="1"/>
  <c r="E644"/>
  <c r="S29" i="2"/>
  <c r="AE551" i="1"/>
  <c r="C182"/>
  <c r="AD182"/>
  <c r="BA182"/>
  <c r="BN17" s="1"/>
  <c r="BS182"/>
  <c r="CF17" s="1"/>
  <c r="C178"/>
  <c r="AD178"/>
  <c r="BA178"/>
  <c r="BJ17" s="1"/>
  <c r="BS178"/>
  <c r="CB17" s="1"/>
  <c r="C174"/>
  <c r="AD174"/>
  <c r="AC174" s="1"/>
  <c r="BA174"/>
  <c r="BF17" s="1"/>
  <c r="BS174"/>
  <c r="BX17" s="1"/>
  <c r="C172"/>
  <c r="AD172"/>
  <c r="AC172" s="1"/>
  <c r="BA172"/>
  <c r="BD17" s="1"/>
  <c r="BS172"/>
  <c r="BV17" s="1"/>
  <c r="C170"/>
  <c r="AD170"/>
  <c r="AC170" s="1"/>
  <c r="BA170"/>
  <c r="BN16" s="1"/>
  <c r="BS170"/>
  <c r="CF16" s="1"/>
  <c r="C166"/>
  <c r="AD166"/>
  <c r="AC166" s="1"/>
  <c r="BS166"/>
  <c r="CB16" s="1"/>
  <c r="BA166"/>
  <c r="BJ16" s="1"/>
  <c r="BA162"/>
  <c r="BF16" s="1"/>
  <c r="C162"/>
  <c r="AD162"/>
  <c r="AC162" s="1"/>
  <c r="BS162"/>
  <c r="BX16" s="1"/>
  <c r="BA158"/>
  <c r="BN15" s="1"/>
  <c r="C158"/>
  <c r="AD158"/>
  <c r="AC158" s="1"/>
  <c r="BS158"/>
  <c r="CF15" s="1"/>
  <c r="C156"/>
  <c r="AD156"/>
  <c r="AC156" s="1"/>
  <c r="BA156"/>
  <c r="BL15" s="1"/>
  <c r="BS156"/>
  <c r="CD15" s="1"/>
  <c r="C152"/>
  <c r="AD152"/>
  <c r="AC152" s="1"/>
  <c r="BS152"/>
  <c r="BZ15" s="1"/>
  <c r="BA152"/>
  <c r="BH15" s="1"/>
  <c r="BS148"/>
  <c r="BV15" s="1"/>
  <c r="C148"/>
  <c r="AD148"/>
  <c r="AC148" s="1"/>
  <c r="BA148"/>
  <c r="BD15" s="1"/>
  <c r="BA144"/>
  <c r="BL14" s="1"/>
  <c r="C144"/>
  <c r="BS144"/>
  <c r="CD14" s="1"/>
  <c r="AD144"/>
  <c r="AC144" s="1"/>
  <c r="C142"/>
  <c r="BA142"/>
  <c r="BJ14" s="1"/>
  <c r="BS142"/>
  <c r="CB14" s="1"/>
  <c r="AD142"/>
  <c r="AC142" s="1"/>
  <c r="BS140"/>
  <c r="BZ14" s="1"/>
  <c r="C140"/>
  <c r="BA140"/>
  <c r="BH14" s="1"/>
  <c r="AD140"/>
  <c r="AC140" s="1"/>
  <c r="C138"/>
  <c r="BA138"/>
  <c r="BF14" s="1"/>
  <c r="BS138"/>
  <c r="BX14" s="1"/>
  <c r="AD138"/>
  <c r="AC138" s="1"/>
  <c r="BA136"/>
  <c r="BD14" s="1"/>
  <c r="BS136"/>
  <c r="BV14" s="1"/>
  <c r="C136"/>
  <c r="AD136"/>
  <c r="AC136" s="1"/>
  <c r="C134"/>
  <c r="AD134"/>
  <c r="AC134" s="1"/>
  <c r="BA134"/>
  <c r="BN13" s="1"/>
  <c r="BS134"/>
  <c r="CF13" s="1"/>
  <c r="C133"/>
  <c r="BA133"/>
  <c r="BM13" s="1"/>
  <c r="BS133"/>
  <c r="CE13" s="1"/>
  <c r="AD133"/>
  <c r="AC133" s="1"/>
  <c r="C132"/>
  <c r="AD132"/>
  <c r="AC132" s="1"/>
  <c r="BS132"/>
  <c r="CD13" s="1"/>
  <c r="BA132"/>
  <c r="BL13" s="1"/>
  <c r="C131"/>
  <c r="BA131"/>
  <c r="BK13" s="1"/>
  <c r="BS131"/>
  <c r="CC13" s="1"/>
  <c r="AD131"/>
  <c r="AC131" s="1"/>
  <c r="BA130"/>
  <c r="BJ13" s="1"/>
  <c r="C130"/>
  <c r="AD130"/>
  <c r="AC130" s="1"/>
  <c r="BS130"/>
  <c r="CB13" s="1"/>
  <c r="C129"/>
  <c r="BA129"/>
  <c r="BI13" s="1"/>
  <c r="BS129"/>
  <c r="CA13" s="1"/>
  <c r="AD129"/>
  <c r="AC129" s="1"/>
  <c r="C128"/>
  <c r="AD128"/>
  <c r="AC128" s="1"/>
  <c r="BA128"/>
  <c r="BH13" s="1"/>
  <c r="BS128"/>
  <c r="BZ13" s="1"/>
  <c r="BS127"/>
  <c r="BY13" s="1"/>
  <c r="C127"/>
  <c r="BA127"/>
  <c r="BG13" s="1"/>
  <c r="AD127"/>
  <c r="AC127" s="1"/>
  <c r="BA126"/>
  <c r="BF13" s="1"/>
  <c r="C126"/>
  <c r="AD126"/>
  <c r="AC126" s="1"/>
  <c r="BS126"/>
  <c r="BX13" s="1"/>
  <c r="C125"/>
  <c r="BS125"/>
  <c r="BW13" s="1"/>
  <c r="BA125"/>
  <c r="BE13" s="1"/>
  <c r="AD125"/>
  <c r="AC125" s="1"/>
  <c r="AD124"/>
  <c r="AC124" s="1"/>
  <c r="BS124"/>
  <c r="BV13" s="1"/>
  <c r="C124"/>
  <c r="BA124"/>
  <c r="BD13" s="1"/>
  <c r="BS123"/>
  <c r="BU13" s="1"/>
  <c r="C123"/>
  <c r="BA123"/>
  <c r="BC13" s="1"/>
  <c r="J134"/>
  <c r="D556"/>
  <c r="AD123"/>
  <c r="AC123" s="1"/>
  <c r="AD50"/>
  <c r="AC50" s="1"/>
  <c r="C50"/>
  <c r="BA50"/>
  <c r="BN6" s="1"/>
  <c r="BS50"/>
  <c r="CF6" s="1"/>
  <c r="C48"/>
  <c r="AD48"/>
  <c r="AC48" s="1"/>
  <c r="BA48"/>
  <c r="BL6" s="1"/>
  <c r="BS48"/>
  <c r="CD6" s="1"/>
  <c r="BA46"/>
  <c r="BJ6" s="1"/>
  <c r="BS46"/>
  <c r="CB6" s="1"/>
  <c r="C46"/>
  <c r="AD46"/>
  <c r="AC46" s="1"/>
  <c r="BA44"/>
  <c r="BH6" s="1"/>
  <c r="BS44"/>
  <c r="BZ6" s="1"/>
  <c r="C44"/>
  <c r="AD44"/>
  <c r="AC44" s="1"/>
  <c r="AD42"/>
  <c r="AC42" s="1"/>
  <c r="C42"/>
  <c r="BA42"/>
  <c r="BF6" s="1"/>
  <c r="BS42"/>
  <c r="BX6" s="1"/>
  <c r="AD40"/>
  <c r="AC40" s="1"/>
  <c r="C40"/>
  <c r="BA40"/>
  <c r="BD6" s="1"/>
  <c r="BS40"/>
  <c r="BV6" s="1"/>
  <c r="E593"/>
  <c r="E640"/>
  <c r="AE547"/>
  <c r="AE639" s="1"/>
  <c r="AF652"/>
  <c r="AF606"/>
  <c r="U52" i="2"/>
  <c r="T52"/>
  <c r="W52"/>
  <c r="AB52" s="1"/>
  <c r="F52"/>
  <c r="H52"/>
  <c r="M52" s="1"/>
  <c r="E52"/>
  <c r="AF644" i="1"/>
  <c r="AF645"/>
  <c r="AF598"/>
  <c r="H51" i="2"/>
  <c r="L51" s="1"/>
  <c r="E51"/>
  <c r="F51"/>
  <c r="E50"/>
  <c r="F50"/>
  <c r="H50"/>
  <c r="L50" s="1"/>
  <c r="G648" i="1"/>
  <c r="D96" i="2"/>
  <c r="G601" i="1"/>
  <c r="S96" i="2"/>
  <c r="AG555" i="1"/>
  <c r="H605"/>
  <c r="S79" i="2"/>
  <c r="H652" i="1"/>
  <c r="D79" i="2"/>
  <c r="AH559" i="1"/>
  <c r="AG181"/>
  <c r="AG179"/>
  <c r="AG177"/>
  <c r="AH51"/>
  <c r="H550"/>
  <c r="H642" s="1"/>
  <c r="AG51"/>
  <c r="G550"/>
  <c r="G642" s="1"/>
  <c r="AC111"/>
  <c r="BO12"/>
  <c r="BO11"/>
  <c r="CG11"/>
  <c r="CG10"/>
  <c r="BO9"/>
  <c r="BO7"/>
  <c r="AC39"/>
  <c r="CG5"/>
  <c r="BO3"/>
  <c r="CG3"/>
  <c r="K170"/>
  <c r="E639"/>
  <c r="AF641"/>
  <c r="M146"/>
  <c r="M110"/>
  <c r="AD181"/>
  <c r="C181"/>
  <c r="BS181"/>
  <c r="CE17" s="1"/>
  <c r="BA181"/>
  <c r="BM17" s="1"/>
  <c r="AD177"/>
  <c r="C177"/>
  <c r="BA177"/>
  <c r="BI17" s="1"/>
  <c r="BS177"/>
  <c r="CA17" s="1"/>
  <c r="AD173"/>
  <c r="AC173" s="1"/>
  <c r="C173"/>
  <c r="BS173"/>
  <c r="BW17" s="1"/>
  <c r="BA173"/>
  <c r="BE17" s="1"/>
  <c r="C169"/>
  <c r="BA169"/>
  <c r="BM16" s="1"/>
  <c r="BS169"/>
  <c r="CE16" s="1"/>
  <c r="AD169"/>
  <c r="AC169" s="1"/>
  <c r="C165"/>
  <c r="AD165"/>
  <c r="AC165" s="1"/>
  <c r="BA165"/>
  <c r="BI16" s="1"/>
  <c r="BS165"/>
  <c r="CA16" s="1"/>
  <c r="BA161"/>
  <c r="BE16" s="1"/>
  <c r="C161"/>
  <c r="AD161"/>
  <c r="AC161" s="1"/>
  <c r="BS161"/>
  <c r="BW16" s="1"/>
  <c r="C155"/>
  <c r="AD155"/>
  <c r="AC155" s="1"/>
  <c r="BA155"/>
  <c r="BK15" s="1"/>
  <c r="BS155"/>
  <c r="CC15" s="1"/>
  <c r="C151"/>
  <c r="AD151"/>
  <c r="AC151" s="1"/>
  <c r="BA151"/>
  <c r="BG15" s="1"/>
  <c r="BS151"/>
  <c r="BY15" s="1"/>
  <c r="C147"/>
  <c r="AD147"/>
  <c r="BA147"/>
  <c r="BC15" s="1"/>
  <c r="BS147"/>
  <c r="BU15" s="1"/>
  <c r="J158"/>
  <c r="D558"/>
  <c r="K558" s="1"/>
  <c r="AE171"/>
  <c r="K182"/>
  <c r="E560"/>
  <c r="H58" i="2"/>
  <c r="M58" s="1"/>
  <c r="E58"/>
  <c r="F58"/>
  <c r="AF651" i="1"/>
  <c r="AF604"/>
  <c r="AA57" i="2"/>
  <c r="AB57"/>
  <c r="U57"/>
  <c r="T57"/>
  <c r="H56"/>
  <c r="M56" s="1"/>
  <c r="E56"/>
  <c r="F56"/>
  <c r="AB56"/>
  <c r="T56"/>
  <c r="U56"/>
  <c r="AA56"/>
  <c r="AF649" i="1"/>
  <c r="AF602"/>
  <c r="W54" i="2"/>
  <c r="AB54" s="1"/>
  <c r="T54"/>
  <c r="U54"/>
  <c r="H54"/>
  <c r="M54" s="1"/>
  <c r="F54"/>
  <c r="E54"/>
  <c r="AF600" i="1"/>
  <c r="AF647"/>
  <c r="U53" i="2"/>
  <c r="W53"/>
  <c r="AB53" s="1"/>
  <c r="T53"/>
  <c r="H595" i="1"/>
  <c r="AH549"/>
  <c r="H641"/>
  <c r="H594"/>
  <c r="AH548"/>
  <c r="H593"/>
  <c r="H640"/>
  <c r="H639"/>
  <c r="AH547"/>
  <c r="AG182"/>
  <c r="AG180"/>
  <c r="AG178"/>
  <c r="AG176"/>
  <c r="AH87"/>
  <c r="N90"/>
  <c r="N98"/>
  <c r="H553"/>
  <c r="H600" s="1"/>
  <c r="G595"/>
  <c r="AG549"/>
  <c r="G594"/>
  <c r="G641"/>
  <c r="AG548"/>
  <c r="G639"/>
  <c r="AG547"/>
  <c r="G593"/>
  <c r="G640"/>
  <c r="D78" i="2"/>
  <c r="H604" i="1"/>
  <c r="H651"/>
  <c r="S78" i="2"/>
  <c r="AH558" i="1"/>
  <c r="H603"/>
  <c r="D77" i="2"/>
  <c r="H650" i="1"/>
  <c r="S77" i="2"/>
  <c r="AH557" i="1"/>
  <c r="AH63"/>
  <c r="H551"/>
  <c r="H598" s="1"/>
  <c r="D601"/>
  <c r="D12" i="2"/>
  <c r="C555" i="1"/>
  <c r="S12" i="2"/>
  <c r="J555" i="1"/>
  <c r="AD555"/>
  <c r="D11" i="2"/>
  <c r="J554" i="1"/>
  <c r="D600"/>
  <c r="D647"/>
  <c r="S11" i="2"/>
  <c r="C554" i="1"/>
  <c r="AD554"/>
  <c r="D599"/>
  <c r="D10" i="2"/>
  <c r="D646" i="1"/>
  <c r="S10" i="2"/>
  <c r="J553" i="1"/>
  <c r="AD553"/>
  <c r="D597"/>
  <c r="D644"/>
  <c r="D8" i="2"/>
  <c r="J551" i="1"/>
  <c r="S8" i="2"/>
  <c r="AD551" i="1"/>
  <c r="AD549"/>
  <c r="D642"/>
  <c r="C549"/>
  <c r="D595"/>
  <c r="C546"/>
  <c r="D639"/>
  <c r="AD546"/>
  <c r="AC3"/>
  <c r="E650"/>
  <c r="D35" i="2"/>
  <c r="E603" i="1"/>
  <c r="S35" i="2"/>
  <c r="AE557" i="1"/>
  <c r="E648"/>
  <c r="D33" i="2"/>
  <c r="E601" i="1"/>
  <c r="S33" i="2"/>
  <c r="AE555" i="1"/>
  <c r="E646"/>
  <c r="D31" i="2"/>
  <c r="AE553" i="1"/>
  <c r="E599"/>
  <c r="S31" i="2"/>
  <c r="E598" i="1"/>
  <c r="E645"/>
  <c r="S30" i="2"/>
  <c r="D30"/>
  <c r="AE552" i="1"/>
  <c r="E596"/>
  <c r="E643"/>
  <c r="AE550"/>
  <c r="E595"/>
  <c r="E642"/>
  <c r="AE549"/>
  <c r="E594"/>
  <c r="E641"/>
  <c r="AE548"/>
  <c r="C180"/>
  <c r="AD180"/>
  <c r="BS180"/>
  <c r="CD17" s="1"/>
  <c r="BA180"/>
  <c r="BL17" s="1"/>
  <c r="C176"/>
  <c r="AD176"/>
  <c r="BA176"/>
  <c r="BH17" s="1"/>
  <c r="BS176"/>
  <c r="BZ17" s="1"/>
  <c r="BA168"/>
  <c r="BL16" s="1"/>
  <c r="BS168"/>
  <c r="CD16" s="1"/>
  <c r="AD168"/>
  <c r="AC168" s="1"/>
  <c r="C168"/>
  <c r="BA164"/>
  <c r="BH16" s="1"/>
  <c r="AD164"/>
  <c r="AC164" s="1"/>
  <c r="C164"/>
  <c r="BS164"/>
  <c r="BZ16" s="1"/>
  <c r="BA160"/>
  <c r="BD16" s="1"/>
  <c r="BS160"/>
  <c r="BV16" s="1"/>
  <c r="AD160"/>
  <c r="AC160" s="1"/>
  <c r="C160"/>
  <c r="BA154"/>
  <c r="BJ15" s="1"/>
  <c r="C154"/>
  <c r="AD154"/>
  <c r="AC154" s="1"/>
  <c r="BS154"/>
  <c r="CB15" s="1"/>
  <c r="AD150"/>
  <c r="AC150" s="1"/>
  <c r="C150"/>
  <c r="BA150"/>
  <c r="BF15" s="1"/>
  <c r="BS150"/>
  <c r="BX15" s="1"/>
  <c r="BS146"/>
  <c r="CF14" s="1"/>
  <c r="C146"/>
  <c r="AD146"/>
  <c r="AC146" s="1"/>
  <c r="BA146"/>
  <c r="BN14" s="1"/>
  <c r="AB59" i="2"/>
  <c r="T59"/>
  <c r="AA59"/>
  <c r="U59"/>
  <c r="H59"/>
  <c r="L59" s="1"/>
  <c r="E59"/>
  <c r="F59"/>
  <c r="AF599" i="1"/>
  <c r="AF646"/>
  <c r="W51" i="2"/>
  <c r="AA51" s="1"/>
  <c r="U51"/>
  <c r="T51"/>
  <c r="AF643" i="1"/>
  <c r="AF597"/>
  <c r="U50" i="2"/>
  <c r="T50"/>
  <c r="W50"/>
  <c r="AA50" s="1"/>
  <c r="AF596" i="1"/>
  <c r="AF595"/>
  <c r="AF642"/>
  <c r="AF594"/>
  <c r="AF640"/>
  <c r="AF593"/>
  <c r="D97" i="2"/>
  <c r="AG556" i="1"/>
  <c r="G602"/>
  <c r="S97" i="2"/>
  <c r="G647" i="1"/>
  <c r="D95" i="2"/>
  <c r="S95"/>
  <c r="AG554" i="1"/>
  <c r="D72" i="2"/>
  <c r="S72"/>
  <c r="AH552" i="1"/>
  <c r="AG175"/>
  <c r="AG171"/>
  <c r="M182"/>
  <c r="G560"/>
  <c r="AG159"/>
  <c r="M170"/>
  <c r="G559"/>
  <c r="AG147"/>
  <c r="M158"/>
  <c r="G558"/>
  <c r="D93" i="2"/>
  <c r="AG552" i="1"/>
  <c r="S93" i="2"/>
  <c r="N110" i="1"/>
  <c r="CG12"/>
  <c r="C87"/>
  <c r="BA87"/>
  <c r="BC10" s="1"/>
  <c r="BO10" s="1"/>
  <c r="CG9"/>
  <c r="CG8"/>
  <c r="CG7"/>
  <c r="AC27"/>
  <c r="BO5"/>
  <c r="BO4"/>
  <c r="CG4"/>
  <c r="E559"/>
  <c r="AC15"/>
  <c r="G557"/>
  <c r="G649" s="1"/>
  <c r="BO6" l="1"/>
  <c r="AC51"/>
  <c r="CG6"/>
  <c r="L57" i="2"/>
  <c r="D648" i="1"/>
  <c r="K556"/>
  <c r="L58" i="2"/>
  <c r="M51"/>
  <c r="AC176" i="1"/>
  <c r="AC180"/>
  <c r="C553"/>
  <c r="D115" i="2" s="1"/>
  <c r="G600" i="1"/>
  <c r="C600" s="1"/>
  <c r="C639"/>
  <c r="H645"/>
  <c r="AC87"/>
  <c r="AC177"/>
  <c r="AC181"/>
  <c r="M59" i="2"/>
  <c r="AH641" i="1"/>
  <c r="BO13"/>
  <c r="CG13"/>
  <c r="AA52" i="2"/>
  <c r="AB50"/>
  <c r="E652" i="1"/>
  <c r="D37" i="2"/>
  <c r="E605" i="1"/>
  <c r="S37" i="2"/>
  <c r="AE559" i="1"/>
  <c r="AE605" s="1"/>
  <c r="W93" i="2"/>
  <c r="AB93" s="1"/>
  <c r="H93"/>
  <c r="M93" s="1"/>
  <c r="G652" i="1"/>
  <c r="D100" i="2"/>
  <c r="G605" i="1"/>
  <c r="S100" i="2"/>
  <c r="AG559" i="1"/>
  <c r="H72" i="2"/>
  <c r="M72" s="1"/>
  <c r="W95"/>
  <c r="AB95" s="1"/>
  <c r="W97"/>
  <c r="AB97" s="1"/>
  <c r="T97"/>
  <c r="U97"/>
  <c r="AG602" i="1"/>
  <c r="J59" i="2"/>
  <c r="I59"/>
  <c r="J60"/>
  <c r="I60"/>
  <c r="AE594" i="1"/>
  <c r="AE641"/>
  <c r="AE643"/>
  <c r="AE596"/>
  <c r="H30" i="2"/>
  <c r="L30" s="1"/>
  <c r="E30"/>
  <c r="F30"/>
  <c r="W31"/>
  <c r="AB31" s="1"/>
  <c r="U31"/>
  <c r="T31"/>
  <c r="AE599" i="1"/>
  <c r="AE646"/>
  <c r="W33" i="2"/>
  <c r="AB33" s="1"/>
  <c r="U33"/>
  <c r="T33"/>
  <c r="E33"/>
  <c r="H33"/>
  <c r="M33" s="1"/>
  <c r="F33"/>
  <c r="AE603" i="1"/>
  <c r="AE650"/>
  <c r="AD639"/>
  <c r="AC546"/>
  <c r="AD642"/>
  <c r="AC549"/>
  <c r="AD595"/>
  <c r="T8" i="2"/>
  <c r="W8"/>
  <c r="AA8" s="1"/>
  <c r="U8"/>
  <c r="H8"/>
  <c r="L8" s="1"/>
  <c r="E8"/>
  <c r="F8"/>
  <c r="AD646" i="1"/>
  <c r="AD599"/>
  <c r="W10" i="2"/>
  <c r="AB10" s="1"/>
  <c r="U10"/>
  <c r="T10"/>
  <c r="F10"/>
  <c r="H10"/>
  <c r="M10" s="1"/>
  <c r="E10"/>
  <c r="S116"/>
  <c r="A554" i="1"/>
  <c r="D116" i="2"/>
  <c r="C647" i="1"/>
  <c r="AD601"/>
  <c r="AC555"/>
  <c r="T12" i="2"/>
  <c r="U12"/>
  <c r="W12"/>
  <c r="AB12" s="1"/>
  <c r="D117"/>
  <c r="S117"/>
  <c r="A555" i="1"/>
  <c r="AH551"/>
  <c r="H597"/>
  <c r="H644"/>
  <c r="S71" i="2"/>
  <c r="T72" s="1"/>
  <c r="D71"/>
  <c r="AB77"/>
  <c r="U77"/>
  <c r="T77"/>
  <c r="AA77"/>
  <c r="H77"/>
  <c r="L77" s="1"/>
  <c r="E77"/>
  <c r="F77"/>
  <c r="AH651" i="1"/>
  <c r="AH604"/>
  <c r="H78" i="2"/>
  <c r="M78" s="1"/>
  <c r="E78"/>
  <c r="F78"/>
  <c r="AG595" i="1"/>
  <c r="AH595"/>
  <c r="L54" i="2"/>
  <c r="J54"/>
  <c r="I54"/>
  <c r="AA54"/>
  <c r="Y54"/>
  <c r="X54"/>
  <c r="I58"/>
  <c r="J58"/>
  <c r="D15"/>
  <c r="C558" i="1"/>
  <c r="J558"/>
  <c r="D604"/>
  <c r="D651"/>
  <c r="S15" i="2"/>
  <c r="AD558" i="1"/>
  <c r="G596"/>
  <c r="AG550"/>
  <c r="H596"/>
  <c r="H643"/>
  <c r="AH550"/>
  <c r="AH642" s="1"/>
  <c r="W96" i="2"/>
  <c r="AA96" s="1"/>
  <c r="U96"/>
  <c r="T96"/>
  <c r="F96"/>
  <c r="H96"/>
  <c r="L96" s="1"/>
  <c r="E96"/>
  <c r="J51"/>
  <c r="I51"/>
  <c r="AE597" i="1"/>
  <c r="AE644"/>
  <c r="F29" i="2"/>
  <c r="H29"/>
  <c r="M29" s="1"/>
  <c r="E29"/>
  <c r="H32"/>
  <c r="L32" s="1"/>
  <c r="F32"/>
  <c r="E32"/>
  <c r="AE602" i="1"/>
  <c r="AE649"/>
  <c r="AB36" i="2"/>
  <c r="U36"/>
  <c r="T36"/>
  <c r="AA36"/>
  <c r="AD593" i="1"/>
  <c r="AC547"/>
  <c r="AD640"/>
  <c r="AD594"/>
  <c r="AD641"/>
  <c r="AC548"/>
  <c r="AD596"/>
  <c r="AD643"/>
  <c r="W9" i="2"/>
  <c r="AA9" s="1"/>
  <c r="U9"/>
  <c r="T9"/>
  <c r="D114"/>
  <c r="S114"/>
  <c r="A552" i="1"/>
  <c r="AG63"/>
  <c r="AC63" s="1"/>
  <c r="G551"/>
  <c r="C63"/>
  <c r="W74" i="2"/>
  <c r="AB74" s="1"/>
  <c r="AH648" i="1"/>
  <c r="AH601"/>
  <c r="U76" i="2"/>
  <c r="W76"/>
  <c r="AB76" s="1"/>
  <c r="T76"/>
  <c r="H76"/>
  <c r="L76" s="1"/>
  <c r="E76"/>
  <c r="F76"/>
  <c r="T80"/>
  <c r="AB80"/>
  <c r="AA80"/>
  <c r="U80"/>
  <c r="L53"/>
  <c r="I53"/>
  <c r="J53"/>
  <c r="L55"/>
  <c r="J55"/>
  <c r="I55"/>
  <c r="AA55"/>
  <c r="Y55"/>
  <c r="X56"/>
  <c r="Y56"/>
  <c r="X55"/>
  <c r="I57"/>
  <c r="J57"/>
  <c r="D603" i="1"/>
  <c r="D14" i="2"/>
  <c r="J557" i="1"/>
  <c r="D650"/>
  <c r="C557"/>
  <c r="S14" i="2"/>
  <c r="AD557" i="1"/>
  <c r="D605"/>
  <c r="C559"/>
  <c r="D16" i="2"/>
  <c r="D652" i="1"/>
  <c r="S16" i="2"/>
  <c r="AD559" i="1"/>
  <c r="CG17"/>
  <c r="C601"/>
  <c r="CG15"/>
  <c r="AC147"/>
  <c r="AH605"/>
  <c r="L52" i="2"/>
  <c r="CG16" i="1"/>
  <c r="AC178"/>
  <c r="AC182"/>
  <c r="E651"/>
  <c r="C594"/>
  <c r="CG14"/>
  <c r="AC171"/>
  <c r="AC175"/>
  <c r="AC179"/>
  <c r="G650"/>
  <c r="D98" i="2"/>
  <c r="AG557" i="1"/>
  <c r="G603"/>
  <c r="S98" i="2"/>
  <c r="G604" i="1"/>
  <c r="G651"/>
  <c r="D99" i="2"/>
  <c r="S99"/>
  <c r="AG558" i="1"/>
  <c r="G606"/>
  <c r="AG560"/>
  <c r="S101" i="2"/>
  <c r="D101"/>
  <c r="W72"/>
  <c r="AA72" s="1"/>
  <c r="AG647" i="1"/>
  <c r="H95" i="2"/>
  <c r="M95" s="1"/>
  <c r="E97"/>
  <c r="F97"/>
  <c r="H97"/>
  <c r="M97" s="1"/>
  <c r="X50"/>
  <c r="Y50"/>
  <c r="AB51"/>
  <c r="Y51"/>
  <c r="X51"/>
  <c r="AE642" i="1"/>
  <c r="AE595"/>
  <c r="AE645"/>
  <c r="AE598"/>
  <c r="U30" i="2"/>
  <c r="W30"/>
  <c r="AB30" s="1"/>
  <c r="T30"/>
  <c r="E31"/>
  <c r="F31"/>
  <c r="H31"/>
  <c r="L31" s="1"/>
  <c r="AE648" i="1"/>
  <c r="AE601"/>
  <c r="AB35" i="2"/>
  <c r="AA35"/>
  <c r="T35"/>
  <c r="U35"/>
  <c r="H35"/>
  <c r="M35" s="1"/>
  <c r="E35"/>
  <c r="F35"/>
  <c r="AD597" i="1"/>
  <c r="AD644"/>
  <c r="AD647"/>
  <c r="AD600"/>
  <c r="AC554"/>
  <c r="W11" i="2"/>
  <c r="AA11" s="1"/>
  <c r="U11"/>
  <c r="T11"/>
  <c r="H11"/>
  <c r="L11" s="1"/>
  <c r="E11"/>
  <c r="F11"/>
  <c r="E12"/>
  <c r="H12"/>
  <c r="M12" s="1"/>
  <c r="F12"/>
  <c r="AH603" i="1"/>
  <c r="AH650"/>
  <c r="AB78" i="2"/>
  <c r="T78"/>
  <c r="U78"/>
  <c r="AA78"/>
  <c r="AG639" i="1"/>
  <c r="AG593"/>
  <c r="AG640"/>
  <c r="AG594"/>
  <c r="AG641"/>
  <c r="H599"/>
  <c r="D73" i="2"/>
  <c r="F74" s="1"/>
  <c r="H646" i="1"/>
  <c r="S73" i="2"/>
  <c r="AH553" i="1"/>
  <c r="AH599" s="1"/>
  <c r="AH594"/>
  <c r="AH640"/>
  <c r="AH639"/>
  <c r="AH593"/>
  <c r="AA53" i="2"/>
  <c r="Y53"/>
  <c r="X53"/>
  <c r="L56"/>
  <c r="I56"/>
  <c r="J56"/>
  <c r="E606" i="1"/>
  <c r="S38" i="2"/>
  <c r="AE560" i="1"/>
  <c r="D38" i="2"/>
  <c r="H79"/>
  <c r="M79" s="1"/>
  <c r="F79"/>
  <c r="E79"/>
  <c r="U79"/>
  <c r="AA79"/>
  <c r="AB79"/>
  <c r="T79"/>
  <c r="AG648" i="1"/>
  <c r="AG601"/>
  <c r="M50" i="2"/>
  <c r="J50"/>
  <c r="I50"/>
  <c r="J52"/>
  <c r="I52"/>
  <c r="X52"/>
  <c r="Y52"/>
  <c r="AE640" i="1"/>
  <c r="AE593"/>
  <c r="D602"/>
  <c r="D13" i="2"/>
  <c r="J556" i="1"/>
  <c r="D649"/>
  <c r="S13" i="2"/>
  <c r="C556" i="1"/>
  <c r="AD556"/>
  <c r="W29" i="2"/>
  <c r="AA29" s="1"/>
  <c r="T29"/>
  <c r="U29"/>
  <c r="AE647" i="1"/>
  <c r="AE600"/>
  <c r="U32" i="2"/>
  <c r="T32"/>
  <c r="W32"/>
  <c r="AA32" s="1"/>
  <c r="W34"/>
  <c r="AA34" s="1"/>
  <c r="T34"/>
  <c r="U34"/>
  <c r="F34"/>
  <c r="H34"/>
  <c r="L34" s="1"/>
  <c r="E34"/>
  <c r="AE604" i="1"/>
  <c r="F36" i="2"/>
  <c r="H36"/>
  <c r="L36" s="1"/>
  <c r="E36"/>
  <c r="AD645" i="1"/>
  <c r="AD598"/>
  <c r="AC552"/>
  <c r="H9" i="2"/>
  <c r="L9" s="1"/>
  <c r="F9"/>
  <c r="E9"/>
  <c r="G646" i="1"/>
  <c r="D94" i="2"/>
  <c r="G599" i="1"/>
  <c r="S94" i="2"/>
  <c r="T95" s="1"/>
  <c r="AG553" i="1"/>
  <c r="AH647"/>
  <c r="H74" i="2"/>
  <c r="L74" s="1"/>
  <c r="U75"/>
  <c r="W75"/>
  <c r="AB75" s="1"/>
  <c r="T75"/>
  <c r="H75"/>
  <c r="M75" s="1"/>
  <c r="F75"/>
  <c r="E75"/>
  <c r="AH649" i="1"/>
  <c r="AH602"/>
  <c r="H80" i="2"/>
  <c r="M80" s="1"/>
  <c r="F80"/>
  <c r="E80"/>
  <c r="AH652" i="1"/>
  <c r="AH606"/>
  <c r="AD560"/>
  <c r="D606"/>
  <c r="D17" i="2"/>
  <c r="S17"/>
  <c r="C560" i="1"/>
  <c r="C595"/>
  <c r="BO15"/>
  <c r="BO16"/>
  <c r="C593"/>
  <c r="C641"/>
  <c r="C550"/>
  <c r="BO14"/>
  <c r="AC159"/>
  <c r="BO17"/>
  <c r="C645" l="1"/>
  <c r="C599"/>
  <c r="M77" i="2"/>
  <c r="M76"/>
  <c r="L78"/>
  <c r="M8"/>
  <c r="A601" i="1"/>
  <c r="M11" i="2"/>
  <c r="AB8"/>
  <c r="L12"/>
  <c r="A553" i="1"/>
  <c r="A599" s="1"/>
  <c r="S115" i="2"/>
  <c r="U115" s="1"/>
  <c r="C646" i="1"/>
  <c r="C602"/>
  <c r="AC641"/>
  <c r="AE651"/>
  <c r="C596"/>
  <c r="U72" i="2"/>
  <c r="C605" i="1"/>
  <c r="A605" s="1"/>
  <c r="C606"/>
  <c r="A606" s="1"/>
  <c r="AC647"/>
  <c r="AH600"/>
  <c r="AH646"/>
  <c r="L93" i="2"/>
  <c r="M32"/>
  <c r="AA97"/>
  <c r="AB9"/>
  <c r="M74"/>
  <c r="AG604" i="1"/>
  <c r="AC550"/>
  <c r="AC642" s="1"/>
  <c r="E74" i="2"/>
  <c r="M9"/>
  <c r="AB32"/>
  <c r="L79"/>
  <c r="AA74"/>
  <c r="M31"/>
  <c r="AA30"/>
  <c r="AB11"/>
  <c r="L97"/>
  <c r="A550" i="1"/>
  <c r="AA17" i="2"/>
  <c r="T17"/>
  <c r="AB17"/>
  <c r="U17"/>
  <c r="AA75"/>
  <c r="X75"/>
  <c r="Y75"/>
  <c r="AG646" i="1"/>
  <c r="AG599"/>
  <c r="AC599" s="1"/>
  <c r="AB34" i="2"/>
  <c r="X34"/>
  <c r="Y35"/>
  <c r="X35"/>
  <c r="Y34"/>
  <c r="AD649" i="1"/>
  <c r="AD602"/>
  <c r="AC602" s="1"/>
  <c r="AC556"/>
  <c r="AC648" s="1"/>
  <c r="W13" i="2"/>
  <c r="AA13" s="1"/>
  <c r="T13"/>
  <c r="U13"/>
  <c r="J79"/>
  <c r="I79"/>
  <c r="AE652" i="1"/>
  <c r="AE606"/>
  <c r="U73" i="2"/>
  <c r="T73"/>
  <c r="W73"/>
  <c r="AA73" s="1"/>
  <c r="F73"/>
  <c r="E73"/>
  <c r="H73"/>
  <c r="L73" s="1"/>
  <c r="I12"/>
  <c r="J12"/>
  <c r="J11"/>
  <c r="I11"/>
  <c r="E115"/>
  <c r="F115"/>
  <c r="J32"/>
  <c r="J31"/>
  <c r="I31"/>
  <c r="Y30"/>
  <c r="X30"/>
  <c r="I97"/>
  <c r="J97"/>
  <c r="L95"/>
  <c r="H116"/>
  <c r="M116" s="1"/>
  <c r="AA101"/>
  <c r="U101"/>
  <c r="AB101"/>
  <c r="T101"/>
  <c r="U99"/>
  <c r="T99"/>
  <c r="AA99"/>
  <c r="AB99"/>
  <c r="AA98"/>
  <c r="AB98"/>
  <c r="T98"/>
  <c r="U98"/>
  <c r="AG650" i="1"/>
  <c r="AG603"/>
  <c r="AD652"/>
  <c r="AD605"/>
  <c r="AC559"/>
  <c r="A559"/>
  <c r="D121" i="2"/>
  <c r="S121"/>
  <c r="C652" i="1"/>
  <c r="AD603"/>
  <c r="AC603" s="1"/>
  <c r="AC557"/>
  <c r="AD650"/>
  <c r="S119" i="2"/>
  <c r="C650" i="1"/>
  <c r="D119" i="2"/>
  <c r="A557" i="1"/>
  <c r="AA76" i="2"/>
  <c r="X76"/>
  <c r="X77"/>
  <c r="Y77"/>
  <c r="Y76"/>
  <c r="S92"/>
  <c r="AG551" i="1"/>
  <c r="AG643" s="1"/>
  <c r="G597"/>
  <c r="C597" s="1"/>
  <c r="G644"/>
  <c r="D92" i="2"/>
  <c r="C551" i="1"/>
  <c r="G598"/>
  <c r="C598" s="1"/>
  <c r="Y9" i="2"/>
  <c r="X9"/>
  <c r="AB96"/>
  <c r="W117"/>
  <c r="AA117" s="1"/>
  <c r="X96"/>
  <c r="Y96"/>
  <c r="U15"/>
  <c r="AA15"/>
  <c r="T15"/>
  <c r="AB15"/>
  <c r="S120"/>
  <c r="A558" i="1"/>
  <c r="D120" i="2"/>
  <c r="C651" i="1"/>
  <c r="I77" i="2"/>
  <c r="J77"/>
  <c r="F71"/>
  <c r="H71"/>
  <c r="M71" s="1"/>
  <c r="E71"/>
  <c r="AH597" i="1"/>
  <c r="AH644"/>
  <c r="T117" i="2"/>
  <c r="U117"/>
  <c r="E117"/>
  <c r="F117"/>
  <c r="AA12"/>
  <c r="X12"/>
  <c r="Y12"/>
  <c r="L10"/>
  <c r="I10"/>
  <c r="J10"/>
  <c r="AA33"/>
  <c r="X33"/>
  <c r="AA31"/>
  <c r="Y31"/>
  <c r="X31"/>
  <c r="M30"/>
  <c r="J30"/>
  <c r="I30"/>
  <c r="AG651" i="1"/>
  <c r="AG605"/>
  <c r="L80" i="2"/>
  <c r="C642" i="1"/>
  <c r="C603"/>
  <c r="A603" s="1"/>
  <c r="U74" i="2"/>
  <c r="T74"/>
  <c r="AC640" i="1"/>
  <c r="I32" i="2"/>
  <c r="G643" i="1"/>
  <c r="C604"/>
  <c r="A604" s="1"/>
  <c r="AC601"/>
  <c r="A600"/>
  <c r="AC553"/>
  <c r="AC646" s="1"/>
  <c r="AC639"/>
  <c r="L33" i="2"/>
  <c r="AG649" i="1"/>
  <c r="F72" i="2"/>
  <c r="AH645" i="1"/>
  <c r="A560"/>
  <c r="D122" i="2"/>
  <c r="S122"/>
  <c r="H17"/>
  <c r="L17" s="1"/>
  <c r="E17"/>
  <c r="F17"/>
  <c r="AD606" i="1"/>
  <c r="AC560"/>
  <c r="J81" i="2"/>
  <c r="I81"/>
  <c r="J80"/>
  <c r="I80"/>
  <c r="L75"/>
  <c r="J75"/>
  <c r="I75"/>
  <c r="W94"/>
  <c r="AB94" s="1"/>
  <c r="U94"/>
  <c r="T94"/>
  <c r="H94"/>
  <c r="L94" s="1"/>
  <c r="E94"/>
  <c r="F94"/>
  <c r="J9"/>
  <c r="I9"/>
  <c r="M36"/>
  <c r="I36"/>
  <c r="J36"/>
  <c r="M34"/>
  <c r="I34"/>
  <c r="J34"/>
  <c r="Y33"/>
  <c r="X32"/>
  <c r="Y32"/>
  <c r="AB29"/>
  <c r="Y29"/>
  <c r="X29"/>
  <c r="S118"/>
  <c r="C649" i="1"/>
  <c r="D118" i="2"/>
  <c r="A556" i="1"/>
  <c r="A602" s="1"/>
  <c r="H13" i="2"/>
  <c r="L13" s="1"/>
  <c r="E13"/>
  <c r="F13"/>
  <c r="H38"/>
  <c r="L38" s="1"/>
  <c r="F38"/>
  <c r="E38"/>
  <c r="AA38"/>
  <c r="T38"/>
  <c r="U38"/>
  <c r="AB38"/>
  <c r="Y11"/>
  <c r="X11"/>
  <c r="L35"/>
  <c r="I35"/>
  <c r="J35"/>
  <c r="AB72"/>
  <c r="H101"/>
  <c r="L101" s="1"/>
  <c r="E101"/>
  <c r="F101"/>
  <c r="AG652" i="1"/>
  <c r="AG606"/>
  <c r="H99" i="2"/>
  <c r="L99" s="1"/>
  <c r="F99"/>
  <c r="E99"/>
  <c r="H98"/>
  <c r="L98" s="1"/>
  <c r="F98"/>
  <c r="E98"/>
  <c r="T16"/>
  <c r="AA16"/>
  <c r="AB16"/>
  <c r="U16"/>
  <c r="H16"/>
  <c r="L16" s="1"/>
  <c r="F16"/>
  <c r="E16"/>
  <c r="U14"/>
  <c r="AB14"/>
  <c r="T14"/>
  <c r="AA14"/>
  <c r="H14"/>
  <c r="L14" s="1"/>
  <c r="E14"/>
  <c r="F14"/>
  <c r="J76"/>
  <c r="I76"/>
  <c r="Y74"/>
  <c r="L29"/>
  <c r="I29"/>
  <c r="J29"/>
  <c r="M96"/>
  <c r="J96"/>
  <c r="H117"/>
  <c r="L117" s="1"/>
  <c r="I96"/>
  <c r="AH596" i="1"/>
  <c r="AH643"/>
  <c r="AG596"/>
  <c r="AD651"/>
  <c r="AD604"/>
  <c r="AC558"/>
  <c r="H15" i="2"/>
  <c r="L15" s="1"/>
  <c r="E15"/>
  <c r="F15"/>
  <c r="J78"/>
  <c r="I78"/>
  <c r="T71"/>
  <c r="U71"/>
  <c r="W71"/>
  <c r="X72" s="1"/>
  <c r="F116"/>
  <c r="E116"/>
  <c r="AA10"/>
  <c r="X10"/>
  <c r="Y10"/>
  <c r="J8"/>
  <c r="I8"/>
  <c r="Y8"/>
  <c r="X8"/>
  <c r="I33"/>
  <c r="J33"/>
  <c r="Y97"/>
  <c r="X97"/>
  <c r="X98"/>
  <c r="Y98"/>
  <c r="AA95"/>
  <c r="W116"/>
  <c r="AB116" s="1"/>
  <c r="L72"/>
  <c r="AB100"/>
  <c r="U100"/>
  <c r="T100"/>
  <c r="AA100"/>
  <c r="H100"/>
  <c r="M100" s="1"/>
  <c r="E100"/>
  <c r="F100"/>
  <c r="H114"/>
  <c r="M114" s="1"/>
  <c r="AA93"/>
  <c r="W114"/>
  <c r="U37"/>
  <c r="AB37"/>
  <c r="AA37"/>
  <c r="T37"/>
  <c r="H37"/>
  <c r="M37" s="1"/>
  <c r="F37"/>
  <c r="E37"/>
  <c r="AC594" i="1"/>
  <c r="F95" i="2"/>
  <c r="E95"/>
  <c r="AG600" i="1"/>
  <c r="AG645"/>
  <c r="AC593"/>
  <c r="AG642"/>
  <c r="C648"/>
  <c r="AD648"/>
  <c r="AC595"/>
  <c r="U95" i="2"/>
  <c r="E72"/>
  <c r="AH598" i="1"/>
  <c r="T116" i="2" l="1"/>
  <c r="T115"/>
  <c r="U116"/>
  <c r="M94"/>
  <c r="L116"/>
  <c r="M14"/>
  <c r="W118"/>
  <c r="X119" s="1"/>
  <c r="L71"/>
  <c r="AC600" i="1"/>
  <c r="Y95" i="2"/>
  <c r="J72"/>
  <c r="I72"/>
  <c r="X74"/>
  <c r="AC651" i="1"/>
  <c r="AC604"/>
  <c r="AC596"/>
  <c r="AC652"/>
  <c r="L100" i="2"/>
  <c r="M13"/>
  <c r="J74"/>
  <c r="M73"/>
  <c r="AB13"/>
  <c r="M16"/>
  <c r="M98"/>
  <c r="M99"/>
  <c r="L37"/>
  <c r="X95"/>
  <c r="M101"/>
  <c r="I13"/>
  <c r="J13"/>
  <c r="E118"/>
  <c r="F118"/>
  <c r="T118"/>
  <c r="U118"/>
  <c r="AA118"/>
  <c r="I94"/>
  <c r="J94"/>
  <c r="H115"/>
  <c r="I116" s="1"/>
  <c r="AA94"/>
  <c r="X94"/>
  <c r="Y94"/>
  <c r="W115"/>
  <c r="X116" s="1"/>
  <c r="J18"/>
  <c r="I18"/>
  <c r="I17"/>
  <c r="J17"/>
  <c r="E122"/>
  <c r="F122"/>
  <c r="F120"/>
  <c r="E120"/>
  <c r="U120"/>
  <c r="T120"/>
  <c r="AA120"/>
  <c r="AB120"/>
  <c r="AB117"/>
  <c r="X117"/>
  <c r="Y117"/>
  <c r="E92"/>
  <c r="F92"/>
  <c r="H92"/>
  <c r="L92" s="1"/>
  <c r="F93"/>
  <c r="E93"/>
  <c r="T92"/>
  <c r="U92"/>
  <c r="W92"/>
  <c r="AB92" s="1"/>
  <c r="T93"/>
  <c r="U93"/>
  <c r="U121"/>
  <c r="T121"/>
  <c r="AB121"/>
  <c r="AA121"/>
  <c r="Y73"/>
  <c r="X73"/>
  <c r="M38"/>
  <c r="AC645" i="1"/>
  <c r="AC605"/>
  <c r="J95" i="2"/>
  <c r="AC649" i="1"/>
  <c r="AB71" i="2"/>
  <c r="Y71"/>
  <c r="X71"/>
  <c r="J117"/>
  <c r="I117"/>
  <c r="I14"/>
  <c r="J14"/>
  <c r="J37"/>
  <c r="I37"/>
  <c r="J100"/>
  <c r="I100"/>
  <c r="H121"/>
  <c r="M121" s="1"/>
  <c r="M15"/>
  <c r="J15"/>
  <c r="I15"/>
  <c r="I16"/>
  <c r="J16"/>
  <c r="H119"/>
  <c r="L119" s="1"/>
  <c r="J98"/>
  <c r="I98"/>
  <c r="I99"/>
  <c r="H120"/>
  <c r="M120" s="1"/>
  <c r="J99"/>
  <c r="H122"/>
  <c r="I102"/>
  <c r="J102"/>
  <c r="J101"/>
  <c r="I101"/>
  <c r="J39"/>
  <c r="I39"/>
  <c r="I38"/>
  <c r="J38"/>
  <c r="AA122"/>
  <c r="U122"/>
  <c r="AB122"/>
  <c r="T122"/>
  <c r="I71"/>
  <c r="J71"/>
  <c r="S113"/>
  <c r="A551" i="1"/>
  <c r="D113" i="2"/>
  <c r="C644" i="1"/>
  <c r="AG644"/>
  <c r="AG597"/>
  <c r="AC597" s="1"/>
  <c r="AC551"/>
  <c r="AG598"/>
  <c r="AC598" s="1"/>
  <c r="F119" i="2"/>
  <c r="E119"/>
  <c r="U119"/>
  <c r="T119"/>
  <c r="AB119"/>
  <c r="AA119"/>
  <c r="E121"/>
  <c r="F121"/>
  <c r="I74"/>
  <c r="I73"/>
  <c r="J73"/>
  <c r="Y14"/>
  <c r="X14"/>
  <c r="X13"/>
  <c r="Y13"/>
  <c r="AA114"/>
  <c r="AA116"/>
  <c r="AA71"/>
  <c r="L114"/>
  <c r="AB114"/>
  <c r="Y72"/>
  <c r="AC606" i="1"/>
  <c r="M17" i="2"/>
  <c r="M117"/>
  <c r="AC650" i="1"/>
  <c r="I95" i="2"/>
  <c r="H118"/>
  <c r="AB73"/>
  <c r="C643" i="1"/>
  <c r="X118" i="2" l="1"/>
  <c r="AB118"/>
  <c r="Y118"/>
  <c r="Y119"/>
  <c r="Y116"/>
  <c r="I118"/>
  <c r="J118"/>
  <c r="A597" i="1"/>
  <c r="A598"/>
  <c r="I123" i="2"/>
  <c r="J122"/>
  <c r="J123"/>
  <c r="I122"/>
  <c r="J121"/>
  <c r="I121"/>
  <c r="M122"/>
  <c r="L118"/>
  <c r="AC643" i="1"/>
  <c r="AC644"/>
  <c r="E113" i="2"/>
  <c r="F113"/>
  <c r="E114"/>
  <c r="F114"/>
  <c r="T113"/>
  <c r="U113"/>
  <c r="T114"/>
  <c r="U114"/>
  <c r="I120"/>
  <c r="J120"/>
  <c r="M119"/>
  <c r="I119"/>
  <c r="J119"/>
  <c r="AA92"/>
  <c r="Y92"/>
  <c r="X92"/>
  <c r="W113"/>
  <c r="AA113" s="1"/>
  <c r="Y93"/>
  <c r="X93"/>
  <c r="M92"/>
  <c r="I92"/>
  <c r="J92"/>
  <c r="H113"/>
  <c r="M113" s="1"/>
  <c r="J93"/>
  <c r="I93"/>
  <c r="AA115"/>
  <c r="Y115"/>
  <c r="X115"/>
  <c r="AB115"/>
  <c r="J116"/>
  <c r="I115"/>
  <c r="J115"/>
  <c r="L115"/>
  <c r="M115"/>
  <c r="L121"/>
  <c r="L120"/>
  <c r="L122"/>
  <c r="M118"/>
  <c r="I113" l="1"/>
  <c r="J113"/>
  <c r="J114"/>
  <c r="I114"/>
  <c r="X113"/>
  <c r="Y113"/>
  <c r="X114"/>
  <c r="Y114"/>
  <c r="AB113"/>
  <c r="L113"/>
  <c r="CK187" i="1" l="1"/>
  <c r="CQ18" s="1"/>
  <c r="I606" l="1"/>
  <c r="J560"/>
  <c r="I605"/>
  <c r="I651"/>
  <c r="I652"/>
  <c r="J559"/>
  <c r="CK188" l="1"/>
  <c r="CR18" s="1"/>
  <c r="CK189"/>
  <c r="CS18" s="1"/>
  <c r="CK190"/>
  <c r="CT18" s="1"/>
  <c r="BS191" l="1"/>
  <c r="CC18" s="1"/>
  <c r="BS192"/>
  <c r="CD18" s="1"/>
  <c r="BS193" l="1"/>
  <c r="CE18" s="1"/>
  <c r="BS194" l="1"/>
  <c r="CF18" s="1"/>
  <c r="AD185" l="1"/>
  <c r="BS185"/>
  <c r="BW18" s="1"/>
  <c r="AD183"/>
  <c r="BS183"/>
  <c r="BU18" s="1"/>
  <c r="AE187"/>
  <c r="AE184"/>
  <c r="AE183"/>
  <c r="AG186"/>
  <c r="AE185"/>
  <c r="AH183"/>
  <c r="AH187"/>
  <c r="BS186"/>
  <c r="BX18" s="1"/>
  <c r="AD186"/>
  <c r="AE186"/>
  <c r="AG188"/>
  <c r="BA186" l="1"/>
  <c r="BF18" s="1"/>
  <c r="C186"/>
  <c r="AG183"/>
  <c r="AD189"/>
  <c r="BS189"/>
  <c r="CA18" s="1"/>
  <c r="AD190"/>
  <c r="BS190"/>
  <c r="CB18" s="1"/>
  <c r="AH186"/>
  <c r="AF183"/>
  <c r="C183"/>
  <c r="AH185"/>
  <c r="AD188"/>
  <c r="C188"/>
  <c r="BS188"/>
  <c r="BZ18" s="1"/>
  <c r="AH184"/>
  <c r="AE188"/>
  <c r="AF188"/>
  <c r="AD187"/>
  <c r="BS187"/>
  <c r="BY18" s="1"/>
  <c r="AF186"/>
  <c r="C187"/>
  <c r="BA183"/>
  <c r="BC18" s="1"/>
  <c r="AC186" l="1"/>
  <c r="BA190"/>
  <c r="BJ18" s="1"/>
  <c r="AC183"/>
  <c r="AE189"/>
  <c r="BS184"/>
  <c r="BV18" s="1"/>
  <c r="CG18" s="1"/>
  <c r="BA184"/>
  <c r="BD18" s="1"/>
  <c r="AD184"/>
  <c r="C184"/>
  <c r="J194"/>
  <c r="D561"/>
  <c r="K561" s="1"/>
  <c r="AF184"/>
  <c r="AG190"/>
  <c r="AG187"/>
  <c r="BA188"/>
  <c r="BH18" s="1"/>
  <c r="L194"/>
  <c r="BA189"/>
  <c r="BI18" s="1"/>
  <c r="AF187"/>
  <c r="AF189"/>
  <c r="AH189"/>
  <c r="AG184"/>
  <c r="AF185"/>
  <c r="BA185"/>
  <c r="BE18" s="1"/>
  <c r="C185"/>
  <c r="AH190"/>
  <c r="AH188"/>
  <c r="AC188" s="1"/>
  <c r="AE190"/>
  <c r="AG189"/>
  <c r="AF190"/>
  <c r="BA187"/>
  <c r="BG18" s="1"/>
  <c r="F561"/>
  <c r="C190"/>
  <c r="C189"/>
  <c r="AC190" l="1"/>
  <c r="AC189"/>
  <c r="AC187"/>
  <c r="F607"/>
  <c r="F653"/>
  <c r="AF561"/>
  <c r="S60" i="2"/>
  <c r="D60"/>
  <c r="S18"/>
  <c r="D653" i="1"/>
  <c r="AD561"/>
  <c r="D607"/>
  <c r="D18" i="2"/>
  <c r="AG185" i="1"/>
  <c r="AC185" s="1"/>
  <c r="AC184"/>
  <c r="AD653" l="1"/>
  <c r="AD607"/>
  <c r="L60" i="2"/>
  <c r="M60"/>
  <c r="E60"/>
  <c r="F60"/>
  <c r="E18"/>
  <c r="M18"/>
  <c r="L18"/>
  <c r="F18"/>
  <c r="T60"/>
  <c r="AB60"/>
  <c r="AA60"/>
  <c r="U60"/>
  <c r="AF607" i="1"/>
  <c r="AF653"/>
  <c r="U18" i="2"/>
  <c r="T18"/>
  <c r="AA18"/>
  <c r="AB18"/>
  <c r="M194" i="1" l="1"/>
  <c r="G561"/>
  <c r="G607" l="1"/>
  <c r="S102" i="2"/>
  <c r="U102" s="1"/>
  <c r="G653" i="1"/>
  <c r="D102" i="2"/>
  <c r="E102" s="1"/>
  <c r="AG561" i="1"/>
  <c r="AG607" s="1"/>
  <c r="AB102" i="2"/>
  <c r="F102" l="1"/>
  <c r="T102"/>
  <c r="L102"/>
  <c r="AA102"/>
  <c r="M102"/>
  <c r="AG653" i="1"/>
  <c r="AP213" l="1"/>
  <c r="AP214" l="1"/>
  <c r="AO218" l="1"/>
  <c r="F563"/>
  <c r="AP215"/>
  <c r="AO219" l="1"/>
  <c r="S62" i="2"/>
  <c r="D62"/>
  <c r="AP216" i="1"/>
  <c r="AO220" l="1"/>
  <c r="M62" i="2"/>
  <c r="L62"/>
  <c r="AB62"/>
  <c r="AA62"/>
  <c r="AP217" i="1"/>
  <c r="AO221" l="1"/>
  <c r="AP218"/>
  <c r="G563"/>
  <c r="AO222" l="1"/>
  <c r="AP219"/>
  <c r="S104" i="2"/>
  <c r="D104"/>
  <c r="AO223" i="1" l="1"/>
  <c r="AP220"/>
  <c r="AA104" i="2"/>
  <c r="AB104"/>
  <c r="M104"/>
  <c r="L104"/>
  <c r="AO224" i="1" l="1"/>
  <c r="AP221"/>
  <c r="AO225" l="1"/>
  <c r="AP222"/>
  <c r="AO226" l="1"/>
  <c r="AP223"/>
  <c r="AO227" l="1"/>
  <c r="AP224"/>
  <c r="AO228" l="1"/>
  <c r="AP225"/>
  <c r="AO229" l="1"/>
  <c r="AP226"/>
  <c r="AO230" l="1"/>
  <c r="L230"/>
  <c r="F564"/>
  <c r="AP227"/>
  <c r="AO231" l="1"/>
  <c r="D63" i="2"/>
  <c r="F610" i="1"/>
  <c r="F656"/>
  <c r="AP228"/>
  <c r="AO232" l="1"/>
  <c r="L63" i="2"/>
  <c r="M63"/>
  <c r="F63"/>
  <c r="E63"/>
  <c r="AP229" i="1"/>
  <c r="AO233" l="1"/>
  <c r="AP230"/>
  <c r="G564"/>
  <c r="M230"/>
  <c r="AO234" l="1"/>
  <c r="AP231"/>
  <c r="D105" i="2"/>
  <c r="G610" i="1"/>
  <c r="G656"/>
  <c r="AO235" l="1"/>
  <c r="CK197"/>
  <c r="CO19" s="1"/>
  <c r="CK198"/>
  <c r="CP19" s="1"/>
  <c r="CK196"/>
  <c r="CN19" s="1"/>
  <c r="CK195"/>
  <c r="CM19" s="1"/>
  <c r="AP232"/>
  <c r="F105" i="2"/>
  <c r="E105"/>
  <c r="M105"/>
  <c r="L105"/>
  <c r="AO236" i="1" l="1"/>
  <c r="AP233"/>
  <c r="AO237" l="1"/>
  <c r="AP234"/>
  <c r="AO238" l="1"/>
  <c r="AP235"/>
  <c r="AO239" l="1"/>
  <c r="AP236"/>
  <c r="AO240" l="1"/>
  <c r="AP237"/>
  <c r="AO241" l="1"/>
  <c r="K194"/>
  <c r="AP238"/>
  <c r="AO242" l="1"/>
  <c r="F565"/>
  <c r="E561"/>
  <c r="AP239"/>
  <c r="AO243" l="1"/>
  <c r="D64" i="2"/>
  <c r="F611" i="1"/>
  <c r="F657"/>
  <c r="BA191"/>
  <c r="BK18" s="1"/>
  <c r="E653"/>
  <c r="AE561"/>
  <c r="D39" i="2"/>
  <c r="S39"/>
  <c r="E607" i="1"/>
  <c r="AP240"/>
  <c r="M64" i="2" l="1"/>
  <c r="L64"/>
  <c r="F64"/>
  <c r="E64"/>
  <c r="BA192" i="1"/>
  <c r="BL18" s="1"/>
  <c r="AA39" i="2"/>
  <c r="U39"/>
  <c r="T39"/>
  <c r="AB39"/>
  <c r="AE653" i="1"/>
  <c r="AE607"/>
  <c r="F39" i="2"/>
  <c r="M39"/>
  <c r="E39"/>
  <c r="L39"/>
  <c r="AP241" i="1"/>
  <c r="BA193" l="1"/>
  <c r="BM18" s="1"/>
  <c r="N194"/>
  <c r="AP242"/>
  <c r="G565"/>
  <c r="BA194" l="1"/>
  <c r="BN18" s="1"/>
  <c r="BO18" s="1"/>
  <c r="H561"/>
  <c r="D106" i="2"/>
  <c r="G611" i="1"/>
  <c r="G657"/>
  <c r="AP243"/>
  <c r="AH561" l="1"/>
  <c r="D81" i="2"/>
  <c r="H653" i="1"/>
  <c r="C561"/>
  <c r="H607"/>
  <c r="C607" s="1"/>
  <c r="A607" s="1"/>
  <c r="S81" i="2"/>
  <c r="AP244" i="1"/>
  <c r="M106" i="2"/>
  <c r="E106"/>
  <c r="L106"/>
  <c r="F106"/>
  <c r="A561" i="1" l="1"/>
  <c r="AA81" i="2"/>
  <c r="AB81"/>
  <c r="T81"/>
  <c r="U81"/>
  <c r="S123"/>
  <c r="C653" i="1"/>
  <c r="D123" i="2"/>
  <c r="E81"/>
  <c r="L81"/>
  <c r="F81"/>
  <c r="M81"/>
  <c r="AH653" i="1"/>
  <c r="AC561"/>
  <c r="AC653" s="1"/>
  <c r="AH607"/>
  <c r="AC607" s="1"/>
  <c r="AP245"/>
  <c r="E123" i="2" l="1"/>
  <c r="M123"/>
  <c r="F123"/>
  <c r="L123"/>
  <c r="U123"/>
  <c r="AB123"/>
  <c r="T123"/>
  <c r="AA123"/>
  <c r="AP246" i="1"/>
  <c r="AP247" l="1"/>
  <c r="AP248" l="1"/>
  <c r="AP249" l="1"/>
  <c r="AP250" l="1"/>
  <c r="AP251" l="1"/>
  <c r="AP252" l="1"/>
  <c r="AP253" l="1"/>
  <c r="AP254" l="1"/>
  <c r="G566"/>
  <c r="D107" i="2" l="1"/>
  <c r="G612" i="1"/>
  <c r="G658"/>
  <c r="AP255"/>
  <c r="AP256" l="1"/>
  <c r="L107" i="2"/>
  <c r="F107"/>
  <c r="M107"/>
  <c r="E107"/>
  <c r="AQ213" i="1" l="1"/>
  <c r="AP257"/>
  <c r="AQ214" l="1"/>
  <c r="AP258"/>
  <c r="AQ215" l="1"/>
  <c r="AP259"/>
  <c r="AQ216" l="1"/>
  <c r="AP260"/>
  <c r="AQ217" l="1"/>
  <c r="AP261"/>
  <c r="AQ218" l="1"/>
  <c r="H563"/>
  <c r="AP262"/>
  <c r="AQ219" l="1"/>
  <c r="S83" i="2"/>
  <c r="D83"/>
  <c r="AP263" i="1"/>
  <c r="L83" i="2" l="1"/>
  <c r="M83"/>
  <c r="AQ220" i="1"/>
  <c r="AA83" i="2"/>
  <c r="AB83"/>
  <c r="AP264" i="1"/>
  <c r="AQ221" l="1"/>
  <c r="AP265"/>
  <c r="AQ222" l="1"/>
  <c r="AP266"/>
  <c r="G567"/>
  <c r="D108" i="2" l="1"/>
  <c r="M108" s="1"/>
  <c r="AQ223" i="1"/>
  <c r="G613"/>
  <c r="G659"/>
  <c r="AP267"/>
  <c r="E108" i="2" l="1"/>
  <c r="F108"/>
  <c r="L108"/>
  <c r="AQ224" i="1"/>
  <c r="AP268"/>
  <c r="AQ225" l="1"/>
  <c r="AP269"/>
  <c r="AQ226" l="1"/>
  <c r="AP270"/>
  <c r="AQ227" l="1"/>
  <c r="AP271"/>
  <c r="AQ228" l="1"/>
  <c r="AP272"/>
  <c r="AQ229" l="1"/>
  <c r="AP273"/>
  <c r="AQ230" l="1"/>
  <c r="N230"/>
  <c r="H564"/>
  <c r="AP274"/>
  <c r="AQ231" l="1"/>
  <c r="H610"/>
  <c r="D84" i="2"/>
  <c r="H656" i="1"/>
  <c r="AP275"/>
  <c r="F84" i="2" l="1"/>
  <c r="E84"/>
  <c r="L84"/>
  <c r="M84"/>
  <c r="AQ232" i="1"/>
  <c r="AP276"/>
  <c r="AQ233" l="1"/>
  <c r="AP277"/>
  <c r="AQ234" l="1"/>
  <c r="AP278"/>
  <c r="G568"/>
  <c r="D109" i="2" l="1"/>
  <c r="M109" s="1"/>
  <c r="AQ235" i="1"/>
  <c r="G614"/>
  <c r="G660"/>
  <c r="AP279"/>
  <c r="L109" i="2" l="1"/>
  <c r="F109"/>
  <c r="E109"/>
  <c r="AQ236" i="1"/>
  <c r="AP280"/>
  <c r="AQ237" l="1"/>
  <c r="AP281"/>
  <c r="AQ238" l="1"/>
  <c r="AP282"/>
  <c r="AQ239" l="1"/>
  <c r="AP283"/>
  <c r="AQ240" l="1"/>
  <c r="AP284"/>
  <c r="AQ241" l="1"/>
  <c r="AP285"/>
  <c r="AQ242" l="1"/>
  <c r="H565"/>
  <c r="AP286"/>
  <c r="AQ243" l="1"/>
  <c r="H611"/>
  <c r="D85" i="2"/>
  <c r="H657" i="1"/>
  <c r="AP287"/>
  <c r="M85" i="2" l="1"/>
  <c r="E85"/>
  <c r="L85"/>
  <c r="F85"/>
  <c r="AQ244" i="1"/>
  <c r="AP288"/>
  <c r="AQ245" l="1"/>
  <c r="AP289"/>
  <c r="AQ246" l="1"/>
  <c r="AP290"/>
  <c r="G569"/>
  <c r="D110" i="2" l="1"/>
  <c r="E110" s="1"/>
  <c r="AQ247" i="1"/>
  <c r="G615"/>
  <c r="G661"/>
  <c r="AP291"/>
  <c r="L110" i="2" l="1"/>
  <c r="D111"/>
  <c r="M110"/>
  <c r="F110"/>
  <c r="AQ248" i="1"/>
  <c r="AP292"/>
  <c r="AQ249" l="1"/>
  <c r="AP293"/>
  <c r="AQ250" l="1"/>
  <c r="AP294"/>
  <c r="AQ251" l="1"/>
  <c r="AP295"/>
  <c r="AQ252" l="1"/>
  <c r="AP296"/>
  <c r="AQ253" l="1"/>
  <c r="AP297"/>
  <c r="AQ254" l="1"/>
  <c r="H566"/>
  <c r="AP298"/>
  <c r="AQ255" l="1"/>
  <c r="H612"/>
  <c r="D86" i="2"/>
  <c r="H658" i="1"/>
  <c r="AP299"/>
  <c r="E86" i="2" l="1"/>
  <c r="M86"/>
  <c r="F86"/>
  <c r="L86"/>
  <c r="AQ256" i="1"/>
  <c r="AP300"/>
  <c r="AQ257" l="1"/>
  <c r="AP301"/>
  <c r="AQ258" l="1"/>
  <c r="AP302"/>
  <c r="G570"/>
  <c r="AQ259" l="1"/>
  <c r="G616"/>
  <c r="G662"/>
  <c r="AP303"/>
  <c r="AQ260" l="1"/>
  <c r="AP304"/>
  <c r="AQ261" l="1"/>
  <c r="AP305"/>
  <c r="AQ262" l="1"/>
  <c r="AP306"/>
  <c r="AQ263" l="1"/>
  <c r="AP307"/>
  <c r="AQ264" l="1"/>
  <c r="AP308"/>
  <c r="AQ265" l="1"/>
  <c r="AP309"/>
  <c r="AQ266" l="1"/>
  <c r="H567"/>
  <c r="AP310"/>
  <c r="D87" i="2" l="1"/>
  <c r="M87" s="1"/>
  <c r="AQ267" i="1"/>
  <c r="H613"/>
  <c r="H659"/>
  <c r="AP311"/>
  <c r="F87" i="2" l="1"/>
  <c r="L87"/>
  <c r="E87"/>
  <c r="AQ268" i="1"/>
  <c r="AP312"/>
  <c r="AQ269" l="1"/>
  <c r="AP313"/>
  <c r="AQ270" l="1"/>
  <c r="AP314"/>
  <c r="G571"/>
  <c r="AQ271" l="1"/>
  <c r="G617"/>
  <c r="G663"/>
  <c r="AP315"/>
  <c r="AQ272" l="1"/>
  <c r="AP316"/>
  <c r="AQ273" l="1"/>
  <c r="AP317"/>
  <c r="AQ274" l="1"/>
  <c r="AP318"/>
  <c r="AQ275" l="1"/>
  <c r="AP319"/>
  <c r="AQ276" l="1"/>
  <c r="AP320"/>
  <c r="AQ277" l="1"/>
  <c r="AP321"/>
  <c r="AQ278" l="1"/>
  <c r="H568"/>
  <c r="AP322"/>
  <c r="D88" i="2" l="1"/>
  <c r="E88" s="1"/>
  <c r="H614" i="1"/>
  <c r="H660"/>
  <c r="AQ279"/>
  <c r="AP323"/>
  <c r="L88" i="2" l="1"/>
  <c r="F88"/>
  <c r="M88"/>
  <c r="AQ280" i="1"/>
  <c r="AP324"/>
  <c r="AQ281" l="1"/>
  <c r="AP325"/>
  <c r="AQ282" l="1"/>
  <c r="AP326"/>
  <c r="G572"/>
  <c r="AQ283" l="1"/>
  <c r="G618"/>
  <c r="G664"/>
  <c r="AP327"/>
  <c r="AQ284" l="1"/>
  <c r="AP328"/>
  <c r="AQ285" l="1"/>
  <c r="AP329"/>
  <c r="AQ286" l="1"/>
  <c r="AP330"/>
  <c r="AQ287" l="1"/>
  <c r="AP331"/>
  <c r="AQ288" l="1"/>
  <c r="AP332"/>
  <c r="AQ289" l="1"/>
  <c r="AP333"/>
  <c r="AQ290" l="1"/>
  <c r="H569"/>
  <c r="AP334"/>
  <c r="D89" i="2" l="1"/>
  <c r="F89" s="1"/>
  <c r="AQ291" i="1"/>
  <c r="H615"/>
  <c r="H661"/>
  <c r="AP335"/>
  <c r="E89" i="2" l="1"/>
  <c r="M89"/>
  <c r="L89"/>
  <c r="D90"/>
  <c r="AQ292" i="1"/>
  <c r="AP336"/>
  <c r="AQ293" l="1"/>
  <c r="AP337"/>
  <c r="AQ294" l="1"/>
  <c r="AP338"/>
  <c r="G573"/>
  <c r="AQ295" l="1"/>
  <c r="G619"/>
  <c r="G665"/>
  <c r="AP339"/>
  <c r="AQ296" l="1"/>
  <c r="AP340"/>
  <c r="AQ297" l="1"/>
  <c r="AP341"/>
  <c r="AQ298" l="1"/>
  <c r="AP342"/>
  <c r="AQ299" l="1"/>
  <c r="AP343"/>
  <c r="AQ300" l="1"/>
  <c r="AP344"/>
  <c r="AQ301" l="1"/>
  <c r="AP345"/>
  <c r="AQ302" l="1"/>
  <c r="H570"/>
  <c r="AP346"/>
  <c r="AQ303" l="1"/>
  <c r="H616"/>
  <c r="H662"/>
  <c r="AP347"/>
  <c r="AQ304" l="1"/>
  <c r="AP348"/>
  <c r="AQ305" l="1"/>
  <c r="AP349"/>
  <c r="AQ306" l="1"/>
  <c r="AP350"/>
  <c r="G574"/>
  <c r="AQ307" l="1"/>
  <c r="G620"/>
  <c r="G666"/>
  <c r="AP351"/>
  <c r="AQ308" l="1"/>
  <c r="AP352"/>
  <c r="AQ309" l="1"/>
  <c r="AP353"/>
  <c r="AQ310" l="1"/>
  <c r="AP354"/>
  <c r="AQ311" l="1"/>
  <c r="AP355"/>
  <c r="AQ312" l="1"/>
  <c r="AP356"/>
  <c r="AQ313" l="1"/>
  <c r="AP357"/>
  <c r="AQ314" l="1"/>
  <c r="H571"/>
  <c r="AP358"/>
  <c r="H617" l="1"/>
  <c r="H663"/>
  <c r="AQ315"/>
  <c r="AP359"/>
  <c r="AQ316" l="1"/>
  <c r="AP360"/>
  <c r="AQ317" l="1"/>
  <c r="AP361"/>
  <c r="AQ318" l="1"/>
  <c r="AP362"/>
  <c r="G575"/>
  <c r="AQ319" l="1"/>
  <c r="G621"/>
  <c r="G667"/>
  <c r="AP363"/>
  <c r="AQ320" l="1"/>
  <c r="AP364"/>
  <c r="AQ321" l="1"/>
  <c r="AP365"/>
  <c r="AQ322" l="1"/>
  <c r="AP366"/>
  <c r="AQ323" l="1"/>
  <c r="AP367"/>
  <c r="AQ324" l="1"/>
  <c r="AP368"/>
  <c r="AQ325" l="1"/>
  <c r="AP369"/>
  <c r="AQ326" l="1"/>
  <c r="H572"/>
  <c r="AP370"/>
  <c r="AQ327" l="1"/>
  <c r="H618"/>
  <c r="H664"/>
  <c r="AP371"/>
  <c r="AQ328" l="1"/>
  <c r="AP372"/>
  <c r="AQ329" l="1"/>
  <c r="AP373"/>
  <c r="AQ330" l="1"/>
  <c r="AP374"/>
  <c r="G576"/>
  <c r="AQ331" l="1"/>
  <c r="G622"/>
  <c r="G668"/>
  <c r="AP375"/>
  <c r="AQ332" l="1"/>
  <c r="AP376"/>
  <c r="AQ333" l="1"/>
  <c r="AP377"/>
  <c r="AQ334" l="1"/>
  <c r="AP378"/>
  <c r="AQ335" l="1"/>
  <c r="AP379"/>
  <c r="AQ336" l="1"/>
  <c r="AP380"/>
  <c r="AQ337" l="1"/>
  <c r="AP381"/>
  <c r="AQ338" l="1"/>
  <c r="H573"/>
  <c r="AP382"/>
  <c r="AQ339" l="1"/>
  <c r="H619"/>
  <c r="H665"/>
  <c r="AP383"/>
  <c r="AQ340" l="1"/>
  <c r="AP384"/>
  <c r="AQ341" l="1"/>
  <c r="AP385"/>
  <c r="AQ342" l="1"/>
  <c r="AP386"/>
  <c r="G577"/>
  <c r="AQ343" l="1"/>
  <c r="G623"/>
  <c r="G669"/>
  <c r="AP387"/>
  <c r="AQ344" l="1"/>
  <c r="AP388"/>
  <c r="AQ345" l="1"/>
  <c r="AP389"/>
  <c r="AQ346" l="1"/>
  <c r="AP390"/>
  <c r="AQ347" l="1"/>
  <c r="AP391"/>
  <c r="AQ348" l="1"/>
  <c r="AP392"/>
  <c r="AQ349" l="1"/>
  <c r="AP393"/>
  <c r="AQ350" l="1"/>
  <c r="H574"/>
  <c r="AP394"/>
  <c r="AQ351" l="1"/>
  <c r="H620"/>
  <c r="H666"/>
  <c r="AP395"/>
  <c r="AQ352" l="1"/>
  <c r="AP396"/>
  <c r="AQ353" l="1"/>
  <c r="AP397"/>
  <c r="AQ354" l="1"/>
  <c r="AP398"/>
  <c r="G578"/>
  <c r="AQ355" l="1"/>
  <c r="G624"/>
  <c r="G670"/>
  <c r="AP399"/>
  <c r="AQ356" l="1"/>
  <c r="AP400"/>
  <c r="AQ357" l="1"/>
  <c r="AP401"/>
  <c r="AQ358" l="1"/>
  <c r="AP402"/>
  <c r="AQ359" l="1"/>
  <c r="AP403"/>
  <c r="AQ360" l="1"/>
  <c r="AP404"/>
  <c r="AQ361" l="1"/>
  <c r="AP405"/>
  <c r="AQ362" l="1"/>
  <c r="H575"/>
  <c r="AP406"/>
  <c r="H621" l="1"/>
  <c r="H667"/>
  <c r="AQ363"/>
  <c r="AP407"/>
  <c r="AQ364" l="1"/>
  <c r="AP408"/>
  <c r="AQ365" l="1"/>
  <c r="AP409"/>
  <c r="AQ366" l="1"/>
  <c r="AP410"/>
  <c r="G579"/>
  <c r="AQ367" l="1"/>
  <c r="G625"/>
  <c r="G671"/>
  <c r="AP411"/>
  <c r="AQ368" l="1"/>
  <c r="AP412"/>
  <c r="AQ369" l="1"/>
  <c r="AP413"/>
  <c r="AQ370" l="1"/>
  <c r="AP414"/>
  <c r="AQ371" l="1"/>
  <c r="AP415"/>
  <c r="AQ372" l="1"/>
  <c r="AP416"/>
  <c r="AQ373" l="1"/>
  <c r="AP417"/>
  <c r="AQ374" l="1"/>
  <c r="H576"/>
  <c r="AP418"/>
  <c r="H622" l="1"/>
  <c r="H668"/>
  <c r="AQ375"/>
  <c r="AP419"/>
  <c r="AQ376" l="1"/>
  <c r="AP420"/>
  <c r="AQ377" l="1"/>
  <c r="AP421"/>
  <c r="AQ378" l="1"/>
  <c r="AP422"/>
  <c r="G580"/>
  <c r="AQ379" l="1"/>
  <c r="G626"/>
  <c r="G672"/>
  <c r="AQ380" l="1"/>
  <c r="AQ382" l="1"/>
  <c r="AQ381"/>
  <c r="AQ383" l="1"/>
  <c r="AQ384" l="1"/>
  <c r="AQ385" l="1"/>
  <c r="AQ386" l="1"/>
  <c r="H577"/>
  <c r="AQ387" l="1"/>
  <c r="AQ388"/>
  <c r="H623"/>
  <c r="H669"/>
  <c r="AQ389" l="1"/>
  <c r="AQ390" l="1"/>
  <c r="G581" l="1"/>
  <c r="AQ391" l="1"/>
  <c r="AQ392"/>
  <c r="G627"/>
  <c r="G673"/>
  <c r="AQ393" l="1"/>
  <c r="AQ394"/>
  <c r="AQ395" l="1"/>
  <c r="AQ396" l="1"/>
  <c r="AQ397" l="1"/>
  <c r="AQ398" l="1"/>
  <c r="H578"/>
  <c r="AQ400" l="1"/>
  <c r="AQ399"/>
  <c r="H624"/>
  <c r="H670"/>
  <c r="AQ401" l="1"/>
  <c r="AQ402" l="1"/>
  <c r="AQ403"/>
  <c r="G582"/>
  <c r="G628" l="1"/>
  <c r="G674"/>
  <c r="AQ405" l="1"/>
  <c r="AQ404"/>
  <c r="AQ406" l="1"/>
  <c r="AQ407" l="1"/>
  <c r="AQ408" l="1"/>
  <c r="AQ409" l="1"/>
  <c r="AQ410" l="1"/>
  <c r="H579"/>
  <c r="H625" l="1"/>
  <c r="H671"/>
  <c r="AQ412"/>
  <c r="AQ411"/>
  <c r="AQ413" l="1"/>
  <c r="AQ414"/>
  <c r="AQ415" l="1"/>
  <c r="G583"/>
  <c r="G629" l="1"/>
  <c r="G675"/>
  <c r="AQ416" l="1"/>
  <c r="AQ417"/>
  <c r="AQ418" l="1"/>
  <c r="AQ419"/>
  <c r="AQ420" l="1"/>
  <c r="AQ421" l="1"/>
  <c r="AQ422" l="1"/>
  <c r="H580"/>
  <c r="H626" l="1"/>
  <c r="H672"/>
  <c r="G584" l="1"/>
  <c r="G630" l="1"/>
  <c r="G676"/>
  <c r="H581" l="1"/>
  <c r="H627" l="1"/>
  <c r="H673"/>
  <c r="G585" l="1"/>
  <c r="G631" l="1"/>
  <c r="G677"/>
  <c r="H582" l="1"/>
  <c r="H628" l="1"/>
  <c r="H674"/>
  <c r="G586" l="1"/>
  <c r="G632" l="1"/>
  <c r="G678"/>
  <c r="H583" l="1"/>
  <c r="H629" l="1"/>
  <c r="H675"/>
  <c r="G587" l="1"/>
  <c r="G633" l="1"/>
  <c r="G679"/>
  <c r="H584" l="1"/>
  <c r="H630" l="1"/>
  <c r="H676"/>
  <c r="G588" l="1"/>
  <c r="G634" l="1"/>
  <c r="G680"/>
  <c r="H585" l="1"/>
  <c r="H631" l="1"/>
  <c r="H677"/>
  <c r="G589" l="1"/>
  <c r="G635" l="1"/>
  <c r="G681"/>
  <c r="H586" l="1"/>
  <c r="H632" l="1"/>
  <c r="H678"/>
  <c r="G590" l="1"/>
  <c r="G636" l="1"/>
  <c r="G682"/>
  <c r="H587" l="1"/>
  <c r="H633" l="1"/>
  <c r="H679"/>
  <c r="I653" l="1"/>
  <c r="I607"/>
  <c r="J561"/>
  <c r="AO244" l="1"/>
  <c r="CK191"/>
  <c r="CU18" s="1"/>
  <c r="CK193"/>
  <c r="CW18" s="1"/>
  <c r="CK194"/>
  <c r="CX18" s="1"/>
  <c r="CK192"/>
  <c r="CV18" s="1"/>
  <c r="AO245" l="1"/>
  <c r="CY18"/>
  <c r="AO246" l="1"/>
  <c r="AO247" l="1"/>
  <c r="AO248" l="1"/>
  <c r="H588"/>
  <c r="AO249" l="1"/>
  <c r="H634"/>
  <c r="H680"/>
  <c r="AO250" l="1"/>
  <c r="AO251" l="1"/>
  <c r="AO252" l="1"/>
  <c r="AO253" l="1"/>
  <c r="AO254" l="1"/>
  <c r="F566"/>
  <c r="AO255" l="1"/>
  <c r="D65" i="2"/>
  <c r="F612" i="1"/>
  <c r="F658"/>
  <c r="AO256" l="1"/>
  <c r="M65" i="2"/>
  <c r="E65"/>
  <c r="F65"/>
  <c r="L65"/>
  <c r="AO257" i="1" l="1"/>
  <c r="AO258" l="1"/>
  <c r="AO259" l="1"/>
  <c r="AO260" l="1"/>
  <c r="H589"/>
  <c r="AO261" l="1"/>
  <c r="H635"/>
  <c r="H681"/>
  <c r="AO262" l="1"/>
  <c r="AO263" l="1"/>
  <c r="AO264" l="1"/>
  <c r="AO265" l="1"/>
  <c r="AO266" l="1"/>
  <c r="F567"/>
  <c r="D66" i="2" l="1"/>
  <c r="M66" s="1"/>
  <c r="AO267" i="1"/>
  <c r="F613"/>
  <c r="F659"/>
  <c r="F66" i="2" l="1"/>
  <c r="E66"/>
  <c r="L66"/>
  <c r="AO268" i="1"/>
  <c r="AO269" l="1"/>
  <c r="AO270" l="1"/>
  <c r="AO271" l="1"/>
  <c r="AO272" l="1"/>
  <c r="H590"/>
  <c r="AO273" l="1"/>
  <c r="H636"/>
  <c r="H682"/>
  <c r="AO274" l="1"/>
  <c r="AO275" l="1"/>
  <c r="AO276" l="1"/>
  <c r="AO277" l="1"/>
  <c r="AO278" l="1"/>
  <c r="F568"/>
  <c r="D67" i="2" l="1"/>
  <c r="F67" s="1"/>
  <c r="AO279" i="1"/>
  <c r="F614"/>
  <c r="F660"/>
  <c r="E67" i="2" l="1"/>
  <c r="L67"/>
  <c r="M67"/>
  <c r="AO280" i="1"/>
  <c r="AO281" l="1"/>
  <c r="AO282" l="1"/>
  <c r="AO283" l="1"/>
  <c r="AO284" l="1"/>
  <c r="AO285" l="1"/>
  <c r="AO286" l="1"/>
  <c r="AO287" l="1"/>
  <c r="AO288" l="1"/>
  <c r="AO289" l="1"/>
  <c r="AO290" l="1"/>
  <c r="F569"/>
  <c r="D68" i="2" l="1"/>
  <c r="E68" s="1"/>
  <c r="AO291" i="1"/>
  <c r="F615"/>
  <c r="F661"/>
  <c r="L68" i="2" l="1"/>
  <c r="D69"/>
  <c r="F68"/>
  <c r="M68"/>
  <c r="AO292" i="1"/>
  <c r="AO293" l="1"/>
  <c r="AO294" l="1"/>
  <c r="AO295" l="1"/>
  <c r="AO296" l="1"/>
  <c r="AO297" l="1"/>
  <c r="AO298" l="1"/>
  <c r="AO299" l="1"/>
  <c r="AO300" l="1"/>
  <c r="AO301" l="1"/>
  <c r="AO302" l="1"/>
  <c r="F570"/>
  <c r="AO303" l="1"/>
  <c r="F616"/>
  <c r="F662"/>
  <c r="AO304" l="1"/>
  <c r="AO305" l="1"/>
  <c r="AO306" l="1"/>
  <c r="AO307" l="1"/>
  <c r="AO308" l="1"/>
  <c r="AO309" l="1"/>
  <c r="AO310" l="1"/>
  <c r="AO311" l="1"/>
  <c r="AO312" l="1"/>
  <c r="AO313" l="1"/>
  <c r="AO314" l="1"/>
  <c r="F571"/>
  <c r="AO315" l="1"/>
  <c r="F617"/>
  <c r="F663"/>
  <c r="AO316" l="1"/>
  <c r="AO317" l="1"/>
  <c r="AO318" l="1"/>
  <c r="AO319" l="1"/>
  <c r="AO320" l="1"/>
  <c r="AO321" l="1"/>
  <c r="AO322" l="1"/>
  <c r="AO323" l="1"/>
  <c r="AO324" l="1"/>
  <c r="AO325" l="1"/>
  <c r="AO326" l="1"/>
  <c r="F572"/>
  <c r="AO327" l="1"/>
  <c r="F618"/>
  <c r="F664"/>
  <c r="AO328" l="1"/>
  <c r="AO329" l="1"/>
  <c r="AO330" l="1"/>
  <c r="AO331" l="1"/>
  <c r="AO332" l="1"/>
  <c r="AO333" l="1"/>
  <c r="AO334" l="1"/>
  <c r="AO335" l="1"/>
  <c r="AO336" l="1"/>
  <c r="AO337" l="1"/>
  <c r="AO338" l="1"/>
  <c r="F573"/>
  <c r="AO339" l="1"/>
  <c r="F619"/>
  <c r="F665"/>
  <c r="AO340" l="1"/>
  <c r="AO341" l="1"/>
  <c r="AO342" l="1"/>
  <c r="AO343" l="1"/>
  <c r="AO344" l="1"/>
  <c r="AO345" l="1"/>
  <c r="AO346" l="1"/>
  <c r="AO347" l="1"/>
  <c r="AO348" l="1"/>
  <c r="AO349" l="1"/>
  <c r="AO350" l="1"/>
  <c r="F574"/>
  <c r="AO351" l="1"/>
  <c r="F620"/>
  <c r="F666"/>
  <c r="AO352" l="1"/>
  <c r="AO353" l="1"/>
  <c r="AO354" l="1"/>
  <c r="AO355" l="1"/>
  <c r="AO356" l="1"/>
  <c r="AO357" l="1"/>
  <c r="AO358" l="1"/>
  <c r="AO359" l="1"/>
  <c r="AO360" l="1"/>
  <c r="AO361" l="1"/>
  <c r="AO362" l="1"/>
  <c r="F575"/>
  <c r="AO363" l="1"/>
  <c r="F621"/>
  <c r="F667"/>
  <c r="AO364" l="1"/>
  <c r="AO365" l="1"/>
  <c r="AO366" l="1"/>
  <c r="AO367" l="1"/>
  <c r="AO368" l="1"/>
  <c r="AO369" l="1"/>
  <c r="AO370" l="1"/>
  <c r="AO371" l="1"/>
  <c r="AO372" l="1"/>
  <c r="AO373" l="1"/>
  <c r="AO374" l="1"/>
  <c r="F576"/>
  <c r="AO375" l="1"/>
  <c r="F622"/>
  <c r="F668"/>
  <c r="AO376" l="1"/>
  <c r="AO377" l="1"/>
  <c r="AO378" l="1"/>
  <c r="AO379" l="1"/>
  <c r="AO380" l="1"/>
  <c r="AO381" l="1"/>
  <c r="AO382" l="1"/>
  <c r="AO383" l="1"/>
  <c r="AO384" l="1"/>
  <c r="AO385" l="1"/>
  <c r="AO386" l="1"/>
  <c r="F577"/>
  <c r="AO387" l="1"/>
  <c r="F623"/>
  <c r="F669"/>
  <c r="AO388" l="1"/>
  <c r="AO389" l="1"/>
  <c r="AO390" l="1"/>
  <c r="AO391" l="1"/>
  <c r="AO392" l="1"/>
  <c r="AO393" l="1"/>
  <c r="AO394" l="1"/>
  <c r="AO395" l="1"/>
  <c r="AO396" l="1"/>
  <c r="AO397" l="1"/>
  <c r="AO398" l="1"/>
  <c r="F578"/>
  <c r="AO399" l="1"/>
  <c r="F624"/>
  <c r="F670"/>
  <c r="AO400" l="1"/>
  <c r="AO401" l="1"/>
  <c r="AO402" l="1"/>
  <c r="AO403" l="1"/>
  <c r="AO404" l="1"/>
  <c r="AO405" l="1"/>
  <c r="AO406" l="1"/>
  <c r="AO407" l="1"/>
  <c r="AO408" l="1"/>
  <c r="AO409" l="1"/>
  <c r="AO410" l="1"/>
  <c r="F579"/>
  <c r="AO411" l="1"/>
  <c r="F625"/>
  <c r="F671"/>
  <c r="AO412" l="1"/>
  <c r="AO413" l="1"/>
  <c r="AO414" l="1"/>
  <c r="AO415" l="1"/>
  <c r="AO416" l="1"/>
  <c r="AO417" l="1"/>
  <c r="AO418" l="1"/>
  <c r="AO419" l="1"/>
  <c r="AO420" l="1"/>
  <c r="AO421" l="1"/>
  <c r="AO422" l="1"/>
  <c r="F580"/>
  <c r="F626" l="1"/>
  <c r="F672"/>
  <c r="F581" l="1"/>
  <c r="F627" l="1"/>
  <c r="F673"/>
  <c r="F582" l="1"/>
  <c r="F628" l="1"/>
  <c r="F674"/>
  <c r="F583" l="1"/>
  <c r="F629" l="1"/>
  <c r="F675"/>
  <c r="F584" l="1"/>
  <c r="F630" l="1"/>
  <c r="F676"/>
  <c r="F585" l="1"/>
  <c r="F631" l="1"/>
  <c r="F677"/>
  <c r="F586" l="1"/>
  <c r="F632" l="1"/>
  <c r="F678"/>
  <c r="F587" l="1"/>
  <c r="F633" l="1"/>
  <c r="F679"/>
  <c r="F588" l="1"/>
  <c r="F634" l="1"/>
  <c r="F680"/>
  <c r="F589" l="1"/>
  <c r="F635" l="1"/>
  <c r="F681"/>
  <c r="F590" l="1"/>
  <c r="F636" l="1"/>
  <c r="F682"/>
  <c r="AG197" l="1"/>
  <c r="AG196"/>
  <c r="AH198"/>
  <c r="AH196"/>
  <c r="AG198" l="1"/>
  <c r="AE198"/>
  <c r="AG195"/>
  <c r="AD197"/>
  <c r="AH197"/>
  <c r="AD196"/>
  <c r="AF196"/>
  <c r="AH195"/>
  <c r="AD198"/>
  <c r="AE195"/>
  <c r="AF195"/>
  <c r="H562" l="1"/>
  <c r="N206"/>
  <c r="N218"/>
  <c r="BS198"/>
  <c r="BX19" s="1"/>
  <c r="AE196"/>
  <c r="AC196" s="1"/>
  <c r="AE197"/>
  <c r="BS196"/>
  <c r="BV19" s="1"/>
  <c r="C197"/>
  <c r="BS197"/>
  <c r="BW19" s="1"/>
  <c r="M206"/>
  <c r="G562"/>
  <c r="M218"/>
  <c r="G608" l="1"/>
  <c r="G654"/>
  <c r="H608"/>
  <c r="H654"/>
  <c r="BA198"/>
  <c r="BF19" s="1"/>
  <c r="AF198"/>
  <c r="AC198" s="1"/>
  <c r="BA195"/>
  <c r="BC19" s="1"/>
  <c r="AD195"/>
  <c r="AC195" s="1"/>
  <c r="F562"/>
  <c r="AF197"/>
  <c r="AC197" s="1"/>
  <c r="S82" i="2"/>
  <c r="D82"/>
  <c r="H655" i="1"/>
  <c r="H609"/>
  <c r="L206"/>
  <c r="BA196"/>
  <c r="BD19" s="1"/>
  <c r="C198"/>
  <c r="C196"/>
  <c r="L218"/>
  <c r="BA197"/>
  <c r="BE19" s="1"/>
  <c r="C195"/>
  <c r="BS195"/>
  <c r="BU19" s="1"/>
  <c r="D103" i="2"/>
  <c r="AG562" i="1"/>
  <c r="AG654" s="1"/>
  <c r="S103" i="2"/>
  <c r="G609" i="1"/>
  <c r="G655"/>
  <c r="F608" l="1"/>
  <c r="F654"/>
  <c r="D61" i="2"/>
  <c r="L61" s="1"/>
  <c r="F609" i="1"/>
  <c r="F655"/>
  <c r="S61" i="2"/>
  <c r="AA61" s="1"/>
  <c r="AF562" i="1"/>
  <c r="AF654" s="1"/>
  <c r="T82" i="2"/>
  <c r="S90"/>
  <c r="U82"/>
  <c r="AB82"/>
  <c r="AA82"/>
  <c r="T83"/>
  <c r="U83"/>
  <c r="L82"/>
  <c r="F82"/>
  <c r="E82"/>
  <c r="M82"/>
  <c r="E83"/>
  <c r="F83"/>
  <c r="AB103"/>
  <c r="T103"/>
  <c r="S111"/>
  <c r="U103"/>
  <c r="AA103"/>
  <c r="U104"/>
  <c r="T104"/>
  <c r="AG608" i="1"/>
  <c r="M103" i="2"/>
  <c r="E103"/>
  <c r="F103"/>
  <c r="L103"/>
  <c r="E104"/>
  <c r="F104"/>
  <c r="AF608" i="1" l="1"/>
  <c r="F62" i="2"/>
  <c r="E61"/>
  <c r="E62"/>
  <c r="F61"/>
  <c r="M61"/>
  <c r="U61"/>
  <c r="U62"/>
  <c r="AB61"/>
  <c r="T62"/>
  <c r="T61"/>
  <c r="S69"/>
  <c r="Y562" i="1" l="1"/>
  <c r="Y608" l="1"/>
  <c r="Y654"/>
  <c r="AH562"/>
  <c r="AH654" l="1"/>
  <c r="AH608"/>
  <c r="U562" l="1"/>
  <c r="U608" l="1"/>
  <c r="U654"/>
  <c r="V562" l="1"/>
  <c r="V654" l="1"/>
  <c r="V608"/>
  <c r="T608" s="1"/>
  <c r="T562"/>
  <c r="T654" l="1"/>
  <c r="K206" l="1"/>
  <c r="E562"/>
  <c r="E608" l="1"/>
  <c r="E654"/>
  <c r="D40" i="2"/>
  <c r="E40" s="1"/>
  <c r="AE562" i="1"/>
  <c r="AE654" s="1"/>
  <c r="S40" i="2"/>
  <c r="AB40" s="1"/>
  <c r="L40" l="1"/>
  <c r="U40"/>
  <c r="AA40"/>
  <c r="T40"/>
  <c r="S48"/>
  <c r="F40"/>
  <c r="M40"/>
  <c r="AE608" i="1"/>
  <c r="AN213" l="1"/>
  <c r="AN214" l="1"/>
  <c r="AN215" l="1"/>
  <c r="AN216" l="1"/>
  <c r="AN217" l="1"/>
  <c r="AN218" l="1"/>
  <c r="E563"/>
  <c r="K218"/>
  <c r="AN219" l="1"/>
  <c r="E609"/>
  <c r="D41" i="2"/>
  <c r="S41"/>
  <c r="E655" i="1"/>
  <c r="AB41" i="2" l="1"/>
  <c r="AA41"/>
  <c r="U41"/>
  <c r="T41"/>
  <c r="L41"/>
  <c r="E41"/>
  <c r="M41"/>
  <c r="F41"/>
  <c r="AN220" i="1"/>
  <c r="AN221" l="1"/>
  <c r="AN222" l="1"/>
  <c r="AN223" l="1"/>
  <c r="AN224" l="1"/>
  <c r="AN225" l="1"/>
  <c r="AN226" l="1"/>
  <c r="AN227" l="1"/>
  <c r="AN228" l="1"/>
  <c r="AN229" l="1"/>
  <c r="AN230" l="1"/>
  <c r="E564"/>
  <c r="D42" i="2" s="1"/>
  <c r="K230" i="1"/>
  <c r="AN231" l="1"/>
  <c r="E610"/>
  <c r="E656"/>
  <c r="F42" i="2" l="1"/>
  <c r="E42"/>
  <c r="L42"/>
  <c r="M42"/>
  <c r="AN232" i="1"/>
  <c r="AN233" l="1"/>
  <c r="AN234" l="1"/>
  <c r="AN235" l="1"/>
  <c r="AN236" l="1"/>
  <c r="AN237" l="1"/>
  <c r="AN238" l="1"/>
  <c r="AN239" l="1"/>
  <c r="AN240" l="1"/>
  <c r="AN241" l="1"/>
  <c r="AN242" l="1"/>
  <c r="E565"/>
  <c r="D43" i="2" s="1"/>
  <c r="K242" i="1"/>
  <c r="AN243" l="1"/>
  <c r="E611"/>
  <c r="E657"/>
  <c r="E43" i="2" l="1"/>
  <c r="L43"/>
  <c r="F43"/>
  <c r="M43"/>
  <c r="AN244" i="1"/>
  <c r="AN245" l="1"/>
  <c r="AN246" l="1"/>
  <c r="AN247" l="1"/>
  <c r="AN248" l="1"/>
  <c r="AN249" l="1"/>
  <c r="AN250" l="1"/>
  <c r="AN251" l="1"/>
  <c r="AN252" l="1"/>
  <c r="AN253" l="1"/>
  <c r="AN254" l="1"/>
  <c r="E566"/>
  <c r="K254"/>
  <c r="AN255" l="1"/>
  <c r="D44" i="2"/>
  <c r="E612" i="1"/>
  <c r="E658"/>
  <c r="M44" i="2" l="1"/>
  <c r="L44"/>
  <c r="E44"/>
  <c r="F44"/>
  <c r="AN256" i="1"/>
  <c r="AN257" l="1"/>
  <c r="AN258" l="1"/>
  <c r="AN259" l="1"/>
  <c r="AN260" l="1"/>
  <c r="AN261" l="1"/>
  <c r="AN262" l="1"/>
  <c r="AN263" l="1"/>
  <c r="AN264" l="1"/>
  <c r="AN265" l="1"/>
  <c r="AN266" l="1"/>
  <c r="E567"/>
  <c r="D45" i="2" s="1"/>
  <c r="L45" l="1"/>
  <c r="M45"/>
  <c r="F45"/>
  <c r="E45"/>
  <c r="AN267" i="1"/>
  <c r="E613"/>
  <c r="E659"/>
  <c r="AN268" l="1"/>
  <c r="AN269" l="1"/>
  <c r="AN270" l="1"/>
  <c r="AN271" l="1"/>
  <c r="AN272" l="1"/>
  <c r="AN273" l="1"/>
  <c r="AN274" l="1"/>
  <c r="AN275" l="1"/>
  <c r="AN276" l="1"/>
  <c r="AN277" l="1"/>
  <c r="AN278" l="1"/>
  <c r="E568"/>
  <c r="D46" i="2" s="1"/>
  <c r="E46" l="1"/>
  <c r="M46"/>
  <c r="F46"/>
  <c r="L46"/>
  <c r="AN279" i="1"/>
  <c r="E614"/>
  <c r="E660"/>
  <c r="AN280" l="1"/>
  <c r="AN281" l="1"/>
  <c r="AN282" l="1"/>
  <c r="AN283" l="1"/>
  <c r="AN284" l="1"/>
  <c r="AN285" l="1"/>
  <c r="AN286" l="1"/>
  <c r="AN287" l="1"/>
  <c r="AN288" l="1"/>
  <c r="AN289" l="1"/>
  <c r="AN290" l="1"/>
  <c r="E569"/>
  <c r="D47" i="2" s="1"/>
  <c r="D48" s="1"/>
  <c r="M47" l="1"/>
  <c r="E47"/>
  <c r="L47"/>
  <c r="F47"/>
  <c r="AN291" i="1"/>
  <c r="E615"/>
  <c r="E661"/>
  <c r="AN292" l="1"/>
  <c r="AN293" l="1"/>
  <c r="AN294" l="1"/>
  <c r="AN295" l="1"/>
  <c r="AN296" l="1"/>
  <c r="AN297" l="1"/>
  <c r="AN298" l="1"/>
  <c r="AN299" l="1"/>
  <c r="AN300" l="1"/>
  <c r="AN301" l="1"/>
  <c r="AN302" l="1"/>
  <c r="E570"/>
  <c r="E616" l="1"/>
  <c r="E662"/>
  <c r="AN303"/>
  <c r="AN304"/>
  <c r="AN305" l="1"/>
  <c r="AN306" l="1"/>
  <c r="AN307"/>
  <c r="AN308" l="1"/>
  <c r="AN309" l="1"/>
  <c r="AN310"/>
  <c r="AN311" l="1"/>
  <c r="AN312" l="1"/>
  <c r="AN313" l="1"/>
  <c r="AN314" l="1"/>
  <c r="E571"/>
  <c r="AN316" l="1"/>
  <c r="AN315"/>
  <c r="E617"/>
  <c r="E663"/>
  <c r="AN317" l="1"/>
  <c r="AN318" l="1"/>
  <c r="AN319"/>
  <c r="AN321" l="1"/>
  <c r="AN320"/>
  <c r="AN322" l="1"/>
  <c r="AN323" l="1"/>
  <c r="AN324" l="1"/>
  <c r="AN325" l="1"/>
  <c r="AN326" l="1"/>
  <c r="E572"/>
  <c r="E618" l="1"/>
  <c r="E664"/>
  <c r="AN327"/>
  <c r="AN328"/>
  <c r="AN329" l="1"/>
  <c r="AN330" l="1"/>
  <c r="AN331"/>
  <c r="AN333" l="1"/>
  <c r="AN332"/>
  <c r="AN334" l="1"/>
  <c r="AN335" l="1"/>
  <c r="AN336" l="1"/>
  <c r="AN337" l="1"/>
  <c r="AN338" l="1"/>
  <c r="E573"/>
  <c r="E619" l="1"/>
  <c r="E665"/>
  <c r="AN339"/>
  <c r="AN340"/>
  <c r="AN341" l="1"/>
  <c r="AN342"/>
  <c r="AN344" l="1"/>
  <c r="AN343"/>
  <c r="AN345" l="1"/>
  <c r="AN346" l="1"/>
  <c r="AN347"/>
  <c r="AN348" l="1"/>
  <c r="AN349" l="1"/>
  <c r="AN350" l="1"/>
  <c r="E574"/>
  <c r="AN352" l="1"/>
  <c r="E620"/>
  <c r="E666"/>
  <c r="AN351"/>
  <c r="AN353" l="1"/>
  <c r="AN354"/>
  <c r="AN355" l="1"/>
  <c r="AN356" l="1"/>
  <c r="AN357" l="1"/>
  <c r="AN358" l="1"/>
  <c r="AN359" l="1"/>
  <c r="AN360" l="1"/>
  <c r="AN361" l="1"/>
  <c r="AN362" l="1"/>
  <c r="E575"/>
  <c r="AN363" l="1"/>
  <c r="AN364"/>
  <c r="E621"/>
  <c r="E667"/>
  <c r="AN365" l="1"/>
  <c r="AN366"/>
  <c r="AN367" l="1"/>
  <c r="AN368"/>
  <c r="AN370" l="1"/>
  <c r="AN369"/>
  <c r="AN371" l="1"/>
  <c r="AN372" l="1"/>
  <c r="AN373" l="1"/>
  <c r="AN374" l="1"/>
  <c r="E576"/>
  <c r="AN376" l="1"/>
  <c r="AN375"/>
  <c r="E622"/>
  <c r="E668"/>
  <c r="AN377" l="1"/>
  <c r="AN378"/>
  <c r="AN379" l="1"/>
  <c r="AN380"/>
  <c r="AN381" l="1"/>
  <c r="AN382" l="1"/>
  <c r="AN383"/>
  <c r="AN384" l="1"/>
  <c r="AN385" l="1"/>
  <c r="AN386" l="1"/>
  <c r="E577"/>
  <c r="E623" l="1"/>
  <c r="E669"/>
  <c r="AN387"/>
  <c r="AN388"/>
  <c r="AN389" l="1"/>
  <c r="AN390"/>
  <c r="AN392" l="1"/>
  <c r="AN391"/>
  <c r="AN393" l="1"/>
  <c r="AN394"/>
  <c r="AN395" l="1"/>
  <c r="AN396" l="1"/>
  <c r="AN397" l="1"/>
  <c r="AN398" l="1"/>
  <c r="E578"/>
  <c r="AN399" l="1"/>
  <c r="AN400"/>
  <c r="E624"/>
  <c r="E670"/>
  <c r="AN402" l="1"/>
  <c r="AN401"/>
  <c r="AN403" l="1"/>
  <c r="AN404"/>
  <c r="AN405" l="1"/>
  <c r="AN406" l="1"/>
  <c r="AN407"/>
  <c r="AN408" l="1"/>
  <c r="AN409" l="1"/>
  <c r="AN410" l="1"/>
  <c r="E579"/>
  <c r="E625" l="1"/>
  <c r="E671"/>
  <c r="AN412"/>
  <c r="AN411"/>
  <c r="AN414" l="1"/>
  <c r="AN413"/>
  <c r="AN415" l="1"/>
  <c r="AN416"/>
  <c r="AN418" l="1"/>
  <c r="AN417"/>
  <c r="AN419" l="1"/>
  <c r="AN420"/>
  <c r="AN421" l="1"/>
  <c r="AN422" l="1"/>
  <c r="E580"/>
  <c r="E626" l="1"/>
  <c r="E672"/>
  <c r="E581" l="1"/>
  <c r="E627" l="1"/>
  <c r="E673"/>
  <c r="E582" l="1"/>
  <c r="E628" l="1"/>
  <c r="E674"/>
  <c r="E583" l="1"/>
  <c r="E629" l="1"/>
  <c r="E675"/>
  <c r="E584" l="1"/>
  <c r="E630" l="1"/>
  <c r="E676"/>
  <c r="E585" l="1"/>
  <c r="E631" l="1"/>
  <c r="E677"/>
  <c r="E586" l="1"/>
  <c r="E632" l="1"/>
  <c r="E678"/>
  <c r="E587" l="1"/>
  <c r="E633" l="1"/>
  <c r="E679"/>
  <c r="E588" l="1"/>
  <c r="E634" l="1"/>
  <c r="E680"/>
  <c r="E589" l="1"/>
  <c r="E635" l="1"/>
  <c r="E681"/>
  <c r="E590" l="1"/>
  <c r="E636" l="1"/>
  <c r="E682"/>
  <c r="BA199" l="1"/>
  <c r="BG19" s="1"/>
  <c r="BS199"/>
  <c r="BY19" s="1"/>
  <c r="BA200"/>
  <c r="BH19" s="1"/>
  <c r="BS200"/>
  <c r="BZ19" s="1"/>
  <c r="BS201" l="1"/>
  <c r="CA19" s="1"/>
  <c r="BA201"/>
  <c r="BI19" s="1"/>
  <c r="BS203" l="1"/>
  <c r="CC19" s="1"/>
  <c r="BA203"/>
  <c r="BK19" s="1"/>
  <c r="BA202"/>
  <c r="BJ19" s="1"/>
  <c r="BS202"/>
  <c r="CB19" s="1"/>
  <c r="BS204" l="1"/>
  <c r="CD19" s="1"/>
  <c r="BA204"/>
  <c r="BL19" s="1"/>
  <c r="BA205" l="1"/>
  <c r="BM19" s="1"/>
  <c r="BS205"/>
  <c r="CE19" s="1"/>
  <c r="J206"/>
  <c r="BS206"/>
  <c r="CF19" s="1"/>
  <c r="BA206"/>
  <c r="BN19" s="1"/>
  <c r="D562"/>
  <c r="K562" s="1"/>
  <c r="D608" l="1"/>
  <c r="C608" s="1"/>
  <c r="A608" s="1"/>
  <c r="D654"/>
  <c r="BO19"/>
  <c r="S19" i="2"/>
  <c r="D19"/>
  <c r="C562" i="1"/>
  <c r="AD562"/>
  <c r="BA207"/>
  <c r="BC20" s="1"/>
  <c r="BS207"/>
  <c r="BU20" s="1"/>
  <c r="CG19"/>
  <c r="C654" l="1"/>
  <c r="A562"/>
  <c r="S124" i="2"/>
  <c r="D124"/>
  <c r="S27"/>
  <c r="AA19"/>
  <c r="U19"/>
  <c r="T19"/>
  <c r="AB19"/>
  <c r="AD654" i="1"/>
  <c r="AD608"/>
  <c r="AC608" s="1"/>
  <c r="AC562"/>
  <c r="F19" i="2"/>
  <c r="M19"/>
  <c r="E19"/>
  <c r="L19"/>
  <c r="BS208" i="1"/>
  <c r="BV20" s="1"/>
  <c r="BA208"/>
  <c r="BD20" s="1"/>
  <c r="AC654" l="1"/>
  <c r="BS209"/>
  <c r="BW20" s="1"/>
  <c r="BA209"/>
  <c r="BE20" s="1"/>
  <c r="T124" i="2"/>
  <c r="U124"/>
  <c r="AA124"/>
  <c r="AB124"/>
  <c r="S132"/>
  <c r="L124"/>
  <c r="F124"/>
  <c r="M124"/>
  <c r="E124"/>
  <c r="BA210" i="1" l="1"/>
  <c r="BF20" s="1"/>
  <c r="BS210"/>
  <c r="BX20" s="1"/>
  <c r="BS211" l="1"/>
  <c r="BY20" s="1"/>
  <c r="BA211"/>
  <c r="BG20" s="1"/>
  <c r="BA212" l="1"/>
  <c r="BH20" s="1"/>
  <c r="BS212"/>
  <c r="BZ20" s="1"/>
  <c r="BA213" l="1"/>
  <c r="BI20" s="1"/>
  <c r="BS213"/>
  <c r="CA20" s="1"/>
  <c r="AL213"/>
  <c r="AM213"/>
  <c r="BS214" l="1"/>
  <c r="CB20" s="1"/>
  <c r="BA214"/>
  <c r="BJ20" s="1"/>
  <c r="AM214"/>
  <c r="AL214"/>
  <c r="C215" l="1"/>
  <c r="BA215"/>
  <c r="BK20" s="1"/>
  <c r="AM215"/>
  <c r="BS215"/>
  <c r="CC20" s="1"/>
  <c r="AL215" l="1"/>
  <c r="AM216"/>
  <c r="BS216"/>
  <c r="CD20" s="1"/>
  <c r="BA216"/>
  <c r="BL20" s="1"/>
  <c r="C216"/>
  <c r="AL216" l="1"/>
  <c r="BS217"/>
  <c r="CE20" s="1"/>
  <c r="AM217"/>
  <c r="BA217"/>
  <c r="BM20" s="1"/>
  <c r="C217"/>
  <c r="AL217" l="1"/>
  <c r="AM218"/>
  <c r="BS218"/>
  <c r="CF20" s="1"/>
  <c r="CG20" s="1"/>
  <c r="BA218"/>
  <c r="BN20" s="1"/>
  <c r="BO20" s="1"/>
  <c r="C218"/>
  <c r="J218"/>
  <c r="D563"/>
  <c r="AL218" l="1"/>
  <c r="D609"/>
  <c r="C609" s="1"/>
  <c r="S20" i="2"/>
  <c r="D20"/>
  <c r="C563" i="1"/>
  <c r="D655"/>
  <c r="C219"/>
  <c r="AM219"/>
  <c r="BA219"/>
  <c r="BC21" s="1"/>
  <c r="BS219"/>
  <c r="BU21" s="1"/>
  <c r="AL219" l="1"/>
  <c r="AM220"/>
  <c r="BA220"/>
  <c r="BD21" s="1"/>
  <c r="BS220"/>
  <c r="BV21" s="1"/>
  <c r="C220"/>
  <c r="D125" i="2"/>
  <c r="S125"/>
  <c r="C655" i="1"/>
  <c r="U20" i="2"/>
  <c r="T20"/>
  <c r="AB20"/>
  <c r="AA20"/>
  <c r="F20"/>
  <c r="L20"/>
  <c r="E20"/>
  <c r="M20"/>
  <c r="AL220" i="1" l="1"/>
  <c r="AA125" i="2"/>
  <c r="AB125"/>
  <c r="U125"/>
  <c r="T125"/>
  <c r="AM221" i="1"/>
  <c r="BS221"/>
  <c r="BW21" s="1"/>
  <c r="BA221"/>
  <c r="BE21" s="1"/>
  <c r="C221"/>
  <c r="F125" i="2"/>
  <c r="M125"/>
  <c r="L125"/>
  <c r="E125"/>
  <c r="AL221" i="1" l="1"/>
  <c r="AM222"/>
  <c r="BS222"/>
  <c r="BX21" s="1"/>
  <c r="BA222"/>
  <c r="BF21" s="1"/>
  <c r="C222"/>
  <c r="AL222" l="1"/>
  <c r="AM223"/>
  <c r="C223"/>
  <c r="BS223"/>
  <c r="BY21" s="1"/>
  <c r="BA223"/>
  <c r="BG21" s="1"/>
  <c r="AL223" l="1"/>
  <c r="BA224"/>
  <c r="BH21" s="1"/>
  <c r="AM224"/>
  <c r="BS224"/>
  <c r="BZ21" s="1"/>
  <c r="C224"/>
  <c r="AL224" l="1"/>
  <c r="BA225"/>
  <c r="BI21" s="1"/>
  <c r="AM225"/>
  <c r="C225"/>
  <c r="BS225"/>
  <c r="CA21" s="1"/>
  <c r="AL225" l="1"/>
  <c r="AM226"/>
  <c r="C226"/>
  <c r="BA226"/>
  <c r="BJ21" s="1"/>
  <c r="BS226"/>
  <c r="CB21" s="1"/>
  <c r="AL226" l="1"/>
  <c r="C227"/>
  <c r="BS227"/>
  <c r="CC21" s="1"/>
  <c r="BA227"/>
  <c r="BK21" s="1"/>
  <c r="AM227"/>
  <c r="AL227" l="1"/>
  <c r="C228"/>
  <c r="BS228"/>
  <c r="CD21" s="1"/>
  <c r="BA228"/>
  <c r="BL21" s="1"/>
  <c r="AM228"/>
  <c r="AL228" l="1"/>
  <c r="BS229"/>
  <c r="CE21" s="1"/>
  <c r="C229"/>
  <c r="AM229"/>
  <c r="BA229"/>
  <c r="BM21" s="1"/>
  <c r="AL229" l="1"/>
  <c r="AM230"/>
  <c r="BA230"/>
  <c r="BN21" s="1"/>
  <c r="BO21" s="1"/>
  <c r="C230"/>
  <c r="BS230"/>
  <c r="CF21" s="1"/>
  <c r="CG21" s="1"/>
  <c r="J230"/>
  <c r="D564"/>
  <c r="AL230" l="1"/>
  <c r="D610"/>
  <c r="C610" s="1"/>
  <c r="D21" i="2"/>
  <c r="C564" i="1"/>
  <c r="D656"/>
  <c r="AM231"/>
  <c r="C231"/>
  <c r="BS231"/>
  <c r="BU22" s="1"/>
  <c r="BA231"/>
  <c r="BC22" s="1"/>
  <c r="AL231" l="1"/>
  <c r="D126" i="2"/>
  <c r="C656" i="1"/>
  <c r="AM232"/>
  <c r="BA232"/>
  <c r="BD22" s="1"/>
  <c r="C232"/>
  <c r="BS232"/>
  <c r="BV22" s="1"/>
  <c r="M21" i="2"/>
  <c r="E21"/>
  <c r="L21"/>
  <c r="F21"/>
  <c r="AL232" i="1" l="1"/>
  <c r="E126" i="2"/>
  <c r="F126"/>
  <c r="L126"/>
  <c r="M126"/>
  <c r="AM233" i="1"/>
  <c r="BS233"/>
  <c r="BW22" s="1"/>
  <c r="C233"/>
  <c r="BA233"/>
  <c r="BE22" s="1"/>
  <c r="AL233" l="1"/>
  <c r="AM234"/>
  <c r="BS234"/>
  <c r="BX22" s="1"/>
  <c r="BA234"/>
  <c r="BF22" s="1"/>
  <c r="C234"/>
  <c r="AL234" l="1"/>
  <c r="AM235"/>
  <c r="BS235"/>
  <c r="BY22" s="1"/>
  <c r="C235"/>
  <c r="BA235"/>
  <c r="BG22" s="1"/>
  <c r="AL235" l="1"/>
  <c r="BA236"/>
  <c r="BH22" s="1"/>
  <c r="C236"/>
  <c r="BS236"/>
  <c r="BZ22" s="1"/>
  <c r="AM236"/>
  <c r="AL236" l="1"/>
  <c r="BA237"/>
  <c r="BI22" s="1"/>
  <c r="AM237"/>
  <c r="BS237"/>
  <c r="CA22" s="1"/>
  <c r="C237"/>
  <c r="AL237" l="1"/>
  <c r="BS238"/>
  <c r="CB22" s="1"/>
  <c r="BA238"/>
  <c r="BJ22" s="1"/>
  <c r="C238"/>
  <c r="AM238"/>
  <c r="AL238" l="1"/>
  <c r="AM239"/>
  <c r="C239"/>
  <c r="BA239"/>
  <c r="BK22" s="1"/>
  <c r="BS239"/>
  <c r="CC22" s="1"/>
  <c r="AL239" l="1"/>
  <c r="AM240"/>
  <c r="BA240"/>
  <c r="BL22" s="1"/>
  <c r="BS240"/>
  <c r="CD22" s="1"/>
  <c r="C240"/>
  <c r="AL240" l="1"/>
  <c r="AM241"/>
  <c r="C241"/>
  <c r="BS241"/>
  <c r="CE22" s="1"/>
  <c r="BA241"/>
  <c r="BM22" s="1"/>
  <c r="AL241" l="1"/>
  <c r="BS242"/>
  <c r="CF22" s="1"/>
  <c r="CG22" s="1"/>
  <c r="C242"/>
  <c r="AM242"/>
  <c r="BA242"/>
  <c r="BN22" s="1"/>
  <c r="BO22" s="1"/>
  <c r="J242"/>
  <c r="D565"/>
  <c r="AL242" l="1"/>
  <c r="AM243"/>
  <c r="C243"/>
  <c r="BA243"/>
  <c r="BC23" s="1"/>
  <c r="BS243"/>
  <c r="BU23" s="1"/>
  <c r="D611"/>
  <c r="C611" s="1"/>
  <c r="D22" i="2"/>
  <c r="C565" i="1"/>
  <c r="D657"/>
  <c r="AL243" l="1"/>
  <c r="D127" i="2"/>
  <c r="C657" i="1"/>
  <c r="F22" i="2"/>
  <c r="E22"/>
  <c r="M22"/>
  <c r="L22"/>
  <c r="AM244" i="1"/>
  <c r="C244"/>
  <c r="BS244"/>
  <c r="BV23" s="1"/>
  <c r="BA244"/>
  <c r="BD23" s="1"/>
  <c r="AL244" l="1"/>
  <c r="BA245"/>
  <c r="BE23" s="1"/>
  <c r="AM245"/>
  <c r="C245"/>
  <c r="BS245"/>
  <c r="BW23" s="1"/>
  <c r="F127" i="2"/>
  <c r="M127"/>
  <c r="E127"/>
  <c r="L127"/>
  <c r="AL245" i="1" l="1"/>
  <c r="AM246"/>
  <c r="BA246"/>
  <c r="BF23" s="1"/>
  <c r="C246"/>
  <c r="BS246"/>
  <c r="BX23" s="1"/>
  <c r="AL246" l="1"/>
  <c r="BS247"/>
  <c r="BY23" s="1"/>
  <c r="AM247"/>
  <c r="C247"/>
  <c r="BA247"/>
  <c r="BG23" s="1"/>
  <c r="AL247" l="1"/>
  <c r="AM248"/>
  <c r="C248"/>
  <c r="BA248"/>
  <c r="BH23" s="1"/>
  <c r="BS248"/>
  <c r="BZ23" s="1"/>
  <c r="AL248" l="1"/>
  <c r="AM249"/>
  <c r="C249"/>
  <c r="BS249"/>
  <c r="CA23" s="1"/>
  <c r="BA249"/>
  <c r="BI23" s="1"/>
  <c r="AL249" l="1"/>
  <c r="BS250"/>
  <c r="CB23" s="1"/>
  <c r="BA250"/>
  <c r="BJ23" s="1"/>
  <c r="AM250"/>
  <c r="C250"/>
  <c r="AL250" l="1"/>
  <c r="AM251"/>
  <c r="C251"/>
  <c r="BA251"/>
  <c r="BK23" s="1"/>
  <c r="BS251"/>
  <c r="CC23" s="1"/>
  <c r="AL251" l="1"/>
  <c r="BS252"/>
  <c r="CD23" s="1"/>
  <c r="AM252"/>
  <c r="C252"/>
  <c r="BA252"/>
  <c r="BL23" s="1"/>
  <c r="AL252" l="1"/>
  <c r="C253"/>
  <c r="BA253"/>
  <c r="BM23" s="1"/>
  <c r="AM253"/>
  <c r="BS253"/>
  <c r="CE23" s="1"/>
  <c r="AL253" l="1"/>
  <c r="BA254"/>
  <c r="BN23" s="1"/>
  <c r="BO23" s="1"/>
  <c r="AM254"/>
  <c r="BS254"/>
  <c r="CF23" s="1"/>
  <c r="CG23" s="1"/>
  <c r="C254"/>
  <c r="J254"/>
  <c r="D566"/>
  <c r="AL254" l="1"/>
  <c r="AM255"/>
  <c r="C255"/>
  <c r="BS255"/>
  <c r="BU24" s="1"/>
  <c r="BA255"/>
  <c r="BC24" s="1"/>
  <c r="D612"/>
  <c r="C612" s="1"/>
  <c r="D23" i="2"/>
  <c r="C566" i="1"/>
  <c r="D658"/>
  <c r="AL255" l="1"/>
  <c r="D128" i="2"/>
  <c r="C658" i="1"/>
  <c r="F23" i="2"/>
  <c r="M23"/>
  <c r="L23"/>
  <c r="E23"/>
  <c r="BA256" i="1"/>
  <c r="BD24" s="1"/>
  <c r="BS256"/>
  <c r="BV24" s="1"/>
  <c r="AM256"/>
  <c r="C256"/>
  <c r="AL256" l="1"/>
  <c r="BS257"/>
  <c r="BW24" s="1"/>
  <c r="C257"/>
  <c r="AM257"/>
  <c r="BA257"/>
  <c r="BE24" s="1"/>
  <c r="M128" i="2"/>
  <c r="L128"/>
  <c r="F128"/>
  <c r="E128"/>
  <c r="AL257" i="1" l="1"/>
  <c r="AM258"/>
  <c r="C258"/>
  <c r="BS258"/>
  <c r="BX24" s="1"/>
  <c r="BA258"/>
  <c r="BF24" s="1"/>
  <c r="AL258" l="1"/>
  <c r="BS259"/>
  <c r="BY24" s="1"/>
  <c r="C259"/>
  <c r="BA259"/>
  <c r="BG24" s="1"/>
  <c r="AM259"/>
  <c r="AL259" l="1"/>
  <c r="BA260"/>
  <c r="BH24" s="1"/>
  <c r="BS260"/>
  <c r="BZ24" s="1"/>
  <c r="AM260"/>
  <c r="C260"/>
  <c r="AL260" l="1"/>
  <c r="AM261"/>
  <c r="BA261"/>
  <c r="BI24" s="1"/>
  <c r="C261"/>
  <c r="BS261"/>
  <c r="CA24" s="1"/>
  <c r="AL261" l="1"/>
  <c r="C262"/>
  <c r="AM262"/>
  <c r="BA262"/>
  <c r="BJ24" s="1"/>
  <c r="BS262"/>
  <c r="CB24" s="1"/>
  <c r="AL262" l="1"/>
  <c r="AM263"/>
  <c r="BA263"/>
  <c r="BK24" s="1"/>
  <c r="BS263"/>
  <c r="CC24" s="1"/>
  <c r="C263"/>
  <c r="AL263" l="1"/>
  <c r="C264"/>
  <c r="AM264"/>
  <c r="BA264"/>
  <c r="BL24" s="1"/>
  <c r="BS264"/>
  <c r="CD24" s="1"/>
  <c r="AL264" l="1"/>
  <c r="AM265"/>
  <c r="BS265"/>
  <c r="CE24" s="1"/>
  <c r="BA265"/>
  <c r="BM24" s="1"/>
  <c r="C265"/>
  <c r="AL265" l="1"/>
  <c r="BA266"/>
  <c r="BN24" s="1"/>
  <c r="BO24" s="1"/>
  <c r="C266"/>
  <c r="AM266"/>
  <c r="BS266"/>
  <c r="CF24" s="1"/>
  <c r="CG24" s="1"/>
  <c r="D567"/>
  <c r="D24" i="2" s="1"/>
  <c r="AL266" i="1" l="1"/>
  <c r="M24" i="2"/>
  <c r="L24"/>
  <c r="E24"/>
  <c r="F24"/>
  <c r="AM267" i="1"/>
  <c r="C267"/>
  <c r="BS267"/>
  <c r="BU25" s="1"/>
  <c r="BA267"/>
  <c r="BC25" s="1"/>
  <c r="D613"/>
  <c r="C613" s="1"/>
  <c r="C567"/>
  <c r="D129" i="2" s="1"/>
  <c r="D659" i="1"/>
  <c r="AL267" l="1"/>
  <c r="E129" i="2"/>
  <c r="F129"/>
  <c r="L129"/>
  <c r="M129"/>
  <c r="BS268" i="1"/>
  <c r="BV25" s="1"/>
  <c r="BA268"/>
  <c r="BD25" s="1"/>
  <c r="C268"/>
  <c r="AM268"/>
  <c r="C659"/>
  <c r="AL268" l="1"/>
  <c r="BA269"/>
  <c r="BE25" s="1"/>
  <c r="BS269"/>
  <c r="BW25" s="1"/>
  <c r="C269"/>
  <c r="AM269"/>
  <c r="AL269" l="1"/>
  <c r="AM270"/>
  <c r="BA270"/>
  <c r="BF25" s="1"/>
  <c r="C270"/>
  <c r="BS270"/>
  <c r="BX25" s="1"/>
  <c r="AL270" l="1"/>
  <c r="C271"/>
  <c r="BA271"/>
  <c r="BG25" s="1"/>
  <c r="BS271"/>
  <c r="BY25" s="1"/>
  <c r="AM271"/>
  <c r="AL271" l="1"/>
  <c r="BS272"/>
  <c r="BZ25" s="1"/>
  <c r="AM272"/>
  <c r="C272"/>
  <c r="BA272"/>
  <c r="BH25" s="1"/>
  <c r="AL272" l="1"/>
  <c r="C273"/>
  <c r="BS273"/>
  <c r="CA25" s="1"/>
  <c r="BA273"/>
  <c r="BI25" s="1"/>
  <c r="AM273"/>
  <c r="AL273" l="1"/>
  <c r="C274"/>
  <c r="BA274"/>
  <c r="BJ25" s="1"/>
  <c r="BS274"/>
  <c r="CB25" s="1"/>
  <c r="AM274"/>
  <c r="AL274" l="1"/>
  <c r="AM275"/>
  <c r="C275"/>
  <c r="BS275"/>
  <c r="CC25" s="1"/>
  <c r="BA275"/>
  <c r="BK25" s="1"/>
  <c r="AL275" l="1"/>
  <c r="C276"/>
  <c r="AM276"/>
  <c r="BA276"/>
  <c r="BL25" s="1"/>
  <c r="BS276"/>
  <c r="CD25" s="1"/>
  <c r="AL276" l="1"/>
  <c r="BS277"/>
  <c r="CE25" s="1"/>
  <c r="C277"/>
  <c r="AM277"/>
  <c r="BA277"/>
  <c r="BM25" s="1"/>
  <c r="AL277" l="1"/>
  <c r="BS278"/>
  <c r="CF25" s="1"/>
  <c r="CG25" s="1"/>
  <c r="AM278"/>
  <c r="BA278"/>
  <c r="BN25" s="1"/>
  <c r="BO25" s="1"/>
  <c r="C278"/>
  <c r="D568"/>
  <c r="D25" i="2" s="1"/>
  <c r="AL278" i="1" l="1"/>
  <c r="E25" i="2"/>
  <c r="L25"/>
  <c r="F25"/>
  <c r="M25"/>
  <c r="AM279" i="1"/>
  <c r="C279"/>
  <c r="BS279"/>
  <c r="BU26" s="1"/>
  <c r="BA279"/>
  <c r="BC26" s="1"/>
  <c r="D614"/>
  <c r="C614" s="1"/>
  <c r="C568"/>
  <c r="D130" i="2" s="1"/>
  <c r="D660" i="1"/>
  <c r="AL279" l="1"/>
  <c r="P279"/>
  <c r="M130" i="2"/>
  <c r="E130"/>
  <c r="L130"/>
  <c r="F130"/>
  <c r="BS280" i="1"/>
  <c r="BV26" s="1"/>
  <c r="C280"/>
  <c r="AM280"/>
  <c r="BA280"/>
  <c r="BD26" s="1"/>
  <c r="C660"/>
  <c r="AL280" l="1"/>
  <c r="P280"/>
  <c r="AM281"/>
  <c r="BS281"/>
  <c r="BW26" s="1"/>
  <c r="C281"/>
  <c r="BA281"/>
  <c r="BE26" s="1"/>
  <c r="AL281" l="1"/>
  <c r="P281"/>
  <c r="AM282"/>
  <c r="BS282"/>
  <c r="BX26" s="1"/>
  <c r="C282"/>
  <c r="BA282"/>
  <c r="BF26" s="1"/>
  <c r="AL282" l="1"/>
  <c r="P282"/>
  <c r="BA283"/>
  <c r="BG26" s="1"/>
  <c r="BS283"/>
  <c r="BY26" s="1"/>
  <c r="C283"/>
  <c r="AM283"/>
  <c r="AL283" l="1"/>
  <c r="P283"/>
  <c r="AM284"/>
  <c r="BA284"/>
  <c r="BH26" s="1"/>
  <c r="BS284"/>
  <c r="BZ26" s="1"/>
  <c r="C284"/>
  <c r="AL284" l="1"/>
  <c r="P284"/>
  <c r="AM285"/>
  <c r="C285"/>
  <c r="BS285"/>
  <c r="CA26" s="1"/>
  <c r="BA285"/>
  <c r="BI26" s="1"/>
  <c r="AL285" l="1"/>
  <c r="P285"/>
  <c r="C286"/>
  <c r="BS286"/>
  <c r="CB26" s="1"/>
  <c r="AM286"/>
  <c r="BA286"/>
  <c r="BJ26" s="1"/>
  <c r="AL286" l="1"/>
  <c r="P286"/>
  <c r="C287"/>
  <c r="BS287"/>
  <c r="CC26" s="1"/>
  <c r="AM287"/>
  <c r="BA287"/>
  <c r="BK26" s="1"/>
  <c r="AL287" l="1"/>
  <c r="P287"/>
  <c r="AM288"/>
  <c r="C288"/>
  <c r="BA288"/>
  <c r="BL26" s="1"/>
  <c r="BS288"/>
  <c r="CD26" s="1"/>
  <c r="AL288" l="1"/>
  <c r="P288"/>
  <c r="AM289"/>
  <c r="BS289"/>
  <c r="CE26" s="1"/>
  <c r="BA289"/>
  <c r="BM26" s="1"/>
  <c r="C289"/>
  <c r="AL289" l="1"/>
  <c r="P289"/>
  <c r="BS290"/>
  <c r="CF26" s="1"/>
  <c r="CG26" s="1"/>
  <c r="AM290"/>
  <c r="BA290"/>
  <c r="BN26" s="1"/>
  <c r="BO26" s="1"/>
  <c r="C290"/>
  <c r="D569"/>
  <c r="D26" i="2" s="1"/>
  <c r="D27" s="1"/>
  <c r="AL290" i="1" l="1"/>
  <c r="P290"/>
  <c r="F26" i="2"/>
  <c r="M26"/>
  <c r="E26"/>
  <c r="L26"/>
  <c r="C291" i="1"/>
  <c r="AM291"/>
  <c r="BS291"/>
  <c r="BU27" s="1"/>
  <c r="BA291"/>
  <c r="BC27" s="1"/>
  <c r="D615"/>
  <c r="C615" s="1"/>
  <c r="C569"/>
  <c r="D131" i="2" s="1"/>
  <c r="D132" s="1"/>
  <c r="D661" i="1"/>
  <c r="AL291" l="1"/>
  <c r="P291"/>
  <c r="E131" i="2"/>
  <c r="L131"/>
  <c r="F131"/>
  <c r="M131"/>
  <c r="C661" i="1"/>
  <c r="AM292"/>
  <c r="BA292"/>
  <c r="BD27" s="1"/>
  <c r="C292"/>
  <c r="BS292"/>
  <c r="BV27" s="1"/>
  <c r="AL292" l="1"/>
  <c r="P292"/>
  <c r="BA293"/>
  <c r="BE27" s="1"/>
  <c r="BS293"/>
  <c r="BW27" s="1"/>
  <c r="C293"/>
  <c r="AM293"/>
  <c r="AL293" l="1"/>
  <c r="P293"/>
  <c r="BS294"/>
  <c r="BX27" s="1"/>
  <c r="C294"/>
  <c r="AM294"/>
  <c r="BA294"/>
  <c r="BF27" s="1"/>
  <c r="AL294" l="1"/>
  <c r="P294"/>
  <c r="BS295"/>
  <c r="BY27" s="1"/>
  <c r="BA295"/>
  <c r="BG27" s="1"/>
  <c r="C295"/>
  <c r="AM295"/>
  <c r="AL295" l="1"/>
  <c r="P295"/>
  <c r="C296"/>
  <c r="BS296"/>
  <c r="BZ27" s="1"/>
  <c r="AM296"/>
  <c r="BA296"/>
  <c r="BH27" s="1"/>
  <c r="AL296" l="1"/>
  <c r="P296"/>
  <c r="C297"/>
  <c r="AM297"/>
  <c r="BA297"/>
  <c r="BI27" s="1"/>
  <c r="BS297"/>
  <c r="CA27" s="1"/>
  <c r="AL297" l="1"/>
  <c r="P297"/>
  <c r="C298"/>
  <c r="BS298"/>
  <c r="CB27" s="1"/>
  <c r="AM298"/>
  <c r="BA298"/>
  <c r="BJ27" s="1"/>
  <c r="AL298" l="1"/>
  <c r="P298"/>
  <c r="BA299"/>
  <c r="BK27" s="1"/>
  <c r="AM299"/>
  <c r="C299"/>
  <c r="BS299"/>
  <c r="CC27" s="1"/>
  <c r="AL299" l="1"/>
  <c r="P299"/>
  <c r="AM300"/>
  <c r="C300"/>
  <c r="BA300"/>
  <c r="BL27" s="1"/>
  <c r="BS300"/>
  <c r="CD27" s="1"/>
  <c r="AL300" l="1"/>
  <c r="P300"/>
  <c r="AM301"/>
  <c r="BA301"/>
  <c r="BM27" s="1"/>
  <c r="C301"/>
  <c r="BS301"/>
  <c r="CE27" s="1"/>
  <c r="AL301" l="1"/>
  <c r="P301"/>
  <c r="BA302"/>
  <c r="BN27" s="1"/>
  <c r="BO27" s="1"/>
  <c r="BS302"/>
  <c r="CF27" s="1"/>
  <c r="CG27" s="1"/>
  <c r="C302"/>
  <c r="AM302"/>
  <c r="D570"/>
  <c r="AL302" l="1"/>
  <c r="P302"/>
  <c r="D616"/>
  <c r="C616" s="1"/>
  <c r="C570"/>
  <c r="D662"/>
  <c r="AM303"/>
  <c r="C303"/>
  <c r="BA303"/>
  <c r="BC28" s="1"/>
  <c r="BS303"/>
  <c r="BU28" s="1"/>
  <c r="AL303" l="1"/>
  <c r="P303"/>
  <c r="C662"/>
  <c r="BA304"/>
  <c r="BD28" s="1"/>
  <c r="AM304"/>
  <c r="C304"/>
  <c r="BS304"/>
  <c r="BV28" s="1"/>
  <c r="AL304" l="1"/>
  <c r="P304"/>
  <c r="AM305"/>
  <c r="C305"/>
  <c r="BS305"/>
  <c r="BW28" s="1"/>
  <c r="BA305"/>
  <c r="BE28" s="1"/>
  <c r="AL305" l="1"/>
  <c r="P305"/>
  <c r="AM306"/>
  <c r="BS306"/>
  <c r="BX28" s="1"/>
  <c r="BA306"/>
  <c r="BF28" s="1"/>
  <c r="C306"/>
  <c r="AL306" l="1"/>
  <c r="P306"/>
  <c r="AM307"/>
  <c r="C307"/>
  <c r="BS307"/>
  <c r="BY28" s="1"/>
  <c r="BA307"/>
  <c r="BG28" s="1"/>
  <c r="AL307" l="1"/>
  <c r="P307"/>
  <c r="BS308"/>
  <c r="BZ28" s="1"/>
  <c r="AM308"/>
  <c r="C308"/>
  <c r="BA308"/>
  <c r="BH28" s="1"/>
  <c r="AL308" l="1"/>
  <c r="P308"/>
  <c r="AM309"/>
  <c r="BS309"/>
  <c r="CA28" s="1"/>
  <c r="C309"/>
  <c r="BA309"/>
  <c r="BI28" s="1"/>
  <c r="AL309" l="1"/>
  <c r="P309"/>
  <c r="C310"/>
  <c r="BS310"/>
  <c r="CB28" s="1"/>
  <c r="AM310"/>
  <c r="BA310"/>
  <c r="BJ28" s="1"/>
  <c r="AL310" l="1"/>
  <c r="P310"/>
  <c r="AM311"/>
  <c r="BA311"/>
  <c r="BK28" s="1"/>
  <c r="C311"/>
  <c r="BS311"/>
  <c r="CC28" s="1"/>
  <c r="AL311" l="1"/>
  <c r="P311"/>
  <c r="C312"/>
  <c r="AM312"/>
  <c r="BS312"/>
  <c r="CD28" s="1"/>
  <c r="BA312"/>
  <c r="BL28" s="1"/>
  <c r="AL312" l="1"/>
  <c r="P312"/>
  <c r="C313"/>
  <c r="AM313"/>
  <c r="BS313"/>
  <c r="CE28" s="1"/>
  <c r="BA313"/>
  <c r="BM28" s="1"/>
  <c r="AL313" l="1"/>
  <c r="P313"/>
  <c r="BS314"/>
  <c r="CF28" s="1"/>
  <c r="CG28" s="1"/>
  <c r="C314"/>
  <c r="AM314"/>
  <c r="BA314"/>
  <c r="BN28" s="1"/>
  <c r="BO28" s="1"/>
  <c r="D571"/>
  <c r="AL314" l="1"/>
  <c r="P314"/>
  <c r="D617"/>
  <c r="C617" s="1"/>
  <c r="C571"/>
  <c r="D663"/>
  <c r="AM315"/>
  <c r="C315"/>
  <c r="BA315"/>
  <c r="BC29" s="1"/>
  <c r="BS315"/>
  <c r="BU29" s="1"/>
  <c r="AL315" l="1"/>
  <c r="P315"/>
  <c r="C663"/>
  <c r="AM316"/>
  <c r="C316"/>
  <c r="BA316"/>
  <c r="BD29" s="1"/>
  <c r="BS316"/>
  <c r="BV29" s="1"/>
  <c r="AL316" l="1"/>
  <c r="P316"/>
  <c r="AM317"/>
  <c r="BS317"/>
  <c r="BW29" s="1"/>
  <c r="BA317"/>
  <c r="BE29" s="1"/>
  <c r="C317"/>
  <c r="AL317" l="1"/>
  <c r="P317"/>
  <c r="AM318"/>
  <c r="BA318"/>
  <c r="BF29" s="1"/>
  <c r="C318"/>
  <c r="BS318"/>
  <c r="BX29" s="1"/>
  <c r="AL318" l="1"/>
  <c r="P318"/>
  <c r="BS319"/>
  <c r="BY29" s="1"/>
  <c r="BA319"/>
  <c r="BG29" s="1"/>
  <c r="AM319"/>
  <c r="C319"/>
  <c r="AL319" l="1"/>
  <c r="P319"/>
  <c r="AM320"/>
  <c r="BA320"/>
  <c r="BH29" s="1"/>
  <c r="BS320"/>
  <c r="BZ29" s="1"/>
  <c r="C320"/>
  <c r="AL320" l="1"/>
  <c r="P320"/>
  <c r="C321"/>
  <c r="AM321"/>
  <c r="BS321"/>
  <c r="CA29" s="1"/>
  <c r="BA321"/>
  <c r="BI29" s="1"/>
  <c r="AL321" l="1"/>
  <c r="P321"/>
  <c r="AM322"/>
  <c r="BS322"/>
  <c r="CB29" s="1"/>
  <c r="C322"/>
  <c r="BA322"/>
  <c r="BJ29" s="1"/>
  <c r="AL322" l="1"/>
  <c r="P322"/>
  <c r="AM323"/>
  <c r="BS323"/>
  <c r="CC29" s="1"/>
  <c r="BA323"/>
  <c r="BK29" s="1"/>
  <c r="C323"/>
  <c r="AL323" l="1"/>
  <c r="P323"/>
  <c r="BS324"/>
  <c r="CD29" s="1"/>
  <c r="C324"/>
  <c r="AM324"/>
  <c r="BA324"/>
  <c r="BL29" s="1"/>
  <c r="AL324" l="1"/>
  <c r="P324"/>
  <c r="BA325"/>
  <c r="BM29" s="1"/>
  <c r="C325"/>
  <c r="BS325"/>
  <c r="CE29" s="1"/>
  <c r="AM325"/>
  <c r="AL325" l="1"/>
  <c r="P325"/>
  <c r="AM326"/>
  <c r="BS326"/>
  <c r="CF29" s="1"/>
  <c r="CG29" s="1"/>
  <c r="BA326"/>
  <c r="BN29" s="1"/>
  <c r="BO29" s="1"/>
  <c r="C326"/>
  <c r="D572"/>
  <c r="AL326" l="1"/>
  <c r="P326"/>
  <c r="AM327"/>
  <c r="C327"/>
  <c r="BA327"/>
  <c r="BC30" s="1"/>
  <c r="BS327"/>
  <c r="BU30" s="1"/>
  <c r="D618"/>
  <c r="C618" s="1"/>
  <c r="C572"/>
  <c r="D664"/>
  <c r="AL327" l="1"/>
  <c r="P327"/>
  <c r="C664"/>
  <c r="AM328"/>
  <c r="BA328"/>
  <c r="BD30" s="1"/>
  <c r="C328"/>
  <c r="BS328"/>
  <c r="BV30" s="1"/>
  <c r="AL328" l="1"/>
  <c r="P328"/>
  <c r="AM329"/>
  <c r="BA329"/>
  <c r="BE30" s="1"/>
  <c r="BS329"/>
  <c r="BW30" s="1"/>
  <c r="C329"/>
  <c r="AL329" l="1"/>
  <c r="P329"/>
  <c r="AM330"/>
  <c r="C330"/>
  <c r="BS330"/>
  <c r="BX30" s="1"/>
  <c r="BA330"/>
  <c r="BF30" s="1"/>
  <c r="AL330" l="1"/>
  <c r="P330"/>
  <c r="AM331"/>
  <c r="BA331"/>
  <c r="BG30" s="1"/>
  <c r="C331"/>
  <c r="BS331"/>
  <c r="BY30" s="1"/>
  <c r="AL331" l="1"/>
  <c r="P331"/>
  <c r="AM332"/>
  <c r="BA332"/>
  <c r="BH30" s="1"/>
  <c r="C332"/>
  <c r="BS332"/>
  <c r="BZ30" s="1"/>
  <c r="AL332" l="1"/>
  <c r="P332"/>
  <c r="AM333"/>
  <c r="BS333"/>
  <c r="CA30" s="1"/>
  <c r="BA333"/>
  <c r="BI30" s="1"/>
  <c r="C333"/>
  <c r="AL333" l="1"/>
  <c r="P333"/>
  <c r="AM334"/>
  <c r="BS334"/>
  <c r="CB30" s="1"/>
  <c r="C334"/>
  <c r="BA334"/>
  <c r="BJ30" s="1"/>
  <c r="AL334" l="1"/>
  <c r="P334"/>
  <c r="BS335"/>
  <c r="CC30" s="1"/>
  <c r="C335"/>
  <c r="AM335"/>
  <c r="BA335"/>
  <c r="BK30" s="1"/>
  <c r="AL335" l="1"/>
  <c r="P335"/>
  <c r="AM336"/>
  <c r="BA336"/>
  <c r="BL30" s="1"/>
  <c r="C336"/>
  <c r="BS336"/>
  <c r="CD30" s="1"/>
  <c r="AL336" l="1"/>
  <c r="P336"/>
  <c r="AM337"/>
  <c r="BS337"/>
  <c r="CE30" s="1"/>
  <c r="BA337"/>
  <c r="BM30" s="1"/>
  <c r="C337"/>
  <c r="AL337" l="1"/>
  <c r="P337"/>
  <c r="AM338"/>
  <c r="BA338"/>
  <c r="BN30" s="1"/>
  <c r="BO30" s="1"/>
  <c r="C338"/>
  <c r="BS338"/>
  <c r="CF30" s="1"/>
  <c r="CG30" s="1"/>
  <c r="D573"/>
  <c r="AL338" l="1"/>
  <c r="P338"/>
  <c r="C339"/>
  <c r="AM339"/>
  <c r="BS339"/>
  <c r="BU31" s="1"/>
  <c r="BA339"/>
  <c r="BC31" s="1"/>
  <c r="D619"/>
  <c r="C619" s="1"/>
  <c r="C573"/>
  <c r="D665"/>
  <c r="AL339" l="1"/>
  <c r="P339"/>
  <c r="C665"/>
  <c r="BS340"/>
  <c r="BV31" s="1"/>
  <c r="AM340"/>
  <c r="C340"/>
  <c r="BA340"/>
  <c r="BD31" s="1"/>
  <c r="AL340" l="1"/>
  <c r="P340"/>
  <c r="BS341"/>
  <c r="BW31" s="1"/>
  <c r="BA341"/>
  <c r="BE31" s="1"/>
  <c r="AM341"/>
  <c r="C341"/>
  <c r="AL341" l="1"/>
  <c r="P341"/>
  <c r="AM342"/>
  <c r="C342"/>
  <c r="BS342"/>
  <c r="BX31" s="1"/>
  <c r="BA342"/>
  <c r="BF31" s="1"/>
  <c r="AL342" l="1"/>
  <c r="P342"/>
  <c r="C343"/>
  <c r="BS343"/>
  <c r="BY31" s="1"/>
  <c r="AM343"/>
  <c r="BA343"/>
  <c r="BG31" s="1"/>
  <c r="AL343" l="1"/>
  <c r="P343"/>
  <c r="AM344"/>
  <c r="C344"/>
  <c r="BS344"/>
  <c r="BZ31" s="1"/>
  <c r="BA344"/>
  <c r="BH31" s="1"/>
  <c r="AL344" l="1"/>
  <c r="P344"/>
  <c r="AM345"/>
  <c r="C345"/>
  <c r="BA345"/>
  <c r="BI31" s="1"/>
  <c r="BS345"/>
  <c r="CA31" s="1"/>
  <c r="AL345" l="1"/>
  <c r="P345"/>
  <c r="AM346"/>
  <c r="BS346"/>
  <c r="CB31" s="1"/>
  <c r="BA346"/>
  <c r="BJ31" s="1"/>
  <c r="C346"/>
  <c r="AL346" l="1"/>
  <c r="P346"/>
  <c r="BS347"/>
  <c r="CC31" s="1"/>
  <c r="C347"/>
  <c r="BA347"/>
  <c r="BK31" s="1"/>
  <c r="AM347"/>
  <c r="AL347" l="1"/>
  <c r="P347"/>
  <c r="AM348"/>
  <c r="BA348"/>
  <c r="BL31" s="1"/>
  <c r="BS348"/>
  <c r="CD31" s="1"/>
  <c r="C348"/>
  <c r="AL348" l="1"/>
  <c r="P348"/>
  <c r="BS349"/>
  <c r="CE31" s="1"/>
  <c r="BA349"/>
  <c r="BM31" s="1"/>
  <c r="AM349"/>
  <c r="C349"/>
  <c r="AL349" l="1"/>
  <c r="P349"/>
  <c r="BA350"/>
  <c r="BN31" s="1"/>
  <c r="BO31" s="1"/>
  <c r="BS350"/>
  <c r="CF31" s="1"/>
  <c r="CG31" s="1"/>
  <c r="C350"/>
  <c r="AM350"/>
  <c r="D574"/>
  <c r="AL350" l="1"/>
  <c r="P350"/>
  <c r="C351"/>
  <c r="AM351"/>
  <c r="BA351"/>
  <c r="BC32" s="1"/>
  <c r="BS351"/>
  <c r="BU32" s="1"/>
  <c r="D620"/>
  <c r="C620" s="1"/>
  <c r="C574"/>
  <c r="D666"/>
  <c r="AL351" l="1"/>
  <c r="P351"/>
  <c r="C666"/>
  <c r="C352"/>
  <c r="AM352"/>
  <c r="BS352"/>
  <c r="BV32" s="1"/>
  <c r="BA352"/>
  <c r="BD32" s="1"/>
  <c r="AL352" l="1"/>
  <c r="P352"/>
  <c r="BA353"/>
  <c r="BE32" s="1"/>
  <c r="BS353"/>
  <c r="BW32" s="1"/>
  <c r="AM353"/>
  <c r="C353"/>
  <c r="AL353" l="1"/>
  <c r="P353"/>
  <c r="C354"/>
  <c r="AM354"/>
  <c r="BA354"/>
  <c r="BF32" s="1"/>
  <c r="BS354"/>
  <c r="BX32" s="1"/>
  <c r="AL354" l="1"/>
  <c r="P354"/>
  <c r="AM355"/>
  <c r="BA355"/>
  <c r="BG32" s="1"/>
  <c r="C355"/>
  <c r="BS355"/>
  <c r="BY32" s="1"/>
  <c r="AL355" l="1"/>
  <c r="P355"/>
  <c r="AM356"/>
  <c r="C356"/>
  <c r="BS356"/>
  <c r="BZ32" s="1"/>
  <c r="BA356"/>
  <c r="BH32" s="1"/>
  <c r="AL356" l="1"/>
  <c r="P356"/>
  <c r="AM357"/>
  <c r="BA357"/>
  <c r="BI32" s="1"/>
  <c r="BS357"/>
  <c r="CA32" s="1"/>
  <c r="C357"/>
  <c r="AL357" l="1"/>
  <c r="P357"/>
  <c r="AM358"/>
  <c r="BA358"/>
  <c r="BJ32" s="1"/>
  <c r="C358"/>
  <c r="BS358"/>
  <c r="CB32" s="1"/>
  <c r="AL358" l="1"/>
  <c r="P358"/>
  <c r="AM359"/>
  <c r="C359"/>
  <c r="BS359"/>
  <c r="CC32" s="1"/>
  <c r="BA359"/>
  <c r="BK32" s="1"/>
  <c r="AL359" l="1"/>
  <c r="P359"/>
  <c r="AM360"/>
  <c r="C360"/>
  <c r="BS360"/>
  <c r="CD32" s="1"/>
  <c r="BA360"/>
  <c r="BL32" s="1"/>
  <c r="AL360" l="1"/>
  <c r="P360"/>
  <c r="AM361"/>
  <c r="C361"/>
  <c r="BS361"/>
  <c r="CE32" s="1"/>
  <c r="BA361"/>
  <c r="BM32" s="1"/>
  <c r="AL361" l="1"/>
  <c r="P361"/>
  <c r="BA362"/>
  <c r="BN32" s="1"/>
  <c r="BO32" s="1"/>
  <c r="AM362"/>
  <c r="BS362"/>
  <c r="CF32" s="1"/>
  <c r="CG32" s="1"/>
  <c r="C362"/>
  <c r="D575"/>
  <c r="AL362" l="1"/>
  <c r="P362"/>
  <c r="D621"/>
  <c r="C621" s="1"/>
  <c r="C575"/>
  <c r="D667"/>
  <c r="AM363"/>
  <c r="C363"/>
  <c r="BA363"/>
  <c r="BC33" s="1"/>
  <c r="BS363"/>
  <c r="BU33" s="1"/>
  <c r="AL363" l="1"/>
  <c r="P363"/>
  <c r="C667"/>
  <c r="AM364"/>
  <c r="C364"/>
  <c r="BA364"/>
  <c r="BD33" s="1"/>
  <c r="BS364"/>
  <c r="BV33" s="1"/>
  <c r="AL364" l="1"/>
  <c r="P364"/>
  <c r="C365"/>
  <c r="AM365"/>
  <c r="BA365"/>
  <c r="BE33" s="1"/>
  <c r="BS365"/>
  <c r="BW33" s="1"/>
  <c r="AL365" l="1"/>
  <c r="P365"/>
  <c r="BA366"/>
  <c r="BF33" s="1"/>
  <c r="AM366"/>
  <c r="BS366"/>
  <c r="BX33" s="1"/>
  <c r="C366"/>
  <c r="AL366" l="1"/>
  <c r="P366"/>
  <c r="BS367"/>
  <c r="BY33" s="1"/>
  <c r="C367"/>
  <c r="BA367"/>
  <c r="BG33" s="1"/>
  <c r="AM367"/>
  <c r="AL367" l="1"/>
  <c r="P367"/>
  <c r="AM368"/>
  <c r="BS368"/>
  <c r="BZ33" s="1"/>
  <c r="C368"/>
  <c r="BA368"/>
  <c r="BH33" s="1"/>
  <c r="AL368" l="1"/>
  <c r="P368"/>
  <c r="BA369"/>
  <c r="BI33" s="1"/>
  <c r="C369"/>
  <c r="AM369"/>
  <c r="BS369"/>
  <c r="CA33" s="1"/>
  <c r="AL369" l="1"/>
  <c r="P369"/>
  <c r="BS370"/>
  <c r="CB33" s="1"/>
  <c r="C370"/>
  <c r="AM370"/>
  <c r="BA370"/>
  <c r="BJ33" s="1"/>
  <c r="AL370" l="1"/>
  <c r="P370"/>
  <c r="AM371"/>
  <c r="C371"/>
  <c r="BA371"/>
  <c r="BK33" s="1"/>
  <c r="BS371"/>
  <c r="CC33" s="1"/>
  <c r="AL371" l="1"/>
  <c r="P371"/>
  <c r="BS372"/>
  <c r="CD33" s="1"/>
  <c r="BA372"/>
  <c r="BL33" s="1"/>
  <c r="AM372"/>
  <c r="C372"/>
  <c r="AL372" l="1"/>
  <c r="P372"/>
  <c r="BA373"/>
  <c r="BM33" s="1"/>
  <c r="BS373"/>
  <c r="CE33" s="1"/>
  <c r="C373"/>
  <c r="AM373"/>
  <c r="AL373" l="1"/>
  <c r="P373"/>
  <c r="BS374"/>
  <c r="CF33" s="1"/>
  <c r="CG33" s="1"/>
  <c r="C374"/>
  <c r="BA374"/>
  <c r="BN33" s="1"/>
  <c r="BO33" s="1"/>
  <c r="AM374"/>
  <c r="D576"/>
  <c r="AL374" l="1"/>
  <c r="P374"/>
  <c r="D622"/>
  <c r="C622" s="1"/>
  <c r="C576"/>
  <c r="D668"/>
  <c r="AM375"/>
  <c r="C375"/>
  <c r="BS375"/>
  <c r="BU34" s="1"/>
  <c r="BA375"/>
  <c r="BC34" s="1"/>
  <c r="AL375" l="1"/>
  <c r="P375"/>
  <c r="C376"/>
  <c r="AM376"/>
  <c r="BA376"/>
  <c r="BD34" s="1"/>
  <c r="BS376"/>
  <c r="BV34" s="1"/>
  <c r="C668"/>
  <c r="AL376" l="1"/>
  <c r="P376"/>
  <c r="BA377"/>
  <c r="BE34" s="1"/>
  <c r="BS377"/>
  <c r="BW34" s="1"/>
  <c r="C377"/>
  <c r="AM377"/>
  <c r="AL377" l="1"/>
  <c r="P377"/>
  <c r="BA378"/>
  <c r="BF34" s="1"/>
  <c r="C378"/>
  <c r="AM378"/>
  <c r="BS378"/>
  <c r="BX34" s="1"/>
  <c r="AL378" l="1"/>
  <c r="P378"/>
  <c r="AM379"/>
  <c r="BS379"/>
  <c r="BY34" s="1"/>
  <c r="BA379"/>
  <c r="BG34" s="1"/>
  <c r="C379"/>
  <c r="AL379" l="1"/>
  <c r="P379"/>
  <c r="BA380"/>
  <c r="BH34" s="1"/>
  <c r="AM380"/>
  <c r="BS380"/>
  <c r="BZ34" s="1"/>
  <c r="C380"/>
  <c r="AL380" l="1"/>
  <c r="P380"/>
  <c r="AM381"/>
  <c r="BS381"/>
  <c r="CA34" s="1"/>
  <c r="BA381"/>
  <c r="BI34" s="1"/>
  <c r="C381"/>
  <c r="AL381" l="1"/>
  <c r="P381"/>
  <c r="BS382"/>
  <c r="CB34" s="1"/>
  <c r="BA382"/>
  <c r="BJ34" s="1"/>
  <c r="AM382"/>
  <c r="C382"/>
  <c r="AL382" l="1"/>
  <c r="P382"/>
  <c r="AM383"/>
  <c r="BS383"/>
  <c r="CC34" s="1"/>
  <c r="BA383"/>
  <c r="BK34" s="1"/>
  <c r="C383"/>
  <c r="AL383" l="1"/>
  <c r="P383"/>
  <c r="AM384"/>
  <c r="BA384"/>
  <c r="BL34" s="1"/>
  <c r="C384"/>
  <c r="BS384"/>
  <c r="CD34" s="1"/>
  <c r="AL384" l="1"/>
  <c r="P384"/>
  <c r="BA385"/>
  <c r="BM34" s="1"/>
  <c r="AM385"/>
  <c r="BS385"/>
  <c r="CE34" s="1"/>
  <c r="C385"/>
  <c r="AL385" l="1"/>
  <c r="P385"/>
  <c r="BS386"/>
  <c r="CF34" s="1"/>
  <c r="CG34" s="1"/>
  <c r="AM386"/>
  <c r="BA386"/>
  <c r="BN34" s="1"/>
  <c r="BO34" s="1"/>
  <c r="C386"/>
  <c r="D577"/>
  <c r="AL386" l="1"/>
  <c r="P386"/>
  <c r="C387"/>
  <c r="AM387"/>
  <c r="BA387"/>
  <c r="BC35" s="1"/>
  <c r="BS387"/>
  <c r="BU35" s="1"/>
  <c r="D623"/>
  <c r="C623" s="1"/>
  <c r="C577"/>
  <c r="D669"/>
  <c r="AL387" l="1"/>
  <c r="P387"/>
  <c r="AM388"/>
  <c r="BA388"/>
  <c r="BD35" s="1"/>
  <c r="BS388"/>
  <c r="BV35" s="1"/>
  <c r="C388"/>
  <c r="C669"/>
  <c r="AL388" l="1"/>
  <c r="P388"/>
  <c r="C389"/>
  <c r="AM389"/>
  <c r="BS389"/>
  <c r="BW35" s="1"/>
  <c r="BA389"/>
  <c r="BE35" s="1"/>
  <c r="AL389" l="1"/>
  <c r="P389"/>
  <c r="BA390"/>
  <c r="BF35" s="1"/>
  <c r="C390"/>
  <c r="AM390"/>
  <c r="BS390"/>
  <c r="BX35" s="1"/>
  <c r="AL390" l="1"/>
  <c r="P390"/>
  <c r="AM391"/>
  <c r="BS391"/>
  <c r="BY35" s="1"/>
  <c r="BA391"/>
  <c r="BG35" s="1"/>
  <c r="C391"/>
  <c r="AL391" l="1"/>
  <c r="P391"/>
  <c r="AM392"/>
  <c r="BS392"/>
  <c r="BZ35" s="1"/>
  <c r="C392"/>
  <c r="BA392"/>
  <c r="BH35" s="1"/>
  <c r="AL392" l="1"/>
  <c r="P392"/>
  <c r="BA393"/>
  <c r="BI35" s="1"/>
  <c r="BS393"/>
  <c r="CA35" s="1"/>
  <c r="C393"/>
  <c r="AM393"/>
  <c r="AL393" l="1"/>
  <c r="P393"/>
  <c r="AM394"/>
  <c r="BS394"/>
  <c r="CB35" s="1"/>
  <c r="BA394"/>
  <c r="BJ35" s="1"/>
  <c r="C394"/>
  <c r="AL394" l="1"/>
  <c r="P394"/>
  <c r="AM395"/>
  <c r="C395"/>
  <c r="BA395"/>
  <c r="BK35" s="1"/>
  <c r="BS395"/>
  <c r="CC35" s="1"/>
  <c r="AL395" l="1"/>
  <c r="P395"/>
  <c r="AM396"/>
  <c r="BA396"/>
  <c r="BL35" s="1"/>
  <c r="C396"/>
  <c r="BS396"/>
  <c r="CD35" s="1"/>
  <c r="AL396" l="1"/>
  <c r="P396"/>
  <c r="AM397"/>
  <c r="BA397"/>
  <c r="BM35" s="1"/>
  <c r="C397"/>
  <c r="BS397"/>
  <c r="CE35" s="1"/>
  <c r="AL397" l="1"/>
  <c r="P397"/>
  <c r="AM398"/>
  <c r="BA398"/>
  <c r="BN35" s="1"/>
  <c r="BO35" s="1"/>
  <c r="C398"/>
  <c r="BS398"/>
  <c r="CF35" s="1"/>
  <c r="CG35" s="1"/>
  <c r="D578"/>
  <c r="AL398" l="1"/>
  <c r="P398"/>
  <c r="AM399"/>
  <c r="C399"/>
  <c r="BA399"/>
  <c r="BC36" s="1"/>
  <c r="BS399"/>
  <c r="BU36" s="1"/>
  <c r="D624"/>
  <c r="C624" s="1"/>
  <c r="C578"/>
  <c r="D670"/>
  <c r="AL399" l="1"/>
  <c r="P399"/>
  <c r="C670"/>
  <c r="AM400"/>
  <c r="C400"/>
  <c r="BA400"/>
  <c r="BD36" s="1"/>
  <c r="BS400"/>
  <c r="BV36" s="1"/>
  <c r="AL400" l="1"/>
  <c r="P400"/>
  <c r="AM401"/>
  <c r="BS401"/>
  <c r="BW36" s="1"/>
  <c r="C401"/>
  <c r="BA401"/>
  <c r="BE36" s="1"/>
  <c r="AL401" l="1"/>
  <c r="P401"/>
  <c r="AM402"/>
  <c r="C402"/>
  <c r="BA402"/>
  <c r="BF36" s="1"/>
  <c r="BS402"/>
  <c r="BX36" s="1"/>
  <c r="AL402" l="1"/>
  <c r="P402"/>
  <c r="AM403"/>
  <c r="BA403"/>
  <c r="BG36" s="1"/>
  <c r="BS403"/>
  <c r="BY36" s="1"/>
  <c r="C403"/>
  <c r="AL403" l="1"/>
  <c r="P403"/>
  <c r="AM404"/>
  <c r="BS404"/>
  <c r="BZ36" s="1"/>
  <c r="BA404"/>
  <c r="BH36" s="1"/>
  <c r="C404"/>
  <c r="AL404" l="1"/>
  <c r="P404"/>
  <c r="AM405"/>
  <c r="BS405"/>
  <c r="CA36" s="1"/>
  <c r="BA405"/>
  <c r="BI36" s="1"/>
  <c r="C405"/>
  <c r="AL405" l="1"/>
  <c r="P405"/>
  <c r="AM406"/>
  <c r="C406"/>
  <c r="BS406"/>
  <c r="CB36" s="1"/>
  <c r="BA406"/>
  <c r="BJ36" s="1"/>
  <c r="AL406" l="1"/>
  <c r="P406"/>
  <c r="AM407"/>
  <c r="BA407"/>
  <c r="BK36" s="1"/>
  <c r="C407"/>
  <c r="BS407"/>
  <c r="CC36" s="1"/>
  <c r="AL407" l="1"/>
  <c r="P407"/>
  <c r="BA408"/>
  <c r="BL36" s="1"/>
  <c r="AM408"/>
  <c r="BS408"/>
  <c r="CD36" s="1"/>
  <c r="C408"/>
  <c r="AL408" l="1"/>
  <c r="P408"/>
  <c r="BA409"/>
  <c r="BM36" s="1"/>
  <c r="BO36" s="1"/>
  <c r="C409"/>
  <c r="BS409"/>
  <c r="CE36" s="1"/>
  <c r="CG36" s="1"/>
  <c r="AM409"/>
  <c r="AL409" l="1"/>
  <c r="P409"/>
  <c r="AM410"/>
  <c r="BA410"/>
  <c r="BN36" s="1"/>
  <c r="C410"/>
  <c r="BS410"/>
  <c r="CF36" s="1"/>
  <c r="D579"/>
  <c r="AL410" l="1"/>
  <c r="P410"/>
  <c r="D625"/>
  <c r="C625" s="1"/>
  <c r="C579"/>
  <c r="D671"/>
  <c r="AM411"/>
  <c r="C411"/>
  <c r="BA411"/>
  <c r="BC37" s="1"/>
  <c r="BS411"/>
  <c r="BU37" s="1"/>
  <c r="AL411" l="1"/>
  <c r="P411"/>
  <c r="C671"/>
  <c r="AM412"/>
  <c r="C412"/>
  <c r="BS412"/>
  <c r="BV37" s="1"/>
  <c r="BA412"/>
  <c r="BD37" s="1"/>
  <c r="AL412" l="1"/>
  <c r="P412"/>
  <c r="BA413"/>
  <c r="BE37" s="1"/>
  <c r="BS413"/>
  <c r="BW37" s="1"/>
  <c r="AM413"/>
  <c r="C413"/>
  <c r="AL413" l="1"/>
  <c r="P413"/>
  <c r="AM414"/>
  <c r="BA414"/>
  <c r="BF37" s="1"/>
  <c r="C414"/>
  <c r="BS414"/>
  <c r="BX37" s="1"/>
  <c r="AL414" l="1"/>
  <c r="P414"/>
  <c r="AM415"/>
  <c r="C415"/>
  <c r="BA415"/>
  <c r="BG37" s="1"/>
  <c r="BS415"/>
  <c r="BY37" s="1"/>
  <c r="AL415" l="1"/>
  <c r="P415"/>
  <c r="C416"/>
  <c r="BS416"/>
  <c r="BZ37" s="1"/>
  <c r="BA416"/>
  <c r="BH37" s="1"/>
  <c r="AM416"/>
  <c r="AL416" l="1"/>
  <c r="P416"/>
  <c r="AM417"/>
  <c r="C417"/>
  <c r="BA417"/>
  <c r="BI37" s="1"/>
  <c r="BS417"/>
  <c r="CA37" s="1"/>
  <c r="AL417" l="1"/>
  <c r="P417"/>
  <c r="AM418"/>
  <c r="BA418"/>
  <c r="BJ37" s="1"/>
  <c r="C418"/>
  <c r="BS418"/>
  <c r="CB37" s="1"/>
  <c r="AL418" l="1"/>
  <c r="P418"/>
  <c r="BA419"/>
  <c r="BK37" s="1"/>
  <c r="AM419"/>
  <c r="C419"/>
  <c r="BS419"/>
  <c r="CC37" s="1"/>
  <c r="AL419" l="1"/>
  <c r="P419"/>
  <c r="AM420"/>
  <c r="C420"/>
  <c r="BS420"/>
  <c r="CD37" s="1"/>
  <c r="BA420"/>
  <c r="BL37" s="1"/>
  <c r="AL420" l="1"/>
  <c r="P420"/>
  <c r="BS421"/>
  <c r="CE37" s="1"/>
  <c r="BA421"/>
  <c r="BM37" s="1"/>
  <c r="AM421"/>
  <c r="C421"/>
  <c r="AL421" l="1"/>
  <c r="P421"/>
  <c r="AM422"/>
  <c r="BA422"/>
  <c r="BN37" s="1"/>
  <c r="BO37" s="1"/>
  <c r="C422"/>
  <c r="BS422"/>
  <c r="CF37" s="1"/>
  <c r="CG37" s="1"/>
  <c r="D580"/>
  <c r="AL422" l="1"/>
  <c r="P422"/>
  <c r="C423"/>
  <c r="BS423"/>
  <c r="BU38" s="1"/>
  <c r="BA423"/>
  <c r="BC38" s="1"/>
  <c r="D626"/>
  <c r="C626" s="1"/>
  <c r="C580"/>
  <c r="D672"/>
  <c r="P423" l="1"/>
  <c r="BA424"/>
  <c r="BD38" s="1"/>
  <c r="BS424"/>
  <c r="BV38" s="1"/>
  <c r="C424"/>
  <c r="C672"/>
  <c r="P424" l="1"/>
  <c r="BS425"/>
  <c r="BW38" s="1"/>
  <c r="C425"/>
  <c r="BA425"/>
  <c r="BE38" s="1"/>
  <c r="P425" l="1"/>
  <c r="C426"/>
  <c r="BS426"/>
  <c r="BX38" s="1"/>
  <c r="BA426"/>
  <c r="BF38" s="1"/>
  <c r="P426" l="1"/>
  <c r="C427"/>
  <c r="BA427"/>
  <c r="BG38" s="1"/>
  <c r="BS427"/>
  <c r="BY38" s="1"/>
  <c r="P427" l="1"/>
  <c r="C428"/>
  <c r="BA428"/>
  <c r="BH38" s="1"/>
  <c r="BS428"/>
  <c r="BZ38" s="1"/>
  <c r="P428" l="1"/>
  <c r="BA429"/>
  <c r="BI38" s="1"/>
  <c r="C429"/>
  <c r="BS429"/>
  <c r="CA38" s="1"/>
  <c r="P429" l="1"/>
  <c r="BS430"/>
  <c r="CB38" s="1"/>
  <c r="BA430"/>
  <c r="BJ38" s="1"/>
  <c r="C430"/>
  <c r="P430" l="1"/>
  <c r="BA431"/>
  <c r="BK38" s="1"/>
  <c r="BS431"/>
  <c r="CC38" s="1"/>
  <c r="C431"/>
  <c r="P431" l="1"/>
  <c r="BA432"/>
  <c r="BL38" s="1"/>
  <c r="BS432"/>
  <c r="CD38" s="1"/>
  <c r="C432"/>
  <c r="P432" l="1"/>
  <c r="C433"/>
  <c r="BA433"/>
  <c r="BM38" s="1"/>
  <c r="BS433"/>
  <c r="CE38" s="1"/>
  <c r="P433" l="1"/>
  <c r="C434"/>
  <c r="BA434"/>
  <c r="BN38" s="1"/>
  <c r="BO38" s="1"/>
  <c r="BS434"/>
  <c r="CF38" s="1"/>
  <c r="CG38" s="1"/>
  <c r="D581"/>
  <c r="P434" l="1"/>
  <c r="C435"/>
  <c r="BA435"/>
  <c r="BC39" s="1"/>
  <c r="BS435"/>
  <c r="BU39" s="1"/>
  <c r="D627"/>
  <c r="C627" s="1"/>
  <c r="C581"/>
  <c r="D673"/>
  <c r="P435" l="1"/>
  <c r="C673"/>
  <c r="C436"/>
  <c r="BS436"/>
  <c r="BV39" s="1"/>
  <c r="BA436"/>
  <c r="BD39" s="1"/>
  <c r="P436" l="1"/>
  <c r="BA437"/>
  <c r="BE39" s="1"/>
  <c r="C437"/>
  <c r="BS437"/>
  <c r="BW39" s="1"/>
  <c r="P437" l="1"/>
  <c r="BS438"/>
  <c r="BX39" s="1"/>
  <c r="BA438"/>
  <c r="BF39" s="1"/>
  <c r="C438"/>
  <c r="P438" l="1"/>
  <c r="C439"/>
  <c r="BS439"/>
  <c r="BY39" s="1"/>
  <c r="BA439"/>
  <c r="BG39" s="1"/>
  <c r="P439" l="1"/>
  <c r="BA440"/>
  <c r="BH39" s="1"/>
  <c r="BS440"/>
  <c r="BZ39" s="1"/>
  <c r="C440"/>
  <c r="P440" l="1"/>
  <c r="C441"/>
  <c r="BS441"/>
  <c r="CA39" s="1"/>
  <c r="BA441"/>
  <c r="BI39" s="1"/>
  <c r="P441" l="1"/>
  <c r="C442"/>
  <c r="BA442"/>
  <c r="BJ39" s="1"/>
  <c r="BS442"/>
  <c r="CB39" s="1"/>
  <c r="P442" l="1"/>
  <c r="BS443"/>
  <c r="CC39" s="1"/>
  <c r="C443"/>
  <c r="BA443"/>
  <c r="BK39" s="1"/>
  <c r="P443" l="1"/>
  <c r="C444"/>
  <c r="BA444"/>
  <c r="BL39" s="1"/>
  <c r="BS444"/>
  <c r="CD39" s="1"/>
  <c r="P444" l="1"/>
  <c r="C445"/>
  <c r="BS445"/>
  <c r="CE39" s="1"/>
  <c r="BA445"/>
  <c r="BM39" s="1"/>
  <c r="P445" l="1"/>
  <c r="C446"/>
  <c r="BS446"/>
  <c r="CF39" s="1"/>
  <c r="CG39" s="1"/>
  <c r="BA446"/>
  <c r="BN39" s="1"/>
  <c r="BO39" s="1"/>
  <c r="D582"/>
  <c r="P446" l="1"/>
  <c r="C447"/>
  <c r="BS447"/>
  <c r="BU40" s="1"/>
  <c r="BA447"/>
  <c r="BC40" s="1"/>
  <c r="D628"/>
  <c r="C628" s="1"/>
  <c r="C582"/>
  <c r="D674"/>
  <c r="P447" l="1"/>
  <c r="C674"/>
  <c r="BS448"/>
  <c r="BV40" s="1"/>
  <c r="C448"/>
  <c r="BA448"/>
  <c r="BD40" s="1"/>
  <c r="P448" l="1"/>
  <c r="C449"/>
  <c r="BA449"/>
  <c r="BE40" s="1"/>
  <c r="BS449"/>
  <c r="BW40" s="1"/>
  <c r="P449" l="1"/>
  <c r="C450"/>
  <c r="BS450"/>
  <c r="BX40" s="1"/>
  <c r="BA450"/>
  <c r="BF40" s="1"/>
  <c r="P450" l="1"/>
  <c r="C451"/>
  <c r="BS451"/>
  <c r="BY40" s="1"/>
  <c r="BA451"/>
  <c r="BG40" s="1"/>
  <c r="P451" l="1"/>
  <c r="C452"/>
  <c r="BA452"/>
  <c r="BH40" s="1"/>
  <c r="BS452"/>
  <c r="BZ40" s="1"/>
  <c r="P452" l="1"/>
  <c r="C453"/>
  <c r="BS453"/>
  <c r="CA40" s="1"/>
  <c r="BA453"/>
  <c r="BI40" s="1"/>
  <c r="P453" l="1"/>
  <c r="BA454"/>
  <c r="BJ40" s="1"/>
  <c r="C454"/>
  <c r="BS454"/>
  <c r="CB40" s="1"/>
  <c r="P454" l="1"/>
  <c r="C455"/>
  <c r="BA455"/>
  <c r="BK40" s="1"/>
  <c r="BS455"/>
  <c r="CC40" s="1"/>
  <c r="P455" l="1"/>
  <c r="C456"/>
  <c r="BS456"/>
  <c r="CD40" s="1"/>
  <c r="BA456"/>
  <c r="BL40" s="1"/>
  <c r="P456" l="1"/>
  <c r="C457"/>
  <c r="BS457"/>
  <c r="CE40" s="1"/>
  <c r="BA457"/>
  <c r="BM40" s="1"/>
  <c r="P457" l="1"/>
  <c r="C458"/>
  <c r="BA458"/>
  <c r="BN40" s="1"/>
  <c r="BO40" s="1"/>
  <c r="BS458"/>
  <c r="CF40" s="1"/>
  <c r="CG40" s="1"/>
  <c r="D583"/>
  <c r="P458" l="1"/>
  <c r="C459"/>
  <c r="BS459"/>
  <c r="BU41" s="1"/>
  <c r="BA459"/>
  <c r="BC41" s="1"/>
  <c r="D629"/>
  <c r="C629" s="1"/>
  <c r="C583"/>
  <c r="D675"/>
  <c r="P459" l="1"/>
  <c r="C675"/>
  <c r="C460"/>
  <c r="BA460"/>
  <c r="BD41" s="1"/>
  <c r="BS460"/>
  <c r="BV41" s="1"/>
  <c r="P460" l="1"/>
  <c r="BS461"/>
  <c r="BW41" s="1"/>
  <c r="BA461"/>
  <c r="BE41" s="1"/>
  <c r="C461"/>
  <c r="P461" l="1"/>
  <c r="C462"/>
  <c r="BA462"/>
  <c r="BF41" s="1"/>
  <c r="BS462"/>
  <c r="BX41" s="1"/>
  <c r="P462" l="1"/>
  <c r="BS463"/>
  <c r="BY41" s="1"/>
  <c r="BA463"/>
  <c r="BG41" s="1"/>
  <c r="C463"/>
  <c r="P463" l="1"/>
  <c r="BA464"/>
  <c r="BH41" s="1"/>
  <c r="C464"/>
  <c r="BS464"/>
  <c r="BZ41" s="1"/>
  <c r="P464" l="1"/>
  <c r="C465"/>
  <c r="BA465"/>
  <c r="BI41" s="1"/>
  <c r="BS465"/>
  <c r="CA41" s="1"/>
  <c r="P465" l="1"/>
  <c r="C466"/>
  <c r="BS466"/>
  <c r="CB41" s="1"/>
  <c r="BA466"/>
  <c r="BJ41" s="1"/>
  <c r="P466" l="1"/>
  <c r="C467"/>
  <c r="BA467"/>
  <c r="BK41" s="1"/>
  <c r="BS467"/>
  <c r="CC41" s="1"/>
  <c r="P467" l="1"/>
  <c r="C468"/>
  <c r="BS468"/>
  <c r="CD41" s="1"/>
  <c r="BA468"/>
  <c r="BL41" s="1"/>
  <c r="P468" l="1"/>
  <c r="BS469"/>
  <c r="CE41" s="1"/>
  <c r="C469"/>
  <c r="BA469"/>
  <c r="BM41" s="1"/>
  <c r="P469" l="1"/>
  <c r="C470"/>
  <c r="BS470"/>
  <c r="CF41" s="1"/>
  <c r="CG41" s="1"/>
  <c r="BA470"/>
  <c r="BN41" s="1"/>
  <c r="BO41" s="1"/>
  <c r="D584"/>
  <c r="P470" l="1"/>
  <c r="C471"/>
  <c r="BA471"/>
  <c r="BC42" s="1"/>
  <c r="BS471"/>
  <c r="BU42" s="1"/>
  <c r="D630"/>
  <c r="C630" s="1"/>
  <c r="C584"/>
  <c r="D676"/>
  <c r="P471" l="1"/>
  <c r="C676"/>
  <c r="BA472"/>
  <c r="BD42" s="1"/>
  <c r="C472"/>
  <c r="BS472"/>
  <c r="BV42" s="1"/>
  <c r="P472" l="1"/>
  <c r="C473"/>
  <c r="BA473"/>
  <c r="BE42" s="1"/>
  <c r="BS473"/>
  <c r="BW42" s="1"/>
  <c r="P473" l="1"/>
  <c r="C474"/>
  <c r="BS474"/>
  <c r="BX42" s="1"/>
  <c r="BA474"/>
  <c r="BF42" s="1"/>
  <c r="P474" l="1"/>
  <c r="BS475"/>
  <c r="BY42" s="1"/>
  <c r="C475"/>
  <c r="BA475"/>
  <c r="BG42" s="1"/>
  <c r="P475" l="1"/>
  <c r="BS476"/>
  <c r="BZ42" s="1"/>
  <c r="C476"/>
  <c r="BA476"/>
  <c r="BH42" s="1"/>
  <c r="P476" l="1"/>
  <c r="C477"/>
  <c r="BS477"/>
  <c r="CA42" s="1"/>
  <c r="BA477"/>
  <c r="BI42" s="1"/>
  <c r="P477" l="1"/>
  <c r="C478"/>
  <c r="BS478"/>
  <c r="CB42" s="1"/>
  <c r="BA478"/>
  <c r="BJ42" s="1"/>
  <c r="P478" l="1"/>
  <c r="BS479"/>
  <c r="CC42" s="1"/>
  <c r="C479"/>
  <c r="BA479"/>
  <c r="BK42" s="1"/>
  <c r="P479" l="1"/>
  <c r="C480"/>
  <c r="BA480"/>
  <c r="BL42" s="1"/>
  <c r="BS480"/>
  <c r="CD42" s="1"/>
  <c r="P480" l="1"/>
  <c r="BS481"/>
  <c r="CE42" s="1"/>
  <c r="BA481"/>
  <c r="BM42" s="1"/>
  <c r="C481"/>
  <c r="P481" l="1"/>
  <c r="C482"/>
  <c r="BA482"/>
  <c r="BN42" s="1"/>
  <c r="BO42" s="1"/>
  <c r="BS482"/>
  <c r="CF42" s="1"/>
  <c r="CG42" s="1"/>
  <c r="D585"/>
  <c r="P482" l="1"/>
  <c r="BA483"/>
  <c r="BC43" s="1"/>
  <c r="BS483"/>
  <c r="BU43" s="1"/>
  <c r="C483"/>
  <c r="P483" s="1"/>
  <c r="D631"/>
  <c r="C631" s="1"/>
  <c r="C585"/>
  <c r="D677"/>
  <c r="C677" l="1"/>
  <c r="C484"/>
  <c r="P484" s="1"/>
  <c r="BS484"/>
  <c r="BV43" s="1"/>
  <c r="BA484"/>
  <c r="BD43" s="1"/>
  <c r="C485" l="1"/>
  <c r="P485" s="1"/>
  <c r="BA485"/>
  <c r="BE43" s="1"/>
  <c r="BS485"/>
  <c r="BW43" s="1"/>
  <c r="C486" l="1"/>
  <c r="P486" s="1"/>
  <c r="BS486"/>
  <c r="BX43" s="1"/>
  <c r="BA486"/>
  <c r="BF43" s="1"/>
  <c r="C487" l="1"/>
  <c r="P487" s="1"/>
  <c r="BA487"/>
  <c r="BG43" s="1"/>
  <c r="BS487"/>
  <c r="BY43" s="1"/>
  <c r="BS488" l="1"/>
  <c r="BZ43" s="1"/>
  <c r="C488"/>
  <c r="P488" s="1"/>
  <c r="BA488"/>
  <c r="BH43" s="1"/>
  <c r="BA489" l="1"/>
  <c r="BI43" s="1"/>
  <c r="C489"/>
  <c r="P489" s="1"/>
  <c r="BS489"/>
  <c r="CA43" s="1"/>
  <c r="BS490" l="1"/>
  <c r="CB43" s="1"/>
  <c r="BA490"/>
  <c r="BJ43" s="1"/>
  <c r="C490"/>
  <c r="P490" s="1"/>
  <c r="C491" l="1"/>
  <c r="P491" s="1"/>
  <c r="BS491"/>
  <c r="CC43" s="1"/>
  <c r="BA491"/>
  <c r="BK43" s="1"/>
  <c r="BA492" l="1"/>
  <c r="BL43" s="1"/>
  <c r="C492"/>
  <c r="P492" s="1"/>
  <c r="BS492"/>
  <c r="CD43" s="1"/>
  <c r="C493" l="1"/>
  <c r="P493" s="1"/>
  <c r="BS493"/>
  <c r="CE43" s="1"/>
  <c r="BA493"/>
  <c r="BM43" s="1"/>
  <c r="BA494" l="1"/>
  <c r="BN43" s="1"/>
  <c r="BO43" s="1"/>
  <c r="C494"/>
  <c r="P494" s="1"/>
  <c r="BS494"/>
  <c r="CF43" s="1"/>
  <c r="CG43" s="1"/>
  <c r="D586"/>
  <c r="BS495" l="1"/>
  <c r="BU44" s="1"/>
  <c r="C495"/>
  <c r="P495" s="1"/>
  <c r="BA495"/>
  <c r="BC44" s="1"/>
  <c r="D632"/>
  <c r="C632" s="1"/>
  <c r="C586"/>
  <c r="D678"/>
  <c r="C678" l="1"/>
  <c r="BA496"/>
  <c r="BD44" s="1"/>
  <c r="C496"/>
  <c r="P496" s="1"/>
  <c r="BS496"/>
  <c r="BV44" s="1"/>
  <c r="BS497" l="1"/>
  <c r="BW44" s="1"/>
  <c r="BA497"/>
  <c r="BE44" s="1"/>
  <c r="C497"/>
  <c r="P497" s="1"/>
  <c r="BA498" l="1"/>
  <c r="BF44" s="1"/>
  <c r="BS498"/>
  <c r="BX44" s="1"/>
  <c r="C498"/>
  <c r="P498" s="1"/>
  <c r="BA499" l="1"/>
  <c r="BG44" s="1"/>
  <c r="C499"/>
  <c r="P499" s="1"/>
  <c r="BS499"/>
  <c r="BY44" s="1"/>
  <c r="C500" l="1"/>
  <c r="P500" s="1"/>
  <c r="BA500"/>
  <c r="BH44" s="1"/>
  <c r="BS500"/>
  <c r="BZ44" s="1"/>
  <c r="C501" l="1"/>
  <c r="P501" s="1"/>
  <c r="BA501"/>
  <c r="BI44" s="1"/>
  <c r="BS501"/>
  <c r="CA44" s="1"/>
  <c r="BA502" l="1"/>
  <c r="BJ44" s="1"/>
  <c r="BS502"/>
  <c r="CB44" s="1"/>
  <c r="C502"/>
  <c r="P502" s="1"/>
  <c r="C503" l="1"/>
  <c r="P503" s="1"/>
  <c r="BS503"/>
  <c r="CC44" s="1"/>
  <c r="BA503"/>
  <c r="BK44" s="1"/>
  <c r="C504" l="1"/>
  <c r="P504" s="1"/>
  <c r="BA504"/>
  <c r="BL44" s="1"/>
  <c r="BS504"/>
  <c r="CD44" s="1"/>
  <c r="BA505" l="1"/>
  <c r="BM44" s="1"/>
  <c r="C505"/>
  <c r="P505" s="1"/>
  <c r="BS505"/>
  <c r="CE44" s="1"/>
  <c r="BS506" l="1"/>
  <c r="CF44" s="1"/>
  <c r="CG44" s="1"/>
  <c r="C506"/>
  <c r="P506" s="1"/>
  <c r="BA506"/>
  <c r="BN44" s="1"/>
  <c r="BO44" s="1"/>
  <c r="D587"/>
  <c r="D633" l="1"/>
  <c r="C633" s="1"/>
  <c r="C587"/>
  <c r="D679"/>
  <c r="C507"/>
  <c r="P507" s="1"/>
  <c r="BA507"/>
  <c r="BC45" s="1"/>
  <c r="BS507"/>
  <c r="BU45" s="1"/>
  <c r="C679" l="1"/>
  <c r="BA508"/>
  <c r="BD45" s="1"/>
  <c r="C508"/>
  <c r="P508" s="1"/>
  <c r="BS508"/>
  <c r="BV45" s="1"/>
  <c r="BS509" l="1"/>
  <c r="BW45" s="1"/>
  <c r="C509"/>
  <c r="P509" s="1"/>
  <c r="BA509"/>
  <c r="BE45" s="1"/>
  <c r="BA510" l="1"/>
  <c r="BF45" s="1"/>
  <c r="C510"/>
  <c r="P510" s="1"/>
  <c r="BS510"/>
  <c r="BX45" s="1"/>
  <c r="BA511" l="1"/>
  <c r="BG45" s="1"/>
  <c r="C511"/>
  <c r="P511" s="1"/>
  <c r="BS511"/>
  <c r="BY45" s="1"/>
  <c r="C512" l="1"/>
  <c r="P512" s="1"/>
  <c r="BS512"/>
  <c r="BZ45" s="1"/>
  <c r="BA512"/>
  <c r="BH45" s="1"/>
  <c r="BA513" l="1"/>
  <c r="BI45" s="1"/>
  <c r="BS513"/>
  <c r="CA45" s="1"/>
  <c r="C513"/>
  <c r="P513" s="1"/>
  <c r="C514" l="1"/>
  <c r="P514" s="1"/>
  <c r="BS514"/>
  <c r="CB45" s="1"/>
  <c r="BA514"/>
  <c r="BJ45" s="1"/>
  <c r="C515" l="1"/>
  <c r="P515" s="1"/>
  <c r="BA515"/>
  <c r="BK45" s="1"/>
  <c r="BS515"/>
  <c r="CC45" s="1"/>
  <c r="BS516" l="1"/>
  <c r="CD45" s="1"/>
  <c r="C516"/>
  <c r="P516" s="1"/>
  <c r="BA516"/>
  <c r="BL45" s="1"/>
  <c r="BA517" l="1"/>
  <c r="BM45" s="1"/>
  <c r="C517"/>
  <c r="P517" s="1"/>
  <c r="BS517"/>
  <c r="CE45" s="1"/>
  <c r="BA518" l="1"/>
  <c r="BN45" s="1"/>
  <c r="BO45" s="1"/>
  <c r="BS518"/>
  <c r="CF45" s="1"/>
  <c r="CG45" s="1"/>
  <c r="C518"/>
  <c r="P518" s="1"/>
  <c r="D588"/>
  <c r="D634" l="1"/>
  <c r="C634" s="1"/>
  <c r="C588"/>
  <c r="D680"/>
  <c r="C519"/>
  <c r="P519" s="1"/>
  <c r="BS519"/>
  <c r="BU46" s="1"/>
  <c r="BA519"/>
  <c r="BC46" s="1"/>
  <c r="C680" l="1"/>
  <c r="C520"/>
  <c r="P520" s="1"/>
  <c r="BS520"/>
  <c r="BV46" s="1"/>
  <c r="BA520"/>
  <c r="BD46" s="1"/>
  <c r="BS521" l="1"/>
  <c r="BW46" s="1"/>
  <c r="BA521"/>
  <c r="BE46" s="1"/>
  <c r="C521"/>
  <c r="P521" s="1"/>
  <c r="BA522" l="1"/>
  <c r="BF46" s="1"/>
  <c r="C522"/>
  <c r="P522" s="1"/>
  <c r="BS522"/>
  <c r="BX46" s="1"/>
  <c r="C523" l="1"/>
  <c r="P523" s="1"/>
  <c r="BS523"/>
  <c r="BY46" s="1"/>
  <c r="BA523"/>
  <c r="BG46" s="1"/>
  <c r="BA524" l="1"/>
  <c r="BH46" s="1"/>
  <c r="BS524"/>
  <c r="BZ46" s="1"/>
  <c r="C524"/>
  <c r="P524" s="1"/>
  <c r="C525" l="1"/>
  <c r="P525" s="1"/>
  <c r="BA525"/>
  <c r="BI46" s="1"/>
  <c r="BS525"/>
  <c r="CA46" s="1"/>
  <c r="BS526" l="1"/>
  <c r="CB46" s="1"/>
  <c r="C526"/>
  <c r="P526" s="1"/>
  <c r="BA526"/>
  <c r="BJ46" s="1"/>
  <c r="BS527" l="1"/>
  <c r="CC46" s="1"/>
  <c r="C527"/>
  <c r="P527" s="1"/>
  <c r="BA527"/>
  <c r="BK46" s="1"/>
  <c r="BA528" l="1"/>
  <c r="BL46" s="1"/>
  <c r="C528"/>
  <c r="P528" s="1"/>
  <c r="BS528"/>
  <c r="CD46" s="1"/>
  <c r="BS529" l="1"/>
  <c r="CE46" s="1"/>
  <c r="BA529"/>
  <c r="BM46" s="1"/>
  <c r="C529"/>
  <c r="P529" s="1"/>
  <c r="BA530" l="1"/>
  <c r="BN46" s="1"/>
  <c r="BO46" s="1"/>
  <c r="BS530"/>
  <c r="CF46" s="1"/>
  <c r="CG46" s="1"/>
  <c r="C530"/>
  <c r="P530" s="1"/>
  <c r="D589"/>
  <c r="C531" l="1"/>
  <c r="P531" s="1"/>
  <c r="BS531"/>
  <c r="BU47" s="1"/>
  <c r="BA531"/>
  <c r="BC47" s="1"/>
  <c r="D635"/>
  <c r="C635" s="1"/>
  <c r="C589"/>
  <c r="D681"/>
  <c r="C681" l="1"/>
  <c r="BA532"/>
  <c r="BD47" s="1"/>
  <c r="C532"/>
  <c r="P532" s="1"/>
  <c r="BS532"/>
  <c r="BV47" s="1"/>
  <c r="BA533" l="1"/>
  <c r="BE47" s="1"/>
  <c r="C533"/>
  <c r="P533" s="1"/>
  <c r="BS533"/>
  <c r="BW47" s="1"/>
  <c r="BS534" l="1"/>
  <c r="BX47" s="1"/>
  <c r="BA534"/>
  <c r="BF47" s="1"/>
  <c r="C534"/>
  <c r="P534" s="1"/>
  <c r="BA535" l="1"/>
  <c r="BG47" s="1"/>
  <c r="BS535"/>
  <c r="BY47" s="1"/>
  <c r="C535"/>
  <c r="P535" s="1"/>
  <c r="C536" l="1"/>
  <c r="P536" s="1"/>
  <c r="BA536"/>
  <c r="BH47" s="1"/>
  <c r="BS536"/>
  <c r="BZ47" s="1"/>
  <c r="C537" l="1"/>
  <c r="P537" s="1"/>
  <c r="BS537"/>
  <c r="CA47" s="1"/>
  <c r="BA537"/>
  <c r="BI47" s="1"/>
  <c r="BA538" l="1"/>
  <c r="BJ47" s="1"/>
  <c r="C538"/>
  <c r="P538" s="1"/>
  <c r="BS538"/>
  <c r="CB47" s="1"/>
  <c r="C539" l="1"/>
  <c r="P539" s="1"/>
  <c r="BS539"/>
  <c r="CC47" s="1"/>
  <c r="BA539"/>
  <c r="BK47" s="1"/>
  <c r="C540" l="1"/>
  <c r="P540" s="1"/>
  <c r="BS540"/>
  <c r="CD47" s="1"/>
  <c r="BA540"/>
  <c r="BL47" s="1"/>
  <c r="C541" l="1"/>
  <c r="P541" s="1"/>
  <c r="BS541"/>
  <c r="CE47" s="1"/>
  <c r="BA541"/>
  <c r="BM47" s="1"/>
  <c r="BA542" l="1"/>
  <c r="BN47" s="1"/>
  <c r="BO47" s="1"/>
  <c r="C542"/>
  <c r="P542" s="1"/>
  <c r="BS542"/>
  <c r="CF47" s="1"/>
  <c r="CG47" s="1"/>
  <c r="D590"/>
  <c r="D636" l="1"/>
  <c r="C636" s="1"/>
  <c r="C590"/>
  <c r="C682" s="1"/>
  <c r="D682"/>
  <c r="J562" l="1"/>
  <c r="CK206" l="1"/>
  <c r="CX19" s="1"/>
  <c r="CK204"/>
  <c r="CV19" s="1"/>
  <c r="CK205"/>
  <c r="CW19" s="1"/>
  <c r="CK202"/>
  <c r="CT19" s="1"/>
  <c r="CK200"/>
  <c r="CR19" s="1"/>
  <c r="CK199"/>
  <c r="CQ19" s="1"/>
  <c r="CK201"/>
  <c r="CS19" s="1"/>
  <c r="CK203"/>
  <c r="CU19" s="1"/>
  <c r="I609" l="1"/>
  <c r="J563"/>
  <c r="I655"/>
  <c r="I656"/>
  <c r="CY19"/>
  <c r="CK210" l="1"/>
  <c r="CP20" s="1"/>
  <c r="CK209"/>
  <c r="CO20" s="1"/>
  <c r="CK208"/>
  <c r="CN20" s="1"/>
  <c r="CK218"/>
  <c r="CX20" s="1"/>
  <c r="AR218"/>
  <c r="CK211"/>
  <c r="CQ20" s="1"/>
  <c r="CK217"/>
  <c r="CW20" s="1"/>
  <c r="AR217"/>
  <c r="I657"/>
  <c r="I610"/>
  <c r="J564"/>
  <c r="CK215"/>
  <c r="CU20" s="1"/>
  <c r="AR215"/>
  <c r="CK214"/>
  <c r="CT20" s="1"/>
  <c r="AR214"/>
  <c r="CK213"/>
  <c r="CS20" s="1"/>
  <c r="AR213"/>
  <c r="CK216"/>
  <c r="CV20" s="1"/>
  <c r="AR216"/>
  <c r="CK212"/>
  <c r="CR20" s="1"/>
  <c r="AR212"/>
  <c r="CK207"/>
  <c r="CM20" s="1"/>
  <c r="CY20" l="1"/>
  <c r="CK223"/>
  <c r="CQ21" s="1"/>
  <c r="AR223"/>
  <c r="CK226"/>
  <c r="CT21" s="1"/>
  <c r="AR226"/>
  <c r="CK220"/>
  <c r="CN21" s="1"/>
  <c r="AR220"/>
  <c r="CK219"/>
  <c r="CM21" s="1"/>
  <c r="AR219"/>
  <c r="CK230"/>
  <c r="CX21" s="1"/>
  <c r="AR230"/>
  <c r="AR229"/>
  <c r="CK229"/>
  <c r="CW21" s="1"/>
  <c r="CK221"/>
  <c r="CO21" s="1"/>
  <c r="AR221"/>
  <c r="CK228"/>
  <c r="CV21" s="1"/>
  <c r="AR228"/>
  <c r="AR227"/>
  <c r="CK227"/>
  <c r="CU21" s="1"/>
  <c r="AR224"/>
  <c r="CK224"/>
  <c r="CR21" s="1"/>
  <c r="AR225"/>
  <c r="CK225"/>
  <c r="CS21" s="1"/>
  <c r="AR222"/>
  <c r="CK222"/>
  <c r="CP21" s="1"/>
  <c r="I611"/>
  <c r="I658"/>
  <c r="J565"/>
  <c r="CK239" l="1"/>
  <c r="CU22" s="1"/>
  <c r="CK235"/>
  <c r="CQ22" s="1"/>
  <c r="CK240"/>
  <c r="CV22" s="1"/>
  <c r="AR240"/>
  <c r="CK237"/>
  <c r="CS22" s="1"/>
  <c r="AR237"/>
  <c r="CK241"/>
  <c r="CW22" s="1"/>
  <c r="AR241"/>
  <c r="CK231"/>
  <c r="CM22" s="1"/>
  <c r="AR231"/>
  <c r="CK234"/>
  <c r="CP22" s="1"/>
  <c r="AR234"/>
  <c r="AR236"/>
  <c r="CK236"/>
  <c r="CR22" s="1"/>
  <c r="AR232"/>
  <c r="CK232"/>
  <c r="CN22" s="1"/>
  <c r="CK233"/>
  <c r="CO22" s="1"/>
  <c r="AR233"/>
  <c r="I612"/>
  <c r="I659"/>
  <c r="J566"/>
  <c r="AR239"/>
  <c r="CY21"/>
  <c r="AR235"/>
  <c r="CK238"/>
  <c r="CT22" s="1"/>
  <c r="AR238"/>
  <c r="CK242"/>
  <c r="CX22" s="1"/>
  <c r="AR242"/>
  <c r="AR252" l="1"/>
  <c r="CK252"/>
  <c r="CV23" s="1"/>
  <c r="CK244"/>
  <c r="CN23" s="1"/>
  <c r="AR244"/>
  <c r="CK251"/>
  <c r="CU23" s="1"/>
  <c r="AR251"/>
  <c r="AR249"/>
  <c r="CK249"/>
  <c r="CS23" s="1"/>
  <c r="AR246"/>
  <c r="CK246"/>
  <c r="CP23" s="1"/>
  <c r="CK243"/>
  <c r="CM23" s="1"/>
  <c r="AR243"/>
  <c r="CK253"/>
  <c r="CW23" s="1"/>
  <c r="AR253"/>
  <c r="AR250"/>
  <c r="CK250"/>
  <c r="CT23" s="1"/>
  <c r="AR248"/>
  <c r="CK248"/>
  <c r="CR23" s="1"/>
  <c r="AR254"/>
  <c r="CK254"/>
  <c r="CX23" s="1"/>
  <c r="CY22"/>
  <c r="AR247"/>
  <c r="CK247"/>
  <c r="CQ23" s="1"/>
  <c r="AR245"/>
  <c r="CK245"/>
  <c r="CO23" s="1"/>
  <c r="I613"/>
  <c r="I660"/>
  <c r="J567"/>
  <c r="AR258" l="1"/>
  <c r="CK258"/>
  <c r="CP24" s="1"/>
  <c r="AR256"/>
  <c r="CK256"/>
  <c r="CN24" s="1"/>
  <c r="AR261"/>
  <c r="CK261"/>
  <c r="CS24" s="1"/>
  <c r="AR262"/>
  <c r="CK262"/>
  <c r="CT24" s="1"/>
  <c r="AR255"/>
  <c r="CK255"/>
  <c r="CM24" s="1"/>
  <c r="CK263"/>
  <c r="CU24" s="1"/>
  <c r="AR263"/>
  <c r="CK260"/>
  <c r="CR24" s="1"/>
  <c r="AR260"/>
  <c r="AR265"/>
  <c r="CK265"/>
  <c r="CW24" s="1"/>
  <c r="AR266"/>
  <c r="CK266"/>
  <c r="CX24" s="1"/>
  <c r="I614"/>
  <c r="I661"/>
  <c r="J568"/>
  <c r="CY23"/>
  <c r="CK259"/>
  <c r="CQ24" s="1"/>
  <c r="AR259"/>
  <c r="AR257"/>
  <c r="CK257"/>
  <c r="CO24" s="1"/>
  <c r="AR264"/>
  <c r="CK264"/>
  <c r="CV24" s="1"/>
  <c r="CK273" l="1"/>
  <c r="CS25" s="1"/>
  <c r="AR273"/>
  <c r="AR268"/>
  <c r="CK268"/>
  <c r="CN25" s="1"/>
  <c r="CK272"/>
  <c r="CR25" s="1"/>
  <c r="AR272"/>
  <c r="CK278"/>
  <c r="CX25" s="1"/>
  <c r="AR278"/>
  <c r="CK271"/>
  <c r="CQ25" s="1"/>
  <c r="AR271"/>
  <c r="CK274"/>
  <c r="CT25" s="1"/>
  <c r="AR274"/>
  <c r="CK275"/>
  <c r="CU25" s="1"/>
  <c r="AR275"/>
  <c r="CK277"/>
  <c r="CW25" s="1"/>
  <c r="AR277"/>
  <c r="CK276"/>
  <c r="CV25" s="1"/>
  <c r="AR276"/>
  <c r="AR270"/>
  <c r="CK270"/>
  <c r="CP25" s="1"/>
  <c r="CK269"/>
  <c r="CO25" s="1"/>
  <c r="AR269"/>
  <c r="CK267"/>
  <c r="CM25" s="1"/>
  <c r="AR267"/>
  <c r="I615"/>
  <c r="I662"/>
  <c r="J569"/>
  <c r="CY24"/>
  <c r="CY25" l="1"/>
  <c r="CK288"/>
  <c r="CV26" s="1"/>
  <c r="AR288"/>
  <c r="AR281"/>
  <c r="CK281"/>
  <c r="CO26" s="1"/>
  <c r="CK285"/>
  <c r="CS26" s="1"/>
  <c r="AR285"/>
  <c r="AR282"/>
  <c r="CK282"/>
  <c r="CP26" s="1"/>
  <c r="AR283"/>
  <c r="CK283"/>
  <c r="CQ26" s="1"/>
  <c r="I616"/>
  <c r="I663"/>
  <c r="J570"/>
  <c r="I664"/>
  <c r="AR286"/>
  <c r="CK286"/>
  <c r="CT26" s="1"/>
  <c r="AR289"/>
  <c r="CK289"/>
  <c r="CW26" s="1"/>
  <c r="CK290"/>
  <c r="CX26" s="1"/>
  <c r="AR290"/>
  <c r="CK280"/>
  <c r="CN26" s="1"/>
  <c r="AR280"/>
  <c r="AR284"/>
  <c r="CK284"/>
  <c r="CR26" s="1"/>
  <c r="CK287"/>
  <c r="CU26" s="1"/>
  <c r="AR287"/>
  <c r="CK279"/>
  <c r="CM26" s="1"/>
  <c r="AR279"/>
  <c r="I617"/>
  <c r="J571"/>
  <c r="AR291" l="1"/>
  <c r="AR292"/>
  <c r="AR298"/>
  <c r="AR301"/>
  <c r="CK301"/>
  <c r="CW27" s="1"/>
  <c r="CK297"/>
  <c r="CS27" s="1"/>
  <c r="CK294"/>
  <c r="CP27" s="1"/>
  <c r="CK291"/>
  <c r="CM27" s="1"/>
  <c r="CK296"/>
  <c r="CR27" s="1"/>
  <c r="CK302"/>
  <c r="CX27" s="1"/>
  <c r="CK292"/>
  <c r="CN27" s="1"/>
  <c r="CK293"/>
  <c r="CO27" s="1"/>
  <c r="CK300"/>
  <c r="CV27" s="1"/>
  <c r="CK295"/>
  <c r="CQ27" s="1"/>
  <c r="CK298"/>
  <c r="CT27" s="1"/>
  <c r="AR293"/>
  <c r="AR309"/>
  <c r="CK309"/>
  <c r="CS28" s="1"/>
  <c r="CK312"/>
  <c r="CV28" s="1"/>
  <c r="AR312"/>
  <c r="AR314"/>
  <c r="CK314"/>
  <c r="CX28" s="1"/>
  <c r="I618"/>
  <c r="J572"/>
  <c r="AR303"/>
  <c r="CK303"/>
  <c r="CM28" s="1"/>
  <c r="AR310"/>
  <c r="CK310"/>
  <c r="CT28" s="1"/>
  <c r="AR305"/>
  <c r="CK305"/>
  <c r="CO28" s="1"/>
  <c r="CK311"/>
  <c r="CU28" s="1"/>
  <c r="AR311"/>
  <c r="AR313"/>
  <c r="CK313"/>
  <c r="CW28" s="1"/>
  <c r="AR307"/>
  <c r="CK307"/>
  <c r="CQ28" s="1"/>
  <c r="CK299"/>
  <c r="CU27" s="1"/>
  <c r="AR299"/>
  <c r="CY26"/>
  <c r="AR296"/>
  <c r="AR302"/>
  <c r="AR295"/>
  <c r="AR297"/>
  <c r="AR300"/>
  <c r="CK308"/>
  <c r="CR28" s="1"/>
  <c r="AR308"/>
  <c r="AR306"/>
  <c r="CK306"/>
  <c r="CP28" s="1"/>
  <c r="AR304"/>
  <c r="CK304"/>
  <c r="CN28" s="1"/>
  <c r="AR294"/>
  <c r="AR318" l="1"/>
  <c r="AR317"/>
  <c r="AR319"/>
  <c r="CY27"/>
  <c r="CK325"/>
  <c r="CW29" s="1"/>
  <c r="CK319"/>
  <c r="CQ29" s="1"/>
  <c r="CK318"/>
  <c r="CP29" s="1"/>
  <c r="CK326"/>
  <c r="CX29" s="1"/>
  <c r="CK324"/>
  <c r="CV29" s="1"/>
  <c r="CK317"/>
  <c r="CO29" s="1"/>
  <c r="AR326"/>
  <c r="CK323"/>
  <c r="CU29" s="1"/>
  <c r="AR323"/>
  <c r="I619"/>
  <c r="I666"/>
  <c r="J573"/>
  <c r="CK322"/>
  <c r="CT29" s="1"/>
  <c r="AR322"/>
  <c r="CK320"/>
  <c r="CR29" s="1"/>
  <c r="AR320"/>
  <c r="AR325"/>
  <c r="CY28"/>
  <c r="I665"/>
  <c r="AR324"/>
  <c r="CK316"/>
  <c r="CN29" s="1"/>
  <c r="AR316"/>
  <c r="CK321"/>
  <c r="CS29" s="1"/>
  <c r="AR321"/>
  <c r="CK315"/>
  <c r="CM29" s="1"/>
  <c r="AR315"/>
  <c r="AR336" l="1"/>
  <c r="CK336"/>
  <c r="CV30" s="1"/>
  <c r="AR328"/>
  <c r="CK328"/>
  <c r="CN30" s="1"/>
  <c r="AR331"/>
  <c r="CK331"/>
  <c r="CQ30" s="1"/>
  <c r="I667"/>
  <c r="AR330"/>
  <c r="CK330"/>
  <c r="CP30" s="1"/>
  <c r="CK337"/>
  <c r="CW30" s="1"/>
  <c r="AR337"/>
  <c r="AR335"/>
  <c r="CK335"/>
  <c r="CU30" s="1"/>
  <c r="AR327"/>
  <c r="CK327"/>
  <c r="CM30" s="1"/>
  <c r="CK334"/>
  <c r="CT30" s="1"/>
  <c r="AR334"/>
  <c r="AR332"/>
  <c r="CK332"/>
  <c r="CR30" s="1"/>
  <c r="CK329"/>
  <c r="CO30" s="1"/>
  <c r="AR329"/>
  <c r="CY29"/>
  <c r="CK338"/>
  <c r="CX30" s="1"/>
  <c r="AR338"/>
  <c r="AR333"/>
  <c r="CK333"/>
  <c r="CS30" s="1"/>
  <c r="I620"/>
  <c r="J574"/>
  <c r="CK345" l="1"/>
  <c r="CS31" s="1"/>
  <c r="AR345"/>
  <c r="CK349"/>
  <c r="CW31" s="1"/>
  <c r="AR349"/>
  <c r="CK340"/>
  <c r="CN31" s="1"/>
  <c r="AR340"/>
  <c r="CK346"/>
  <c r="CT31" s="1"/>
  <c r="AR346"/>
  <c r="I668"/>
  <c r="CK344"/>
  <c r="CR31" s="1"/>
  <c r="AR344"/>
  <c r="CK339"/>
  <c r="CM31" s="1"/>
  <c r="AR339"/>
  <c r="CK348"/>
  <c r="CV31" s="1"/>
  <c r="AR348"/>
  <c r="CK342"/>
  <c r="CP31" s="1"/>
  <c r="AR342"/>
  <c r="CK350"/>
  <c r="CX31" s="1"/>
  <c r="AR350"/>
  <c r="AR341"/>
  <c r="CK341"/>
  <c r="CO31" s="1"/>
  <c r="CY30"/>
  <c r="AR347"/>
  <c r="CK347"/>
  <c r="CU31" s="1"/>
  <c r="CK343"/>
  <c r="CQ31" s="1"/>
  <c r="AR343"/>
  <c r="I621"/>
  <c r="J575"/>
  <c r="AR353" l="1"/>
  <c r="CK353"/>
  <c r="CO32" s="1"/>
  <c r="AR362"/>
  <c r="CK362"/>
  <c r="CX32" s="1"/>
  <c r="AR356"/>
  <c r="CK356"/>
  <c r="CR32" s="1"/>
  <c r="AR352"/>
  <c r="CK352"/>
  <c r="CN32" s="1"/>
  <c r="I669"/>
  <c r="CK360"/>
  <c r="CV32" s="1"/>
  <c r="AR360"/>
  <c r="AR354"/>
  <c r="CK354"/>
  <c r="CP32" s="1"/>
  <c r="AR361"/>
  <c r="CK361"/>
  <c r="CW32" s="1"/>
  <c r="CK351"/>
  <c r="CM32" s="1"/>
  <c r="AR351"/>
  <c r="CK355"/>
  <c r="CQ32" s="1"/>
  <c r="AR355"/>
  <c r="CK358"/>
  <c r="CT32" s="1"/>
  <c r="AR358"/>
  <c r="CY31"/>
  <c r="AR359"/>
  <c r="CK359"/>
  <c r="CU32" s="1"/>
  <c r="CK357"/>
  <c r="CS32" s="1"/>
  <c r="AR357"/>
  <c r="I622"/>
  <c r="J576"/>
  <c r="AR363" l="1"/>
  <c r="CK363"/>
  <c r="CM33" s="1"/>
  <c r="CK364"/>
  <c r="CN33" s="1"/>
  <c r="AR364"/>
  <c r="CY32"/>
  <c r="AR369"/>
  <c r="CK369"/>
  <c r="CS33" s="1"/>
  <c r="CK367"/>
  <c r="CQ33" s="1"/>
  <c r="AR367"/>
  <c r="CK373"/>
  <c r="CW33" s="1"/>
  <c r="AR373"/>
  <c r="CK371"/>
  <c r="CU33" s="1"/>
  <c r="AR371"/>
  <c r="CK365"/>
  <c r="CO33" s="1"/>
  <c r="AR365"/>
  <c r="AR370"/>
  <c r="CK370"/>
  <c r="CT33" s="1"/>
  <c r="AR368"/>
  <c r="CK368"/>
  <c r="CR33" s="1"/>
  <c r="AR366"/>
  <c r="CK366"/>
  <c r="CP33" s="1"/>
  <c r="CK374"/>
  <c r="CX33" s="1"/>
  <c r="AR374"/>
  <c r="AR372"/>
  <c r="CK372"/>
  <c r="CV33" s="1"/>
  <c r="I623"/>
  <c r="J577"/>
  <c r="AR378" l="1"/>
  <c r="CK378"/>
  <c r="CP34" s="1"/>
  <c r="AR385"/>
  <c r="CK385"/>
  <c r="CW34" s="1"/>
  <c r="AR382"/>
  <c r="CK382"/>
  <c r="CT34" s="1"/>
  <c r="CK379"/>
  <c r="CQ34" s="1"/>
  <c r="AR379"/>
  <c r="AR386"/>
  <c r="CK386"/>
  <c r="CX34" s="1"/>
  <c r="CK377"/>
  <c r="CO34" s="1"/>
  <c r="AR377"/>
  <c r="AR383"/>
  <c r="CK383"/>
  <c r="CU34" s="1"/>
  <c r="AR376"/>
  <c r="CK376"/>
  <c r="CN34" s="1"/>
  <c r="AR381"/>
  <c r="CK381"/>
  <c r="CS34" s="1"/>
  <c r="CK380"/>
  <c r="CR34" s="1"/>
  <c r="AR380"/>
  <c r="I670"/>
  <c r="I624"/>
  <c r="J578"/>
  <c r="AR384"/>
  <c r="CK384"/>
  <c r="CV34" s="1"/>
  <c r="AR375"/>
  <c r="CK375"/>
  <c r="CM34" s="1"/>
  <c r="CY33"/>
  <c r="CK393" l="1"/>
  <c r="CS35" s="1"/>
  <c r="AR393"/>
  <c r="CK395"/>
  <c r="CU35" s="1"/>
  <c r="AR395"/>
  <c r="CK397"/>
  <c r="CW35" s="1"/>
  <c r="AR397"/>
  <c r="CK388"/>
  <c r="CN35" s="1"/>
  <c r="AR388"/>
  <c r="I625"/>
  <c r="J579"/>
  <c r="AR392"/>
  <c r="CK392"/>
  <c r="CR35" s="1"/>
  <c r="CK387"/>
  <c r="CM35" s="1"/>
  <c r="AR387"/>
  <c r="AR396"/>
  <c r="CK396"/>
  <c r="CV35" s="1"/>
  <c r="AR390"/>
  <c r="CK390"/>
  <c r="CP35" s="1"/>
  <c r="CK398"/>
  <c r="CX35" s="1"/>
  <c r="AR398"/>
  <c r="CY34"/>
  <c r="I671"/>
  <c r="CK391"/>
  <c r="CQ35" s="1"/>
  <c r="AR391"/>
  <c r="CK394"/>
  <c r="CT35" s="1"/>
  <c r="AR394"/>
  <c r="CK389"/>
  <c r="CO35" s="1"/>
  <c r="AR389"/>
  <c r="AR401" l="1"/>
  <c r="CK401"/>
  <c r="CO36" s="1"/>
  <c r="AR409"/>
  <c r="CK409"/>
  <c r="CW36" s="1"/>
  <c r="AR400"/>
  <c r="CK400"/>
  <c r="CN36" s="1"/>
  <c r="AR406"/>
  <c r="CK406"/>
  <c r="CT36" s="1"/>
  <c r="CK402"/>
  <c r="CP36" s="1"/>
  <c r="AR402"/>
  <c r="AR408"/>
  <c r="CK408"/>
  <c r="CV36" s="1"/>
  <c r="AR410"/>
  <c r="CK410"/>
  <c r="CX36" s="1"/>
  <c r="AR399"/>
  <c r="CK399"/>
  <c r="CM36" s="1"/>
  <c r="CK403"/>
  <c r="CQ36" s="1"/>
  <c r="AR403"/>
  <c r="CK405"/>
  <c r="CS36" s="1"/>
  <c r="AR405"/>
  <c r="CY35"/>
  <c r="AR407"/>
  <c r="CK407"/>
  <c r="CU36" s="1"/>
  <c r="CK404"/>
  <c r="CR36" s="1"/>
  <c r="AR404"/>
  <c r="I672"/>
  <c r="I626"/>
  <c r="I673"/>
  <c r="J580"/>
  <c r="CK422" l="1"/>
  <c r="CX37" s="1"/>
  <c r="AR422"/>
  <c r="AR420"/>
  <c r="CK420"/>
  <c r="CV37" s="1"/>
  <c r="AR411"/>
  <c r="CK411"/>
  <c r="CM37" s="1"/>
  <c r="CK415"/>
  <c r="CQ37" s="1"/>
  <c r="AR415"/>
  <c r="CK421"/>
  <c r="CW37" s="1"/>
  <c r="AR421"/>
  <c r="CK412"/>
  <c r="CN37" s="1"/>
  <c r="AR412"/>
  <c r="CK419"/>
  <c r="CU37" s="1"/>
  <c r="AR419"/>
  <c r="CK413"/>
  <c r="CO37" s="1"/>
  <c r="AR413"/>
  <c r="CK418"/>
  <c r="CT37" s="1"/>
  <c r="AR418"/>
  <c r="AR416"/>
  <c r="CK416"/>
  <c r="CR37" s="1"/>
  <c r="CY36"/>
  <c r="AR414"/>
  <c r="CK414"/>
  <c r="CP37" s="1"/>
  <c r="CK417"/>
  <c r="CS37" s="1"/>
  <c r="AR417"/>
  <c r="I627"/>
  <c r="J581"/>
  <c r="CK425" l="1"/>
  <c r="CO38" s="1"/>
  <c r="CK434"/>
  <c r="CX38" s="1"/>
  <c r="CK432"/>
  <c r="CV38" s="1"/>
  <c r="CK424"/>
  <c r="CN38" s="1"/>
  <c r="CK429"/>
  <c r="CS38" s="1"/>
  <c r="CK427"/>
  <c r="CQ38" s="1"/>
  <c r="CK426"/>
  <c r="CP38" s="1"/>
  <c r="CK433"/>
  <c r="CW38" s="1"/>
  <c r="CK431"/>
  <c r="CU38" s="1"/>
  <c r="CK423"/>
  <c r="CM38" s="1"/>
  <c r="CK430"/>
  <c r="CT38" s="1"/>
  <c r="CK428"/>
  <c r="CR38" s="1"/>
  <c r="I628"/>
  <c r="J582"/>
  <c r="CY37"/>
  <c r="I674"/>
  <c r="CY38" l="1"/>
  <c r="CK443"/>
  <c r="CU39" s="1"/>
  <c r="CK436"/>
  <c r="CN39" s="1"/>
  <c r="CK441"/>
  <c r="CS39" s="1"/>
  <c r="CK435"/>
  <c r="CM39" s="1"/>
  <c r="CK444"/>
  <c r="CV39" s="1"/>
  <c r="CK438"/>
  <c r="CP39" s="1"/>
  <c r="CK440"/>
  <c r="CR39" s="1"/>
  <c r="CK437"/>
  <c r="CO39" s="1"/>
  <c r="CK442"/>
  <c r="CT39" s="1"/>
  <c r="CK445"/>
  <c r="CW39" s="1"/>
  <c r="CK439"/>
  <c r="CQ39" s="1"/>
  <c r="CK446"/>
  <c r="CX39" s="1"/>
  <c r="I629"/>
  <c r="J583"/>
  <c r="I675"/>
  <c r="CY39" l="1"/>
  <c r="CK451"/>
  <c r="CQ40" s="1"/>
  <c r="CK449"/>
  <c r="CO40" s="1"/>
  <c r="CK458"/>
  <c r="CX40" s="1"/>
  <c r="CK452"/>
  <c r="CR40" s="1"/>
  <c r="CK448"/>
  <c r="CN40" s="1"/>
  <c r="CK453"/>
  <c r="CS40" s="1"/>
  <c r="CK456"/>
  <c r="CV40" s="1"/>
  <c r="CK450"/>
  <c r="CP40" s="1"/>
  <c r="CK457"/>
  <c r="CW40" s="1"/>
  <c r="CK447"/>
  <c r="CM40" s="1"/>
  <c r="CK454"/>
  <c r="CT40" s="1"/>
  <c r="CK455"/>
  <c r="CU40" s="1"/>
  <c r="I676"/>
  <c r="I630"/>
  <c r="J584"/>
  <c r="CY40" l="1"/>
  <c r="CK461"/>
  <c r="CO41" s="1"/>
  <c r="CK464"/>
  <c r="CR41" s="1"/>
  <c r="CK470"/>
  <c r="CX41" s="1"/>
  <c r="CK465"/>
  <c r="CS41" s="1"/>
  <c r="CK459"/>
  <c r="CM41" s="1"/>
  <c r="CK463"/>
  <c r="CQ41" s="1"/>
  <c r="CK469"/>
  <c r="CW41" s="1"/>
  <c r="CK460"/>
  <c r="CN41" s="1"/>
  <c r="CK467"/>
  <c r="CU41" s="1"/>
  <c r="CK466"/>
  <c r="CT41" s="1"/>
  <c r="CK462"/>
  <c r="CP41" s="1"/>
  <c r="CK468"/>
  <c r="CV41" s="1"/>
  <c r="I631"/>
  <c r="I678"/>
  <c r="J585"/>
  <c r="I677"/>
  <c r="CY41" l="1"/>
  <c r="CK481"/>
  <c r="CW42" s="1"/>
  <c r="CK478"/>
  <c r="CT42" s="1"/>
  <c r="CK475"/>
  <c r="CQ42" s="1"/>
  <c r="CK482"/>
  <c r="CX42" s="1"/>
  <c r="CK473"/>
  <c r="CO42" s="1"/>
  <c r="CK479"/>
  <c r="CU42" s="1"/>
  <c r="CK472"/>
  <c r="CN42" s="1"/>
  <c r="CK477"/>
  <c r="CS42" s="1"/>
  <c r="CK476"/>
  <c r="CR42" s="1"/>
  <c r="CK474"/>
  <c r="CP42" s="1"/>
  <c r="CK480"/>
  <c r="CV42" s="1"/>
  <c r="CK471"/>
  <c r="CM42" s="1"/>
  <c r="I632"/>
  <c r="J586"/>
  <c r="CY42" l="1"/>
  <c r="CK492"/>
  <c r="CV43" s="1"/>
  <c r="CK494"/>
  <c r="CX43" s="1"/>
  <c r="CK489"/>
  <c r="CS43" s="1"/>
  <c r="CK491"/>
  <c r="CU43" s="1"/>
  <c r="CK493"/>
  <c r="CW43" s="1"/>
  <c r="CK484"/>
  <c r="CN43" s="1"/>
  <c r="CK488"/>
  <c r="CR43" s="1"/>
  <c r="CK485"/>
  <c r="CO43" s="1"/>
  <c r="CK490"/>
  <c r="CT43" s="1"/>
  <c r="CK486"/>
  <c r="CP43" s="1"/>
  <c r="CK487"/>
  <c r="CQ43" s="1"/>
  <c r="CK483"/>
  <c r="CM43" s="1"/>
  <c r="I679"/>
  <c r="I633"/>
  <c r="J587"/>
  <c r="CY43" l="1"/>
  <c r="CK504"/>
  <c r="CV44" s="1"/>
  <c r="CK495"/>
  <c r="CM44" s="1"/>
  <c r="CK499"/>
  <c r="CQ44" s="1"/>
  <c r="CK497"/>
  <c r="CO44" s="1"/>
  <c r="CK503"/>
  <c r="CU44" s="1"/>
  <c r="CK505"/>
  <c r="CW44" s="1"/>
  <c r="CK496"/>
  <c r="CN44" s="1"/>
  <c r="CK500"/>
  <c r="CR44" s="1"/>
  <c r="CK502"/>
  <c r="CT44" s="1"/>
  <c r="CK498"/>
  <c r="CP44" s="1"/>
  <c r="CK506"/>
  <c r="CX44" s="1"/>
  <c r="CK501"/>
  <c r="CS44" s="1"/>
  <c r="I634"/>
  <c r="I681"/>
  <c r="J588"/>
  <c r="I680"/>
  <c r="CY44" l="1"/>
  <c r="CK508"/>
  <c r="CN45" s="1"/>
  <c r="CK509"/>
  <c r="CO45" s="1"/>
  <c r="CK512"/>
  <c r="CR45" s="1"/>
  <c r="CK517"/>
  <c r="CW45" s="1"/>
  <c r="CK515"/>
  <c r="CU45" s="1"/>
  <c r="CK514"/>
  <c r="CT45" s="1"/>
  <c r="CK510"/>
  <c r="CP45" s="1"/>
  <c r="CK518"/>
  <c r="CX45" s="1"/>
  <c r="CK516"/>
  <c r="CV45" s="1"/>
  <c r="CK513"/>
  <c r="CS45" s="1"/>
  <c r="CK507"/>
  <c r="CM45" s="1"/>
  <c r="CK511"/>
  <c r="CQ45" s="1"/>
  <c r="I635"/>
  <c r="J589"/>
  <c r="CY45" l="1"/>
  <c r="CK526"/>
  <c r="CT46" s="1"/>
  <c r="CK522"/>
  <c r="CP46" s="1"/>
  <c r="CK528"/>
  <c r="CV46" s="1"/>
  <c r="CK521"/>
  <c r="CO46" s="1"/>
  <c r="CK527"/>
  <c r="CU46" s="1"/>
  <c r="CK524"/>
  <c r="CR46" s="1"/>
  <c r="CK525"/>
  <c r="CS46" s="1"/>
  <c r="CK530"/>
  <c r="CX46" s="1"/>
  <c r="CK520"/>
  <c r="CN46" s="1"/>
  <c r="CK529"/>
  <c r="CW46" s="1"/>
  <c r="CK519"/>
  <c r="CM46" s="1"/>
  <c r="CK523"/>
  <c r="CQ46" s="1"/>
  <c r="I682"/>
  <c r="I636"/>
  <c r="J590"/>
  <c r="CY46" l="1"/>
  <c r="CK537"/>
  <c r="CS47" s="1"/>
  <c r="CK535"/>
  <c r="CQ47" s="1"/>
  <c r="CK536"/>
  <c r="CR47" s="1"/>
  <c r="CK538"/>
  <c r="CT47" s="1"/>
  <c r="CK540"/>
  <c r="CV47" s="1"/>
  <c r="CK534"/>
  <c r="CP47" s="1"/>
  <c r="CK542"/>
  <c r="CX47" s="1"/>
  <c r="CK541"/>
  <c r="CW47" s="1"/>
  <c r="CK531"/>
  <c r="CM47" s="1"/>
  <c r="CK539"/>
  <c r="CU47" s="1"/>
  <c r="CK532"/>
  <c r="CN47" s="1"/>
  <c r="CK533"/>
  <c r="CO47" s="1"/>
  <c r="CY47" l="1"/>
  <c r="AF376" l="1"/>
  <c r="AF377"/>
  <c r="AF378"/>
  <c r="AF379"/>
  <c r="AF380"/>
  <c r="AF381"/>
  <c r="AF382"/>
  <c r="AF383"/>
  <c r="AF384"/>
  <c r="AF385"/>
  <c r="AF386"/>
  <c r="AF388"/>
  <c r="AF389"/>
  <c r="AF390"/>
  <c r="AF391"/>
  <c r="AF392"/>
  <c r="AF393"/>
  <c r="AF394"/>
  <c r="AF395"/>
  <c r="AF396"/>
  <c r="AF397"/>
  <c r="AF398"/>
  <c r="AF364"/>
  <c r="AF365"/>
  <c r="AF366"/>
  <c r="AF367"/>
  <c r="AF368"/>
  <c r="AF369"/>
  <c r="AF370"/>
  <c r="AF371"/>
  <c r="AF372"/>
  <c r="AF373"/>
  <c r="AF374"/>
  <c r="AF352"/>
  <c r="AF353"/>
  <c r="AF354"/>
  <c r="AF355"/>
  <c r="AF356"/>
  <c r="AF357"/>
  <c r="AF358"/>
  <c r="AF359"/>
  <c r="AF360"/>
  <c r="AF361"/>
  <c r="AF362"/>
  <c r="AF340"/>
  <c r="AF341"/>
  <c r="AF342"/>
  <c r="AF343"/>
  <c r="AF344"/>
  <c r="AF345"/>
  <c r="AF346"/>
  <c r="AF347"/>
  <c r="AF348"/>
  <c r="AF349"/>
  <c r="AF350"/>
  <c r="AF328"/>
  <c r="AF329"/>
  <c r="AF330"/>
  <c r="AF331"/>
  <c r="AF332"/>
  <c r="AF333"/>
  <c r="AF334"/>
  <c r="AF335"/>
  <c r="AF336"/>
  <c r="AF337"/>
  <c r="AF338"/>
  <c r="AF316"/>
  <c r="AF317"/>
  <c r="AF318"/>
  <c r="AF319"/>
  <c r="AF320"/>
  <c r="AF321"/>
  <c r="AF322"/>
  <c r="AF323"/>
  <c r="AF324"/>
  <c r="AF325"/>
  <c r="AF326"/>
  <c r="AF304"/>
  <c r="AF305"/>
  <c r="AF306"/>
  <c r="AF307"/>
  <c r="AF308"/>
  <c r="AF309"/>
  <c r="AF310"/>
  <c r="AF311"/>
  <c r="AF312"/>
  <c r="AF313"/>
  <c r="AF314"/>
  <c r="AF292"/>
  <c r="AF293"/>
  <c r="AF294"/>
  <c r="AF295"/>
  <c r="AF296"/>
  <c r="AF297"/>
  <c r="AF298"/>
  <c r="AF299"/>
  <c r="AF300"/>
  <c r="AF301"/>
  <c r="AF302"/>
  <c r="AF280"/>
  <c r="AF281"/>
  <c r="AF282"/>
  <c r="AF283"/>
  <c r="AF284"/>
  <c r="AF285"/>
  <c r="AF286"/>
  <c r="AF287"/>
  <c r="AF288"/>
  <c r="AF289"/>
  <c r="AF290"/>
  <c r="AF268"/>
  <c r="AF269"/>
  <c r="AF270"/>
  <c r="AF271"/>
  <c r="AF272"/>
  <c r="AF273"/>
  <c r="AF274"/>
  <c r="AF275"/>
  <c r="AF276"/>
  <c r="AF277"/>
  <c r="AF278"/>
  <c r="AF256"/>
  <c r="AF257"/>
  <c r="AF258"/>
  <c r="AF259"/>
  <c r="AF260"/>
  <c r="AF261"/>
  <c r="AF262"/>
  <c r="AF263"/>
  <c r="AF264"/>
  <c r="AF265"/>
  <c r="AF266"/>
  <c r="AF244"/>
  <c r="AF245"/>
  <c r="AF246"/>
  <c r="AF247"/>
  <c r="AF248"/>
  <c r="AF249"/>
  <c r="AF250"/>
  <c r="AF251"/>
  <c r="AF252"/>
  <c r="AF253"/>
  <c r="AF254"/>
  <c r="AF232"/>
  <c r="AF233"/>
  <c r="AF234"/>
  <c r="AF235"/>
  <c r="AF236"/>
  <c r="AF237"/>
  <c r="AF238"/>
  <c r="AF239"/>
  <c r="AF240"/>
  <c r="AF241"/>
  <c r="AF242"/>
  <c r="AF220"/>
  <c r="AF221"/>
  <c r="AF222"/>
  <c r="AF223"/>
  <c r="AF224"/>
  <c r="AF225"/>
  <c r="AF226"/>
  <c r="AF227"/>
  <c r="AF228"/>
  <c r="AF229"/>
  <c r="AF230"/>
  <c r="AF214"/>
  <c r="AF215"/>
  <c r="AF216"/>
  <c r="AF217"/>
  <c r="AF218"/>
  <c r="Y214"/>
  <c r="AH214" s="1"/>
  <c r="Y215"/>
  <c r="AH215" s="1"/>
  <c r="Y219"/>
  <c r="Y227"/>
  <c r="AH227" s="1"/>
  <c r="AH219" l="1"/>
  <c r="W564"/>
  <c r="AF219"/>
  <c r="W565"/>
  <c r="AF231"/>
  <c r="W566"/>
  <c r="AF243"/>
  <c r="W567"/>
  <c r="AF255"/>
  <c r="W568"/>
  <c r="AF267"/>
  <c r="W569"/>
  <c r="AF279"/>
  <c r="W570"/>
  <c r="AF291"/>
  <c r="W571"/>
  <c r="AF303"/>
  <c r="AF571" s="1"/>
  <c r="AF410"/>
  <c r="AF408"/>
  <c r="AF406"/>
  <c r="AF404"/>
  <c r="AF402"/>
  <c r="AF400"/>
  <c r="W572"/>
  <c r="W618" s="1"/>
  <c r="AF315"/>
  <c r="AF572" s="1"/>
  <c r="W573"/>
  <c r="AF327"/>
  <c r="AF573" s="1"/>
  <c r="W574"/>
  <c r="AF339"/>
  <c r="AF574" s="1"/>
  <c r="W575"/>
  <c r="AF351"/>
  <c r="AF575" s="1"/>
  <c r="W576"/>
  <c r="AF363"/>
  <c r="AF576" s="1"/>
  <c r="AF409"/>
  <c r="AF407"/>
  <c r="AF405"/>
  <c r="AF403"/>
  <c r="AF401"/>
  <c r="W579"/>
  <c r="AF399"/>
  <c r="W578"/>
  <c r="AF387"/>
  <c r="AF578" s="1"/>
  <c r="W577"/>
  <c r="AF375"/>
  <c r="AF577" s="1"/>
  <c r="W563"/>
  <c r="AF213"/>
  <c r="Y223"/>
  <c r="AH223" s="1"/>
  <c r="Y231"/>
  <c r="Y235"/>
  <c r="AH235" s="1"/>
  <c r="Y239"/>
  <c r="AH239" s="1"/>
  <c r="Y226"/>
  <c r="AH226" s="1"/>
  <c r="Y222"/>
  <c r="AH222" s="1"/>
  <c r="Y218"/>
  <c r="AH218" s="1"/>
  <c r="Y216"/>
  <c r="AH216" s="1"/>
  <c r="Y213"/>
  <c r="AF621" l="1"/>
  <c r="AF622"/>
  <c r="AH231"/>
  <c r="AH213"/>
  <c r="W423"/>
  <c r="W580"/>
  <c r="W672" s="1"/>
  <c r="AF411"/>
  <c r="W425"/>
  <c r="AF413"/>
  <c r="W427"/>
  <c r="AF415"/>
  <c r="W429"/>
  <c r="AF417"/>
  <c r="W431"/>
  <c r="AF419"/>
  <c r="W433"/>
  <c r="AF421"/>
  <c r="W669"/>
  <c r="W622"/>
  <c r="W621"/>
  <c r="W668"/>
  <c r="W667"/>
  <c r="W620"/>
  <c r="W665"/>
  <c r="W619"/>
  <c r="W666"/>
  <c r="W424"/>
  <c r="AF412"/>
  <c r="W426"/>
  <c r="AF414"/>
  <c r="W428"/>
  <c r="AF416"/>
  <c r="W430"/>
  <c r="AF418"/>
  <c r="W432"/>
  <c r="AF420"/>
  <c r="W434"/>
  <c r="AF422"/>
  <c r="W617"/>
  <c r="W664"/>
  <c r="W616"/>
  <c r="W663"/>
  <c r="AF570"/>
  <c r="W615"/>
  <c r="W662"/>
  <c r="AF569"/>
  <c r="W614"/>
  <c r="W661"/>
  <c r="AF568"/>
  <c r="W613"/>
  <c r="W660"/>
  <c r="AF567"/>
  <c r="W612"/>
  <c r="W659"/>
  <c r="AF566"/>
  <c r="W611"/>
  <c r="W658"/>
  <c r="AF565"/>
  <c r="W657"/>
  <c r="AF564"/>
  <c r="AF623"/>
  <c r="AF624"/>
  <c r="AF579"/>
  <c r="AF625" s="1"/>
  <c r="W623"/>
  <c r="W670"/>
  <c r="W624"/>
  <c r="W671"/>
  <c r="W625"/>
  <c r="AF620"/>
  <c r="AF667"/>
  <c r="AF619"/>
  <c r="AF666"/>
  <c r="AF618"/>
  <c r="AF665"/>
  <c r="AF617"/>
  <c r="AF664"/>
  <c r="W655"/>
  <c r="W609"/>
  <c r="W610"/>
  <c r="W656"/>
  <c r="AF563"/>
  <c r="Y251"/>
  <c r="AH251" s="1"/>
  <c r="Y247"/>
  <c r="AH247" s="1"/>
  <c r="Y243"/>
  <c r="Y225"/>
  <c r="AH225" s="1"/>
  <c r="Y221"/>
  <c r="AH221" s="1"/>
  <c r="Y217"/>
  <c r="AH217" s="1"/>
  <c r="Y228"/>
  <c r="AH228" s="1"/>
  <c r="Y224"/>
  <c r="AH224" s="1"/>
  <c r="Y220"/>
  <c r="Y230"/>
  <c r="AH230" s="1"/>
  <c r="Y234"/>
  <c r="AH234" s="1"/>
  <c r="Y238"/>
  <c r="AH238" s="1"/>
  <c r="AF657" l="1"/>
  <c r="AH243"/>
  <c r="AH220"/>
  <c r="Y563"/>
  <c r="AF612"/>
  <c r="AF659"/>
  <c r="AF614"/>
  <c r="AF661"/>
  <c r="AF616"/>
  <c r="AF663"/>
  <c r="W446"/>
  <c r="AF434"/>
  <c r="W444"/>
  <c r="AF432"/>
  <c r="W442"/>
  <c r="AF430"/>
  <c r="W440"/>
  <c r="AF428"/>
  <c r="W438"/>
  <c r="AF426"/>
  <c r="W436"/>
  <c r="AF424"/>
  <c r="W435"/>
  <c r="W581"/>
  <c r="AF423"/>
  <c r="AF580"/>
  <c r="AF626" s="1"/>
  <c r="AF611"/>
  <c r="AF658"/>
  <c r="AF613"/>
  <c r="AF660"/>
  <c r="AF615"/>
  <c r="AF662"/>
  <c r="W445"/>
  <c r="AF433"/>
  <c r="W443"/>
  <c r="AF431"/>
  <c r="W441"/>
  <c r="AF429"/>
  <c r="W439"/>
  <c r="AF427"/>
  <c r="W437"/>
  <c r="AF425"/>
  <c r="W626"/>
  <c r="AF610"/>
  <c r="AF656"/>
  <c r="AF609"/>
  <c r="AF655"/>
  <c r="Y255"/>
  <c r="Y259"/>
  <c r="AH259" s="1"/>
  <c r="Y263"/>
  <c r="AH263" s="1"/>
  <c r="Y246"/>
  <c r="AH246" s="1"/>
  <c r="Y250"/>
  <c r="AH250" s="1"/>
  <c r="Y242"/>
  <c r="AH242" s="1"/>
  <c r="Y232"/>
  <c r="Y236"/>
  <c r="AH236" s="1"/>
  <c r="Y240"/>
  <c r="AH240" s="1"/>
  <c r="Y229"/>
  <c r="AH229" s="1"/>
  <c r="Y233"/>
  <c r="AH233" s="1"/>
  <c r="Y237"/>
  <c r="AH237" s="1"/>
  <c r="AH563" l="1"/>
  <c r="AH609" s="1"/>
  <c r="Y609"/>
  <c r="Y655"/>
  <c r="AH255"/>
  <c r="AH232"/>
  <c r="Y564"/>
  <c r="W627"/>
  <c r="W449"/>
  <c r="AF437"/>
  <c r="W451"/>
  <c r="AF439"/>
  <c r="W453"/>
  <c r="AF441"/>
  <c r="W455"/>
  <c r="AF443"/>
  <c r="W457"/>
  <c r="AF445"/>
  <c r="W447"/>
  <c r="W582"/>
  <c r="AF435"/>
  <c r="W448"/>
  <c r="AF436"/>
  <c r="W450"/>
  <c r="AF438"/>
  <c r="W452"/>
  <c r="AF440"/>
  <c r="W454"/>
  <c r="AF442"/>
  <c r="W456"/>
  <c r="AF444"/>
  <c r="W458"/>
  <c r="AF446"/>
  <c r="W673"/>
  <c r="AF581"/>
  <c r="AF627" s="1"/>
  <c r="Y275"/>
  <c r="AH275" s="1"/>
  <c r="Y271"/>
  <c r="AH271" s="1"/>
  <c r="Y267"/>
  <c r="Y245"/>
  <c r="AH245" s="1"/>
  <c r="Y258"/>
  <c r="AH258" s="1"/>
  <c r="Y249"/>
  <c r="AH249" s="1"/>
  <c r="Y241"/>
  <c r="AH241" s="1"/>
  <c r="Y252"/>
  <c r="AH252" s="1"/>
  <c r="Y248"/>
  <c r="AH248" s="1"/>
  <c r="Y244"/>
  <c r="Y254"/>
  <c r="AH254" s="1"/>
  <c r="Y262"/>
  <c r="AH262" s="1"/>
  <c r="AH655" l="1"/>
  <c r="Y565"/>
  <c r="Y657" s="1"/>
  <c r="AH267"/>
  <c r="AH565"/>
  <c r="Y611"/>
  <c r="AH564"/>
  <c r="Y610"/>
  <c r="Y656"/>
  <c r="AH244"/>
  <c r="W470"/>
  <c r="AF458"/>
  <c r="W468"/>
  <c r="AF456"/>
  <c r="W466"/>
  <c r="AF454"/>
  <c r="W464"/>
  <c r="AF452"/>
  <c r="W462"/>
  <c r="AF450"/>
  <c r="W460"/>
  <c r="AF448"/>
  <c r="W628"/>
  <c r="W459"/>
  <c r="W583"/>
  <c r="AF447"/>
  <c r="W469"/>
  <c r="AF457"/>
  <c r="W467"/>
  <c r="AF455"/>
  <c r="W465"/>
  <c r="AF453"/>
  <c r="W463"/>
  <c r="AF451"/>
  <c r="W461"/>
  <c r="AF449"/>
  <c r="AF582"/>
  <c r="AF628" s="1"/>
  <c r="W674"/>
  <c r="Y279"/>
  <c r="Y283"/>
  <c r="AH283" s="1"/>
  <c r="Y287"/>
  <c r="AH287" s="1"/>
  <c r="Y274"/>
  <c r="AH274" s="1"/>
  <c r="Y256"/>
  <c r="Y260"/>
  <c r="AH260" s="1"/>
  <c r="Y264"/>
  <c r="AH264" s="1"/>
  <c r="Y270"/>
  <c r="AH270" s="1"/>
  <c r="U213"/>
  <c r="Y266"/>
  <c r="AH266" s="1"/>
  <c r="Y253"/>
  <c r="AH253" s="1"/>
  <c r="Y261"/>
  <c r="AH261" s="1"/>
  <c r="Y257"/>
  <c r="AH257" s="1"/>
  <c r="AH279" l="1"/>
  <c r="AH657"/>
  <c r="AH656"/>
  <c r="AH610"/>
  <c r="AH256"/>
  <c r="Y566"/>
  <c r="AH611"/>
  <c r="W473"/>
  <c r="AF461"/>
  <c r="W475"/>
  <c r="AF463"/>
  <c r="W477"/>
  <c r="AF465"/>
  <c r="W479"/>
  <c r="AF467"/>
  <c r="W481"/>
  <c r="AF469"/>
  <c r="W629"/>
  <c r="W471"/>
  <c r="W584"/>
  <c r="W630" s="1"/>
  <c r="AF459"/>
  <c r="W472"/>
  <c r="AF460"/>
  <c r="W474"/>
  <c r="AF462"/>
  <c r="W476"/>
  <c r="AF464"/>
  <c r="W478"/>
  <c r="AF466"/>
  <c r="W480"/>
  <c r="AF468"/>
  <c r="W482"/>
  <c r="AF470"/>
  <c r="W675"/>
  <c r="AF583"/>
  <c r="AF629" s="1"/>
  <c r="U216"/>
  <c r="AD216" s="1"/>
  <c r="U214"/>
  <c r="AD214" s="1"/>
  <c r="AD213"/>
  <c r="Y299"/>
  <c r="AH299" s="1"/>
  <c r="Y295"/>
  <c r="AH295" s="1"/>
  <c r="Y291"/>
  <c r="Y269"/>
  <c r="AH269" s="1"/>
  <c r="Y276"/>
  <c r="AH276" s="1"/>
  <c r="Y272"/>
  <c r="AH272" s="1"/>
  <c r="Y268"/>
  <c r="Y273"/>
  <c r="AH273" s="1"/>
  <c r="Y265"/>
  <c r="AH265" s="1"/>
  <c r="Y278"/>
  <c r="AH278" s="1"/>
  <c r="Y282"/>
  <c r="AH282" s="1"/>
  <c r="Y286"/>
  <c r="AH286" s="1"/>
  <c r="Y567" l="1"/>
  <c r="Y658"/>
  <c r="AH566"/>
  <c r="Y612"/>
  <c r="Y659"/>
  <c r="AH291"/>
  <c r="AH268"/>
  <c r="AH567"/>
  <c r="Y613"/>
  <c r="W494"/>
  <c r="AF482"/>
  <c r="W492"/>
  <c r="AF480"/>
  <c r="W490"/>
  <c r="AF478"/>
  <c r="W488"/>
  <c r="AF476"/>
  <c r="W486"/>
  <c r="AF474"/>
  <c r="W484"/>
  <c r="AF472"/>
  <c r="W483"/>
  <c r="W585"/>
  <c r="AF471"/>
  <c r="W493"/>
  <c r="AF481"/>
  <c r="W491"/>
  <c r="AF479"/>
  <c r="W489"/>
  <c r="AF477"/>
  <c r="W487"/>
  <c r="AF475"/>
  <c r="W485"/>
  <c r="AF473"/>
  <c r="W676"/>
  <c r="AF584"/>
  <c r="AF630" s="1"/>
  <c r="U215"/>
  <c r="AD215" s="1"/>
  <c r="U218"/>
  <c r="AD218" s="1"/>
  <c r="U217"/>
  <c r="AD217" s="1"/>
  <c r="Y303"/>
  <c r="Y307"/>
  <c r="AH307" s="1"/>
  <c r="Y311"/>
  <c r="AH311" s="1"/>
  <c r="Y298"/>
  <c r="AH298" s="1"/>
  <c r="Y294"/>
  <c r="AH294" s="1"/>
  <c r="Y290"/>
  <c r="AH290" s="1"/>
  <c r="Y277"/>
  <c r="AH277" s="1"/>
  <c r="Y285"/>
  <c r="AH285" s="1"/>
  <c r="Y280"/>
  <c r="Y284"/>
  <c r="AH284" s="1"/>
  <c r="Y288"/>
  <c r="AH288" s="1"/>
  <c r="Y281"/>
  <c r="AH281" s="1"/>
  <c r="AH613" l="1"/>
  <c r="AH658"/>
  <c r="AH612"/>
  <c r="AH659"/>
  <c r="Y568"/>
  <c r="AH280"/>
  <c r="AH303"/>
  <c r="W497"/>
  <c r="AF485"/>
  <c r="W499"/>
  <c r="AF487"/>
  <c r="W501"/>
  <c r="AF489"/>
  <c r="W503"/>
  <c r="AF491"/>
  <c r="W505"/>
  <c r="AF493"/>
  <c r="W677"/>
  <c r="W631"/>
  <c r="W495"/>
  <c r="W586"/>
  <c r="AF483"/>
  <c r="W496"/>
  <c r="AF484"/>
  <c r="W498"/>
  <c r="AF486"/>
  <c r="W500"/>
  <c r="AF488"/>
  <c r="W502"/>
  <c r="AF490"/>
  <c r="W504"/>
  <c r="AF492"/>
  <c r="W506"/>
  <c r="AF494"/>
  <c r="AF585"/>
  <c r="AF631" s="1"/>
  <c r="U563"/>
  <c r="Y323"/>
  <c r="AH323" s="1"/>
  <c r="Y319"/>
  <c r="AH319" s="1"/>
  <c r="Y315"/>
  <c r="Y293"/>
  <c r="AH293" s="1"/>
  <c r="Y297"/>
  <c r="AH297" s="1"/>
  <c r="Y289"/>
  <c r="AH289" s="1"/>
  <c r="Y302"/>
  <c r="AH302" s="1"/>
  <c r="Y300"/>
  <c r="AH300" s="1"/>
  <c r="Y296"/>
  <c r="AH296" s="1"/>
  <c r="Y292"/>
  <c r="Y306"/>
  <c r="AH306" s="1"/>
  <c r="Y310"/>
  <c r="AH310" s="1"/>
  <c r="U609" l="1"/>
  <c r="U220"/>
  <c r="AD220" s="1"/>
  <c r="U228"/>
  <c r="AD228" s="1"/>
  <c r="U230"/>
  <c r="AD230" s="1"/>
  <c r="U221"/>
  <c r="AD221" s="1"/>
  <c r="U223"/>
  <c r="AD223" s="1"/>
  <c r="U226"/>
  <c r="AD226" s="1"/>
  <c r="U225"/>
  <c r="AD225" s="1"/>
  <c r="U227"/>
  <c r="AD227" s="1"/>
  <c r="U222"/>
  <c r="AD222" s="1"/>
  <c r="U229"/>
  <c r="AD229" s="1"/>
  <c r="U655"/>
  <c r="U224"/>
  <c r="AD224" s="1"/>
  <c r="AD563"/>
  <c r="AD655" s="1"/>
  <c r="AH315"/>
  <c r="AH292"/>
  <c r="Y660"/>
  <c r="Y614"/>
  <c r="AH568"/>
  <c r="Y569"/>
  <c r="W518"/>
  <c r="AF506"/>
  <c r="W516"/>
  <c r="AF504"/>
  <c r="W514"/>
  <c r="AF502"/>
  <c r="W512"/>
  <c r="AF500"/>
  <c r="W510"/>
  <c r="AF498"/>
  <c r="W508"/>
  <c r="AF496"/>
  <c r="W678"/>
  <c r="W632"/>
  <c r="W507"/>
  <c r="W587"/>
  <c r="AF495"/>
  <c r="W517"/>
  <c r="AF505"/>
  <c r="W515"/>
  <c r="AF503"/>
  <c r="W513"/>
  <c r="AF501"/>
  <c r="W511"/>
  <c r="AF499"/>
  <c r="W509"/>
  <c r="AF497"/>
  <c r="AF586"/>
  <c r="AF632" s="1"/>
  <c r="Y327"/>
  <c r="Y331"/>
  <c r="AH331" s="1"/>
  <c r="Y335"/>
  <c r="AH335" s="1"/>
  <c r="Y301"/>
  <c r="AH301" s="1"/>
  <c r="Y309"/>
  <c r="AH309" s="1"/>
  <c r="Y322"/>
  <c r="AH322" s="1"/>
  <c r="Y318"/>
  <c r="AH318" s="1"/>
  <c r="Y304"/>
  <c r="Y308"/>
  <c r="AH308" s="1"/>
  <c r="Y312"/>
  <c r="AH312" s="1"/>
  <c r="Y314"/>
  <c r="AH314" s="1"/>
  <c r="Y305"/>
  <c r="AH305" s="1"/>
  <c r="AD609" l="1"/>
  <c r="U219"/>
  <c r="AH660"/>
  <c r="AH614"/>
  <c r="AH327"/>
  <c r="Y570"/>
  <c r="AH304"/>
  <c r="Y661"/>
  <c r="AH569"/>
  <c r="Y615"/>
  <c r="W521"/>
  <c r="AF509"/>
  <c r="W523"/>
  <c r="AF511"/>
  <c r="W525"/>
  <c r="AF513"/>
  <c r="W527"/>
  <c r="AF515"/>
  <c r="W529"/>
  <c r="AF517"/>
  <c r="W679"/>
  <c r="W633"/>
  <c r="W519"/>
  <c r="W588"/>
  <c r="AF507"/>
  <c r="W520"/>
  <c r="AF508"/>
  <c r="W522"/>
  <c r="AF510"/>
  <c r="W524"/>
  <c r="AF512"/>
  <c r="W526"/>
  <c r="AF514"/>
  <c r="W528"/>
  <c r="AF516"/>
  <c r="W530"/>
  <c r="AF518"/>
  <c r="AF587"/>
  <c r="AF633" s="1"/>
  <c r="Y347"/>
  <c r="AH347" s="1"/>
  <c r="Y343"/>
  <c r="AH343" s="1"/>
  <c r="Y339"/>
  <c r="Y326"/>
  <c r="AH326" s="1"/>
  <c r="Y324"/>
  <c r="AH324" s="1"/>
  <c r="Y320"/>
  <c r="AH320" s="1"/>
  <c r="Y316"/>
  <c r="Y321"/>
  <c r="AH321" s="1"/>
  <c r="Y313"/>
  <c r="AH313" s="1"/>
  <c r="Y317"/>
  <c r="AH317" s="1"/>
  <c r="Y330"/>
  <c r="AH330" s="1"/>
  <c r="Y334"/>
  <c r="AH334" s="1"/>
  <c r="U564" l="1"/>
  <c r="AD219"/>
  <c r="AH615"/>
  <c r="Y662"/>
  <c r="Y616"/>
  <c r="AH570"/>
  <c r="AH662" s="1"/>
  <c r="AH316"/>
  <c r="AH339"/>
  <c r="AH571"/>
  <c r="Y571"/>
  <c r="Y617" s="1"/>
  <c r="AH661"/>
  <c r="W542"/>
  <c r="AF542" s="1"/>
  <c r="AF530"/>
  <c r="W540"/>
  <c r="AF540" s="1"/>
  <c r="AF528"/>
  <c r="W538"/>
  <c r="AF538" s="1"/>
  <c r="AF526"/>
  <c r="W536"/>
  <c r="AF536" s="1"/>
  <c r="AF524"/>
  <c r="W534"/>
  <c r="AF534" s="1"/>
  <c r="AF522"/>
  <c r="W532"/>
  <c r="AF532" s="1"/>
  <c r="AF520"/>
  <c r="W680"/>
  <c r="W634"/>
  <c r="W531"/>
  <c r="W589"/>
  <c r="AF519"/>
  <c r="W541"/>
  <c r="AF541" s="1"/>
  <c r="AF529"/>
  <c r="W539"/>
  <c r="AF539" s="1"/>
  <c r="AF527"/>
  <c r="W537"/>
  <c r="AF537" s="1"/>
  <c r="AF525"/>
  <c r="W535"/>
  <c r="AF535" s="1"/>
  <c r="AF523"/>
  <c r="W533"/>
  <c r="AF533" s="1"/>
  <c r="AF521"/>
  <c r="AF588"/>
  <c r="AF634" s="1"/>
  <c r="Y351"/>
  <c r="Y355"/>
  <c r="AH355" s="1"/>
  <c r="Y359"/>
  <c r="AH359" s="1"/>
  <c r="Y346"/>
  <c r="AH346" s="1"/>
  <c r="Y342"/>
  <c r="AH342" s="1"/>
  <c r="Y329"/>
  <c r="AH329" s="1"/>
  <c r="Y325"/>
  <c r="AH325" s="1"/>
  <c r="Y333"/>
  <c r="AH333" s="1"/>
  <c r="Y328"/>
  <c r="Y332"/>
  <c r="AH332" s="1"/>
  <c r="Y336"/>
  <c r="AH336" s="1"/>
  <c r="Y338"/>
  <c r="AH338" s="1"/>
  <c r="AH572" l="1"/>
  <c r="AH618" s="1"/>
  <c r="U240"/>
  <c r="AD240" s="1"/>
  <c r="U237"/>
  <c r="AD237" s="1"/>
  <c r="U241"/>
  <c r="AD241" s="1"/>
  <c r="U236"/>
  <c r="AD236" s="1"/>
  <c r="U656"/>
  <c r="AD564"/>
  <c r="U610"/>
  <c r="U233"/>
  <c r="AD233" s="1"/>
  <c r="U234"/>
  <c r="AD234" s="1"/>
  <c r="U238"/>
  <c r="AD238" s="1"/>
  <c r="U235"/>
  <c r="AD235" s="1"/>
  <c r="U232"/>
  <c r="AD232" s="1"/>
  <c r="U242"/>
  <c r="AD242" s="1"/>
  <c r="U239"/>
  <c r="AD239" s="1"/>
  <c r="Y663"/>
  <c r="Y572"/>
  <c r="Y618" s="1"/>
  <c r="AH328"/>
  <c r="AH617"/>
  <c r="AH663"/>
  <c r="AH616"/>
  <c r="AH351"/>
  <c r="W681"/>
  <c r="W635"/>
  <c r="W590"/>
  <c r="W636" s="1"/>
  <c r="AF531"/>
  <c r="AF590" s="1"/>
  <c r="AF589"/>
  <c r="AF635" s="1"/>
  <c r="Y363"/>
  <c r="Y371"/>
  <c r="AH371" s="1"/>
  <c r="Y367"/>
  <c r="AH367" s="1"/>
  <c r="Y348"/>
  <c r="AH348" s="1"/>
  <c r="Y340"/>
  <c r="Y350"/>
  <c r="AH350" s="1"/>
  <c r="Y341"/>
  <c r="AH341" s="1"/>
  <c r="Y354"/>
  <c r="AH354" s="1"/>
  <c r="Y344"/>
  <c r="AH344" s="1"/>
  <c r="Y345"/>
  <c r="AH345" s="1"/>
  <c r="Y358"/>
  <c r="AH358" s="1"/>
  <c r="AH664" l="1"/>
  <c r="Y664"/>
  <c r="U231"/>
  <c r="AD656"/>
  <c r="AD610"/>
  <c r="Y337"/>
  <c r="AH340"/>
  <c r="AH363"/>
  <c r="AF636"/>
  <c r="W682"/>
  <c r="Y383"/>
  <c r="AH383" s="1"/>
  <c r="Y379"/>
  <c r="AH379" s="1"/>
  <c r="Y375"/>
  <c r="Y366"/>
  <c r="AH366" s="1"/>
  <c r="Y353"/>
  <c r="AH353" s="1"/>
  <c r="Y352"/>
  <c r="Y360"/>
  <c r="AH360" s="1"/>
  <c r="Y370"/>
  <c r="AH370" s="1"/>
  <c r="Y357"/>
  <c r="AH357" s="1"/>
  <c r="Y356"/>
  <c r="AH356" s="1"/>
  <c r="Y362"/>
  <c r="AH362" s="1"/>
  <c r="U565" l="1"/>
  <c r="AD231"/>
  <c r="Y349"/>
  <c r="AH352"/>
  <c r="AH375"/>
  <c r="AH337"/>
  <c r="AH573" s="1"/>
  <c r="Y573"/>
  <c r="Y391"/>
  <c r="AH391" s="1"/>
  <c r="Y395"/>
  <c r="AH395" s="1"/>
  <c r="Y387"/>
  <c r="Y374"/>
  <c r="AH374" s="1"/>
  <c r="Y382"/>
  <c r="AH382" s="1"/>
  <c r="Y365"/>
  <c r="AH365" s="1"/>
  <c r="Y368"/>
  <c r="AH368" s="1"/>
  <c r="Y369"/>
  <c r="AH369" s="1"/>
  <c r="Y372"/>
  <c r="AH372" s="1"/>
  <c r="Y364"/>
  <c r="Y378"/>
  <c r="AH378" s="1"/>
  <c r="AD565" l="1"/>
  <c r="U611"/>
  <c r="U657"/>
  <c r="U253"/>
  <c r="AD253" s="1"/>
  <c r="U247"/>
  <c r="AD247" s="1"/>
  <c r="U254"/>
  <c r="AD254" s="1"/>
  <c r="U249"/>
  <c r="AD249" s="1"/>
  <c r="U252"/>
  <c r="AD252" s="1"/>
  <c r="U245"/>
  <c r="AD245" s="1"/>
  <c r="U248"/>
  <c r="AD248" s="1"/>
  <c r="U244"/>
  <c r="AD244" s="1"/>
  <c r="U251"/>
  <c r="AD251" s="1"/>
  <c r="U250"/>
  <c r="AD250" s="1"/>
  <c r="U246"/>
  <c r="AD246" s="1"/>
  <c r="AH387"/>
  <c r="AH665"/>
  <c r="AH619"/>
  <c r="AH364"/>
  <c r="Y361"/>
  <c r="Y619"/>
  <c r="Y665"/>
  <c r="AH349"/>
  <c r="AH574" s="1"/>
  <c r="Y574"/>
  <c r="Y415"/>
  <c r="Y403"/>
  <c r="AH403" s="1"/>
  <c r="Y399"/>
  <c r="Y411"/>
  <c r="Y423" s="1"/>
  <c r="Y407"/>
  <c r="AH407" s="1"/>
  <c r="Y419"/>
  <c r="Y386"/>
  <c r="AH386" s="1"/>
  <c r="Y390"/>
  <c r="AH390" s="1"/>
  <c r="Y376"/>
  <c r="Y384"/>
  <c r="AH384" s="1"/>
  <c r="Y381"/>
  <c r="AH381" s="1"/>
  <c r="Y380"/>
  <c r="AH380" s="1"/>
  <c r="Y377"/>
  <c r="AH377" s="1"/>
  <c r="Y394"/>
  <c r="AH394" s="1"/>
  <c r="AH415" l="1"/>
  <c r="Y427"/>
  <c r="AH419"/>
  <c r="Y431"/>
  <c r="Y435"/>
  <c r="AH423"/>
  <c r="U258"/>
  <c r="AD258" s="1"/>
  <c r="U266"/>
  <c r="AD266" s="1"/>
  <c r="U256"/>
  <c r="AD256" s="1"/>
  <c r="U262"/>
  <c r="AD262" s="1"/>
  <c r="U259"/>
  <c r="AD259" s="1"/>
  <c r="AD611"/>
  <c r="AD657"/>
  <c r="U260"/>
  <c r="AD260" s="1"/>
  <c r="U257"/>
  <c r="AD257" s="1"/>
  <c r="U264"/>
  <c r="AD264" s="1"/>
  <c r="U263"/>
  <c r="AD263" s="1"/>
  <c r="U261"/>
  <c r="AD261" s="1"/>
  <c r="U265"/>
  <c r="AD265" s="1"/>
  <c r="U243"/>
  <c r="AH411"/>
  <c r="Y620"/>
  <c r="Y666"/>
  <c r="Y373"/>
  <c r="AH376"/>
  <c r="AH399"/>
  <c r="AH666"/>
  <c r="AH620"/>
  <c r="AH361"/>
  <c r="AH575" s="1"/>
  <c r="AH621" s="1"/>
  <c r="Y575"/>
  <c r="Y667" s="1"/>
  <c r="Y393"/>
  <c r="AH393" s="1"/>
  <c r="Y396"/>
  <c r="AH396" s="1"/>
  <c r="Y388"/>
  <c r="Y402"/>
  <c r="AH402" s="1"/>
  <c r="Y414"/>
  <c r="Y418"/>
  <c r="Y406"/>
  <c r="AH406" s="1"/>
  <c r="Y389"/>
  <c r="AH389" s="1"/>
  <c r="Y398"/>
  <c r="AH398" s="1"/>
  <c r="Y392"/>
  <c r="AH392" s="1"/>
  <c r="AH418" l="1"/>
  <c r="Y430"/>
  <c r="Y443"/>
  <c r="AH431"/>
  <c r="Y439"/>
  <c r="AH427"/>
  <c r="AH414"/>
  <c r="Y426"/>
  <c r="Y447"/>
  <c r="AH435"/>
  <c r="U270"/>
  <c r="AD270" s="1"/>
  <c r="U278"/>
  <c r="AD278" s="1"/>
  <c r="U274"/>
  <c r="AD274" s="1"/>
  <c r="U271"/>
  <c r="AD271" s="1"/>
  <c r="U275"/>
  <c r="AD275" s="1"/>
  <c r="U566"/>
  <c r="AD243"/>
  <c r="U272"/>
  <c r="AD272" s="1"/>
  <c r="U276"/>
  <c r="AD276" s="1"/>
  <c r="U277"/>
  <c r="AD277" s="1"/>
  <c r="U269"/>
  <c r="AD269" s="1"/>
  <c r="U268"/>
  <c r="AD268" s="1"/>
  <c r="U273"/>
  <c r="AD273" s="1"/>
  <c r="U255"/>
  <c r="AH667"/>
  <c r="AH388"/>
  <c r="AH373"/>
  <c r="AH576" s="1"/>
  <c r="AH622" s="1"/>
  <c r="Y576"/>
  <c r="Y668" s="1"/>
  <c r="Y385"/>
  <c r="Y621"/>
  <c r="Y422"/>
  <c r="Y410"/>
  <c r="AH410" s="1"/>
  <c r="Y401"/>
  <c r="AH401" s="1"/>
  <c r="Y413"/>
  <c r="Y405"/>
  <c r="AH405" s="1"/>
  <c r="Y417"/>
  <c r="Y404"/>
  <c r="AH404" s="1"/>
  <c r="Y416"/>
  <c r="Y400"/>
  <c r="Y412"/>
  <c r="Y424" s="1"/>
  <c r="Y420"/>
  <c r="Y408"/>
  <c r="AH408" s="1"/>
  <c r="AH420" l="1"/>
  <c r="Y432"/>
  <c r="AH422"/>
  <c r="Y434"/>
  <c r="Y438"/>
  <c r="AH426"/>
  <c r="Y442"/>
  <c r="AH430"/>
  <c r="Y436"/>
  <c r="AH424"/>
  <c r="AH416"/>
  <c r="Y428"/>
  <c r="AH417"/>
  <c r="Y429"/>
  <c r="AH413"/>
  <c r="Y425"/>
  <c r="Y459"/>
  <c r="Y471" s="1"/>
  <c r="AH447"/>
  <c r="Y451"/>
  <c r="AH439"/>
  <c r="Y455"/>
  <c r="AH443"/>
  <c r="U612"/>
  <c r="U658"/>
  <c r="AD566"/>
  <c r="U289"/>
  <c r="AD289" s="1"/>
  <c r="U285"/>
  <c r="AD285" s="1"/>
  <c r="U286"/>
  <c r="AD286" s="1"/>
  <c r="U290"/>
  <c r="AD290" s="1"/>
  <c r="U287"/>
  <c r="AD287" s="1"/>
  <c r="U282"/>
  <c r="AD282" s="1"/>
  <c r="U567"/>
  <c r="AD255"/>
  <c r="U281"/>
  <c r="AD281" s="1"/>
  <c r="U284"/>
  <c r="AD284" s="1"/>
  <c r="U280"/>
  <c r="AD280" s="1"/>
  <c r="U283"/>
  <c r="AD283" s="1"/>
  <c r="U288"/>
  <c r="AD288" s="1"/>
  <c r="U267"/>
  <c r="AH412"/>
  <c r="AH400"/>
  <c r="Y397"/>
  <c r="AH385"/>
  <c r="AH577" s="1"/>
  <c r="AH623" s="1"/>
  <c r="Y577"/>
  <c r="Y669" s="1"/>
  <c r="Y622"/>
  <c r="Y467" l="1"/>
  <c r="AH455"/>
  <c r="Y463"/>
  <c r="AH451"/>
  <c r="Y483"/>
  <c r="AH471"/>
  <c r="Y446"/>
  <c r="AH434"/>
  <c r="Y444"/>
  <c r="AH432"/>
  <c r="Y437"/>
  <c r="AH425"/>
  <c r="Y441"/>
  <c r="AH429"/>
  <c r="Y440"/>
  <c r="AH428"/>
  <c r="Y448"/>
  <c r="AH436"/>
  <c r="Y454"/>
  <c r="AH442"/>
  <c r="Y450"/>
  <c r="AH438"/>
  <c r="AD267"/>
  <c r="U568"/>
  <c r="U279"/>
  <c r="U659"/>
  <c r="AD567"/>
  <c r="U613"/>
  <c r="U293"/>
  <c r="AD293" s="1"/>
  <c r="U296"/>
  <c r="AD296" s="1"/>
  <c r="U292"/>
  <c r="AD292" s="1"/>
  <c r="U301"/>
  <c r="AD301" s="1"/>
  <c r="U298"/>
  <c r="AD298" s="1"/>
  <c r="U294"/>
  <c r="AD294" s="1"/>
  <c r="AD658"/>
  <c r="AD612"/>
  <c r="U300"/>
  <c r="AD300" s="1"/>
  <c r="U302"/>
  <c r="AD302" s="1"/>
  <c r="U297"/>
  <c r="AD297" s="1"/>
  <c r="U295"/>
  <c r="AD295" s="1"/>
  <c r="U299"/>
  <c r="AD299" s="1"/>
  <c r="Y421"/>
  <c r="Y433" s="1"/>
  <c r="Y623"/>
  <c r="AH397"/>
  <c r="AH578" s="1"/>
  <c r="AH624" s="1"/>
  <c r="Y578"/>
  <c r="Y670" s="1"/>
  <c r="Y409"/>
  <c r="Y445" l="1"/>
  <c r="AH433"/>
  <c r="AH581" s="1"/>
  <c r="Y460"/>
  <c r="AH448"/>
  <c r="Y452"/>
  <c r="AH440"/>
  <c r="Y453"/>
  <c r="AH441"/>
  <c r="Y449"/>
  <c r="AH437"/>
  <c r="Y456"/>
  <c r="AH444"/>
  <c r="Y458"/>
  <c r="Y470" s="1"/>
  <c r="AH446"/>
  <c r="Y462"/>
  <c r="AH450"/>
  <c r="Y466"/>
  <c r="AH454"/>
  <c r="Y495"/>
  <c r="AH483"/>
  <c r="Y475"/>
  <c r="AH463"/>
  <c r="Y479"/>
  <c r="AH467"/>
  <c r="Y581"/>
  <c r="U311"/>
  <c r="AD311" s="1"/>
  <c r="U305"/>
  <c r="AD305" s="1"/>
  <c r="U306"/>
  <c r="AD306" s="1"/>
  <c r="U307"/>
  <c r="AD307" s="1"/>
  <c r="U314"/>
  <c r="AD314" s="1"/>
  <c r="U310"/>
  <c r="AD310" s="1"/>
  <c r="U309"/>
  <c r="AD309" s="1"/>
  <c r="U312"/>
  <c r="AD312" s="1"/>
  <c r="U291"/>
  <c r="U313"/>
  <c r="AD313" s="1"/>
  <c r="U304"/>
  <c r="AD304" s="1"/>
  <c r="U308"/>
  <c r="AD308" s="1"/>
  <c r="AD659"/>
  <c r="AD613"/>
  <c r="U569"/>
  <c r="AD279"/>
  <c r="U660"/>
  <c r="AD568"/>
  <c r="U614"/>
  <c r="AH458"/>
  <c r="AH459"/>
  <c r="AH409"/>
  <c r="AH579" s="1"/>
  <c r="AH625" s="1"/>
  <c r="Y579"/>
  <c r="Y625" s="1"/>
  <c r="Y624"/>
  <c r="AH421"/>
  <c r="AH580" s="1"/>
  <c r="Y580"/>
  <c r="Y491" l="1"/>
  <c r="AH479"/>
  <c r="Y487"/>
  <c r="AH475"/>
  <c r="Y507"/>
  <c r="AH495"/>
  <c r="Y478"/>
  <c r="AH466"/>
  <c r="Y474"/>
  <c r="AH462"/>
  <c r="Y482"/>
  <c r="AH470"/>
  <c r="Y468"/>
  <c r="AH456"/>
  <c r="Y461"/>
  <c r="AH449"/>
  <c r="Y465"/>
  <c r="AH453"/>
  <c r="Y464"/>
  <c r="AH452"/>
  <c r="Y472"/>
  <c r="AH460"/>
  <c r="Y457"/>
  <c r="AH445"/>
  <c r="AH582" s="1"/>
  <c r="AH628" s="1"/>
  <c r="Y582"/>
  <c r="Y628" s="1"/>
  <c r="U615"/>
  <c r="AD569"/>
  <c r="U661"/>
  <c r="AD660"/>
  <c r="AD614"/>
  <c r="U570"/>
  <c r="AD291"/>
  <c r="U303"/>
  <c r="U326"/>
  <c r="AD326" s="1"/>
  <c r="U319"/>
  <c r="AD319" s="1"/>
  <c r="U317"/>
  <c r="AD317" s="1"/>
  <c r="U322"/>
  <c r="AD322" s="1"/>
  <c r="U318"/>
  <c r="AD318" s="1"/>
  <c r="U323"/>
  <c r="AD323" s="1"/>
  <c r="U321"/>
  <c r="AD321" s="1"/>
  <c r="U316"/>
  <c r="AD316" s="1"/>
  <c r="U320"/>
  <c r="AD320" s="1"/>
  <c r="U325"/>
  <c r="AD325" s="1"/>
  <c r="U324"/>
  <c r="AD324" s="1"/>
  <c r="Y671"/>
  <c r="Y672"/>
  <c r="Y626"/>
  <c r="Y673"/>
  <c r="Y627"/>
  <c r="AH626"/>
  <c r="AH627"/>
  <c r="U662" l="1"/>
  <c r="Y484"/>
  <c r="AH472"/>
  <c r="Y477"/>
  <c r="AH465"/>
  <c r="Y480"/>
  <c r="AH468"/>
  <c r="Y486"/>
  <c r="AH474"/>
  <c r="Y519"/>
  <c r="AH507"/>
  <c r="Y499"/>
  <c r="AH487"/>
  <c r="Y503"/>
  <c r="AH491"/>
  <c r="Y469"/>
  <c r="AH457"/>
  <c r="AH583" s="1"/>
  <c r="AH629" s="1"/>
  <c r="Y583"/>
  <c r="Y476"/>
  <c r="AH464"/>
  <c r="Y473"/>
  <c r="AH461"/>
  <c r="Y494"/>
  <c r="AH482"/>
  <c r="Y490"/>
  <c r="AH478"/>
  <c r="Y674"/>
  <c r="U336"/>
  <c r="AD336" s="1"/>
  <c r="U334"/>
  <c r="AD334" s="1"/>
  <c r="U330"/>
  <c r="AD330" s="1"/>
  <c r="U328"/>
  <c r="AD328" s="1"/>
  <c r="U337"/>
  <c r="AD337" s="1"/>
  <c r="U335"/>
  <c r="AD335" s="1"/>
  <c r="U333"/>
  <c r="AD333" s="1"/>
  <c r="U338"/>
  <c r="AD338" s="1"/>
  <c r="U315"/>
  <c r="U571"/>
  <c r="AD303"/>
  <c r="AD571" s="1"/>
  <c r="U331"/>
  <c r="AD331" s="1"/>
  <c r="U329"/>
  <c r="AD329" s="1"/>
  <c r="U332"/>
  <c r="AD332" s="1"/>
  <c r="AD570"/>
  <c r="U616"/>
  <c r="AD661"/>
  <c r="AD615"/>
  <c r="Y502" l="1"/>
  <c r="AH490"/>
  <c r="Y506"/>
  <c r="AH494"/>
  <c r="Y629"/>
  <c r="Y481"/>
  <c r="AH469"/>
  <c r="AH584" s="1"/>
  <c r="AH630" s="1"/>
  <c r="Y531"/>
  <c r="AH519"/>
  <c r="Y498"/>
  <c r="AH486"/>
  <c r="Y492"/>
  <c r="AH480"/>
  <c r="Y489"/>
  <c r="AH477"/>
  <c r="Y485"/>
  <c r="AH473"/>
  <c r="Y488"/>
  <c r="AH476"/>
  <c r="Y515"/>
  <c r="AH503"/>
  <c r="Y511"/>
  <c r="AH499"/>
  <c r="Y496"/>
  <c r="AH484"/>
  <c r="Y584"/>
  <c r="Y675"/>
  <c r="Y585"/>
  <c r="AD663"/>
  <c r="AD662"/>
  <c r="AD616"/>
  <c r="U572"/>
  <c r="AD315"/>
  <c r="AD572" s="1"/>
  <c r="U327"/>
  <c r="U345"/>
  <c r="AD345" s="1"/>
  <c r="U347"/>
  <c r="AD347" s="1"/>
  <c r="U348"/>
  <c r="AD348" s="1"/>
  <c r="U343"/>
  <c r="AD343" s="1"/>
  <c r="U342"/>
  <c r="AD342" s="1"/>
  <c r="AD617"/>
  <c r="U617"/>
  <c r="U663"/>
  <c r="U344"/>
  <c r="AD344" s="1"/>
  <c r="U340"/>
  <c r="AD340" s="1"/>
  <c r="U341"/>
  <c r="AD341" s="1"/>
  <c r="U349"/>
  <c r="AD349" s="1"/>
  <c r="U350"/>
  <c r="AD350" s="1"/>
  <c r="U346"/>
  <c r="AD346" s="1"/>
  <c r="U618" l="1"/>
  <c r="Y631"/>
  <c r="Y630"/>
  <c r="Y677"/>
  <c r="Y508"/>
  <c r="AH496"/>
  <c r="Y523"/>
  <c r="AH511"/>
  <c r="Y527"/>
  <c r="AH515"/>
  <c r="Y500"/>
  <c r="AH488"/>
  <c r="Y497"/>
  <c r="AH485"/>
  <c r="Y501"/>
  <c r="AH489"/>
  <c r="Y504"/>
  <c r="AH492"/>
  <c r="Y510"/>
  <c r="AH498"/>
  <c r="AH531"/>
  <c r="Y493"/>
  <c r="AH481"/>
  <c r="AH585" s="1"/>
  <c r="AH631" s="1"/>
  <c r="Y518"/>
  <c r="AH506"/>
  <c r="Y514"/>
  <c r="AH502"/>
  <c r="Y676"/>
  <c r="U339"/>
  <c r="U356"/>
  <c r="AD356" s="1"/>
  <c r="U353"/>
  <c r="AD353" s="1"/>
  <c r="U358"/>
  <c r="AD358" s="1"/>
  <c r="U352"/>
  <c r="AD352" s="1"/>
  <c r="U355"/>
  <c r="AD355" s="1"/>
  <c r="U357"/>
  <c r="AD357" s="1"/>
  <c r="U354"/>
  <c r="AD354" s="1"/>
  <c r="U573"/>
  <c r="AD327"/>
  <c r="AD573" s="1"/>
  <c r="U664"/>
  <c r="U362"/>
  <c r="AD362" s="1"/>
  <c r="U359"/>
  <c r="AD359" s="1"/>
  <c r="U361"/>
  <c r="AD361" s="1"/>
  <c r="U360"/>
  <c r="AD360" s="1"/>
  <c r="AD664"/>
  <c r="AD618"/>
  <c r="Y520" l="1"/>
  <c r="AH508"/>
  <c r="Y526"/>
  <c r="AH514"/>
  <c r="Y530"/>
  <c r="AH518"/>
  <c r="Y505"/>
  <c r="AH493"/>
  <c r="AH586" s="1"/>
  <c r="AH632" s="1"/>
  <c r="Y586"/>
  <c r="Y522"/>
  <c r="AH510"/>
  <c r="Y516"/>
  <c r="AH504"/>
  <c r="Y513"/>
  <c r="AH501"/>
  <c r="Y509"/>
  <c r="AH497"/>
  <c r="Y512"/>
  <c r="AH500"/>
  <c r="Y539"/>
  <c r="AH539" s="1"/>
  <c r="AH527"/>
  <c r="Y535"/>
  <c r="AH535" s="1"/>
  <c r="AH523"/>
  <c r="U366"/>
  <c r="AD366" s="1"/>
  <c r="U371"/>
  <c r="AD371" s="1"/>
  <c r="U365"/>
  <c r="AD365" s="1"/>
  <c r="U368"/>
  <c r="AD368" s="1"/>
  <c r="AD619"/>
  <c r="AD665"/>
  <c r="AD339"/>
  <c r="AD574" s="1"/>
  <c r="U574"/>
  <c r="U374"/>
  <c r="AD374" s="1"/>
  <c r="U373"/>
  <c r="AD373" s="1"/>
  <c r="U364"/>
  <c r="AD364" s="1"/>
  <c r="U369"/>
  <c r="AD369" s="1"/>
  <c r="U372"/>
  <c r="AD372" s="1"/>
  <c r="U367"/>
  <c r="AD367" s="1"/>
  <c r="U370"/>
  <c r="AD370" s="1"/>
  <c r="U351"/>
  <c r="U665"/>
  <c r="U619"/>
  <c r="X213"/>
  <c r="Y524" l="1"/>
  <c r="AH512"/>
  <c r="Y521"/>
  <c r="AH509"/>
  <c r="Y525"/>
  <c r="AH513"/>
  <c r="Y528"/>
  <c r="AH516"/>
  <c r="Y534"/>
  <c r="AH534" s="1"/>
  <c r="AH522"/>
  <c r="Y532"/>
  <c r="AH520"/>
  <c r="Y632"/>
  <c r="Y678"/>
  <c r="Y517"/>
  <c r="AH505"/>
  <c r="AH587" s="1"/>
  <c r="AH633" s="1"/>
  <c r="Y542"/>
  <c r="AH542" s="1"/>
  <c r="AH530"/>
  <c r="Y538"/>
  <c r="AH538" s="1"/>
  <c r="AH526"/>
  <c r="Y588"/>
  <c r="Y587"/>
  <c r="Y633" s="1"/>
  <c r="U620"/>
  <c r="U666"/>
  <c r="U377"/>
  <c r="AD377" s="1"/>
  <c r="U386"/>
  <c r="AD386" s="1"/>
  <c r="U378"/>
  <c r="AD378" s="1"/>
  <c r="U379"/>
  <c r="AD379" s="1"/>
  <c r="U383"/>
  <c r="AD383" s="1"/>
  <c r="AD351"/>
  <c r="AD575" s="1"/>
  <c r="U575"/>
  <c r="AD620"/>
  <c r="AD666"/>
  <c r="U363"/>
  <c r="U381"/>
  <c r="AD381" s="1"/>
  <c r="U380"/>
  <c r="AD380" s="1"/>
  <c r="U384"/>
  <c r="AD384" s="1"/>
  <c r="U382"/>
  <c r="AD382" s="1"/>
  <c r="U385"/>
  <c r="AD385" s="1"/>
  <c r="U376"/>
  <c r="AD376" s="1"/>
  <c r="AG213"/>
  <c r="X214"/>
  <c r="AG214" s="1"/>
  <c r="Y679" l="1"/>
  <c r="U621"/>
  <c r="Y680"/>
  <c r="Y634"/>
  <c r="Y529"/>
  <c r="AH517"/>
  <c r="AH588" s="1"/>
  <c r="AH634" s="1"/>
  <c r="AH532"/>
  <c r="Y540"/>
  <c r="AH540" s="1"/>
  <c r="AH528"/>
  <c r="Y537"/>
  <c r="AH537" s="1"/>
  <c r="AH525"/>
  <c r="Y533"/>
  <c r="AH533" s="1"/>
  <c r="AH521"/>
  <c r="Y536"/>
  <c r="AH536" s="1"/>
  <c r="AH524"/>
  <c r="U375"/>
  <c r="U576"/>
  <c r="AD363"/>
  <c r="AD576" s="1"/>
  <c r="AD622" s="1"/>
  <c r="AD621"/>
  <c r="AD667"/>
  <c r="U390"/>
  <c r="AD390" s="1"/>
  <c r="U397"/>
  <c r="AD397" s="1"/>
  <c r="U391"/>
  <c r="AD391" s="1"/>
  <c r="U398"/>
  <c r="AD398" s="1"/>
  <c r="U393"/>
  <c r="AD393" s="1"/>
  <c r="U667"/>
  <c r="U392"/>
  <c r="AD392" s="1"/>
  <c r="U389"/>
  <c r="AD389" s="1"/>
  <c r="U395"/>
  <c r="AD395" s="1"/>
  <c r="U394"/>
  <c r="AD394" s="1"/>
  <c r="U388"/>
  <c r="AD388" s="1"/>
  <c r="U396"/>
  <c r="AD396" s="1"/>
  <c r="X215"/>
  <c r="AG215" s="1"/>
  <c r="U622" l="1"/>
  <c r="Y541"/>
  <c r="AH541" s="1"/>
  <c r="AH590" s="1"/>
  <c r="AH529"/>
  <c r="AH589" s="1"/>
  <c r="AH635" s="1"/>
  <c r="Y589"/>
  <c r="U668"/>
  <c r="Y590"/>
  <c r="U404"/>
  <c r="U402"/>
  <c r="U409"/>
  <c r="U405"/>
  <c r="U400"/>
  <c r="U406"/>
  <c r="AD375"/>
  <c r="AD577" s="1"/>
  <c r="AD623" s="1"/>
  <c r="U577"/>
  <c r="U410"/>
  <c r="U401"/>
  <c r="U403"/>
  <c r="U407"/>
  <c r="U408"/>
  <c r="U387"/>
  <c r="X216"/>
  <c r="AG216" s="1"/>
  <c r="AH636" l="1"/>
  <c r="Y636"/>
  <c r="Y681"/>
  <c r="Y635"/>
  <c r="Y682"/>
  <c r="U420"/>
  <c r="AD408"/>
  <c r="AD401"/>
  <c r="U413"/>
  <c r="U422"/>
  <c r="AD410"/>
  <c r="U417"/>
  <c r="AD405"/>
  <c r="U578"/>
  <c r="AD387"/>
  <c r="AD578" s="1"/>
  <c r="AD624" s="1"/>
  <c r="U419"/>
  <c r="AD407"/>
  <c r="U418"/>
  <c r="AD406"/>
  <c r="AD400"/>
  <c r="U412"/>
  <c r="AD409"/>
  <c r="U421"/>
  <c r="U399"/>
  <c r="U414"/>
  <c r="AD402"/>
  <c r="AD404"/>
  <c r="U416"/>
  <c r="AD403"/>
  <c r="U415"/>
  <c r="U669"/>
  <c r="U623"/>
  <c r="X217"/>
  <c r="AG217" s="1"/>
  <c r="U670" l="1"/>
  <c r="U424"/>
  <c r="AD412"/>
  <c r="U427"/>
  <c r="AD415"/>
  <c r="AD414"/>
  <c r="U426"/>
  <c r="U411"/>
  <c r="U579"/>
  <c r="AD399"/>
  <c r="AD579" s="1"/>
  <c r="AD625" s="1"/>
  <c r="U430"/>
  <c r="AD418"/>
  <c r="U431"/>
  <c r="AD419"/>
  <c r="U624"/>
  <c r="U429"/>
  <c r="AD417"/>
  <c r="U434"/>
  <c r="AD422"/>
  <c r="AD420"/>
  <c r="U432"/>
  <c r="AD416"/>
  <c r="U428"/>
  <c r="AD421"/>
  <c r="U433"/>
  <c r="U425"/>
  <c r="AD413"/>
  <c r="X218"/>
  <c r="U625" l="1"/>
  <c r="AD425"/>
  <c r="U437"/>
  <c r="U446"/>
  <c r="AD434"/>
  <c r="U441"/>
  <c r="AD429"/>
  <c r="U443"/>
  <c r="AD431"/>
  <c r="AD430"/>
  <c r="U442"/>
  <c r="U438"/>
  <c r="AD426"/>
  <c r="AD433"/>
  <c r="U445"/>
  <c r="AD428"/>
  <c r="U440"/>
  <c r="AD432"/>
  <c r="U444"/>
  <c r="U423"/>
  <c r="AD411"/>
  <c r="AD580" s="1"/>
  <c r="AD626" s="1"/>
  <c r="U580"/>
  <c r="AD427"/>
  <c r="U439"/>
  <c r="AD424"/>
  <c r="U436"/>
  <c r="U671"/>
  <c r="AG218"/>
  <c r="X563"/>
  <c r="X219"/>
  <c r="U672" l="1"/>
  <c r="AD444"/>
  <c r="U456"/>
  <c r="U452"/>
  <c r="AD440"/>
  <c r="AD445"/>
  <c r="U457"/>
  <c r="U454"/>
  <c r="AD442"/>
  <c r="U449"/>
  <c r="AD437"/>
  <c r="U448"/>
  <c r="AD436"/>
  <c r="U451"/>
  <c r="AD439"/>
  <c r="U626"/>
  <c r="AD423"/>
  <c r="AD581" s="1"/>
  <c r="AD627" s="1"/>
  <c r="U435"/>
  <c r="U581"/>
  <c r="U450"/>
  <c r="AD438"/>
  <c r="U455"/>
  <c r="AD443"/>
  <c r="AD441"/>
  <c r="U453"/>
  <c r="AD446"/>
  <c r="U458"/>
  <c r="AG219"/>
  <c r="X655"/>
  <c r="X609"/>
  <c r="AG563"/>
  <c r="X220"/>
  <c r="AG220" s="1"/>
  <c r="AD455" l="1"/>
  <c r="U467"/>
  <c r="AD450"/>
  <c r="U462"/>
  <c r="AD435"/>
  <c r="AD582" s="1"/>
  <c r="AD628" s="1"/>
  <c r="U447"/>
  <c r="U582"/>
  <c r="AD457"/>
  <c r="U469"/>
  <c r="AD456"/>
  <c r="U468"/>
  <c r="AD458"/>
  <c r="U470"/>
  <c r="AD453"/>
  <c r="U465"/>
  <c r="U627"/>
  <c r="U674"/>
  <c r="U463"/>
  <c r="AD451"/>
  <c r="U460"/>
  <c r="AD448"/>
  <c r="AD449"/>
  <c r="U461"/>
  <c r="U466"/>
  <c r="AD454"/>
  <c r="U464"/>
  <c r="AD452"/>
  <c r="U673"/>
  <c r="AG655"/>
  <c r="AG609"/>
  <c r="X221"/>
  <c r="AG221" s="1"/>
  <c r="U476" l="1"/>
  <c r="AD464"/>
  <c r="U478"/>
  <c r="AD466"/>
  <c r="AD460"/>
  <c r="U472"/>
  <c r="U475"/>
  <c r="AD463"/>
  <c r="U459"/>
  <c r="U583"/>
  <c r="AD447"/>
  <c r="AD583" s="1"/>
  <c r="AD629" s="1"/>
  <c r="AD462"/>
  <c r="U474"/>
  <c r="AD467"/>
  <c r="U479"/>
  <c r="AD461"/>
  <c r="U473"/>
  <c r="AD465"/>
  <c r="U477"/>
  <c r="AD470"/>
  <c r="U482"/>
  <c r="AD468"/>
  <c r="U480"/>
  <c r="AD469"/>
  <c r="U481"/>
  <c r="U675"/>
  <c r="U628"/>
  <c r="X222"/>
  <c r="AG222" s="1"/>
  <c r="U629" l="1"/>
  <c r="AD481"/>
  <c r="U493"/>
  <c r="AD480"/>
  <c r="U492"/>
  <c r="AD482"/>
  <c r="U494"/>
  <c r="AD477"/>
  <c r="U489"/>
  <c r="AD473"/>
  <c r="U485"/>
  <c r="AD479"/>
  <c r="U491"/>
  <c r="AD474"/>
  <c r="U486"/>
  <c r="U584"/>
  <c r="AD459"/>
  <c r="AD584" s="1"/>
  <c r="AD630" s="1"/>
  <c r="U471"/>
  <c r="AD475"/>
  <c r="U487"/>
  <c r="AD478"/>
  <c r="U490"/>
  <c r="U488"/>
  <c r="AD476"/>
  <c r="AD472"/>
  <c r="U484"/>
  <c r="X223"/>
  <c r="AD488" l="1"/>
  <c r="U500"/>
  <c r="U498"/>
  <c r="AD486"/>
  <c r="U503"/>
  <c r="AD491"/>
  <c r="U497"/>
  <c r="AD485"/>
  <c r="U501"/>
  <c r="AD489"/>
  <c r="U506"/>
  <c r="AD494"/>
  <c r="U504"/>
  <c r="AD492"/>
  <c r="U505"/>
  <c r="AD493"/>
  <c r="U496"/>
  <c r="AD484"/>
  <c r="U502"/>
  <c r="AD490"/>
  <c r="AD487"/>
  <c r="U499"/>
  <c r="U483"/>
  <c r="U585"/>
  <c r="AD471"/>
  <c r="AD585" s="1"/>
  <c r="AD631" s="1"/>
  <c r="U630"/>
  <c r="U676"/>
  <c r="AG223"/>
  <c r="X224"/>
  <c r="AG224" s="1"/>
  <c r="U631" l="1"/>
  <c r="U677"/>
  <c r="AD499"/>
  <c r="U511"/>
  <c r="AD500"/>
  <c r="U512"/>
  <c r="U586"/>
  <c r="U495"/>
  <c r="AD483"/>
  <c r="AD586" s="1"/>
  <c r="AD632" s="1"/>
  <c r="AD502"/>
  <c r="U514"/>
  <c r="AD496"/>
  <c r="U508"/>
  <c r="U517"/>
  <c r="AD505"/>
  <c r="AD504"/>
  <c r="U516"/>
  <c r="U518"/>
  <c r="AD506"/>
  <c r="U513"/>
  <c r="AD501"/>
  <c r="AD497"/>
  <c r="U509"/>
  <c r="U515"/>
  <c r="AD503"/>
  <c r="U510"/>
  <c r="AD498"/>
  <c r="X225"/>
  <c r="AG225" s="1"/>
  <c r="U678" l="1"/>
  <c r="U522"/>
  <c r="AD510"/>
  <c r="U527"/>
  <c r="AD515"/>
  <c r="U525"/>
  <c r="AD513"/>
  <c r="U530"/>
  <c r="AD518"/>
  <c r="U529"/>
  <c r="AD517"/>
  <c r="U587"/>
  <c r="U679" s="1"/>
  <c r="U507"/>
  <c r="AD495"/>
  <c r="AD587" s="1"/>
  <c r="AD633" s="1"/>
  <c r="U524"/>
  <c r="AD512"/>
  <c r="U523"/>
  <c r="AD511"/>
  <c r="U521"/>
  <c r="AD509"/>
  <c r="U528"/>
  <c r="AD516"/>
  <c r="U520"/>
  <c r="AD508"/>
  <c r="U526"/>
  <c r="AD514"/>
  <c r="U632"/>
  <c r="X226"/>
  <c r="AG226" s="1"/>
  <c r="U633" l="1"/>
  <c r="AD526"/>
  <c r="U538"/>
  <c r="AD538" s="1"/>
  <c r="AD520"/>
  <c r="U532"/>
  <c r="AD532" s="1"/>
  <c r="AD528"/>
  <c r="U540"/>
  <c r="AD540" s="1"/>
  <c r="AD521"/>
  <c r="U533"/>
  <c r="AD533" s="1"/>
  <c r="U535"/>
  <c r="AD535" s="1"/>
  <c r="AD523"/>
  <c r="U536"/>
  <c r="AD536" s="1"/>
  <c r="AD524"/>
  <c r="U519"/>
  <c r="AD507"/>
  <c r="AD588" s="1"/>
  <c r="AD634" s="1"/>
  <c r="U588"/>
  <c r="U541"/>
  <c r="AD541" s="1"/>
  <c r="AD529"/>
  <c r="U542"/>
  <c r="AD542" s="1"/>
  <c r="AD530"/>
  <c r="U537"/>
  <c r="AD537" s="1"/>
  <c r="AD525"/>
  <c r="U539"/>
  <c r="AD539" s="1"/>
  <c r="AD527"/>
  <c r="U534"/>
  <c r="AD534" s="1"/>
  <c r="AD522"/>
  <c r="X227"/>
  <c r="AG227" s="1"/>
  <c r="U634" l="1"/>
  <c r="U680"/>
  <c r="AD519"/>
  <c r="AD589" s="1"/>
  <c r="AD635" s="1"/>
  <c r="U531"/>
  <c r="U589"/>
  <c r="X228"/>
  <c r="AG228" s="1"/>
  <c r="U590" l="1"/>
  <c r="AD531"/>
  <c r="AD590" s="1"/>
  <c r="AD636" s="1"/>
  <c r="U681"/>
  <c r="U635"/>
  <c r="X229"/>
  <c r="AG229" s="1"/>
  <c r="U636" l="1"/>
  <c r="U682"/>
  <c r="X230"/>
  <c r="AG230" l="1"/>
  <c r="X564"/>
  <c r="X231"/>
  <c r="AG231" l="1"/>
  <c r="X610"/>
  <c r="AG564"/>
  <c r="X656"/>
  <c r="X232"/>
  <c r="AG232" s="1"/>
  <c r="AG610" l="1"/>
  <c r="AG656"/>
  <c r="X233"/>
  <c r="AG233" s="1"/>
  <c r="X234" l="1"/>
  <c r="AG234" l="1"/>
  <c r="X235"/>
  <c r="AG235" s="1"/>
  <c r="X236" l="1"/>
  <c r="AG236" l="1"/>
  <c r="X237"/>
  <c r="AG237" s="1"/>
  <c r="X238" l="1"/>
  <c r="AG238" l="1"/>
  <c r="X239"/>
  <c r="AG239" s="1"/>
  <c r="X240" l="1"/>
  <c r="AG240" s="1"/>
  <c r="X241" l="1"/>
  <c r="AG241" s="1"/>
  <c r="X242" l="1"/>
  <c r="AG242" l="1"/>
  <c r="X565"/>
  <c r="X657" s="1"/>
  <c r="X243"/>
  <c r="AG243" l="1"/>
  <c r="X611"/>
  <c r="AG565"/>
  <c r="X244"/>
  <c r="AG244" s="1"/>
  <c r="AG611" l="1"/>
  <c r="AG657"/>
  <c r="X245"/>
  <c r="AG245" s="1"/>
  <c r="X246" l="1"/>
  <c r="AG246" l="1"/>
  <c r="X247"/>
  <c r="AG247" s="1"/>
  <c r="X248" l="1"/>
  <c r="AG248" s="1"/>
  <c r="X249" l="1"/>
  <c r="AG249" l="1"/>
  <c r="X250"/>
  <c r="AG250" s="1"/>
  <c r="X251" l="1"/>
  <c r="AG251" s="1"/>
  <c r="X252" l="1"/>
  <c r="AG252" s="1"/>
  <c r="X253" l="1"/>
  <c r="AG253" s="1"/>
  <c r="X254" l="1"/>
  <c r="AG254" l="1"/>
  <c r="X566"/>
  <c r="X658" s="1"/>
  <c r="X255"/>
  <c r="AG255" l="1"/>
  <c r="X612"/>
  <c r="AG566"/>
  <c r="X256"/>
  <c r="AG256" s="1"/>
  <c r="AG612" l="1"/>
  <c r="AG658"/>
  <c r="X257"/>
  <c r="AG257" s="1"/>
  <c r="X258" l="1"/>
  <c r="AG258" s="1"/>
  <c r="X259" l="1"/>
  <c r="AG259" l="1"/>
  <c r="X260"/>
  <c r="AG260" s="1"/>
  <c r="X261" l="1"/>
  <c r="AG261" s="1"/>
  <c r="X262" l="1"/>
  <c r="AG262" s="1"/>
  <c r="X263" l="1"/>
  <c r="AG263" s="1"/>
  <c r="X264" l="1"/>
  <c r="AG264" s="1"/>
  <c r="X265" l="1"/>
  <c r="AG265" s="1"/>
  <c r="X266" l="1"/>
  <c r="AG266" l="1"/>
  <c r="X567"/>
  <c r="X659" s="1"/>
  <c r="X267"/>
  <c r="AG267" l="1"/>
  <c r="X613"/>
  <c r="AG567"/>
  <c r="X268"/>
  <c r="AG268" s="1"/>
  <c r="AG613" l="1"/>
  <c r="AG659"/>
  <c r="X269"/>
  <c r="AG269" s="1"/>
  <c r="X270" l="1"/>
  <c r="AG270" s="1"/>
  <c r="X271" l="1"/>
  <c r="AG271" l="1"/>
  <c r="X272"/>
  <c r="AG272" s="1"/>
  <c r="X273" l="1"/>
  <c r="AG273" s="1"/>
  <c r="X274" l="1"/>
  <c r="AG274" s="1"/>
  <c r="X275" l="1"/>
  <c r="AG275" s="1"/>
  <c r="X276" l="1"/>
  <c r="AG276" s="1"/>
  <c r="X277" l="1"/>
  <c r="AG277" s="1"/>
  <c r="X278" l="1"/>
  <c r="AG278" l="1"/>
  <c r="X568"/>
  <c r="X660" s="1"/>
  <c r="X279"/>
  <c r="AG279" l="1"/>
  <c r="X614"/>
  <c r="AG568"/>
  <c r="X280"/>
  <c r="AG280" s="1"/>
  <c r="AG614" l="1"/>
  <c r="AG660"/>
  <c r="X281"/>
  <c r="AG281" s="1"/>
  <c r="X282" l="1"/>
  <c r="AG282" s="1"/>
  <c r="X283" l="1"/>
  <c r="AG283" s="1"/>
  <c r="X284" l="1"/>
  <c r="AG284" s="1"/>
  <c r="X285" l="1"/>
  <c r="AG285" s="1"/>
  <c r="X286" l="1"/>
  <c r="AG286" s="1"/>
  <c r="X287" l="1"/>
  <c r="AG287" s="1"/>
  <c r="X288" l="1"/>
  <c r="AG288" s="1"/>
  <c r="X289" l="1"/>
  <c r="AG289" s="1"/>
  <c r="X290" l="1"/>
  <c r="AG290" l="1"/>
  <c r="X569"/>
  <c r="X661" s="1"/>
  <c r="X291"/>
  <c r="AG291" l="1"/>
  <c r="X615"/>
  <c r="AG569"/>
  <c r="X292"/>
  <c r="AG292" s="1"/>
  <c r="AG615" l="1"/>
  <c r="AG661"/>
  <c r="X293"/>
  <c r="AG293" s="1"/>
  <c r="X294" l="1"/>
  <c r="AG294" s="1"/>
  <c r="X295" l="1"/>
  <c r="AG295" l="1"/>
  <c r="X296"/>
  <c r="AG296" s="1"/>
  <c r="X297" l="1"/>
  <c r="AG297" s="1"/>
  <c r="X298" l="1"/>
  <c r="AG298" s="1"/>
  <c r="X299" l="1"/>
  <c r="AG299" s="1"/>
  <c r="X300" l="1"/>
  <c r="AG300" s="1"/>
  <c r="X301" l="1"/>
  <c r="AG301" s="1"/>
  <c r="X302" l="1"/>
  <c r="AG302" l="1"/>
  <c r="X570"/>
  <c r="X662" s="1"/>
  <c r="X303"/>
  <c r="AG303" l="1"/>
  <c r="X616"/>
  <c r="AG570"/>
  <c r="X304"/>
  <c r="AG304" s="1"/>
  <c r="AG616" l="1"/>
  <c r="AG662"/>
  <c r="X305"/>
  <c r="AG305" s="1"/>
  <c r="X306" l="1"/>
  <c r="AG306" s="1"/>
  <c r="X307" l="1"/>
  <c r="AG307" s="1"/>
  <c r="X308" l="1"/>
  <c r="AG308" s="1"/>
  <c r="X309" l="1"/>
  <c r="AG309" s="1"/>
  <c r="X310" l="1"/>
  <c r="AG310" s="1"/>
  <c r="X311" l="1"/>
  <c r="AG311" s="1"/>
  <c r="X312" l="1"/>
  <c r="AG312" s="1"/>
  <c r="X313" l="1"/>
  <c r="AG313" s="1"/>
  <c r="X314" l="1"/>
  <c r="AG314" l="1"/>
  <c r="AG571" s="1"/>
  <c r="X571"/>
  <c r="X663" s="1"/>
  <c r="X315"/>
  <c r="AG315" l="1"/>
  <c r="AG617"/>
  <c r="AG663"/>
  <c r="X617"/>
  <c r="X316"/>
  <c r="AG316" s="1"/>
  <c r="X317" l="1"/>
  <c r="AG317" s="1"/>
  <c r="X318" l="1"/>
  <c r="AG318" s="1"/>
  <c r="X319" l="1"/>
  <c r="AG319" s="1"/>
  <c r="X320" l="1"/>
  <c r="AG320" s="1"/>
  <c r="X321" l="1"/>
  <c r="AG321" s="1"/>
  <c r="X322" l="1"/>
  <c r="AG322" s="1"/>
  <c r="X323" l="1"/>
  <c r="AG323" s="1"/>
  <c r="X324" l="1"/>
  <c r="AG324" s="1"/>
  <c r="X325" l="1"/>
  <c r="AG325" s="1"/>
  <c r="X326" l="1"/>
  <c r="AG326" l="1"/>
  <c r="AG572" s="1"/>
  <c r="X572"/>
  <c r="X664" s="1"/>
  <c r="X327"/>
  <c r="AG618" l="1"/>
  <c r="AG664"/>
  <c r="AG327"/>
  <c r="X618"/>
  <c r="X328"/>
  <c r="AG328" s="1"/>
  <c r="X329" l="1"/>
  <c r="AG329" s="1"/>
  <c r="X330" l="1"/>
  <c r="AG330" s="1"/>
  <c r="X331" l="1"/>
  <c r="AG331" s="1"/>
  <c r="X332" l="1"/>
  <c r="AG332" s="1"/>
  <c r="X333" l="1"/>
  <c r="AG333" s="1"/>
  <c r="X334" l="1"/>
  <c r="AG334" s="1"/>
  <c r="X335" l="1"/>
  <c r="AG335" s="1"/>
  <c r="X336" l="1"/>
  <c r="AG336" s="1"/>
  <c r="X337" l="1"/>
  <c r="AG337" s="1"/>
  <c r="X338" l="1"/>
  <c r="AG338" l="1"/>
  <c r="AG573" s="1"/>
  <c r="X573"/>
  <c r="X665" s="1"/>
  <c r="X339"/>
  <c r="X619" l="1"/>
  <c r="AG339"/>
  <c r="AG619"/>
  <c r="AG665"/>
  <c r="X340"/>
  <c r="AG340" s="1"/>
  <c r="X341" l="1"/>
  <c r="AG341" s="1"/>
  <c r="X342" l="1"/>
  <c r="AG342" l="1"/>
  <c r="X343"/>
  <c r="AG343" s="1"/>
  <c r="X344" l="1"/>
  <c r="AG344" s="1"/>
  <c r="X345" l="1"/>
  <c r="AG345" s="1"/>
  <c r="X346" l="1"/>
  <c r="AG346" s="1"/>
  <c r="X347" l="1"/>
  <c r="AG347" s="1"/>
  <c r="X348" l="1"/>
  <c r="AG348" s="1"/>
  <c r="X349" l="1"/>
  <c r="AG349" s="1"/>
  <c r="X350" l="1"/>
  <c r="AG350" l="1"/>
  <c r="AG574" s="1"/>
  <c r="X574"/>
  <c r="X666" s="1"/>
  <c r="X351"/>
  <c r="AG351" l="1"/>
  <c r="X620"/>
  <c r="AG620"/>
  <c r="AG666"/>
  <c r="X352"/>
  <c r="AG352" s="1"/>
  <c r="X353" l="1"/>
  <c r="AG353" s="1"/>
  <c r="X354" l="1"/>
  <c r="AG354" l="1"/>
  <c r="X355"/>
  <c r="AG355" s="1"/>
  <c r="X356" l="1"/>
  <c r="AG356" s="1"/>
  <c r="X357" l="1"/>
  <c r="AG357" s="1"/>
  <c r="X358" l="1"/>
  <c r="AG358" s="1"/>
  <c r="X359" l="1"/>
  <c r="AG359" s="1"/>
  <c r="X360" l="1"/>
  <c r="AG360" s="1"/>
  <c r="X361" l="1"/>
  <c r="AG361" s="1"/>
  <c r="X362" l="1"/>
  <c r="AG362" l="1"/>
  <c r="AG575" s="1"/>
  <c r="X575"/>
  <c r="X667" s="1"/>
  <c r="X363"/>
  <c r="X621" l="1"/>
  <c r="AG363"/>
  <c r="AG621"/>
  <c r="AG667"/>
  <c r="X364"/>
  <c r="AG364" s="1"/>
  <c r="X365" l="1"/>
  <c r="AG365" s="1"/>
  <c r="X366" l="1"/>
  <c r="AG366" l="1"/>
  <c r="X367"/>
  <c r="AG367" s="1"/>
  <c r="X368" l="1"/>
  <c r="AG368" l="1"/>
  <c r="X369"/>
  <c r="AG369" s="1"/>
  <c r="X370" l="1"/>
  <c r="AG370" s="1"/>
  <c r="X371" l="1"/>
  <c r="AG371" s="1"/>
  <c r="X372" l="1"/>
  <c r="AG372" s="1"/>
  <c r="X373" l="1"/>
  <c r="AG373" s="1"/>
  <c r="X374" l="1"/>
  <c r="AG374" l="1"/>
  <c r="AG576" s="1"/>
  <c r="AG622" s="1"/>
  <c r="X576"/>
  <c r="X668" s="1"/>
  <c r="X375"/>
  <c r="X622" l="1"/>
  <c r="AG375"/>
  <c r="X376"/>
  <c r="AG376" s="1"/>
  <c r="X377" l="1"/>
  <c r="AG377" s="1"/>
  <c r="X378" l="1"/>
  <c r="AG378" s="1"/>
  <c r="X379" l="1"/>
  <c r="AG379" l="1"/>
  <c r="X380"/>
  <c r="AG380" s="1"/>
  <c r="X381" l="1"/>
  <c r="AG381" s="1"/>
  <c r="X382" l="1"/>
  <c r="AG382" s="1"/>
  <c r="X383" l="1"/>
  <c r="AG383" s="1"/>
  <c r="X384" l="1"/>
  <c r="AG384" s="1"/>
  <c r="X385" l="1"/>
  <c r="AG385" s="1"/>
  <c r="X386" l="1"/>
  <c r="AG386" l="1"/>
  <c r="AG577" s="1"/>
  <c r="AG623" s="1"/>
  <c r="X577"/>
  <c r="X669" s="1"/>
  <c r="X387"/>
  <c r="AG387" l="1"/>
  <c r="X623"/>
  <c r="X388"/>
  <c r="AG388" s="1"/>
  <c r="X389" l="1"/>
  <c r="AG389" s="1"/>
  <c r="X390" l="1"/>
  <c r="AG390" s="1"/>
  <c r="X391" l="1"/>
  <c r="AG391" l="1"/>
  <c r="X392"/>
  <c r="AG392" s="1"/>
  <c r="X393" l="1"/>
  <c r="AG393" s="1"/>
  <c r="X394" l="1"/>
  <c r="AG394" s="1"/>
  <c r="X395" l="1"/>
  <c r="AG395" s="1"/>
  <c r="X396" l="1"/>
  <c r="AG396" s="1"/>
  <c r="X397" l="1"/>
  <c r="AG397" s="1"/>
  <c r="X398" l="1"/>
  <c r="AG398" l="1"/>
  <c r="AG578" s="1"/>
  <c r="AG624" s="1"/>
  <c r="X578"/>
  <c r="X670" s="1"/>
  <c r="X399"/>
  <c r="X624" l="1"/>
  <c r="X411"/>
  <c r="AG399"/>
  <c r="X400"/>
  <c r="X412" l="1"/>
  <c r="AG400"/>
  <c r="X423"/>
  <c r="AG411"/>
  <c r="X401"/>
  <c r="X413" l="1"/>
  <c r="AG401"/>
  <c r="X435"/>
  <c r="AG423"/>
  <c r="X424"/>
  <c r="AG412"/>
  <c r="X402"/>
  <c r="X414" l="1"/>
  <c r="AG402"/>
  <c r="X447"/>
  <c r="AG435"/>
  <c r="X425"/>
  <c r="AG413"/>
  <c r="X436"/>
  <c r="AG424"/>
  <c r="X403"/>
  <c r="X415" l="1"/>
  <c r="AG403"/>
  <c r="X448"/>
  <c r="AG436"/>
  <c r="X459"/>
  <c r="AG447"/>
  <c r="X437"/>
  <c r="AG425"/>
  <c r="X426"/>
  <c r="AG414"/>
  <c r="X404"/>
  <c r="X416" l="1"/>
  <c r="AG404"/>
  <c r="X471"/>
  <c r="AG459"/>
  <c r="X460"/>
  <c r="AG448"/>
  <c r="X427"/>
  <c r="AG415"/>
  <c r="X438"/>
  <c r="AG426"/>
  <c r="X449"/>
  <c r="AG437"/>
  <c r="X405"/>
  <c r="X417" l="1"/>
  <c r="AG405"/>
  <c r="X461"/>
  <c r="AG449"/>
  <c r="X439"/>
  <c r="AG427"/>
  <c r="X472"/>
  <c r="AG460"/>
  <c r="X450"/>
  <c r="AG438"/>
  <c r="X483"/>
  <c r="AG471"/>
  <c r="X428"/>
  <c r="AG416"/>
  <c r="X406"/>
  <c r="X495" l="1"/>
  <c r="AG483"/>
  <c r="X418"/>
  <c r="AG406"/>
  <c r="X440"/>
  <c r="AG428"/>
  <c r="X462"/>
  <c r="AG450"/>
  <c r="X484"/>
  <c r="AG472"/>
  <c r="X451"/>
  <c r="AG439"/>
  <c r="X473"/>
  <c r="AG461"/>
  <c r="X429"/>
  <c r="AG417"/>
  <c r="X407"/>
  <c r="X419" l="1"/>
  <c r="AG407"/>
  <c r="X441"/>
  <c r="AG429"/>
  <c r="X485"/>
  <c r="AG473"/>
  <c r="X463"/>
  <c r="AG451"/>
  <c r="X496"/>
  <c r="AG484"/>
  <c r="X474"/>
  <c r="AG462"/>
  <c r="X452"/>
  <c r="AG440"/>
  <c r="X430"/>
  <c r="AG418"/>
  <c r="X507"/>
  <c r="AG495"/>
  <c r="X408"/>
  <c r="X420" l="1"/>
  <c r="AG408"/>
  <c r="X519"/>
  <c r="AG507"/>
  <c r="X442"/>
  <c r="AG430"/>
  <c r="X486"/>
  <c r="AG474"/>
  <c r="X508"/>
  <c r="AG496"/>
  <c r="X497"/>
  <c r="AG485"/>
  <c r="X464"/>
  <c r="AG452"/>
  <c r="X475"/>
  <c r="AG463"/>
  <c r="X453"/>
  <c r="AG441"/>
  <c r="X431"/>
  <c r="AG419"/>
  <c r="X409"/>
  <c r="X421" l="1"/>
  <c r="AG409"/>
  <c r="X443"/>
  <c r="AG431"/>
  <c r="X465"/>
  <c r="AG453"/>
  <c r="X487"/>
  <c r="AG475"/>
  <c r="X476"/>
  <c r="AG464"/>
  <c r="X509"/>
  <c r="AG497"/>
  <c r="X520"/>
  <c r="AG508"/>
  <c r="X498"/>
  <c r="AG486"/>
  <c r="X454"/>
  <c r="AG442"/>
  <c r="X531"/>
  <c r="AG519"/>
  <c r="X432"/>
  <c r="AG420"/>
  <c r="X410"/>
  <c r="X444" l="1"/>
  <c r="AG432"/>
  <c r="X466"/>
  <c r="AG454"/>
  <c r="X510"/>
  <c r="AG498"/>
  <c r="X532"/>
  <c r="AG532" s="1"/>
  <c r="AG520"/>
  <c r="X521"/>
  <c r="AG509"/>
  <c r="X422"/>
  <c r="AG410"/>
  <c r="AG579" s="1"/>
  <c r="AG625" s="1"/>
  <c r="X579"/>
  <c r="AG531"/>
  <c r="X488"/>
  <c r="AG476"/>
  <c r="X499"/>
  <c r="AG487"/>
  <c r="X477"/>
  <c r="AG465"/>
  <c r="X455"/>
  <c r="AG443"/>
  <c r="X433"/>
  <c r="AG421"/>
  <c r="X625" l="1"/>
  <c r="X671"/>
  <c r="X511"/>
  <c r="AG499"/>
  <c r="X500"/>
  <c r="AG488"/>
  <c r="X445"/>
  <c r="AG433"/>
  <c r="X467"/>
  <c r="AG455"/>
  <c r="X489"/>
  <c r="AG477"/>
  <c r="X434"/>
  <c r="AG422"/>
  <c r="AG580" s="1"/>
  <c r="AG626" s="1"/>
  <c r="X580"/>
  <c r="X533"/>
  <c r="AG521"/>
  <c r="X522"/>
  <c r="AG510"/>
  <c r="X478"/>
  <c r="AG466"/>
  <c r="X456"/>
  <c r="AG444"/>
  <c r="X490" l="1"/>
  <c r="AG478"/>
  <c r="AG533"/>
  <c r="X501"/>
  <c r="AG489"/>
  <c r="X479"/>
  <c r="AG467"/>
  <c r="X457"/>
  <c r="AG445"/>
  <c r="X512"/>
  <c r="AG500"/>
  <c r="X523"/>
  <c r="AG511"/>
  <c r="X468"/>
  <c r="AG456"/>
  <c r="X534"/>
  <c r="AG534" s="1"/>
  <c r="AG522"/>
  <c r="X672"/>
  <c r="X626"/>
  <c r="X673"/>
  <c r="X446"/>
  <c r="AG434"/>
  <c r="AG581" s="1"/>
  <c r="AG627" s="1"/>
  <c r="X581"/>
  <c r="X627" s="1"/>
  <c r="X458" l="1"/>
  <c r="AG446"/>
  <c r="AG582" s="1"/>
  <c r="AG628" s="1"/>
  <c r="X582"/>
  <c r="X524"/>
  <c r="AG512"/>
  <c r="X469"/>
  <c r="AG457"/>
  <c r="X491"/>
  <c r="AG479"/>
  <c r="X480"/>
  <c r="AG468"/>
  <c r="X535"/>
  <c r="AG523"/>
  <c r="X513"/>
  <c r="AG501"/>
  <c r="X502"/>
  <c r="AG490"/>
  <c r="AG535" l="1"/>
  <c r="X492"/>
  <c r="AG480"/>
  <c r="X503"/>
  <c r="AG491"/>
  <c r="X481"/>
  <c r="AG469"/>
  <c r="X536"/>
  <c r="AG536" s="1"/>
  <c r="AG524"/>
  <c r="X514"/>
  <c r="AG502"/>
  <c r="X525"/>
  <c r="AG513"/>
  <c r="X674"/>
  <c r="X628"/>
  <c r="X675"/>
  <c r="X470"/>
  <c r="AG458"/>
  <c r="AG583" s="1"/>
  <c r="AG629" s="1"/>
  <c r="X583"/>
  <c r="X629" s="1"/>
  <c r="X482" l="1"/>
  <c r="AG470"/>
  <c r="AG584" s="1"/>
  <c r="AG630" s="1"/>
  <c r="X584"/>
  <c r="X537"/>
  <c r="AG525"/>
  <c r="X526"/>
  <c r="AG514"/>
  <c r="X493"/>
  <c r="AG481"/>
  <c r="X515"/>
  <c r="AG503"/>
  <c r="X504"/>
  <c r="AG492"/>
  <c r="AG537" l="1"/>
  <c r="X516"/>
  <c r="AG504"/>
  <c r="X527"/>
  <c r="AG515"/>
  <c r="X505"/>
  <c r="AG493"/>
  <c r="X538"/>
  <c r="AG538" s="1"/>
  <c r="AG526"/>
  <c r="X676"/>
  <c r="X630"/>
  <c r="X494"/>
  <c r="AG482"/>
  <c r="AG585" s="1"/>
  <c r="AG631" s="1"/>
  <c r="X585"/>
  <c r="X677" l="1"/>
  <c r="X631"/>
  <c r="X506"/>
  <c r="AG494"/>
  <c r="AG586" s="1"/>
  <c r="AG632" s="1"/>
  <c r="X586"/>
  <c r="X517"/>
  <c r="AG505"/>
  <c r="X539"/>
  <c r="AG527"/>
  <c r="X528"/>
  <c r="AG516"/>
  <c r="AG539" l="1"/>
  <c r="X529"/>
  <c r="AG517"/>
  <c r="X540"/>
  <c r="AG540" s="1"/>
  <c r="AG528"/>
  <c r="X678"/>
  <c r="X632"/>
  <c r="X518"/>
  <c r="AG506"/>
  <c r="AG587" s="1"/>
  <c r="AG633" s="1"/>
  <c r="X587"/>
  <c r="X679" l="1"/>
  <c r="X633"/>
  <c r="X530"/>
  <c r="AG518"/>
  <c r="AG588" s="1"/>
  <c r="AG634" s="1"/>
  <c r="X588"/>
  <c r="X634" s="1"/>
  <c r="X541"/>
  <c r="AG541" s="1"/>
  <c r="AG529"/>
  <c r="X680" l="1"/>
  <c r="X542"/>
  <c r="AG530"/>
  <c r="AG589" s="1"/>
  <c r="AG635" s="1"/>
  <c r="X589"/>
  <c r="X681" l="1"/>
  <c r="X635"/>
  <c r="AG542"/>
  <c r="AG590" s="1"/>
  <c r="AG636" s="1"/>
  <c r="X590"/>
  <c r="X636" s="1"/>
  <c r="X682" l="1"/>
  <c r="V217" l="1"/>
  <c r="T217" l="1"/>
  <c r="AE217"/>
  <c r="AC217" s="1"/>
  <c r="V216" l="1"/>
  <c r="V218"/>
  <c r="V214"/>
  <c r="V215"/>
  <c r="V213"/>
  <c r="V220"/>
  <c r="T218" l="1"/>
  <c r="AE218"/>
  <c r="AC218" s="1"/>
  <c r="AE216"/>
  <c r="AC216" s="1"/>
  <c r="T216"/>
  <c r="T220"/>
  <c r="AE220"/>
  <c r="AC220" s="1"/>
  <c r="V563"/>
  <c r="AE213"/>
  <c r="AC213" s="1"/>
  <c r="T213"/>
  <c r="V229"/>
  <c r="V225"/>
  <c r="V223"/>
  <c r="V230"/>
  <c r="V226"/>
  <c r="V221"/>
  <c r="V219"/>
  <c r="V227"/>
  <c r="V224"/>
  <c r="AE215"/>
  <c r="AC215" s="1"/>
  <c r="T215"/>
  <c r="T214"/>
  <c r="AE214"/>
  <c r="AC214" s="1"/>
  <c r="V228"/>
  <c r="V222"/>
  <c r="T222" l="1"/>
  <c r="AE222"/>
  <c r="AC222" s="1"/>
  <c r="V239"/>
  <c r="V233"/>
  <c r="V237"/>
  <c r="V241"/>
  <c r="V232"/>
  <c r="V236"/>
  <c r="V240"/>
  <c r="T224"/>
  <c r="AE224"/>
  <c r="AC224" s="1"/>
  <c r="AE227"/>
  <c r="AC227" s="1"/>
  <c r="T227"/>
  <c r="V655"/>
  <c r="T563"/>
  <c r="V609"/>
  <c r="T609" s="1"/>
  <c r="AE563"/>
  <c r="V235"/>
  <c r="V231"/>
  <c r="V234"/>
  <c r="V238"/>
  <c r="V242"/>
  <c r="T228"/>
  <c r="AE228"/>
  <c r="AC228" s="1"/>
  <c r="T219"/>
  <c r="AE219"/>
  <c r="AC219" s="1"/>
  <c r="V564"/>
  <c r="T221"/>
  <c r="AE221"/>
  <c r="AC221" s="1"/>
  <c r="T226"/>
  <c r="AE226"/>
  <c r="AC226" s="1"/>
  <c r="AE230"/>
  <c r="AC230" s="1"/>
  <c r="T230"/>
  <c r="T223"/>
  <c r="AE223"/>
  <c r="AC223" s="1"/>
  <c r="T225"/>
  <c r="AE225"/>
  <c r="AC225" s="1"/>
  <c r="AE229"/>
  <c r="AC229" s="1"/>
  <c r="T229"/>
  <c r="AE235" l="1"/>
  <c r="AC235" s="1"/>
  <c r="T235"/>
  <c r="V244"/>
  <c r="V248"/>
  <c r="V252"/>
  <c r="T240"/>
  <c r="AE240"/>
  <c r="AC240" s="1"/>
  <c r="T236"/>
  <c r="AE236"/>
  <c r="AC236" s="1"/>
  <c r="AE232"/>
  <c r="AC232" s="1"/>
  <c r="T232"/>
  <c r="AE241"/>
  <c r="AC241" s="1"/>
  <c r="T241"/>
  <c r="AE237"/>
  <c r="AC237" s="1"/>
  <c r="T237"/>
  <c r="AE233"/>
  <c r="AC233" s="1"/>
  <c r="T233"/>
  <c r="T564"/>
  <c r="T656" s="1"/>
  <c r="AE564"/>
  <c r="AE656" s="1"/>
  <c r="V610"/>
  <c r="T610" s="1"/>
  <c r="V246"/>
  <c r="V250"/>
  <c r="V254"/>
  <c r="V245"/>
  <c r="V249"/>
  <c r="V253"/>
  <c r="AE242"/>
  <c r="AC242" s="1"/>
  <c r="T242"/>
  <c r="AE238"/>
  <c r="AC238" s="1"/>
  <c r="T238"/>
  <c r="AE234"/>
  <c r="AC234" s="1"/>
  <c r="T234"/>
  <c r="T231"/>
  <c r="AE231"/>
  <c r="AC231" s="1"/>
  <c r="V565"/>
  <c r="AE609"/>
  <c r="AC609" s="1"/>
  <c r="AE655"/>
  <c r="AC563"/>
  <c r="T655"/>
  <c r="V247"/>
  <c r="V251"/>
  <c r="V243"/>
  <c r="AE239"/>
  <c r="AC239" s="1"/>
  <c r="T239"/>
  <c r="V656"/>
  <c r="V255" l="1"/>
  <c r="AC655"/>
  <c r="T565"/>
  <c r="T657" s="1"/>
  <c r="AE565"/>
  <c r="AE657" s="1"/>
  <c r="V611"/>
  <c r="T611" s="1"/>
  <c r="T253"/>
  <c r="AE253"/>
  <c r="AC253" s="1"/>
  <c r="T249"/>
  <c r="AE249"/>
  <c r="AC249" s="1"/>
  <c r="AE245"/>
  <c r="AC245" s="1"/>
  <c r="T245"/>
  <c r="T254"/>
  <c r="AE254"/>
  <c r="AC254" s="1"/>
  <c r="T250"/>
  <c r="AE250"/>
  <c r="AC250" s="1"/>
  <c r="T246"/>
  <c r="AE246"/>
  <c r="AC246" s="1"/>
  <c r="AC564"/>
  <c r="AE610"/>
  <c r="AC610" s="1"/>
  <c r="V256"/>
  <c r="T252"/>
  <c r="AE252"/>
  <c r="AC252" s="1"/>
  <c r="T248"/>
  <c r="AE248"/>
  <c r="AC248" s="1"/>
  <c r="T244"/>
  <c r="AE244"/>
  <c r="AC244" s="1"/>
  <c r="T243"/>
  <c r="V566"/>
  <c r="AE243"/>
  <c r="AC243" s="1"/>
  <c r="AE251"/>
  <c r="AC251" s="1"/>
  <c r="T251"/>
  <c r="T247"/>
  <c r="AE247"/>
  <c r="AC247" s="1"/>
  <c r="V657"/>
  <c r="V612" l="1"/>
  <c r="T612" s="1"/>
  <c r="T566"/>
  <c r="T658" s="1"/>
  <c r="AE566"/>
  <c r="AE658" s="1"/>
  <c r="AE264"/>
  <c r="AC264" s="1"/>
  <c r="T264"/>
  <c r="T260"/>
  <c r="AE260"/>
  <c r="AC260" s="1"/>
  <c r="AE256"/>
  <c r="AC256" s="1"/>
  <c r="T256"/>
  <c r="AE265"/>
  <c r="AC265" s="1"/>
  <c r="T265"/>
  <c r="T261"/>
  <c r="AE261"/>
  <c r="AC261" s="1"/>
  <c r="T257"/>
  <c r="AE257"/>
  <c r="AC257" s="1"/>
  <c r="T263"/>
  <c r="AE263"/>
  <c r="AC263" s="1"/>
  <c r="AE259"/>
  <c r="AC259" s="1"/>
  <c r="T259"/>
  <c r="AC656"/>
  <c r="AC565"/>
  <c r="AE611"/>
  <c r="AC611" s="1"/>
  <c r="AE266"/>
  <c r="AC266" s="1"/>
  <c r="T266"/>
  <c r="T262"/>
  <c r="AE262"/>
  <c r="AC262" s="1"/>
  <c r="AE258"/>
  <c r="AC258" s="1"/>
  <c r="T258"/>
  <c r="AE255"/>
  <c r="AC255" s="1"/>
  <c r="T255"/>
  <c r="V567"/>
  <c r="V659" s="1"/>
  <c r="V658"/>
  <c r="T267" l="1"/>
  <c r="AE267"/>
  <c r="AC267" s="1"/>
  <c r="V568"/>
  <c r="AE276"/>
  <c r="AC276" s="1"/>
  <c r="T276"/>
  <c r="T272"/>
  <c r="AE272"/>
  <c r="AC272" s="1"/>
  <c r="AE268"/>
  <c r="AC268" s="1"/>
  <c r="T268"/>
  <c r="V660"/>
  <c r="T567"/>
  <c r="V613"/>
  <c r="T613" s="1"/>
  <c r="AE567"/>
  <c r="AE659" s="1"/>
  <c r="AE275"/>
  <c r="AC275" s="1"/>
  <c r="T275"/>
  <c r="T271"/>
  <c r="AE271"/>
  <c r="AC271" s="1"/>
  <c r="AE277"/>
  <c r="AC277" s="1"/>
  <c r="T277"/>
  <c r="AE273"/>
  <c r="AC273" s="1"/>
  <c r="T273"/>
  <c r="T269"/>
  <c r="AE269"/>
  <c r="AC269" s="1"/>
  <c r="T278"/>
  <c r="AE278"/>
  <c r="AC278" s="1"/>
  <c r="AE274"/>
  <c r="AC274" s="1"/>
  <c r="T274"/>
  <c r="AE270"/>
  <c r="AC270" s="1"/>
  <c r="T270"/>
  <c r="AC566"/>
  <c r="AC658" s="1"/>
  <c r="AE612"/>
  <c r="AC612" s="1"/>
  <c r="AC657"/>
  <c r="T290" l="1"/>
  <c r="AE290"/>
  <c r="AC290" s="1"/>
  <c r="AE286"/>
  <c r="AC286" s="1"/>
  <c r="T286"/>
  <c r="AE282"/>
  <c r="AC282" s="1"/>
  <c r="T282"/>
  <c r="T279"/>
  <c r="AE279"/>
  <c r="AC279" s="1"/>
  <c r="V569"/>
  <c r="V661" s="1"/>
  <c r="T568"/>
  <c r="T660" s="1"/>
  <c r="AE568"/>
  <c r="AE660" s="1"/>
  <c r="V614"/>
  <c r="T614" s="1"/>
  <c r="AC567"/>
  <c r="AC659" s="1"/>
  <c r="AE613"/>
  <c r="AC613" s="1"/>
  <c r="T288"/>
  <c r="AE288"/>
  <c r="AC288" s="1"/>
  <c r="T284"/>
  <c r="AE284"/>
  <c r="AC284" s="1"/>
  <c r="AE280"/>
  <c r="AC280" s="1"/>
  <c r="T280"/>
  <c r="T289"/>
  <c r="AE289"/>
  <c r="AC289" s="1"/>
  <c r="T285"/>
  <c r="AE285"/>
  <c r="AC285" s="1"/>
  <c r="T281"/>
  <c r="AE281"/>
  <c r="AC281" s="1"/>
  <c r="AE287"/>
  <c r="AC287" s="1"/>
  <c r="T287"/>
  <c r="T283"/>
  <c r="AE283"/>
  <c r="AC283" s="1"/>
  <c r="T659"/>
  <c r="AE299" l="1"/>
  <c r="AC299" s="1"/>
  <c r="T299"/>
  <c r="T295"/>
  <c r="AE295"/>
  <c r="AC295" s="1"/>
  <c r="T302"/>
  <c r="AE302"/>
  <c r="AC302" s="1"/>
  <c r="AE614"/>
  <c r="AC614" s="1"/>
  <c r="AC568"/>
  <c r="AC660" s="1"/>
  <c r="T291"/>
  <c r="AE291"/>
  <c r="AC291" s="1"/>
  <c r="V570"/>
  <c r="T300"/>
  <c r="AE300"/>
  <c r="AC300" s="1"/>
  <c r="T296"/>
  <c r="AE296"/>
  <c r="AC296" s="1"/>
  <c r="T292"/>
  <c r="AE292"/>
  <c r="AC292" s="1"/>
  <c r="AE298"/>
  <c r="AC298" s="1"/>
  <c r="T298"/>
  <c r="T294"/>
  <c r="AE294"/>
  <c r="AC294" s="1"/>
  <c r="V662"/>
  <c r="T569"/>
  <c r="T661" s="1"/>
  <c r="AE569"/>
  <c r="V615"/>
  <c r="T615" s="1"/>
  <c r="T301"/>
  <c r="AE301"/>
  <c r="AC301" s="1"/>
  <c r="AE297"/>
  <c r="AC297" s="1"/>
  <c r="T297"/>
  <c r="T293"/>
  <c r="AE293"/>
  <c r="AC293" s="1"/>
  <c r="AE305" l="1"/>
  <c r="AC305" s="1"/>
  <c r="T305"/>
  <c r="T313"/>
  <c r="AE313"/>
  <c r="AC313" s="1"/>
  <c r="AE615"/>
  <c r="AC615" s="1"/>
  <c r="AC569"/>
  <c r="AC661" s="1"/>
  <c r="T304"/>
  <c r="AE304"/>
  <c r="AC304" s="1"/>
  <c r="AE312"/>
  <c r="AC312" s="1"/>
  <c r="T312"/>
  <c r="V616"/>
  <c r="T616" s="1"/>
  <c r="T570"/>
  <c r="AE570"/>
  <c r="T314"/>
  <c r="AE314"/>
  <c r="AC314" s="1"/>
  <c r="T311"/>
  <c r="AE311"/>
  <c r="AC311" s="1"/>
  <c r="AE309"/>
  <c r="AC309" s="1"/>
  <c r="T309"/>
  <c r="T306"/>
  <c r="AE306"/>
  <c r="AC306" s="1"/>
  <c r="AE310"/>
  <c r="AC310" s="1"/>
  <c r="T310"/>
  <c r="T308"/>
  <c r="AE308"/>
  <c r="AC308" s="1"/>
  <c r="V571"/>
  <c r="T303"/>
  <c r="AE303"/>
  <c r="T307"/>
  <c r="AE307"/>
  <c r="AC307" s="1"/>
  <c r="AE661"/>
  <c r="T662"/>
  <c r="AE319" l="1"/>
  <c r="AC319" s="1"/>
  <c r="T319"/>
  <c r="AE571"/>
  <c r="AE663" s="1"/>
  <c r="AC303"/>
  <c r="V617"/>
  <c r="T617" s="1"/>
  <c r="T571"/>
  <c r="T663" s="1"/>
  <c r="T322"/>
  <c r="AE322"/>
  <c r="AC322" s="1"/>
  <c r="T321"/>
  <c r="AE321"/>
  <c r="AC321" s="1"/>
  <c r="AE326"/>
  <c r="AC326" s="1"/>
  <c r="T326"/>
  <c r="T316"/>
  <c r="AE316"/>
  <c r="AC316" s="1"/>
  <c r="T325"/>
  <c r="AE325"/>
  <c r="AC325" s="1"/>
  <c r="V663"/>
  <c r="T315"/>
  <c r="AE315"/>
  <c r="V572"/>
  <c r="T320"/>
  <c r="AE320"/>
  <c r="AC320" s="1"/>
  <c r="T318"/>
  <c r="AE318"/>
  <c r="AC318" s="1"/>
  <c r="T323"/>
  <c r="AE323"/>
  <c r="AC323" s="1"/>
  <c r="AC570"/>
  <c r="AC662" s="1"/>
  <c r="AE616"/>
  <c r="AC616" s="1"/>
  <c r="T324"/>
  <c r="AE324"/>
  <c r="AC324" s="1"/>
  <c r="T317"/>
  <c r="AE317"/>
  <c r="AC317" s="1"/>
  <c r="AE662"/>
  <c r="T330" l="1"/>
  <c r="AE330"/>
  <c r="AC330" s="1"/>
  <c r="AE327"/>
  <c r="T327"/>
  <c r="V573"/>
  <c r="V665" s="1"/>
  <c r="AC315"/>
  <c r="AE572"/>
  <c r="AE664" s="1"/>
  <c r="AE337"/>
  <c r="AC337" s="1"/>
  <c r="T337"/>
  <c r="T338"/>
  <c r="AE338"/>
  <c r="AC338" s="1"/>
  <c r="AE334"/>
  <c r="AC334" s="1"/>
  <c r="T334"/>
  <c r="AE331"/>
  <c r="AC331" s="1"/>
  <c r="T331"/>
  <c r="T329"/>
  <c r="AE329"/>
  <c r="AC329" s="1"/>
  <c r="AE336"/>
  <c r="AC336" s="1"/>
  <c r="T336"/>
  <c r="T335"/>
  <c r="AE335"/>
  <c r="AC335" s="1"/>
  <c r="AE332"/>
  <c r="AC332" s="1"/>
  <c r="T332"/>
  <c r="V618"/>
  <c r="T618" s="1"/>
  <c r="T572"/>
  <c r="T664" s="1"/>
  <c r="T328"/>
  <c r="AE328"/>
  <c r="AC328" s="1"/>
  <c r="AE333"/>
  <c r="AC333" s="1"/>
  <c r="T333"/>
  <c r="AC571"/>
  <c r="AC663" s="1"/>
  <c r="AE617"/>
  <c r="AC617" s="1"/>
  <c r="V664"/>
  <c r="T345" l="1"/>
  <c r="AE345"/>
  <c r="AC345" s="1"/>
  <c r="AE347"/>
  <c r="AC347" s="1"/>
  <c r="T347"/>
  <c r="T343"/>
  <c r="AE343"/>
  <c r="AC343" s="1"/>
  <c r="T350"/>
  <c r="AE350"/>
  <c r="AC350" s="1"/>
  <c r="AE618"/>
  <c r="AC618" s="1"/>
  <c r="AC572"/>
  <c r="AC664" s="1"/>
  <c r="AE339"/>
  <c r="V574"/>
  <c r="V666" s="1"/>
  <c r="T339"/>
  <c r="T342"/>
  <c r="AE342"/>
  <c r="AC342" s="1"/>
  <c r="T340"/>
  <c r="AE340"/>
  <c r="AC340" s="1"/>
  <c r="T344"/>
  <c r="AE344"/>
  <c r="AC344" s="1"/>
  <c r="T348"/>
  <c r="AE348"/>
  <c r="AC348" s="1"/>
  <c r="T341"/>
  <c r="AE341"/>
  <c r="AC341" s="1"/>
  <c r="AE346"/>
  <c r="AC346" s="1"/>
  <c r="T346"/>
  <c r="AE349"/>
  <c r="AC349" s="1"/>
  <c r="T349"/>
  <c r="V619"/>
  <c r="T619" s="1"/>
  <c r="T573"/>
  <c r="AC327"/>
  <c r="AE573"/>
  <c r="T665"/>
  <c r="AE619" l="1"/>
  <c r="AC619" s="1"/>
  <c r="AC573"/>
  <c r="AC665" s="1"/>
  <c r="AE358"/>
  <c r="AC358" s="1"/>
  <c r="T358"/>
  <c r="T361"/>
  <c r="AE361"/>
  <c r="AC361" s="1"/>
  <c r="T360"/>
  <c r="AE360"/>
  <c r="AC360" s="1"/>
  <c r="T351"/>
  <c r="AE351"/>
  <c r="V575"/>
  <c r="V667" s="1"/>
  <c r="V620"/>
  <c r="T620" s="1"/>
  <c r="T574"/>
  <c r="T666" s="1"/>
  <c r="T355"/>
  <c r="AE355"/>
  <c r="AC355" s="1"/>
  <c r="T357"/>
  <c r="AE357"/>
  <c r="AC357" s="1"/>
  <c r="AE665"/>
  <c r="AE353"/>
  <c r="AC353" s="1"/>
  <c r="T353"/>
  <c r="T356"/>
  <c r="AE356"/>
  <c r="AC356" s="1"/>
  <c r="AE352"/>
  <c r="AC352" s="1"/>
  <c r="T352"/>
  <c r="T354"/>
  <c r="AE354"/>
  <c r="AC354" s="1"/>
  <c r="AC339"/>
  <c r="AE574"/>
  <c r="AE362"/>
  <c r="AC362" s="1"/>
  <c r="T362"/>
  <c r="T359"/>
  <c r="AE359"/>
  <c r="AC359" s="1"/>
  <c r="T371" l="1"/>
  <c r="AE371"/>
  <c r="AC371" s="1"/>
  <c r="T374"/>
  <c r="AE374"/>
  <c r="AC374" s="1"/>
  <c r="T364"/>
  <c r="AE364"/>
  <c r="AC364" s="1"/>
  <c r="T369"/>
  <c r="AE369"/>
  <c r="AC369" s="1"/>
  <c r="T575"/>
  <c r="T667" s="1"/>
  <c r="V621"/>
  <c r="T621" s="1"/>
  <c r="AE373"/>
  <c r="AC373" s="1"/>
  <c r="T373"/>
  <c r="AE365"/>
  <c r="AC365" s="1"/>
  <c r="T365"/>
  <c r="AC574"/>
  <c r="AC666" s="1"/>
  <c r="AE620"/>
  <c r="AC620" s="1"/>
  <c r="AE366"/>
  <c r="AC366" s="1"/>
  <c r="T366"/>
  <c r="AE368"/>
  <c r="AC368" s="1"/>
  <c r="T368"/>
  <c r="T367"/>
  <c r="AE367"/>
  <c r="AC367" s="1"/>
  <c r="AE363"/>
  <c r="T363"/>
  <c r="V576"/>
  <c r="AC351"/>
  <c r="AE575"/>
  <c r="AE667" s="1"/>
  <c r="T372"/>
  <c r="AE372"/>
  <c r="AC372" s="1"/>
  <c r="T370"/>
  <c r="AE370"/>
  <c r="AC370" s="1"/>
  <c r="AE666"/>
  <c r="V622" l="1"/>
  <c r="T622" s="1"/>
  <c r="T576"/>
  <c r="T668" s="1"/>
  <c r="AE576"/>
  <c r="AC363"/>
  <c r="T378"/>
  <c r="AE378"/>
  <c r="AC378" s="1"/>
  <c r="T377"/>
  <c r="AE377"/>
  <c r="AC377" s="1"/>
  <c r="AE385"/>
  <c r="AC385" s="1"/>
  <c r="T385"/>
  <c r="T381"/>
  <c r="AE381"/>
  <c r="AC381" s="1"/>
  <c r="T386"/>
  <c r="AE386"/>
  <c r="AC386" s="1"/>
  <c r="AE383"/>
  <c r="AC383" s="1"/>
  <c r="T383"/>
  <c r="T382"/>
  <c r="AE382"/>
  <c r="AC382" s="1"/>
  <c r="T384"/>
  <c r="AE384"/>
  <c r="AC384" s="1"/>
  <c r="AC575"/>
  <c r="AC667" s="1"/>
  <c r="AE621"/>
  <c r="AC621" s="1"/>
  <c r="T375"/>
  <c r="V577"/>
  <c r="AE375"/>
  <c r="T379"/>
  <c r="AE379"/>
  <c r="AC379" s="1"/>
  <c r="AE380"/>
  <c r="AC380" s="1"/>
  <c r="T380"/>
  <c r="T376"/>
  <c r="AE376"/>
  <c r="AC376" s="1"/>
  <c r="V668"/>
  <c r="AC375" l="1"/>
  <c r="AE577"/>
  <c r="T395"/>
  <c r="AE395"/>
  <c r="AC395" s="1"/>
  <c r="T398"/>
  <c r="AE398"/>
  <c r="AC398" s="1"/>
  <c r="AE397"/>
  <c r="AC397" s="1"/>
  <c r="T397"/>
  <c r="T389"/>
  <c r="AE389"/>
  <c r="AC389" s="1"/>
  <c r="T390"/>
  <c r="AE390"/>
  <c r="AC390" s="1"/>
  <c r="AC576"/>
  <c r="AE622"/>
  <c r="AC622" s="1"/>
  <c r="T388"/>
  <c r="AE388"/>
  <c r="AC388" s="1"/>
  <c r="T392"/>
  <c r="AE392"/>
  <c r="AC392" s="1"/>
  <c r="T391"/>
  <c r="AE391"/>
  <c r="AC391" s="1"/>
  <c r="AE387"/>
  <c r="T387"/>
  <c r="V578"/>
  <c r="V623"/>
  <c r="T623" s="1"/>
  <c r="T577"/>
  <c r="T669" s="1"/>
  <c r="T396"/>
  <c r="AE396"/>
  <c r="AC396" s="1"/>
  <c r="T394"/>
  <c r="AE394"/>
  <c r="AC394" s="1"/>
  <c r="T393"/>
  <c r="AE393"/>
  <c r="AC393" s="1"/>
  <c r="V669"/>
  <c r="T578" l="1"/>
  <c r="V624"/>
  <c r="T624" s="1"/>
  <c r="AC387"/>
  <c r="AE578"/>
  <c r="T405"/>
  <c r="AE405"/>
  <c r="AC405" s="1"/>
  <c r="T408"/>
  <c r="AE408"/>
  <c r="AC408" s="1"/>
  <c r="T399"/>
  <c r="AE399"/>
  <c r="V579"/>
  <c r="V671" s="1"/>
  <c r="T403"/>
  <c r="AE403"/>
  <c r="AC403" s="1"/>
  <c r="T402"/>
  <c r="AE402"/>
  <c r="AC402" s="1"/>
  <c r="T409"/>
  <c r="AE409"/>
  <c r="AC409" s="1"/>
  <c r="AE407"/>
  <c r="AC407" s="1"/>
  <c r="T407"/>
  <c r="AE406"/>
  <c r="AC406" s="1"/>
  <c r="T406"/>
  <c r="AE404"/>
  <c r="AC404" s="1"/>
  <c r="T404"/>
  <c r="AE400"/>
  <c r="AC400" s="1"/>
  <c r="T400"/>
  <c r="AE401"/>
  <c r="AC401" s="1"/>
  <c r="T401"/>
  <c r="T410"/>
  <c r="AE410"/>
  <c r="AC410" s="1"/>
  <c r="AC577"/>
  <c r="AE623"/>
  <c r="AC623" s="1"/>
  <c r="T670"/>
  <c r="V670"/>
  <c r="AE422" l="1"/>
  <c r="AC422" s="1"/>
  <c r="T422"/>
  <c r="T413"/>
  <c r="AE413"/>
  <c r="AC413" s="1"/>
  <c r="T416"/>
  <c r="AE416"/>
  <c r="AC416" s="1"/>
  <c r="T419"/>
  <c r="AE419"/>
  <c r="AC419" s="1"/>
  <c r="AE414"/>
  <c r="AC414" s="1"/>
  <c r="T414"/>
  <c r="T411"/>
  <c r="V580"/>
  <c r="V672" s="1"/>
  <c r="AE411"/>
  <c r="AC399"/>
  <c r="AE579"/>
  <c r="T420"/>
  <c r="AE420"/>
  <c r="AC420" s="1"/>
  <c r="AC578"/>
  <c r="AE624"/>
  <c r="AC624" s="1"/>
  <c r="T412"/>
  <c r="AE412"/>
  <c r="AC412" s="1"/>
  <c r="T418"/>
  <c r="AE418"/>
  <c r="AC418" s="1"/>
  <c r="T421"/>
  <c r="AE421"/>
  <c r="AC421" s="1"/>
  <c r="AE415"/>
  <c r="AC415" s="1"/>
  <c r="T415"/>
  <c r="V625"/>
  <c r="T625" s="1"/>
  <c r="T579"/>
  <c r="T417"/>
  <c r="AE417"/>
  <c r="AC417" s="1"/>
  <c r="T671"/>
  <c r="AC579" l="1"/>
  <c r="AE625"/>
  <c r="AC625" s="1"/>
  <c r="T423"/>
  <c r="V581"/>
  <c r="V673" s="1"/>
  <c r="AE423"/>
  <c r="T580"/>
  <c r="V626"/>
  <c r="T626" s="1"/>
  <c r="AE426"/>
  <c r="AC426" s="1"/>
  <c r="T426"/>
  <c r="T428"/>
  <c r="AE428"/>
  <c r="AC428" s="1"/>
  <c r="T434"/>
  <c r="AE434"/>
  <c r="AC434" s="1"/>
  <c r="T429"/>
  <c r="AE429"/>
  <c r="AC429" s="1"/>
  <c r="T427"/>
  <c r="AE427"/>
  <c r="AC427" s="1"/>
  <c r="T430"/>
  <c r="AE430"/>
  <c r="AC430" s="1"/>
  <c r="T433"/>
  <c r="AE433"/>
  <c r="AC433" s="1"/>
  <c r="T424"/>
  <c r="AE424"/>
  <c r="AC424" s="1"/>
  <c r="T432"/>
  <c r="AE432"/>
  <c r="AC432" s="1"/>
  <c r="AC411"/>
  <c r="AE580"/>
  <c r="AE431"/>
  <c r="AC431" s="1"/>
  <c r="T431"/>
  <c r="T425"/>
  <c r="AE425"/>
  <c r="AC425" s="1"/>
  <c r="T672"/>
  <c r="T437" l="1"/>
  <c r="AE437"/>
  <c r="AC437" s="1"/>
  <c r="AE443"/>
  <c r="AC443" s="1"/>
  <c r="T443"/>
  <c r="T436"/>
  <c r="AE436"/>
  <c r="AC436" s="1"/>
  <c r="T441"/>
  <c r="AE441"/>
  <c r="AC441" s="1"/>
  <c r="T440"/>
  <c r="AE440"/>
  <c r="AC440" s="1"/>
  <c r="AC423"/>
  <c r="AE581"/>
  <c r="AC580"/>
  <c r="AE626"/>
  <c r="AC626" s="1"/>
  <c r="AE444"/>
  <c r="AC444" s="1"/>
  <c r="T444"/>
  <c r="T445"/>
  <c r="AE445"/>
  <c r="AC445" s="1"/>
  <c r="T442"/>
  <c r="AE442"/>
  <c r="AC442" s="1"/>
  <c r="T439"/>
  <c r="AE439"/>
  <c r="AC439" s="1"/>
  <c r="T446"/>
  <c r="AE446"/>
  <c r="AC446" s="1"/>
  <c r="T438"/>
  <c r="AE438"/>
  <c r="AC438" s="1"/>
  <c r="T435"/>
  <c r="V582"/>
  <c r="AE435"/>
  <c r="V627"/>
  <c r="T627" s="1"/>
  <c r="T581"/>
  <c r="T582" l="1"/>
  <c r="T674" s="1"/>
  <c r="V628"/>
  <c r="T628" s="1"/>
  <c r="T451"/>
  <c r="AE451"/>
  <c r="AC451" s="1"/>
  <c r="AE627"/>
  <c r="AC627" s="1"/>
  <c r="AC581"/>
  <c r="T449"/>
  <c r="AE449"/>
  <c r="AC449" s="1"/>
  <c r="V583"/>
  <c r="V675" s="1"/>
  <c r="T447"/>
  <c r="AE447"/>
  <c r="T450"/>
  <c r="AE450"/>
  <c r="AC450" s="1"/>
  <c r="AC435"/>
  <c r="AE582"/>
  <c r="AE458"/>
  <c r="AC458" s="1"/>
  <c r="T458"/>
  <c r="T454"/>
  <c r="AE454"/>
  <c r="AC454" s="1"/>
  <c r="T457"/>
  <c r="AE457"/>
  <c r="AC457" s="1"/>
  <c r="T456"/>
  <c r="AE456"/>
  <c r="AC456" s="1"/>
  <c r="T452"/>
  <c r="AE452"/>
  <c r="AC452" s="1"/>
  <c r="T453"/>
  <c r="AE453"/>
  <c r="AC453" s="1"/>
  <c r="AE448"/>
  <c r="AC448" s="1"/>
  <c r="T448"/>
  <c r="AE455"/>
  <c r="AC455" s="1"/>
  <c r="T455"/>
  <c r="V674"/>
  <c r="T673"/>
  <c r="T464" l="1"/>
  <c r="AE464"/>
  <c r="AC464" s="1"/>
  <c r="T469"/>
  <c r="AE469"/>
  <c r="AC469" s="1"/>
  <c r="AE470"/>
  <c r="AC470" s="1"/>
  <c r="T470"/>
  <c r="T459"/>
  <c r="AE459"/>
  <c r="V584"/>
  <c r="V676" s="1"/>
  <c r="T461"/>
  <c r="AE461"/>
  <c r="AC461" s="1"/>
  <c r="T467"/>
  <c r="AE467"/>
  <c r="AC467" s="1"/>
  <c r="AE460"/>
  <c r="AC460" s="1"/>
  <c r="T460"/>
  <c r="AE465"/>
  <c r="AC465" s="1"/>
  <c r="T465"/>
  <c r="AE468"/>
  <c r="AC468" s="1"/>
  <c r="T468"/>
  <c r="T466"/>
  <c r="AE466"/>
  <c r="AC466" s="1"/>
  <c r="AC582"/>
  <c r="AE628"/>
  <c r="AC628" s="1"/>
  <c r="AE462"/>
  <c r="AC462" s="1"/>
  <c r="T462"/>
  <c r="AE583"/>
  <c r="AC447"/>
  <c r="V629"/>
  <c r="T629" s="1"/>
  <c r="T583"/>
  <c r="T675" s="1"/>
  <c r="AE463"/>
  <c r="AC463" s="1"/>
  <c r="T463"/>
  <c r="T474" l="1"/>
  <c r="AE474"/>
  <c r="AC474" s="1"/>
  <c r="T471"/>
  <c r="AE471"/>
  <c r="V585"/>
  <c r="AC459"/>
  <c r="AE584"/>
  <c r="AE482"/>
  <c r="AC482" s="1"/>
  <c r="T482"/>
  <c r="T476"/>
  <c r="AE476"/>
  <c r="AC476" s="1"/>
  <c r="T475"/>
  <c r="AE475"/>
  <c r="AC475" s="1"/>
  <c r="AC583"/>
  <c r="AE629"/>
  <c r="AC629" s="1"/>
  <c r="AE478"/>
  <c r="AC478" s="1"/>
  <c r="T478"/>
  <c r="T480"/>
  <c r="AE480"/>
  <c r="AC480" s="1"/>
  <c r="T477"/>
  <c r="AE477"/>
  <c r="AC477" s="1"/>
  <c r="T472"/>
  <c r="AE472"/>
  <c r="AC472" s="1"/>
  <c r="T479"/>
  <c r="AE479"/>
  <c r="AC479" s="1"/>
  <c r="T473"/>
  <c r="AE473"/>
  <c r="AC473" s="1"/>
  <c r="V630"/>
  <c r="T630" s="1"/>
  <c r="T584"/>
  <c r="T676" s="1"/>
  <c r="T481"/>
  <c r="AE481"/>
  <c r="AC481" s="1"/>
  <c r="T493" l="1"/>
  <c r="AE493"/>
  <c r="AC493" s="1"/>
  <c r="T485"/>
  <c r="AE485"/>
  <c r="AC485" s="1"/>
  <c r="T484"/>
  <c r="AE484"/>
  <c r="AC484" s="1"/>
  <c r="T492"/>
  <c r="AE492"/>
  <c r="AC492" s="1"/>
  <c r="T490"/>
  <c r="AE490"/>
  <c r="AC490" s="1"/>
  <c r="T487"/>
  <c r="AE487"/>
  <c r="AC487" s="1"/>
  <c r="T494"/>
  <c r="AE494"/>
  <c r="AC494" s="1"/>
  <c r="V631"/>
  <c r="T631" s="1"/>
  <c r="T585"/>
  <c r="T677" s="1"/>
  <c r="T486"/>
  <c r="AE486"/>
  <c r="AC486" s="1"/>
  <c r="T491"/>
  <c r="AE491"/>
  <c r="AC491" s="1"/>
  <c r="T489"/>
  <c r="AE489"/>
  <c r="AC489" s="1"/>
  <c r="T488"/>
  <c r="AE488"/>
  <c r="AC488" s="1"/>
  <c r="AC584"/>
  <c r="AE630"/>
  <c r="AC630" s="1"/>
  <c r="T483"/>
  <c r="V586"/>
  <c r="AE483"/>
  <c r="AC471"/>
  <c r="AE585"/>
  <c r="V677"/>
  <c r="AC585" l="1"/>
  <c r="AE631"/>
  <c r="AC631" s="1"/>
  <c r="AC483"/>
  <c r="AE586"/>
  <c r="V632"/>
  <c r="T632" s="1"/>
  <c r="T586"/>
  <c r="T678" s="1"/>
  <c r="T500"/>
  <c r="AE500"/>
  <c r="AC500" s="1"/>
  <c r="AE503"/>
  <c r="AC503" s="1"/>
  <c r="T503"/>
  <c r="T499"/>
  <c r="AE499"/>
  <c r="AC499" s="1"/>
  <c r="T504"/>
  <c r="AE504"/>
  <c r="AC504" s="1"/>
  <c r="T505"/>
  <c r="AE505"/>
  <c r="AC505" s="1"/>
  <c r="T495"/>
  <c r="V587"/>
  <c r="AE495"/>
  <c r="T501"/>
  <c r="AE501"/>
  <c r="AC501" s="1"/>
  <c r="T498"/>
  <c r="AE498"/>
  <c r="AC498" s="1"/>
  <c r="AE506"/>
  <c r="AC506" s="1"/>
  <c r="T506"/>
  <c r="T502"/>
  <c r="AE502"/>
  <c r="AC502" s="1"/>
  <c r="T496"/>
  <c r="AE496"/>
  <c r="AC496" s="1"/>
  <c r="T497"/>
  <c r="AE497"/>
  <c r="AC497" s="1"/>
  <c r="V678"/>
  <c r="AE510" l="1"/>
  <c r="AC510" s="1"/>
  <c r="T510"/>
  <c r="T507"/>
  <c r="V588"/>
  <c r="V680" s="1"/>
  <c r="AE507"/>
  <c r="V633"/>
  <c r="T633" s="1"/>
  <c r="T587"/>
  <c r="T517"/>
  <c r="AE517"/>
  <c r="AC517" s="1"/>
  <c r="T509"/>
  <c r="AE509"/>
  <c r="AC509" s="1"/>
  <c r="T508"/>
  <c r="AE508"/>
  <c r="AC508" s="1"/>
  <c r="T514"/>
  <c r="AE514"/>
  <c r="AC514" s="1"/>
  <c r="T518"/>
  <c r="AE518"/>
  <c r="AC518" s="1"/>
  <c r="AE513"/>
  <c r="AC513" s="1"/>
  <c r="T513"/>
  <c r="AE587"/>
  <c r="AC495"/>
  <c r="T516"/>
  <c r="AE516"/>
  <c r="AC516" s="1"/>
  <c r="T511"/>
  <c r="AE511"/>
  <c r="AC511" s="1"/>
  <c r="T515"/>
  <c r="AE515"/>
  <c r="AC515" s="1"/>
  <c r="T512"/>
  <c r="AE512"/>
  <c r="AC512" s="1"/>
  <c r="AC586"/>
  <c r="AE632"/>
  <c r="AC632" s="1"/>
  <c r="V679"/>
  <c r="AE524" l="1"/>
  <c r="AC524" s="1"/>
  <c r="T524"/>
  <c r="AE523"/>
  <c r="AC523" s="1"/>
  <c r="T523"/>
  <c r="T525"/>
  <c r="AE525"/>
  <c r="AC525" s="1"/>
  <c r="AE526"/>
  <c r="AC526" s="1"/>
  <c r="T526"/>
  <c r="AE520"/>
  <c r="AC520" s="1"/>
  <c r="T520"/>
  <c r="AE521"/>
  <c r="AC521" s="1"/>
  <c r="T521"/>
  <c r="T519"/>
  <c r="V589"/>
  <c r="AE519"/>
  <c r="AE522"/>
  <c r="AC522" s="1"/>
  <c r="T522"/>
  <c r="AE527"/>
  <c r="AC527" s="1"/>
  <c r="T527"/>
  <c r="AE528"/>
  <c r="AC528" s="1"/>
  <c r="T528"/>
  <c r="AC587"/>
  <c r="AE633"/>
  <c r="AC633" s="1"/>
  <c r="AE530"/>
  <c r="AC530" s="1"/>
  <c r="T530"/>
  <c r="AE529"/>
  <c r="AC529" s="1"/>
  <c r="T529"/>
  <c r="AC507"/>
  <c r="AE588"/>
  <c r="V634"/>
  <c r="T634" s="1"/>
  <c r="T588"/>
  <c r="T679"/>
  <c r="T541" l="1"/>
  <c r="AE541"/>
  <c r="AC541" s="1"/>
  <c r="V590"/>
  <c r="V682" s="1"/>
  <c r="T531"/>
  <c r="AE531"/>
  <c r="T589"/>
  <c r="V635"/>
  <c r="T635" s="1"/>
  <c r="T537"/>
  <c r="AE537"/>
  <c r="AC537" s="1"/>
  <c r="T535"/>
  <c r="AE535"/>
  <c r="AC535" s="1"/>
  <c r="AC588"/>
  <c r="AE634"/>
  <c r="AC634" s="1"/>
  <c r="T542"/>
  <c r="AE542"/>
  <c r="AC542" s="1"/>
  <c r="AE540"/>
  <c r="AC540" s="1"/>
  <c r="T540"/>
  <c r="T539"/>
  <c r="AE539"/>
  <c r="AC539" s="1"/>
  <c r="T534"/>
  <c r="AE534"/>
  <c r="AC534" s="1"/>
  <c r="AC519"/>
  <c r="AE589"/>
  <c r="AE533"/>
  <c r="AC533" s="1"/>
  <c r="T533"/>
  <c r="T532"/>
  <c r="AE532"/>
  <c r="AC532" s="1"/>
  <c r="T538"/>
  <c r="AE538"/>
  <c r="AC538" s="1"/>
  <c r="T536"/>
  <c r="AE536"/>
  <c r="AC536" s="1"/>
  <c r="T681"/>
  <c r="T680"/>
  <c r="V681"/>
  <c r="AC589" l="1"/>
  <c r="AE635"/>
  <c r="AC635" s="1"/>
  <c r="AC531"/>
  <c r="AE590"/>
  <c r="V636"/>
  <c r="T636" s="1"/>
  <c r="T590"/>
  <c r="T682" s="1"/>
  <c r="AC590" l="1"/>
  <c r="AE636"/>
  <c r="AC636" s="1"/>
</calcChain>
</file>

<file path=xl/comments1.xml><?xml version="1.0" encoding="utf-8"?>
<comments xmlns="http://schemas.openxmlformats.org/spreadsheetml/2006/main">
  <authors>
    <author>ot05219</author>
  </authors>
  <commentList>
    <comment ref="I2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Not Adjusted for EDB</t>
        </r>
      </text>
    </comment>
    <comment ref="AR2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Not Adjusted for EDB</t>
        </r>
      </text>
    </comment>
    <comment ref="AR211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NOT adjusted for EDB.</t>
        </r>
      </text>
    </comment>
  </commentList>
</comments>
</file>

<file path=xl/sharedStrings.xml><?xml version="1.0" encoding="utf-8"?>
<sst xmlns="http://schemas.openxmlformats.org/spreadsheetml/2006/main" count="191" uniqueCount="89">
  <si>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</si>
  <si>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</si>
  <si>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</si>
  <si>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</si>
  <si>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</si>
  <si>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</si>
  <si>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</si>
  <si>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</si>
  <si>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</si>
  <si>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</si>
  <si>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</si>
  <si>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</si>
  <si>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</si>
  <si>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MO</t>
  </si>
  <si>
    <t>TOTAL</t>
  </si>
  <si>
    <t>RC</t>
  </si>
  <si>
    <t>CC</t>
  </si>
  <si>
    <t>IC</t>
  </si>
  <si>
    <t>SHL</t>
  </si>
  <si>
    <t>SPA</t>
  </si>
  <si>
    <t>FORECAST</t>
  </si>
  <si>
    <t>CLASS</t>
  </si>
  <si>
    <t>DIFF</t>
  </si>
  <si>
    <t>% CHG</t>
  </si>
  <si>
    <t>RESIDENTIAL</t>
  </si>
  <si>
    <t>COMMERCIAL</t>
  </si>
  <si>
    <t>INDUSTRIAL</t>
  </si>
  <si>
    <t>PUBLIC AUTHORITY</t>
  </si>
  <si>
    <t>HIGHWAY LIGHTING</t>
  </si>
  <si>
    <t>TOTAL RETAIL</t>
  </si>
  <si>
    <t>%</t>
  </si>
  <si>
    <t>2001  ACT*</t>
  </si>
  <si>
    <t>PEF CUSTOMERS - SEBRING ONLY</t>
  </si>
  <si>
    <t>Tot Resid</t>
  </si>
  <si>
    <t>includes Wpark custs which is in history</t>
  </si>
  <si>
    <t>Excludes Wpark custs.</t>
  </si>
  <si>
    <t>ACT</t>
  </si>
  <si>
    <t>* ALL ACTUAL DATA IS ADJUSTED FOR EVENT DRIVEN BILLING.</t>
  </si>
  <si>
    <t>SSR Custs</t>
  </si>
  <si>
    <t>SSR</t>
  </si>
  <si>
    <t>-</t>
  </si>
  <si>
    <t>Resid  SSR Only---for monthly MW file</t>
  </si>
  <si>
    <t>Resid  SSR &lt; 210 KWh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</si>
  <si>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</si>
  <si>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</si>
  <si>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</si>
  <si>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</si>
  <si>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</si>
  <si>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</si>
  <si>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</si>
  <si>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</si>
  <si>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</si>
  <si>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</si>
  <si>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</si>
  <si>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</si>
  <si>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SEBRING CUSTOMER FORECAST</t>
  </si>
  <si>
    <t>2007-12</t>
  </si>
  <si>
    <t>PEF CUSTOMER FORECAST*</t>
  </si>
  <si>
    <t xml:space="preserve">w/o </t>
  </si>
  <si>
    <t>WPARK</t>
  </si>
  <si>
    <t>SSR&lt;210</t>
  </si>
  <si>
    <t>MAY 2009</t>
  </si>
  <si>
    <t>Total Resid customers for the MW file.</t>
  </si>
  <si>
    <t>Res-SSR</t>
  </si>
  <si>
    <t>RC-Tot</t>
  </si>
  <si>
    <t>ANNUAL AVERAGES:</t>
  </si>
  <si>
    <t>SEBRING:</t>
  </si>
  <si>
    <t>YoY Changes:</t>
  </si>
  <si>
    <t>SEPT 2012</t>
  </si>
  <si>
    <t>EDB Adj</t>
  </si>
  <si>
    <t>Res w/o Ltg</t>
  </si>
  <si>
    <t>SEPT 2013</t>
  </si>
  <si>
    <t>DEF CUSTOMER FORECAST*</t>
  </si>
  <si>
    <t>Tot R-C-I-G</t>
  </si>
  <si>
    <t>2014-19</t>
  </si>
  <si>
    <t xml:space="preserve">  2013 ESTIMATE INCLUDES ACTUALS THROUGH AUG.</t>
  </si>
  <si>
    <t>R</t>
  </si>
  <si>
    <t>C</t>
  </si>
  <si>
    <t>I</t>
  </si>
  <si>
    <t>Shl</t>
  </si>
  <si>
    <t>RETL</t>
  </si>
  <si>
    <t>Used as input to the Electric Price Forecast (Non-Prod costs)</t>
  </si>
  <si>
    <t>Total Retail customers for the MW file…Less Str Ltg. (only had actuals thru Jun'13 when doing MW FCST</t>
  </si>
  <si>
    <t>No Longer Used!!</t>
  </si>
  <si>
    <r>
      <t>CUSTOMER FORECAST INCL SEBR  (</t>
    </r>
    <r>
      <rPr>
        <b/>
        <sz val="10"/>
        <color indexed="10"/>
        <rFont val="Arial"/>
        <family val="2"/>
      </rPr>
      <t>12-Month Change</t>
    </r>
    <r>
      <rPr>
        <b/>
        <sz val="10"/>
        <rFont val="Arial"/>
        <family val="2"/>
      </rPr>
      <t xml:space="preserve">) - </t>
    </r>
    <r>
      <rPr>
        <b/>
        <sz val="10"/>
        <color indexed="10"/>
        <rFont val="Arial"/>
        <family val="2"/>
      </rPr>
      <t xml:space="preserve">Adjusted for EDB </t>
    </r>
  </si>
  <si>
    <r>
      <t xml:space="preserve">FALL 2013 CUSTOMER FORECAST INCL SEBR  (actuals through AUG 2013) - </t>
    </r>
    <r>
      <rPr>
        <b/>
        <sz val="10"/>
        <color indexed="10"/>
        <rFont val="Arial"/>
        <family val="2"/>
      </rPr>
      <t xml:space="preserve">Adjusted for "Event-Driven Billing (EDB)" </t>
    </r>
  </si>
  <si>
    <t>%SSR</t>
  </si>
  <si>
    <t>-No longer forecast separately</t>
  </si>
  <si>
    <r>
      <t xml:space="preserve">FPC CUSTOMER FORECAST WITHOUT SEBRING </t>
    </r>
    <r>
      <rPr>
        <b/>
        <sz val="10"/>
        <color rgb="FFFF0000"/>
        <rFont val="Arial"/>
        <family val="2"/>
      </rPr>
      <t>- No loner forecast separately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</si>
</sst>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b/>
      <sz val="10"/>
      <color indexed="48"/>
      <name val="Arial"/>
      <family val="2"/>
    </font>
    <font>
      <sz val="8"/>
      <name val="Arial"/>
      <family val="2"/>
    </font>
    <font>
      <sz val="12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indexed="81"/>
      <name val="Tahoma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65" fontId="11" fillId="0" borderId="0"/>
    <xf numFmtId="9" fontId="2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4" xfId="1" applyNumberFormat="1" applyFont="1" applyBorder="1"/>
    <xf numFmtId="164" fontId="0" fillId="0" borderId="0" xfId="1" applyNumberFormat="1" applyFont="1" applyBorder="1"/>
    <xf numFmtId="10" fontId="0" fillId="0" borderId="5" xfId="3" applyNumberFormat="1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5" fillId="0" borderId="0" xfId="0" applyFont="1"/>
    <xf numFmtId="0" fontId="5" fillId="0" borderId="0" xfId="0" applyFont="1" applyAlignment="1"/>
    <xf numFmtId="1" fontId="6" fillId="0" borderId="0" xfId="0" applyNumberFormat="1" applyFont="1" applyBorder="1" applyAlignment="1"/>
    <xf numFmtId="164" fontId="6" fillId="0" borderId="0" xfId="1" applyNumberFormat="1" applyFont="1" applyAlignment="1">
      <alignment horizontal="right"/>
    </xf>
    <xf numFmtId="164" fontId="6" fillId="0" borderId="0" xfId="1" applyNumberFormat="1" applyFont="1" applyAlignment="1"/>
    <xf numFmtId="0" fontId="6" fillId="0" borderId="0" xfId="0" applyFont="1" applyAlignment="1"/>
    <xf numFmtId="0" fontId="6" fillId="0" borderId="0" xfId="0" applyFont="1"/>
    <xf numFmtId="164" fontId="6" fillId="0" borderId="0" xfId="1" applyNumberFormat="1" applyFont="1"/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3" fontId="6" fillId="0" borderId="0" xfId="0" applyNumberFormat="1" applyFont="1"/>
    <xf numFmtId="0" fontId="4" fillId="0" borderId="0" xfId="0" applyFont="1" applyAlignment="1"/>
    <xf numFmtId="0" fontId="4" fillId="0" borderId="0" xfId="0" applyFont="1"/>
    <xf numFmtId="164" fontId="4" fillId="0" borderId="0" xfId="1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1" fontId="4" fillId="0" borderId="0" xfId="0" applyNumberFormat="1" applyFont="1" applyAlignment="1">
      <alignment horizontal="center"/>
    </xf>
    <xf numFmtId="3" fontId="4" fillId="0" borderId="0" xfId="0" applyNumberFormat="1" applyFont="1"/>
    <xf numFmtId="164" fontId="4" fillId="0" borderId="0" xfId="0" applyNumberFormat="1" applyFont="1" applyAlignment="1"/>
    <xf numFmtId="164" fontId="4" fillId="0" borderId="0" xfId="1" applyNumberFormat="1" applyFont="1" applyAlignment="1"/>
    <xf numFmtId="10" fontId="4" fillId="0" borderId="0" xfId="3" applyNumberFormat="1" applyFont="1" applyAlignment="1"/>
    <xf numFmtId="10" fontId="4" fillId="0" borderId="0" xfId="3" applyNumberFormat="1" applyFont="1" applyAlignment="1">
      <alignment horizontal="center"/>
    </xf>
    <xf numFmtId="10" fontId="6" fillId="0" borderId="0" xfId="3" applyNumberFormat="1" applyFont="1" applyAlignment="1"/>
    <xf numFmtId="10" fontId="6" fillId="0" borderId="0" xfId="3" applyNumberFormat="1" applyFont="1" applyAlignment="1">
      <alignment horizontal="center"/>
    </xf>
    <xf numFmtId="164" fontId="6" fillId="0" borderId="0" xfId="0" applyNumberFormat="1" applyFont="1" applyAlignment="1"/>
    <xf numFmtId="164" fontId="6" fillId="0" borderId="0" xfId="0" quotePrefix="1" applyNumberFormat="1" applyFont="1" applyAlignment="1">
      <alignment horizontal="left"/>
    </xf>
    <xf numFmtId="0" fontId="6" fillId="0" borderId="0" xfId="0" quotePrefix="1" applyFont="1" applyAlignment="1">
      <alignment horizontal="left"/>
    </xf>
    <xf numFmtId="164" fontId="8" fillId="0" borderId="0" xfId="1" applyNumberFormat="1" applyFont="1"/>
    <xf numFmtId="164" fontId="8" fillId="0" borderId="0" xfId="1" applyNumberFormat="1" applyFont="1" applyAlignment="1">
      <alignment horizontal="right"/>
    </xf>
    <xf numFmtId="0" fontId="0" fillId="0" borderId="0" xfId="0" applyFill="1" applyBorder="1"/>
    <xf numFmtId="0" fontId="0" fillId="0" borderId="5" xfId="0" applyFill="1" applyBorder="1"/>
    <xf numFmtId="0" fontId="0" fillId="0" borderId="0" xfId="0" applyFill="1"/>
    <xf numFmtId="0" fontId="0" fillId="0" borderId="4" xfId="0" applyFill="1" applyBorder="1"/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0" fontId="0" fillId="0" borderId="5" xfId="3" applyNumberFormat="1" applyFont="1" applyFill="1" applyBorder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37" fontId="0" fillId="0" borderId="0" xfId="0" applyNumberFormat="1" applyProtection="1"/>
    <xf numFmtId="1" fontId="4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quotePrefix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0" borderId="0" xfId="1" applyNumberFormat="1" applyFont="1" applyBorder="1" applyAlignment="1">
      <alignment horizontal="right"/>
    </xf>
    <xf numFmtId="37" fontId="0" fillId="0" borderId="0" xfId="0" applyNumberFormat="1" applyFill="1" applyProtection="1"/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10" fontId="7" fillId="2" borderId="9" xfId="2" applyNumberFormat="1" applyFont="1" applyFill="1" applyBorder="1" applyAlignment="1" applyProtection="1">
      <alignment horizontal="center"/>
    </xf>
    <xf numFmtId="10" fontId="7" fillId="2" borderId="10" xfId="2" applyNumberFormat="1" applyFont="1" applyFill="1" applyBorder="1" applyAlignment="1" applyProtection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3" fillId="0" borderId="0" xfId="0" quotePrefix="1" applyFont="1" applyAlignment="1">
      <alignment horizontal="left"/>
    </xf>
    <xf numFmtId="164" fontId="8" fillId="0" borderId="0" xfId="1" applyNumberFormat="1" applyFont="1" applyFill="1" applyAlignment="1">
      <alignment horizontal="right"/>
    </xf>
    <xf numFmtId="37" fontId="0" fillId="3" borderId="0" xfId="0" applyNumberFormat="1" applyFill="1" applyProtection="1"/>
    <xf numFmtId="0" fontId="6" fillId="0" borderId="0" xfId="0" applyFont="1" applyFill="1" applyAlignment="1"/>
    <xf numFmtId="0" fontId="1" fillId="3" borderId="0" xfId="0" quotePrefix="1" applyFont="1" applyFill="1" applyAlignment="1">
      <alignment horizontal="left"/>
    </xf>
    <xf numFmtId="37" fontId="7" fillId="0" borderId="0" xfId="0" applyNumberFormat="1" applyFont="1" applyProtection="1"/>
    <xf numFmtId="37" fontId="7" fillId="0" borderId="0" xfId="0" applyNumberFormat="1" applyFont="1" applyFill="1" applyProtection="1"/>
    <xf numFmtId="0" fontId="9" fillId="3" borderId="0" xfId="0" quotePrefix="1" applyFont="1" applyFill="1" applyAlignment="1">
      <alignment horizontal="left"/>
    </xf>
    <xf numFmtId="0" fontId="1" fillId="3" borderId="0" xfId="0" applyFont="1" applyFill="1"/>
    <xf numFmtId="1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/>
    <xf numFmtId="164" fontId="6" fillId="0" borderId="7" xfId="1" applyNumberFormat="1" applyFont="1" applyBorder="1" applyAlignment="1">
      <alignment horizontal="right"/>
    </xf>
    <xf numFmtId="164" fontId="8" fillId="0" borderId="7" xfId="1" applyNumberFormat="1" applyFont="1" applyFill="1" applyBorder="1" applyAlignment="1">
      <alignment horizontal="right"/>
    </xf>
    <xf numFmtId="164" fontId="8" fillId="0" borderId="7" xfId="1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/>
    <xf numFmtId="10" fontId="6" fillId="0" borderId="7" xfId="3" applyNumberFormat="1" applyFont="1" applyBorder="1" applyAlignment="1"/>
    <xf numFmtId="164" fontId="4" fillId="0" borderId="7" xfId="1" applyNumberFormat="1" applyFont="1" applyBorder="1" applyAlignment="1">
      <alignment horizontal="right"/>
    </xf>
    <xf numFmtId="0" fontId="2" fillId="0" borderId="0" xfId="0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/>
    <xf numFmtId="10" fontId="2" fillId="0" borderId="0" xfId="3" applyNumberFormat="1" applyFont="1" applyAlignment="1"/>
    <xf numFmtId="0" fontId="7" fillId="0" borderId="0" xfId="0" applyFont="1"/>
    <xf numFmtId="0" fontId="6" fillId="0" borderId="7" xfId="0" applyFont="1" applyBorder="1" applyAlignment="1"/>
    <xf numFmtId="0" fontId="2" fillId="0" borderId="0" xfId="0" quotePrefix="1" applyFont="1" applyAlignment="1">
      <alignment horizontal="left"/>
    </xf>
    <xf numFmtId="10" fontId="7" fillId="2" borderId="9" xfId="2" applyNumberFormat="1" applyFont="1" applyFill="1" applyBorder="1" applyAlignment="1" applyProtection="1">
      <alignment horizontal="right"/>
    </xf>
    <xf numFmtId="10" fontId="7" fillId="2" borderId="9" xfId="2" applyNumberFormat="1" applyFont="1" applyFill="1" applyBorder="1" applyAlignment="1" applyProtection="1"/>
    <xf numFmtId="10" fontId="7" fillId="2" borderId="10" xfId="2" applyNumberFormat="1" applyFont="1" applyFill="1" applyBorder="1" applyAlignment="1" applyProtection="1"/>
    <xf numFmtId="1" fontId="2" fillId="0" borderId="0" xfId="0" applyNumberFormat="1" applyFont="1" applyBorder="1" applyAlignment="1">
      <alignment horizontal="center"/>
    </xf>
    <xf numFmtId="37" fontId="2" fillId="0" borderId="0" xfId="0" applyNumberFormat="1" applyFont="1" applyProtection="1"/>
    <xf numFmtId="0" fontId="7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10" fontId="2" fillId="0" borderId="0" xfId="3" applyNumberFormat="1" applyFont="1" applyAlignment="1">
      <alignment horizontal="center"/>
    </xf>
    <xf numFmtId="164" fontId="2" fillId="0" borderId="0" xfId="1" applyNumberFormat="1" applyFont="1"/>
    <xf numFmtId="37" fontId="0" fillId="4" borderId="0" xfId="0" applyNumberFormat="1" applyFill="1" applyProtection="1"/>
    <xf numFmtId="164" fontId="4" fillId="4" borderId="0" xfId="1" applyNumberFormat="1" applyFont="1" applyFill="1"/>
    <xf numFmtId="164" fontId="4" fillId="4" borderId="0" xfId="0" applyNumberFormat="1" applyFont="1" applyFill="1"/>
    <xf numFmtId="0" fontId="7" fillId="4" borderId="0" xfId="0" applyFont="1" applyFill="1" applyAlignment="1">
      <alignment horizontal="center"/>
    </xf>
    <xf numFmtId="0" fontId="7" fillId="4" borderId="0" xfId="0" quotePrefix="1" applyFont="1" applyFill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6" fillId="0" borderId="7" xfId="0" quotePrefix="1" applyNumberFormat="1" applyFont="1" applyBorder="1" applyAlignment="1">
      <alignment horizontal="left"/>
    </xf>
    <xf numFmtId="164" fontId="6" fillId="0" borderId="7" xfId="0" applyNumberFormat="1" applyFont="1" applyBorder="1" applyAlignment="1"/>
    <xf numFmtId="164" fontId="15" fillId="0" borderId="0" xfId="0" quotePrefix="1" applyNumberFormat="1" applyFont="1" applyAlignment="1">
      <alignment horizontal="left"/>
    </xf>
    <xf numFmtId="0" fontId="15" fillId="0" borderId="0" xfId="0" applyFont="1" applyAlignment="1"/>
    <xf numFmtId="0" fontId="1" fillId="0" borderId="0" xfId="0" quotePrefix="1" applyFont="1" applyAlignment="1">
      <alignment horizontal="left"/>
    </xf>
    <xf numFmtId="37" fontId="1" fillId="0" borderId="0" xfId="0" applyNumberFormat="1" applyFont="1" applyFill="1" applyProtection="1"/>
    <xf numFmtId="37" fontId="1" fillId="0" borderId="0" xfId="0" applyNumberFormat="1" applyFont="1" applyProtection="1"/>
    <xf numFmtId="1" fontId="7" fillId="0" borderId="0" xfId="0" applyNumberFormat="1" applyFont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1" fillId="0" borderId="0" xfId="0" applyNumberFormat="1" applyFont="1" applyBorder="1" applyAlignment="1"/>
    <xf numFmtId="1" fontId="1" fillId="0" borderId="0" xfId="0" applyNumberFormat="1" applyFont="1" applyFill="1" applyBorder="1" applyAlignment="1"/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0" fontId="4" fillId="0" borderId="11" xfId="0" applyFont="1" applyBorder="1" applyAlignment="1"/>
    <xf numFmtId="164" fontId="4" fillId="0" borderId="11" xfId="1" applyNumberFormat="1" applyFont="1" applyBorder="1" applyAlignment="1"/>
    <xf numFmtId="164" fontId="4" fillId="0" borderId="12" xfId="1" applyNumberFormat="1" applyFont="1" applyBorder="1" applyAlignment="1"/>
    <xf numFmtId="164" fontId="8" fillId="0" borderId="11" xfId="0" applyNumberFormat="1" applyFont="1" applyBorder="1" applyAlignment="1"/>
    <xf numFmtId="164" fontId="8" fillId="0" borderId="12" xfId="0" applyNumberFormat="1" applyFont="1" applyBorder="1" applyAlignment="1"/>
    <xf numFmtId="0" fontId="6" fillId="0" borderId="11" xfId="0" applyFont="1" applyBorder="1" applyAlignment="1"/>
    <xf numFmtId="0" fontId="0" fillId="0" borderId="11" xfId="0" applyBorder="1"/>
    <xf numFmtId="164" fontId="4" fillId="0" borderId="11" xfId="1" quotePrefix="1" applyNumberFormat="1" applyFont="1" applyBorder="1" applyAlignment="1">
      <alignment horizontal="center"/>
    </xf>
    <xf numFmtId="164" fontId="2" fillId="0" borderId="11" xfId="1" applyNumberFormat="1" applyFont="1" applyBorder="1" applyAlignment="1"/>
    <xf numFmtId="164" fontId="15" fillId="0" borderId="11" xfId="1" applyNumberFormat="1" applyFont="1" applyBorder="1" applyAlignment="1"/>
    <xf numFmtId="0" fontId="4" fillId="0" borderId="11" xfId="0" applyFont="1" applyBorder="1"/>
    <xf numFmtId="164" fontId="6" fillId="0" borderId="11" xfId="1" applyNumberFormat="1" applyFont="1" applyBorder="1" applyAlignment="1"/>
    <xf numFmtId="10" fontId="4" fillId="0" borderId="11" xfId="3" applyNumberFormat="1" applyFont="1" applyBorder="1" applyAlignment="1"/>
    <xf numFmtId="10" fontId="2" fillId="0" borderId="11" xfId="3" applyNumberFormat="1" applyFont="1" applyBorder="1" applyAlignment="1"/>
    <xf numFmtId="10" fontId="6" fillId="0" borderId="11" xfId="3" applyNumberFormat="1" applyFont="1" applyBorder="1" applyAlignment="1"/>
    <xf numFmtId="164" fontId="0" fillId="0" borderId="0" xfId="0" applyNumberForma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1" fillId="6" borderId="0" xfId="0" quotePrefix="1" applyFont="1" applyFill="1" applyAlignment="1">
      <alignment horizontal="left"/>
    </xf>
    <xf numFmtId="0" fontId="1" fillId="0" borderId="11" xfId="0" quotePrefix="1" applyFont="1" applyBorder="1" applyAlignment="1">
      <alignment horizontal="right"/>
    </xf>
    <xf numFmtId="10" fontId="1" fillId="0" borderId="0" xfId="3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0" fontId="7" fillId="0" borderId="9" xfId="2" applyNumberFormat="1" applyFont="1" applyFill="1" applyBorder="1" applyAlignment="1" applyProtection="1">
      <alignment horizontal="right"/>
    </xf>
    <xf numFmtId="10" fontId="7" fillId="0" borderId="10" xfId="2" applyNumberFormat="1" applyFont="1" applyFill="1" applyBorder="1" applyAlignment="1" applyProtection="1">
      <alignment horizontal="right"/>
    </xf>
    <xf numFmtId="164" fontId="2" fillId="0" borderId="0" xfId="0" applyNumberFormat="1" applyFont="1"/>
    <xf numFmtId="0" fontId="1" fillId="3" borderId="0" xfId="0" quotePrefix="1" applyFont="1" applyFill="1" applyAlignment="1">
      <alignment horizontal="right"/>
    </xf>
    <xf numFmtId="164" fontId="15" fillId="0" borderId="0" xfId="1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/>
    <xf numFmtId="164" fontId="15" fillId="0" borderId="11" xfId="0" applyNumberFormat="1" applyFont="1" applyBorder="1" applyAlignment="1"/>
    <xf numFmtId="43" fontId="6" fillId="0" borderId="0" xfId="0" applyNumberFormat="1" applyFont="1"/>
    <xf numFmtId="0" fontId="19" fillId="0" borderId="0" xfId="0" quotePrefix="1" applyFont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6" borderId="4" xfId="0" quotePrefix="1" applyFont="1" applyFill="1" applyBorder="1" applyAlignment="1">
      <alignment horizontal="center"/>
    </xf>
    <xf numFmtId="0" fontId="7" fillId="6" borderId="0" xfId="0" quotePrefix="1" applyFont="1" applyFill="1" applyBorder="1" applyAlignment="1">
      <alignment horizontal="center"/>
    </xf>
    <xf numFmtId="0" fontId="7" fillId="6" borderId="5" xfId="0" quotePrefix="1" applyFont="1" applyFill="1" applyBorder="1" applyAlignment="1">
      <alignment horizontal="center"/>
    </xf>
    <xf numFmtId="0" fontId="1" fillId="5" borderId="4" xfId="0" quotePrefix="1" applyFont="1" applyFill="1" applyBorder="1" applyAlignment="1">
      <alignment horizontal="center"/>
    </xf>
    <xf numFmtId="0" fontId="7" fillId="5" borderId="0" xfId="0" quotePrefix="1" applyFont="1" applyFill="1" applyBorder="1" applyAlignment="1">
      <alignment horizontal="center"/>
    </xf>
    <xf numFmtId="0" fontId="7" fillId="5" borderId="5" xfId="0" quotePrefix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2" fillId="6" borderId="4" xfId="0" quotePrefix="1" applyFont="1" applyFill="1" applyBorder="1" applyAlignment="1">
      <alignment horizontal="center"/>
    </xf>
    <xf numFmtId="0" fontId="0" fillId="6" borderId="0" xfId="0" quotePrefix="1" applyFill="1" applyBorder="1" applyAlignment="1">
      <alignment horizontal="center"/>
    </xf>
    <xf numFmtId="0" fontId="0" fillId="6" borderId="5" xfId="0" quotePrefix="1" applyFill="1" applyBorder="1" applyAlignment="1">
      <alignment horizontal="center"/>
    </xf>
    <xf numFmtId="0" fontId="2" fillId="5" borderId="4" xfId="0" quotePrefix="1" applyFont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center"/>
    </xf>
  </cellXfs>
  <cellStyles count="4">
    <cellStyle name="Comma" xfId="1" builtinId="3"/>
    <cellStyle name="Normal" xfId="0" builtinId="0"/>
    <cellStyle name="Normal_CUST WO SEB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PEF Total Retail Customer Growth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16951124352721"/>
          <c:y val="9.6076990376204763E-2"/>
          <c:w val="0.87848506774491031"/>
          <c:h val="0.64606420351303395"/>
        </c:manualLayout>
      </c:layout>
      <c:lineChart>
        <c:grouping val="standard"/>
        <c:ser>
          <c:idx val="0"/>
          <c:order val="0"/>
          <c:tx>
            <c:v>Actual</c:v>
          </c:tx>
          <c:spPr>
            <a:ln w="38100"/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[2]TOTAL!$G$125:$G$329</c:f>
              <c:numCache>
                <c:formatCode>General</c:formatCode>
                <c:ptCount val="205"/>
                <c:pt idx="0">
                  <c:v>31539</c:v>
                </c:pt>
                <c:pt idx="1">
                  <c:v>29354</c:v>
                </c:pt>
                <c:pt idx="2">
                  <c:v>31659</c:v>
                </c:pt>
                <c:pt idx="3">
                  <c:v>37435</c:v>
                </c:pt>
                <c:pt idx="4">
                  <c:v>36572</c:v>
                </c:pt>
                <c:pt idx="5">
                  <c:v>37195</c:v>
                </c:pt>
                <c:pt idx="6">
                  <c:v>38656</c:v>
                </c:pt>
                <c:pt idx="7">
                  <c:v>37590</c:v>
                </c:pt>
                <c:pt idx="8">
                  <c:v>36926</c:v>
                </c:pt>
                <c:pt idx="9">
                  <c:v>38493</c:v>
                </c:pt>
                <c:pt idx="10">
                  <c:v>37637</c:v>
                </c:pt>
                <c:pt idx="11">
                  <c:v>35796</c:v>
                </c:pt>
                <c:pt idx="12">
                  <c:v>36254</c:v>
                </c:pt>
                <c:pt idx="13">
                  <c:v>34744</c:v>
                </c:pt>
                <c:pt idx="14">
                  <c:v>34388</c:v>
                </c:pt>
                <c:pt idx="15">
                  <c:v>34962</c:v>
                </c:pt>
                <c:pt idx="16">
                  <c:v>37459</c:v>
                </c:pt>
                <c:pt idx="17">
                  <c:v>37982</c:v>
                </c:pt>
                <c:pt idx="18">
                  <c:v>38545</c:v>
                </c:pt>
                <c:pt idx="19">
                  <c:v>37941</c:v>
                </c:pt>
                <c:pt idx="20">
                  <c:v>39952</c:v>
                </c:pt>
                <c:pt idx="21">
                  <c:v>39792</c:v>
                </c:pt>
                <c:pt idx="22">
                  <c:v>34729</c:v>
                </c:pt>
                <c:pt idx="23">
                  <c:v>38613</c:v>
                </c:pt>
                <c:pt idx="24">
                  <c:v>33788</c:v>
                </c:pt>
                <c:pt idx="25">
                  <c:v>35258</c:v>
                </c:pt>
                <c:pt idx="26">
                  <c:v>34609</c:v>
                </c:pt>
                <c:pt idx="27">
                  <c:v>34692</c:v>
                </c:pt>
                <c:pt idx="28">
                  <c:v>35624</c:v>
                </c:pt>
                <c:pt idx="29">
                  <c:v>21966</c:v>
                </c:pt>
                <c:pt idx="30">
                  <c:v>23499</c:v>
                </c:pt>
                <c:pt idx="31">
                  <c:v>25400</c:v>
                </c:pt>
                <c:pt idx="32">
                  <c:v>25110</c:v>
                </c:pt>
                <c:pt idx="33">
                  <c:v>25570</c:v>
                </c:pt>
                <c:pt idx="34">
                  <c:v>30657</c:v>
                </c:pt>
                <c:pt idx="35">
                  <c:v>28308</c:v>
                </c:pt>
                <c:pt idx="36">
                  <c:v>30702</c:v>
                </c:pt>
                <c:pt idx="37">
                  <c:v>30392</c:v>
                </c:pt>
                <c:pt idx="38">
                  <c:v>32342</c:v>
                </c:pt>
                <c:pt idx="39">
                  <c:v>31725</c:v>
                </c:pt>
                <c:pt idx="40">
                  <c:v>30255</c:v>
                </c:pt>
                <c:pt idx="41">
                  <c:v>43174</c:v>
                </c:pt>
                <c:pt idx="42">
                  <c:v>42206</c:v>
                </c:pt>
                <c:pt idx="43">
                  <c:v>40589</c:v>
                </c:pt>
                <c:pt idx="44">
                  <c:v>38496</c:v>
                </c:pt>
                <c:pt idx="45">
                  <c:v>37288</c:v>
                </c:pt>
                <c:pt idx="46">
                  <c:v>35292</c:v>
                </c:pt>
                <c:pt idx="47">
                  <c:v>33119</c:v>
                </c:pt>
                <c:pt idx="48">
                  <c:v>32529</c:v>
                </c:pt>
                <c:pt idx="49">
                  <c:v>30640</c:v>
                </c:pt>
                <c:pt idx="50">
                  <c:v>29210</c:v>
                </c:pt>
                <c:pt idx="51">
                  <c:v>28642</c:v>
                </c:pt>
                <c:pt idx="52">
                  <c:v>28421</c:v>
                </c:pt>
                <c:pt idx="53">
                  <c:v>26290</c:v>
                </c:pt>
                <c:pt idx="54">
                  <c:v>24111</c:v>
                </c:pt>
                <c:pt idx="55">
                  <c:v>20672</c:v>
                </c:pt>
                <c:pt idx="56">
                  <c:v>20359</c:v>
                </c:pt>
                <c:pt idx="57">
                  <c:v>16789</c:v>
                </c:pt>
                <c:pt idx="58">
                  <c:v>14767</c:v>
                </c:pt>
                <c:pt idx="59">
                  <c:v>8031</c:v>
                </c:pt>
                <c:pt idx="60">
                  <c:v>8826</c:v>
                </c:pt>
                <c:pt idx="61">
                  <c:v>5577</c:v>
                </c:pt>
                <c:pt idx="62">
                  <c:v>5568</c:v>
                </c:pt>
                <c:pt idx="63">
                  <c:v>2823</c:v>
                </c:pt>
                <c:pt idx="64">
                  <c:v>1319</c:v>
                </c:pt>
                <c:pt idx="65">
                  <c:v>1716</c:v>
                </c:pt>
                <c:pt idx="66">
                  <c:v>-935</c:v>
                </c:pt>
                <c:pt idx="67">
                  <c:v>-477</c:v>
                </c:pt>
                <c:pt idx="68">
                  <c:v>-3278</c:v>
                </c:pt>
                <c:pt idx="69">
                  <c:v>-4425</c:v>
                </c:pt>
                <c:pt idx="70">
                  <c:v>-7122</c:v>
                </c:pt>
                <c:pt idx="71">
                  <c:v>-4396</c:v>
                </c:pt>
                <c:pt idx="72">
                  <c:v>-7685</c:v>
                </c:pt>
                <c:pt idx="73">
                  <c:v>-6911</c:v>
                </c:pt>
                <c:pt idx="74">
                  <c:v>-8862</c:v>
                </c:pt>
                <c:pt idx="75">
                  <c:v>-8314</c:v>
                </c:pt>
                <c:pt idx="76">
                  <c:v>-8250</c:v>
                </c:pt>
                <c:pt idx="77">
                  <c:v>-8452</c:v>
                </c:pt>
                <c:pt idx="78">
                  <c:v>-8080</c:v>
                </c:pt>
                <c:pt idx="79">
                  <c:v>-7859</c:v>
                </c:pt>
                <c:pt idx="80">
                  <c:v>-8404</c:v>
                </c:pt>
                <c:pt idx="81">
                  <c:v>-7449</c:v>
                </c:pt>
                <c:pt idx="82">
                  <c:v>-5815</c:v>
                </c:pt>
                <c:pt idx="83">
                  <c:v>-4095</c:v>
                </c:pt>
                <c:pt idx="84">
                  <c:v>-2252</c:v>
                </c:pt>
                <c:pt idx="85">
                  <c:v>-1356</c:v>
                </c:pt>
                <c:pt idx="86">
                  <c:v>-3</c:v>
                </c:pt>
                <c:pt idx="87">
                  <c:v>2825</c:v>
                </c:pt>
                <c:pt idx="88">
                  <c:v>3341</c:v>
                </c:pt>
                <c:pt idx="89">
                  <c:v>5368</c:v>
                </c:pt>
                <c:pt idx="90">
                  <c:v>5991</c:v>
                </c:pt>
                <c:pt idx="91">
                  <c:v>6298</c:v>
                </c:pt>
                <c:pt idx="92">
                  <c:v>7379</c:v>
                </c:pt>
                <c:pt idx="93">
                  <c:v>8391</c:v>
                </c:pt>
                <c:pt idx="94">
                  <c:v>8547</c:v>
                </c:pt>
                <c:pt idx="95">
                  <c:v>9012</c:v>
                </c:pt>
                <c:pt idx="96">
                  <c:v>7699</c:v>
                </c:pt>
                <c:pt idx="97">
                  <c:v>8179</c:v>
                </c:pt>
                <c:pt idx="98">
                  <c:v>7785</c:v>
                </c:pt>
                <c:pt idx="99">
                  <c:v>7928</c:v>
                </c:pt>
                <c:pt idx="100">
                  <c:v>8214</c:v>
                </c:pt>
                <c:pt idx="101">
                  <c:v>7767</c:v>
                </c:pt>
                <c:pt idx="102">
                  <c:v>7467</c:v>
                </c:pt>
                <c:pt idx="103">
                  <c:v>7230</c:v>
                </c:pt>
                <c:pt idx="104">
                  <c:v>8493</c:v>
                </c:pt>
                <c:pt idx="105">
                  <c:v>8971</c:v>
                </c:pt>
                <c:pt idx="106">
                  <c:v>9283</c:v>
                </c:pt>
                <c:pt idx="107">
                  <c:v>9254</c:v>
                </c:pt>
                <c:pt idx="108">
                  <c:v>9994</c:v>
                </c:pt>
                <c:pt idx="109">
                  <c:v>10779</c:v>
                </c:pt>
                <c:pt idx="110">
                  <c:v>12104</c:v>
                </c:pt>
                <c:pt idx="111">
                  <c:v>12159</c:v>
                </c:pt>
                <c:pt idx="112">
                  <c:v>12013</c:v>
                </c:pt>
                <c:pt idx="113">
                  <c:v>11791</c:v>
                </c:pt>
                <c:pt idx="114">
                  <c:v>14443</c:v>
                </c:pt>
                <c:pt idx="115">
                  <c:v>14697</c:v>
                </c:pt>
                <c:pt idx="116">
                  <c:v>14786</c:v>
                </c:pt>
                <c:pt idx="117">
                  <c:v>14714</c:v>
                </c:pt>
                <c:pt idx="118">
                  <c:v>15091</c:v>
                </c:pt>
                <c:pt idx="119">
                  <c:v>15455</c:v>
                </c:pt>
                <c:pt idx="120">
                  <c:v>14383</c:v>
                </c:pt>
                <c:pt idx="121">
                  <c:v>14447</c:v>
                </c:pt>
                <c:pt idx="122">
                  <c:v>14483</c:v>
                </c:pt>
                <c:pt idx="123">
                  <c:v>14809</c:v>
                </c:pt>
                <c:pt idx="124">
                  <c:v>24946</c:v>
                </c:pt>
                <c:pt idx="125">
                  <c:v>17784</c:v>
                </c:pt>
                <c:pt idx="126">
                  <c:v>14739</c:v>
                </c:pt>
                <c:pt idx="127">
                  <c:v>16271</c:v>
                </c:pt>
                <c:pt idx="128">
                  <c:v>14259</c:v>
                </c:pt>
                <c:pt idx="129">
                  <c:v>20079</c:v>
                </c:pt>
                <c:pt idx="130">
                  <c:v>38072</c:v>
                </c:pt>
                <c:pt idx="131">
                  <c:v>21228</c:v>
                </c:pt>
              </c:numCache>
            </c:numRef>
          </c:val>
        </c:ser>
        <c:ser>
          <c:idx val="3"/>
          <c:order val="1"/>
          <c:tx>
            <c:v>Sep11F</c:v>
          </c:tx>
          <c:spPr>
            <a:ln w="4127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[11]FCST!$AL$87:$AL$291</c:f>
              <c:numCache>
                <c:formatCode>General</c:formatCode>
                <c:ptCount val="205"/>
                <c:pt idx="116">
                  <c:v>14687</c:v>
                </c:pt>
                <c:pt idx="117">
                  <c:v>14883</c:v>
                </c:pt>
                <c:pt idx="118">
                  <c:v>14878</c:v>
                </c:pt>
                <c:pt idx="119">
                  <c:v>15490</c:v>
                </c:pt>
                <c:pt idx="120">
                  <c:v>15506</c:v>
                </c:pt>
                <c:pt idx="121">
                  <c:v>15752</c:v>
                </c:pt>
                <c:pt idx="122">
                  <c:v>16029</c:v>
                </c:pt>
                <c:pt idx="123">
                  <c:v>16360</c:v>
                </c:pt>
                <c:pt idx="124">
                  <c:v>16717</c:v>
                </c:pt>
                <c:pt idx="125">
                  <c:v>17088</c:v>
                </c:pt>
                <c:pt idx="126">
                  <c:v>17518</c:v>
                </c:pt>
                <c:pt idx="127">
                  <c:v>17921</c:v>
                </c:pt>
                <c:pt idx="128">
                  <c:v>18421</c:v>
                </c:pt>
                <c:pt idx="129">
                  <c:v>18929</c:v>
                </c:pt>
                <c:pt idx="130">
                  <c:v>19470</c:v>
                </c:pt>
                <c:pt idx="131">
                  <c:v>20045</c:v>
                </c:pt>
                <c:pt idx="132">
                  <c:v>20642</c:v>
                </c:pt>
                <c:pt idx="133">
                  <c:v>21222</c:v>
                </c:pt>
                <c:pt idx="134">
                  <c:v>21793</c:v>
                </c:pt>
                <c:pt idx="135">
                  <c:v>22343</c:v>
                </c:pt>
                <c:pt idx="136">
                  <c:v>22860</c:v>
                </c:pt>
                <c:pt idx="137">
                  <c:v>23358</c:v>
                </c:pt>
                <c:pt idx="138">
                  <c:v>23832</c:v>
                </c:pt>
                <c:pt idx="139">
                  <c:v>24286</c:v>
                </c:pt>
                <c:pt idx="140">
                  <c:v>24717</c:v>
                </c:pt>
                <c:pt idx="141">
                  <c:v>25127</c:v>
                </c:pt>
                <c:pt idx="142">
                  <c:v>25516</c:v>
                </c:pt>
                <c:pt idx="143">
                  <c:v>25882</c:v>
                </c:pt>
                <c:pt idx="144">
                  <c:v>26222</c:v>
                </c:pt>
                <c:pt idx="145">
                  <c:v>26518</c:v>
                </c:pt>
                <c:pt idx="146">
                  <c:v>26777</c:v>
                </c:pt>
                <c:pt idx="147">
                  <c:v>26985</c:v>
                </c:pt>
                <c:pt idx="148">
                  <c:v>27152</c:v>
                </c:pt>
                <c:pt idx="149">
                  <c:v>27272</c:v>
                </c:pt>
                <c:pt idx="150">
                  <c:v>27347</c:v>
                </c:pt>
                <c:pt idx="151">
                  <c:v>27380</c:v>
                </c:pt>
                <c:pt idx="152">
                  <c:v>27366</c:v>
                </c:pt>
                <c:pt idx="153">
                  <c:v>27309</c:v>
                </c:pt>
                <c:pt idx="154">
                  <c:v>27206</c:v>
                </c:pt>
                <c:pt idx="155">
                  <c:v>27059</c:v>
                </c:pt>
                <c:pt idx="156">
                  <c:v>26881</c:v>
                </c:pt>
                <c:pt idx="157">
                  <c:v>26716</c:v>
                </c:pt>
                <c:pt idx="158">
                  <c:v>26582</c:v>
                </c:pt>
                <c:pt idx="159">
                  <c:v>26473</c:v>
                </c:pt>
                <c:pt idx="160">
                  <c:v>26387</c:v>
                </c:pt>
                <c:pt idx="161">
                  <c:v>26334</c:v>
                </c:pt>
                <c:pt idx="162">
                  <c:v>26305</c:v>
                </c:pt>
                <c:pt idx="163">
                  <c:v>26304</c:v>
                </c:pt>
                <c:pt idx="164">
                  <c:v>26328</c:v>
                </c:pt>
                <c:pt idx="165">
                  <c:v>26382</c:v>
                </c:pt>
                <c:pt idx="166">
                  <c:v>26462</c:v>
                </c:pt>
                <c:pt idx="167">
                  <c:v>26567</c:v>
                </c:pt>
                <c:pt idx="168">
                  <c:v>26698</c:v>
                </c:pt>
                <c:pt idx="169">
                  <c:v>26820</c:v>
                </c:pt>
                <c:pt idx="170">
                  <c:v>26941</c:v>
                </c:pt>
                <c:pt idx="171">
                  <c:v>27049</c:v>
                </c:pt>
                <c:pt idx="172">
                  <c:v>27152</c:v>
                </c:pt>
                <c:pt idx="173">
                  <c:v>27247</c:v>
                </c:pt>
                <c:pt idx="174">
                  <c:v>27333</c:v>
                </c:pt>
                <c:pt idx="175">
                  <c:v>27413</c:v>
                </c:pt>
                <c:pt idx="176">
                  <c:v>27484</c:v>
                </c:pt>
                <c:pt idx="177">
                  <c:v>27546</c:v>
                </c:pt>
                <c:pt idx="178">
                  <c:v>27600</c:v>
                </c:pt>
                <c:pt idx="179">
                  <c:v>27649</c:v>
                </c:pt>
                <c:pt idx="180">
                  <c:v>27688</c:v>
                </c:pt>
                <c:pt idx="181">
                  <c:v>27726</c:v>
                </c:pt>
                <c:pt idx="182">
                  <c:v>27762</c:v>
                </c:pt>
                <c:pt idx="183">
                  <c:v>27797</c:v>
                </c:pt>
                <c:pt idx="184">
                  <c:v>27829</c:v>
                </c:pt>
                <c:pt idx="185">
                  <c:v>27862</c:v>
                </c:pt>
                <c:pt idx="186">
                  <c:v>27891</c:v>
                </c:pt>
                <c:pt idx="187">
                  <c:v>27919</c:v>
                </c:pt>
                <c:pt idx="188">
                  <c:v>27946</c:v>
                </c:pt>
                <c:pt idx="189">
                  <c:v>27971</c:v>
                </c:pt>
                <c:pt idx="190">
                  <c:v>27996</c:v>
                </c:pt>
                <c:pt idx="191">
                  <c:v>28016</c:v>
                </c:pt>
                <c:pt idx="192">
                  <c:v>28038</c:v>
                </c:pt>
                <c:pt idx="193">
                  <c:v>28054</c:v>
                </c:pt>
                <c:pt idx="194">
                  <c:v>28070</c:v>
                </c:pt>
                <c:pt idx="195">
                  <c:v>28084</c:v>
                </c:pt>
                <c:pt idx="196">
                  <c:v>28092</c:v>
                </c:pt>
                <c:pt idx="197">
                  <c:v>28100</c:v>
                </c:pt>
                <c:pt idx="198">
                  <c:v>28104</c:v>
                </c:pt>
                <c:pt idx="199">
                  <c:v>28107</c:v>
                </c:pt>
                <c:pt idx="200">
                  <c:v>28105</c:v>
                </c:pt>
                <c:pt idx="201">
                  <c:v>28104</c:v>
                </c:pt>
                <c:pt idx="202">
                  <c:v>28096</c:v>
                </c:pt>
                <c:pt idx="203">
                  <c:v>28091</c:v>
                </c:pt>
                <c:pt idx="204">
                  <c:v>28077</c:v>
                </c:pt>
              </c:numCache>
            </c:numRef>
          </c:val>
        </c:ser>
        <c:ser>
          <c:idx val="2"/>
          <c:order val="2"/>
          <c:tx>
            <c:v>Sep12F</c:v>
          </c:tx>
          <c:spPr>
            <a:ln w="476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FCST!$AL$87:$AL$329</c:f>
              <c:numCache>
                <c:formatCode>General</c:formatCode>
                <c:ptCount val="243"/>
                <c:pt idx="126" formatCode="_(* #,##0_);_(* \(#,##0\);_(* &quot;-&quot;??_);_(@_)">
                  <c:v>14739</c:v>
                </c:pt>
                <c:pt idx="127" formatCode="_(* #,##0_);_(* \(#,##0\);_(* &quot;-&quot;??_);_(@_)">
                  <c:v>16271</c:v>
                </c:pt>
                <c:pt idx="128" formatCode="_(* #,##0_);_(* \(#,##0\);_(* &quot;-&quot;??_);_(@_)">
                  <c:v>18787.789248659974</c:v>
                </c:pt>
                <c:pt idx="129" formatCode="_(* #,##0_);_(* \(#,##0\);_(* &quot;-&quot;??_);_(@_)">
                  <c:v>20046.047819470055</c:v>
                </c:pt>
                <c:pt idx="130" formatCode="_(* #,##0_);_(* \(#,##0\);_(* &quot;-&quot;??_);_(@_)">
                  <c:v>19479.699986420106</c:v>
                </c:pt>
                <c:pt idx="131" formatCode="_(* #,##0_);_(* \(#,##0\);_(* &quot;-&quot;??_);_(@_)">
                  <c:v>19170.892657279968</c:v>
                </c:pt>
                <c:pt idx="132" formatCode="_(* #,##0_);_(* \(#,##0\);_(* &quot;-&quot;??_);_(@_)">
                  <c:v>19433.277048419928</c:v>
                </c:pt>
                <c:pt idx="133" formatCode="_(* #,##0_);_(* \(#,##0\);_(* &quot;-&quot;??_);_(@_)">
                  <c:v>17932.595099679893</c:v>
                </c:pt>
                <c:pt idx="134" formatCode="_(* #,##0_);_(* \(#,##0\);_(* &quot;-&quot;??_);_(@_)">
                  <c:v>16613.716597720049</c:v>
                </c:pt>
                <c:pt idx="135" formatCode="_(* #,##0_);_(* \(#,##0\);_(* &quot;-&quot;??_);_(@_)">
                  <c:v>17763.257773790043</c:v>
                </c:pt>
                <c:pt idx="136" formatCode="_(* #,##0_);_(* \(#,##0\);_(* &quot;-&quot;??_);_(@_)">
                  <c:v>10299.895131469937</c:v>
                </c:pt>
                <c:pt idx="137" formatCode="_(* #,##0_);_(* \(#,##0\);_(* &quot;-&quot;??_);_(@_)">
                  <c:v>19238.468582479982</c:v>
                </c:pt>
                <c:pt idx="138" formatCode="_(* #,##0_);_(* \(#,##0\);_(* &quot;-&quot;??_);_(@_)">
                  <c:v>21606.948292040033</c:v>
                </c:pt>
                <c:pt idx="139" formatCode="_(* #,##0_);_(* \(#,##0\);_(* &quot;-&quot;??_);_(@_)">
                  <c:v>22169.235481230076</c:v>
                </c:pt>
                <c:pt idx="140" formatCode="_(* #,##0_);_(* \(#,##0\);_(* &quot;-&quot;??_);_(@_)">
                  <c:v>21495.479180240072</c:v>
                </c:pt>
                <c:pt idx="141" formatCode="_(* #,##0_);_(* \(#,##0\);_(* &quot;-&quot;??_);_(@_)">
                  <c:v>22282.552827070002</c:v>
                </c:pt>
                <c:pt idx="142" formatCode="_(* #,##0_);_(* \(#,##0\);_(* &quot;-&quot;??_);_(@_)">
                  <c:v>23002.630090179853</c:v>
                </c:pt>
                <c:pt idx="143" formatCode="_(* #,##0_);_(* \(#,##0\);_(* &quot;-&quot;??_);_(@_)">
                  <c:v>23660.066469100071</c:v>
                </c:pt>
                <c:pt idx="144" formatCode="_(* #,##0_);_(* \(#,##0\);_(* &quot;-&quot;??_);_(@_)">
                  <c:v>24268.999440200161</c:v>
                </c:pt>
                <c:pt idx="145" formatCode="_(* #,##0_);_(* \(#,##0\);_(* &quot;-&quot;??_);_(@_)">
                  <c:v>24830.666801060084</c:v>
                </c:pt>
                <c:pt idx="146" formatCode="_(* #,##0_);_(* \(#,##0\);_(* &quot;-&quot;??_);_(@_)">
                  <c:v>25355.296056699939</c:v>
                </c:pt>
                <c:pt idx="147" formatCode="_(* #,##0_);_(* \(#,##0\);_(* &quot;-&quot;??_);_(@_)">
                  <c:v>25853.431571159977</c:v>
                </c:pt>
                <c:pt idx="148" formatCode="_(* #,##0_);_(* \(#,##0\);_(* &quot;-&quot;??_);_(@_)">
                  <c:v>26333.582623380003</c:v>
                </c:pt>
                <c:pt idx="149" formatCode="_(* #,##0_);_(* \(#,##0\);_(* &quot;-&quot;??_);_(@_)">
                  <c:v>26798.09507787996</c:v>
                </c:pt>
                <c:pt idx="150" formatCode="_(* #,##0_);_(* \(#,##0\);_(* &quot;-&quot;??_);_(@_)">
                  <c:v>27254.16925758007</c:v>
                </c:pt>
                <c:pt idx="151" formatCode="_(* #,##0_);_(* \(#,##0\);_(* &quot;-&quot;??_);_(@_)">
                  <c:v>27199.79274941003</c:v>
                </c:pt>
                <c:pt idx="152" formatCode="_(* #,##0_);_(* \(#,##0\);_(* &quot;-&quot;??_);_(@_)">
                  <c:v>27120.406599019887</c:v>
                </c:pt>
                <c:pt idx="153" formatCode="_(* #,##0_);_(* \(#,##0\);_(* &quot;-&quot;??_);_(@_)">
                  <c:v>27022.552369919838</c:v>
                </c:pt>
                <c:pt idx="154" formatCode="_(* #,##0_);_(* \(#,##0\);_(* &quot;-&quot;??_);_(@_)">
                  <c:v>26926.203680230072</c:v>
                </c:pt>
                <c:pt idx="155" formatCode="_(* #,##0_);_(* \(#,##0\);_(* &quot;-&quot;??_);_(@_)">
                  <c:v>26830.909531909972</c:v>
                </c:pt>
                <c:pt idx="156" formatCode="_(* #,##0_);_(* \(#,##0\);_(* &quot;-&quot;??_);_(@_)">
                  <c:v>26735.916188229807</c:v>
                </c:pt>
                <c:pt idx="157" formatCode="_(* #,##0_);_(* \(#,##0\);_(* &quot;-&quot;??_);_(@_)">
                  <c:v>26641.266011360101</c:v>
                </c:pt>
                <c:pt idx="158" formatCode="_(* #,##0_);_(* \(#,##0\);_(* &quot;-&quot;??_);_(@_)">
                  <c:v>26551.874192330055</c:v>
                </c:pt>
                <c:pt idx="159" formatCode="_(* #,##0_);_(* \(#,##0\);_(* &quot;-&quot;??_);_(@_)">
                  <c:v>26460.585758019937</c:v>
                </c:pt>
                <c:pt idx="160" formatCode="_(* #,##0_);_(* \(#,##0\);_(* &quot;-&quot;??_);_(@_)">
                  <c:v>26370.215923940064</c:v>
                </c:pt>
                <c:pt idx="161" formatCode="_(* #,##0_);_(* \(#,##0\);_(* &quot;-&quot;??_);_(@_)">
                  <c:v>26281.577024789993</c:v>
                </c:pt>
                <c:pt idx="162" formatCode="_(* #,##0_);_(* \(#,##0\);_(* &quot;-&quot;??_);_(@_)">
                  <c:v>26195.49508747994</c:v>
                </c:pt>
                <c:pt idx="163" formatCode="_(* #,##0_);_(* \(#,##0\);_(* &quot;-&quot;??_);_(@_)">
                  <c:v>26229.104996339884</c:v>
                </c:pt>
                <c:pt idx="164" formatCode="_(* #,##0_);_(* \(#,##0\);_(* &quot;-&quot;??_);_(@_)">
                  <c:v>26270.995331390062</c:v>
                </c:pt>
                <c:pt idx="165" formatCode="_(* #,##0_);_(* \(#,##0\);_(* &quot;-&quot;??_);_(@_)">
                  <c:v>26317.067086610012</c:v>
                </c:pt>
                <c:pt idx="166" formatCode="_(* #,##0_);_(* \(#,##0\);_(* &quot;-&quot;??_);_(@_)">
                  <c:v>26364.245279280003</c:v>
                </c:pt>
                <c:pt idx="167" formatCode="_(* #,##0_);_(* \(#,##0\);_(* &quot;-&quot;??_);_(@_)">
                  <c:v>26409.47566827992</c:v>
                </c:pt>
                <c:pt idx="168" formatCode="_(* #,##0_);_(* \(#,##0\);_(* &quot;-&quot;??_);_(@_)">
                  <c:v>26455.721056730021</c:v>
                </c:pt>
                <c:pt idx="169" formatCode="_(* #,##0_);_(* \(#,##0\);_(* &quot;-&quot;??_);_(@_)">
                  <c:v>26501.957647079835</c:v>
                </c:pt>
                <c:pt idx="170" formatCode="_(* #,##0_);_(* \(#,##0\);_(* &quot;-&quot;??_);_(@_)">
                  <c:v>26547.171727649868</c:v>
                </c:pt>
                <c:pt idx="171" formatCode="_(* #,##0_);_(* \(#,##0\);_(* &quot;-&quot;??_);_(@_)">
                  <c:v>26593.356832900085</c:v>
                </c:pt>
                <c:pt idx="172" formatCode="_(* #,##0_);_(* \(#,##0\);_(* &quot;-&quot;??_);_(@_)">
                  <c:v>26640.511424740078</c:v>
                </c:pt>
                <c:pt idx="173" formatCode="_(* #,##0_);_(* \(#,##0\);_(* &quot;-&quot;??_);_(@_)">
                  <c:v>26686.637080569984</c:v>
                </c:pt>
                <c:pt idx="174" formatCode="_(* #,##0_);_(* \(#,##0\);_(* &quot;-&quot;??_);_(@_)">
                  <c:v>26730.737137869932</c:v>
                </c:pt>
                <c:pt idx="175" formatCode="_(* #,##0_);_(* \(#,##0\);_(* &quot;-&quot;??_);_(@_)">
                  <c:v>26631.558593980037</c:v>
                </c:pt>
                <c:pt idx="176" formatCode="_(* #,##0_);_(* \(#,##0\);_(* &quot;-&quot;??_);_(@_)">
                  <c:v>26525.362853959901</c:v>
                </c:pt>
                <c:pt idx="177" formatCode="_(* #,##0_);_(* \(#,##0\);_(* &quot;-&quot;??_);_(@_)">
                  <c:v>26413.153923830017</c:v>
                </c:pt>
                <c:pt idx="178" formatCode="_(* #,##0_);_(* \(#,##0\);_(* &quot;-&quot;??_);_(@_)">
                  <c:v>26301.935318829957</c:v>
                </c:pt>
                <c:pt idx="179" formatCode="_(* #,##0_);_(* \(#,##0\);_(* &quot;-&quot;??_);_(@_)">
                  <c:v>26189.709967260016</c:v>
                </c:pt>
                <c:pt idx="180" formatCode="_(* #,##0_);_(* \(#,##0\);_(* &quot;-&quot;??_);_(@_)">
                  <c:v>26077.480200499995</c:v>
                </c:pt>
                <c:pt idx="181" formatCode="_(* #,##0_);_(* \(#,##0\);_(* &quot;-&quot;??_);_(@_)">
                  <c:v>25967.247795980191</c:v>
                </c:pt>
                <c:pt idx="182" formatCode="_(* #,##0_);_(* \(#,##0\);_(* &quot;-&quot;??_);_(@_)">
                  <c:v>25855.014048910001</c:v>
                </c:pt>
                <c:pt idx="183" formatCode="_(* #,##0_);_(* \(#,##0\);_(* &quot;-&quot;??_);_(@_)">
                  <c:v>25744.779855419882</c:v>
                </c:pt>
                <c:pt idx="184" formatCode="_(* #,##0_);_(* \(#,##0\);_(* &quot;-&quot;??_);_(@_)">
                  <c:v>25630.545795809943</c:v>
                </c:pt>
                <c:pt idx="185" formatCode="_(* #,##0_);_(* \(#,##0\);_(* &quot;-&quot;??_);_(@_)">
                  <c:v>25521.312211100012</c:v>
                </c:pt>
                <c:pt idx="186" formatCode="_(* #,##0_);_(* \(#,##0\);_(* &quot;-&quot;??_);_(@_)">
                  <c:v>25409.079269069945</c:v>
                </c:pt>
                <c:pt idx="187" formatCode="_(* #,##0_);_(* \(#,##0\);_(* &quot;-&quot;??_);_(@_)">
                  <c:v>25273.121376930038</c:v>
                </c:pt>
                <c:pt idx="188" formatCode="_(* #,##0_);_(* \(#,##0\);_(* &quot;-&quot;??_);_(@_)">
                  <c:v>25136.164149120217</c:v>
                </c:pt>
                <c:pt idx="189" formatCode="_(* #,##0_);_(* \(#,##0\);_(* &quot;-&quot;??_);_(@_)">
                  <c:v>25000.207514469977</c:v>
                </c:pt>
                <c:pt idx="190" formatCode="_(* #,##0_);_(* \(#,##0\);_(* &quot;-&quot;??_);_(@_)">
                  <c:v>24860.251381020062</c:v>
                </c:pt>
                <c:pt idx="191" formatCode="_(* #,##0_);_(* \(#,##0\);_(* &quot;-&quot;??_);_(@_)">
                  <c:v>24725.295651720138</c:v>
                </c:pt>
                <c:pt idx="192" formatCode="_(* #,##0_);_(* \(#,##0\);_(* &quot;-&quot;??_);_(@_)">
                  <c:v>24586.340234470088</c:v>
                </c:pt>
                <c:pt idx="193" formatCode="_(* #,##0_);_(* \(#,##0\);_(* &quot;-&quot;??_);_(@_)">
                  <c:v>24448.385047719814</c:v>
                </c:pt>
                <c:pt idx="194" formatCode="_(* #,##0_);_(* \(#,##0\);_(* &quot;-&quot;??_);_(@_)">
                  <c:v>24311.430023050169</c:v>
                </c:pt>
                <c:pt idx="195" formatCode="_(* #,##0_);_(* \(#,##0\);_(* &quot;-&quot;??_);_(@_)">
                  <c:v>24173.475105619989</c:v>
                </c:pt>
                <c:pt idx="196" formatCode="_(* #,##0_);_(* \(#,##0\);_(* &quot;-&quot;??_);_(@_)">
                  <c:v>24038.520253330003</c:v>
                </c:pt>
                <c:pt idx="197" formatCode="_(* #,##0_);_(* \(#,##0\);_(* &quot;-&quot;??_);_(@_)">
                  <c:v>23897.565435290104</c:v>
                </c:pt>
                <c:pt idx="198" formatCode="_(* #,##0_);_(* \(#,##0\);_(* &quot;-&quot;??_);_(@_)">
                  <c:v>23760.610629950184</c:v>
                </c:pt>
                <c:pt idx="199" formatCode="_(* #,##0_);_(* \(#,##0\);_(* &quot;-&quot;??_);_(@_)">
                  <c:v>23736.353420099942</c:v>
                </c:pt>
                <c:pt idx="200" formatCode="_(* #,##0_);_(* \(#,##0\);_(* &quot;-&quot;??_);_(@_)">
                  <c:v>23714.096200379776</c:v>
                </c:pt>
                <c:pt idx="201" formatCode="_(* #,##0_);_(* \(#,##0\);_(* &quot;-&quot;??_);_(@_)">
                  <c:v>23695.838966479991</c:v>
                </c:pt>
                <c:pt idx="202" formatCode="_(* #,##0_);_(* \(#,##0\);_(* &quot;-&quot;??_);_(@_)">
                  <c:v>23678.581716930028</c:v>
                </c:pt>
                <c:pt idx="203" formatCode="_(* #,##0_);_(* \(#,##0\);_(* &quot;-&quot;??_);_(@_)">
                  <c:v>23661.324452169938</c:v>
                </c:pt>
                <c:pt idx="204" formatCode="_(* #,##0_);_(* \(#,##0\);_(* &quot;-&quot;??_);_(@_)">
                  <c:v>23645.067173670046</c:v>
                </c:pt>
                <c:pt idx="205" formatCode="_(* #,##0_);_(* \(#,##0\);_(* &quot;-&quot;??_);_(@_)">
                  <c:v>23626.809883489972</c:v>
                </c:pt>
                <c:pt idx="206" formatCode="_(* #,##0_);_(* \(#,##0\);_(* &quot;-&quot;??_);_(@_)">
                  <c:v>23610.552583819954</c:v>
                </c:pt>
                <c:pt idx="207" formatCode="_(* #,##0_);_(* \(#,##0\);_(* &quot;-&quot;??_);_(@_)">
                  <c:v>23592.295276770135</c:v>
                </c:pt>
                <c:pt idx="208" formatCode="_(* #,##0_);_(* \(#,##0\);_(* &quot;-&quot;??_);_(@_)">
                  <c:v>23574.037964239949</c:v>
                </c:pt>
                <c:pt idx="209" formatCode="_(* #,##0_);_(* \(#,##0\);_(* &quot;-&quot;??_);_(@_)">
                  <c:v>23558.780647819862</c:v>
                </c:pt>
                <c:pt idx="210" formatCode="_(* #,##0_);_(* \(#,##0\);_(* &quot;-&quot;??_);_(@_)">
                  <c:v>23541.523328789975</c:v>
                </c:pt>
                <c:pt idx="211" formatCode="_(* #,##0_);_(* \(#,##0\);_(* &quot;-&quot;??_);_(@_)">
                  <c:v>23463.017387399916</c:v>
                </c:pt>
                <c:pt idx="212" formatCode="_(* #,##0_);_(* \(#,##0\);_(* &quot;-&quot;??_);_(@_)">
                  <c:v>23385.51144514</c:v>
                </c:pt>
                <c:pt idx="213" formatCode="_(* #,##0_);_(* \(#,##0\);_(* &quot;-&quot;??_);_(@_)">
                  <c:v>23303.005502530141</c:v>
                </c:pt>
                <c:pt idx="214" formatCode="_(* #,##0_);_(* \(#,##0\);_(* &quot;-&quot;??_);_(@_)">
                  <c:v>23222.499559909804</c:v>
                </c:pt>
                <c:pt idx="215" formatCode="_(* #,##0_);_(* \(#,##0\);_(* &quot;-&quot;??_);_(@_)">
                  <c:v>23140.993617489934</c:v>
                </c:pt>
                <c:pt idx="216" formatCode="_(* #,##0_);_(* \(#,##0\);_(* &quot;-&quot;??_);_(@_)">
                  <c:v>23060.487675389973</c:v>
                </c:pt>
                <c:pt idx="217" formatCode="_(* #,##0_);_(* \(#,##0\);_(* &quot;-&quot;??_);_(@_)">
                  <c:v>22980.98173364019</c:v>
                </c:pt>
                <c:pt idx="218" formatCode="_(* #,##0_);_(* \(#,##0\);_(* &quot;-&quot;??_);_(@_)">
                  <c:v>22897.475792229874</c:v>
                </c:pt>
                <c:pt idx="219" formatCode="_(* #,##0_);_(* \(#,##0\);_(* &quot;-&quot;??_);_(@_)">
                  <c:v>22816.969851139933</c:v>
                </c:pt>
                <c:pt idx="220" formatCode="_(* #,##0_);_(* \(#,##0\);_(* &quot;-&quot;??_);_(@_)">
                  <c:v>22736.463910330087</c:v>
                </c:pt>
                <c:pt idx="221" formatCode="_(* #,##0_);_(* \(#,##0\);_(* &quot;-&quot;??_);_(@_)">
                  <c:v>22653.957969740033</c:v>
                </c:pt>
                <c:pt idx="222" formatCode="_(* #,##0_);_(* \(#,##0\);_(* &quot;-&quot;??_);_(@_)">
                  <c:v>22574.452029319946</c:v>
                </c:pt>
                <c:pt idx="223" formatCode="_(* #,##0_);_(* \(#,##0\);_(* &quot;-&quot;??_);_(@_)">
                  <c:v>22536.950345270103</c:v>
                </c:pt>
                <c:pt idx="224" formatCode="_(* #,##0_);_(* \(#,##0\);_(* &quot;-&quot;??_);_(@_)">
                  <c:v>22500.448661310133</c:v>
                </c:pt>
                <c:pt idx="225" formatCode="_(* #,##0_);_(* \(#,##0\);_(* &quot;-&quot;??_);_(@_)">
                  <c:v>22466.94697741</c:v>
                </c:pt>
                <c:pt idx="226" formatCode="_(* #,##0_);_(* \(#,##0\);_(* &quot;-&quot;??_);_(@_)">
                  <c:v>22433.445293560158</c:v>
                </c:pt>
                <c:pt idx="227" formatCode="_(* #,##0_);_(* \(#,##0\);_(* &quot;-&quot;??_);_(@_)">
                  <c:v>22397.943609720096</c:v>
                </c:pt>
                <c:pt idx="228" formatCode="_(* #,##0_);_(* \(#,##0\);_(* &quot;-&quot;??_);_(@_)">
                  <c:v>22363.441925890045</c:v>
                </c:pt>
                <c:pt idx="229" formatCode="_(* #,##0_);_(* \(#,##0\);_(* &quot;-&quot;??_);_(@_)">
                  <c:v>22328.940242070006</c:v>
                </c:pt>
                <c:pt idx="230" formatCode="_(* #,##0_);_(* \(#,##0\);_(* &quot;-&quot;??_);_(@_)">
                  <c:v>22295.438558240188</c:v>
                </c:pt>
                <c:pt idx="231" formatCode="_(* #,##0_);_(* \(#,##0\);_(* &quot;-&quot;??_);_(@_)">
                  <c:v>22260.936874409905</c:v>
                </c:pt>
                <c:pt idx="232" formatCode="_(* #,##0_);_(* \(#,##0\);_(* &quot;-&quot;??_);_(@_)">
                  <c:v>22226.435190559831</c:v>
                </c:pt>
                <c:pt idx="233" formatCode="_(* #,##0_);_(* \(#,##0\);_(* &quot;-&quot;??_);_(@_)">
                  <c:v>22193.933506709989</c:v>
                </c:pt>
                <c:pt idx="234" formatCode="_(* #,##0_);_(* \(#,##0\);_(* &quot;-&quot;??_);_(@_)">
                  <c:v>22159.431822849903</c:v>
                </c:pt>
                <c:pt idx="235" formatCode="_(* #,##0_);_(* \(#,##0\);_(* &quot;-&quot;??_);_(@_)">
                  <c:v>22031.438042149879</c:v>
                </c:pt>
                <c:pt idx="236" formatCode="_(* #,##0_);_(* \(#,##0\);_(* &quot;-&quot;??_);_(@_)">
                  <c:v>21900.444261450088</c:v>
                </c:pt>
                <c:pt idx="237" formatCode="_(* #,##0_);_(* \(#,##0\);_(* &quot;-&quot;??_);_(@_)">
                  <c:v>21766.450480740052</c:v>
                </c:pt>
                <c:pt idx="238" formatCode="_(* #,##0_);_(* \(#,##0\);_(* &quot;-&quot;??_);_(@_)">
                  <c:v>21633.456700030016</c:v>
                </c:pt>
                <c:pt idx="239" formatCode="_(* #,##0_);_(* \(#,##0\);_(* &quot;-&quot;??_);_(@_)">
                  <c:v>21500.462919309968</c:v>
                </c:pt>
                <c:pt idx="240" formatCode="_(* #,##0_);_(* \(#,##0\);_(* &quot;-&quot;??_);_(@_)">
                  <c:v>21365.469138599932</c:v>
                </c:pt>
                <c:pt idx="241" formatCode="_(* #,##0_);_(* \(#,##0\);_(* &quot;-&quot;??_);_(@_)">
                  <c:v>21231.475357879885</c:v>
                </c:pt>
                <c:pt idx="242" formatCode="_(* #,##0_);_(* \(#,##0\);_(* &quot;-&quot;??_);_(@_)">
                  <c:v>21098.481577169849</c:v>
                </c:pt>
              </c:numCache>
            </c:numRef>
          </c:val>
        </c:ser>
        <c:marker val="1"/>
        <c:axId val="235719680"/>
        <c:axId val="224404224"/>
      </c:lineChart>
      <c:dateAx>
        <c:axId val="235719680"/>
        <c:scaling>
          <c:orientation val="minMax"/>
        </c:scaling>
        <c:axPos val="b"/>
        <c:numFmt formatCode="mmm\-yy" sourceLinked="0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404224"/>
        <c:crosses val="autoZero"/>
        <c:auto val="1"/>
        <c:lblOffset val="100"/>
        <c:baseTimeUnit val="months"/>
        <c:majorUnit val="6"/>
        <c:majorTimeUnit val="months"/>
        <c:minorUnit val="2"/>
        <c:minorTimeUnit val="months"/>
      </c:dateAx>
      <c:valAx>
        <c:axId val="224404224"/>
        <c:scaling>
          <c:orientation val="minMax"/>
          <c:max val="50000"/>
          <c:min val="-10000"/>
        </c:scaling>
        <c:axPos val="l"/>
        <c:majorGridlines/>
        <c:numFmt formatCode="#,##0_);[Red]\(#,##0\)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71968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PEF Residential Customer Growth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9.9929151240200964E-2"/>
          <c:y val="0.10641301620243206"/>
          <c:w val="0.87848506774491031"/>
          <c:h val="0.64606420351303429"/>
        </c:manualLayout>
      </c:layout>
      <c:lineChart>
        <c:grouping val="standard"/>
        <c:ser>
          <c:idx val="0"/>
          <c:order val="0"/>
          <c:tx>
            <c:v>Actual</c:v>
          </c:tx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[2]RC!$G$125:$G$329</c:f>
              <c:numCache>
                <c:formatCode>General</c:formatCode>
                <c:ptCount val="205"/>
                <c:pt idx="0">
                  <c:v>27539</c:v>
                </c:pt>
                <c:pt idx="1">
                  <c:v>25542</c:v>
                </c:pt>
                <c:pt idx="2">
                  <c:v>27567</c:v>
                </c:pt>
                <c:pt idx="3">
                  <c:v>31741</c:v>
                </c:pt>
                <c:pt idx="4">
                  <c:v>32406</c:v>
                </c:pt>
                <c:pt idx="5">
                  <c:v>32684</c:v>
                </c:pt>
                <c:pt idx="6">
                  <c:v>33670</c:v>
                </c:pt>
                <c:pt idx="7">
                  <c:v>33387</c:v>
                </c:pt>
                <c:pt idx="8">
                  <c:v>32829</c:v>
                </c:pt>
                <c:pt idx="9">
                  <c:v>33512</c:v>
                </c:pt>
                <c:pt idx="10">
                  <c:v>33012</c:v>
                </c:pt>
                <c:pt idx="11">
                  <c:v>31081</c:v>
                </c:pt>
                <c:pt idx="12">
                  <c:v>31398</c:v>
                </c:pt>
                <c:pt idx="13">
                  <c:v>29744</c:v>
                </c:pt>
                <c:pt idx="14">
                  <c:v>29550</c:v>
                </c:pt>
                <c:pt idx="15">
                  <c:v>30849</c:v>
                </c:pt>
                <c:pt idx="16">
                  <c:v>32777</c:v>
                </c:pt>
                <c:pt idx="17">
                  <c:v>32959</c:v>
                </c:pt>
                <c:pt idx="18">
                  <c:v>33720</c:v>
                </c:pt>
                <c:pt idx="19">
                  <c:v>32828</c:v>
                </c:pt>
                <c:pt idx="20">
                  <c:v>34494</c:v>
                </c:pt>
                <c:pt idx="21">
                  <c:v>33022</c:v>
                </c:pt>
                <c:pt idx="22">
                  <c:v>27886</c:v>
                </c:pt>
                <c:pt idx="23">
                  <c:v>33527</c:v>
                </c:pt>
                <c:pt idx="24">
                  <c:v>29736</c:v>
                </c:pt>
                <c:pt idx="25">
                  <c:v>31129</c:v>
                </c:pt>
                <c:pt idx="26">
                  <c:v>30288</c:v>
                </c:pt>
                <c:pt idx="27">
                  <c:v>30802</c:v>
                </c:pt>
                <c:pt idx="28">
                  <c:v>31657</c:v>
                </c:pt>
                <c:pt idx="29">
                  <c:v>20971</c:v>
                </c:pt>
                <c:pt idx="30">
                  <c:v>22113</c:v>
                </c:pt>
                <c:pt idx="31">
                  <c:v>24268</c:v>
                </c:pt>
                <c:pt idx="32">
                  <c:v>24253</c:v>
                </c:pt>
                <c:pt idx="33">
                  <c:v>26274</c:v>
                </c:pt>
                <c:pt idx="34">
                  <c:v>30984</c:v>
                </c:pt>
                <c:pt idx="35">
                  <c:v>26748</c:v>
                </c:pt>
                <c:pt idx="36">
                  <c:v>28534</c:v>
                </c:pt>
                <c:pt idx="37">
                  <c:v>28292</c:v>
                </c:pt>
                <c:pt idx="38">
                  <c:v>30149</c:v>
                </c:pt>
                <c:pt idx="39">
                  <c:v>29844</c:v>
                </c:pt>
                <c:pt idx="40">
                  <c:v>29326</c:v>
                </c:pt>
                <c:pt idx="41">
                  <c:v>39613</c:v>
                </c:pt>
                <c:pt idx="42">
                  <c:v>39028</c:v>
                </c:pt>
                <c:pt idx="43">
                  <c:v>37196</c:v>
                </c:pt>
                <c:pt idx="44">
                  <c:v>36184</c:v>
                </c:pt>
                <c:pt idx="45">
                  <c:v>34564</c:v>
                </c:pt>
                <c:pt idx="46">
                  <c:v>33729</c:v>
                </c:pt>
                <c:pt idx="47">
                  <c:v>31834</c:v>
                </c:pt>
                <c:pt idx="48">
                  <c:v>31310</c:v>
                </c:pt>
                <c:pt idx="49">
                  <c:v>30117</c:v>
                </c:pt>
                <c:pt idx="50">
                  <c:v>28438</c:v>
                </c:pt>
                <c:pt idx="51">
                  <c:v>27652</c:v>
                </c:pt>
                <c:pt idx="52">
                  <c:v>26038</c:v>
                </c:pt>
                <c:pt idx="53">
                  <c:v>25133</c:v>
                </c:pt>
                <c:pt idx="54">
                  <c:v>21843</c:v>
                </c:pt>
                <c:pt idx="55">
                  <c:v>19876</c:v>
                </c:pt>
                <c:pt idx="56">
                  <c:v>18311</c:v>
                </c:pt>
                <c:pt idx="57">
                  <c:v>16106</c:v>
                </c:pt>
                <c:pt idx="58">
                  <c:v>12360</c:v>
                </c:pt>
                <c:pt idx="59">
                  <c:v>8350</c:v>
                </c:pt>
                <c:pt idx="60">
                  <c:v>7515</c:v>
                </c:pt>
                <c:pt idx="61">
                  <c:v>4527</c:v>
                </c:pt>
                <c:pt idx="62">
                  <c:v>3516</c:v>
                </c:pt>
                <c:pt idx="63">
                  <c:v>2896</c:v>
                </c:pt>
                <c:pt idx="64">
                  <c:v>1721</c:v>
                </c:pt>
                <c:pt idx="65">
                  <c:v>835</c:v>
                </c:pt>
                <c:pt idx="66">
                  <c:v>-275</c:v>
                </c:pt>
                <c:pt idx="67">
                  <c:v>-780</c:v>
                </c:pt>
                <c:pt idx="68">
                  <c:v>-2803</c:v>
                </c:pt>
                <c:pt idx="69">
                  <c:v>-4641</c:v>
                </c:pt>
                <c:pt idx="70">
                  <c:v>-5875</c:v>
                </c:pt>
                <c:pt idx="71">
                  <c:v>-5393</c:v>
                </c:pt>
                <c:pt idx="72">
                  <c:v>-7128</c:v>
                </c:pt>
                <c:pt idx="73">
                  <c:v>-6425</c:v>
                </c:pt>
                <c:pt idx="74">
                  <c:v>-6753</c:v>
                </c:pt>
                <c:pt idx="75">
                  <c:v>-7892</c:v>
                </c:pt>
                <c:pt idx="76">
                  <c:v>-6996</c:v>
                </c:pt>
                <c:pt idx="77">
                  <c:v>-7159</c:v>
                </c:pt>
                <c:pt idx="78">
                  <c:v>-6806</c:v>
                </c:pt>
                <c:pt idx="79">
                  <c:v>-6529</c:v>
                </c:pt>
                <c:pt idx="80">
                  <c:v>-7204</c:v>
                </c:pt>
                <c:pt idx="81">
                  <c:v>-6191</c:v>
                </c:pt>
                <c:pt idx="82">
                  <c:v>-4446</c:v>
                </c:pt>
                <c:pt idx="83">
                  <c:v>-3267</c:v>
                </c:pt>
                <c:pt idx="84">
                  <c:v>-1538</c:v>
                </c:pt>
                <c:pt idx="85">
                  <c:v>-818</c:v>
                </c:pt>
                <c:pt idx="86">
                  <c:v>153</c:v>
                </c:pt>
                <c:pt idx="87">
                  <c:v>2443</c:v>
                </c:pt>
                <c:pt idx="88">
                  <c:v>2965</c:v>
                </c:pt>
                <c:pt idx="89">
                  <c:v>5108</c:v>
                </c:pt>
                <c:pt idx="90">
                  <c:v>5553</c:v>
                </c:pt>
                <c:pt idx="91">
                  <c:v>5832</c:v>
                </c:pt>
                <c:pt idx="92">
                  <c:v>7045</c:v>
                </c:pt>
                <c:pt idx="93">
                  <c:v>7830</c:v>
                </c:pt>
                <c:pt idx="94">
                  <c:v>7855</c:v>
                </c:pt>
                <c:pt idx="95">
                  <c:v>8407</c:v>
                </c:pt>
                <c:pt idx="96">
                  <c:v>6994</c:v>
                </c:pt>
                <c:pt idx="97">
                  <c:v>7483</c:v>
                </c:pt>
                <c:pt idx="98">
                  <c:v>7265</c:v>
                </c:pt>
                <c:pt idx="99">
                  <c:v>7555</c:v>
                </c:pt>
                <c:pt idx="100">
                  <c:v>7609</c:v>
                </c:pt>
                <c:pt idx="101">
                  <c:v>6777</c:v>
                </c:pt>
                <c:pt idx="102">
                  <c:v>6527</c:v>
                </c:pt>
                <c:pt idx="103">
                  <c:v>6285</c:v>
                </c:pt>
                <c:pt idx="104">
                  <c:v>7225</c:v>
                </c:pt>
                <c:pt idx="105">
                  <c:v>7737</c:v>
                </c:pt>
                <c:pt idx="106">
                  <c:v>7866</c:v>
                </c:pt>
                <c:pt idx="107">
                  <c:v>8096</c:v>
                </c:pt>
                <c:pt idx="108">
                  <c:v>8927</c:v>
                </c:pt>
                <c:pt idx="109">
                  <c:v>9407</c:v>
                </c:pt>
                <c:pt idx="110">
                  <c:v>10723</c:v>
                </c:pt>
                <c:pt idx="111">
                  <c:v>10678</c:v>
                </c:pt>
                <c:pt idx="112">
                  <c:v>10742</c:v>
                </c:pt>
                <c:pt idx="113">
                  <c:v>10758</c:v>
                </c:pt>
                <c:pt idx="114">
                  <c:v>12920</c:v>
                </c:pt>
                <c:pt idx="115">
                  <c:v>12933</c:v>
                </c:pt>
                <c:pt idx="116">
                  <c:v>13027</c:v>
                </c:pt>
                <c:pt idx="117">
                  <c:v>12934</c:v>
                </c:pt>
                <c:pt idx="118">
                  <c:v>13172</c:v>
                </c:pt>
                <c:pt idx="119">
                  <c:v>13655</c:v>
                </c:pt>
                <c:pt idx="120">
                  <c:v>13092</c:v>
                </c:pt>
                <c:pt idx="121">
                  <c:v>12528</c:v>
                </c:pt>
                <c:pt idx="122">
                  <c:v>12615</c:v>
                </c:pt>
                <c:pt idx="123">
                  <c:v>12981</c:v>
                </c:pt>
                <c:pt idx="124">
                  <c:v>22386</c:v>
                </c:pt>
                <c:pt idx="125">
                  <c:v>15715</c:v>
                </c:pt>
                <c:pt idx="126">
                  <c:v>13121</c:v>
                </c:pt>
                <c:pt idx="127">
                  <c:v>14464</c:v>
                </c:pt>
                <c:pt idx="128">
                  <c:v>12394</c:v>
                </c:pt>
                <c:pt idx="129">
                  <c:v>18281</c:v>
                </c:pt>
                <c:pt idx="130">
                  <c:v>35547</c:v>
                </c:pt>
                <c:pt idx="131">
                  <c:v>18949</c:v>
                </c:pt>
              </c:numCache>
            </c:numRef>
          </c:val>
        </c:ser>
        <c:ser>
          <c:idx val="3"/>
          <c:order val="1"/>
          <c:tx>
            <c:v>Sep12F</c:v>
          </c:tx>
          <c:spPr>
            <a:ln w="4127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[11]FCST!$AM$87:$AM$291</c:f>
              <c:numCache>
                <c:formatCode>General</c:formatCode>
                <c:ptCount val="205"/>
                <c:pt idx="116">
                  <c:v>12847</c:v>
                </c:pt>
                <c:pt idx="117">
                  <c:v>12954</c:v>
                </c:pt>
                <c:pt idx="118">
                  <c:v>13093</c:v>
                </c:pt>
                <c:pt idx="119">
                  <c:v>13262</c:v>
                </c:pt>
                <c:pt idx="120">
                  <c:v>13463</c:v>
                </c:pt>
                <c:pt idx="121">
                  <c:v>13690</c:v>
                </c:pt>
                <c:pt idx="122">
                  <c:v>13948</c:v>
                </c:pt>
                <c:pt idx="123">
                  <c:v>14234</c:v>
                </c:pt>
                <c:pt idx="124">
                  <c:v>14547</c:v>
                </c:pt>
                <c:pt idx="125">
                  <c:v>14892</c:v>
                </c:pt>
                <c:pt idx="126">
                  <c:v>15263</c:v>
                </c:pt>
                <c:pt idx="127">
                  <c:v>15665</c:v>
                </c:pt>
                <c:pt idx="128">
                  <c:v>16094</c:v>
                </c:pt>
                <c:pt idx="129">
                  <c:v>16552</c:v>
                </c:pt>
                <c:pt idx="130">
                  <c:v>17038</c:v>
                </c:pt>
                <c:pt idx="131">
                  <c:v>17554</c:v>
                </c:pt>
                <c:pt idx="132">
                  <c:v>18090</c:v>
                </c:pt>
                <c:pt idx="133">
                  <c:v>18609</c:v>
                </c:pt>
                <c:pt idx="134">
                  <c:v>19112</c:v>
                </c:pt>
                <c:pt idx="135">
                  <c:v>19589</c:v>
                </c:pt>
                <c:pt idx="136">
                  <c:v>20043</c:v>
                </c:pt>
                <c:pt idx="137">
                  <c:v>20477</c:v>
                </c:pt>
                <c:pt idx="138">
                  <c:v>20888</c:v>
                </c:pt>
                <c:pt idx="139">
                  <c:v>21277</c:v>
                </c:pt>
                <c:pt idx="140">
                  <c:v>21643</c:v>
                </c:pt>
                <c:pt idx="141">
                  <c:v>21988</c:v>
                </c:pt>
                <c:pt idx="142">
                  <c:v>22311</c:v>
                </c:pt>
                <c:pt idx="143">
                  <c:v>22611</c:v>
                </c:pt>
                <c:pt idx="144">
                  <c:v>22886</c:v>
                </c:pt>
                <c:pt idx="145">
                  <c:v>23121</c:v>
                </c:pt>
                <c:pt idx="146">
                  <c:v>23323</c:v>
                </c:pt>
                <c:pt idx="147">
                  <c:v>23479</c:v>
                </c:pt>
                <c:pt idx="148">
                  <c:v>23597</c:v>
                </c:pt>
                <c:pt idx="149">
                  <c:v>23674</c:v>
                </c:pt>
                <c:pt idx="150">
                  <c:v>23710</c:v>
                </c:pt>
                <c:pt idx="151">
                  <c:v>23709</c:v>
                </c:pt>
                <c:pt idx="152">
                  <c:v>23664</c:v>
                </c:pt>
                <c:pt idx="153">
                  <c:v>23581</c:v>
                </c:pt>
                <c:pt idx="154">
                  <c:v>23457</c:v>
                </c:pt>
                <c:pt idx="155">
                  <c:v>23293</c:v>
                </c:pt>
                <c:pt idx="156">
                  <c:v>23102</c:v>
                </c:pt>
                <c:pt idx="157">
                  <c:v>22925</c:v>
                </c:pt>
                <c:pt idx="158">
                  <c:v>22780</c:v>
                </c:pt>
                <c:pt idx="159">
                  <c:v>22663</c:v>
                </c:pt>
                <c:pt idx="160">
                  <c:v>22572</c:v>
                </c:pt>
                <c:pt idx="161">
                  <c:v>22515</c:v>
                </c:pt>
                <c:pt idx="162">
                  <c:v>22483</c:v>
                </c:pt>
                <c:pt idx="163">
                  <c:v>22481</c:v>
                </c:pt>
                <c:pt idx="164">
                  <c:v>22508</c:v>
                </c:pt>
                <c:pt idx="165">
                  <c:v>22564</c:v>
                </c:pt>
                <c:pt idx="166">
                  <c:v>22649</c:v>
                </c:pt>
                <c:pt idx="167">
                  <c:v>22762</c:v>
                </c:pt>
                <c:pt idx="168">
                  <c:v>22899</c:v>
                </c:pt>
                <c:pt idx="169">
                  <c:v>23028</c:v>
                </c:pt>
                <c:pt idx="170">
                  <c:v>23153</c:v>
                </c:pt>
                <c:pt idx="171">
                  <c:v>23263</c:v>
                </c:pt>
                <c:pt idx="172">
                  <c:v>23364</c:v>
                </c:pt>
                <c:pt idx="173">
                  <c:v>23455</c:v>
                </c:pt>
                <c:pt idx="174">
                  <c:v>23535</c:v>
                </c:pt>
                <c:pt idx="175">
                  <c:v>23607</c:v>
                </c:pt>
                <c:pt idx="176">
                  <c:v>23666</c:v>
                </c:pt>
                <c:pt idx="177">
                  <c:v>23715</c:v>
                </c:pt>
                <c:pt idx="178">
                  <c:v>23754</c:v>
                </c:pt>
                <c:pt idx="179">
                  <c:v>23783</c:v>
                </c:pt>
                <c:pt idx="180">
                  <c:v>23803</c:v>
                </c:pt>
                <c:pt idx="181">
                  <c:v>23822</c:v>
                </c:pt>
                <c:pt idx="182">
                  <c:v>23840</c:v>
                </c:pt>
                <c:pt idx="183">
                  <c:v>23859</c:v>
                </c:pt>
                <c:pt idx="184">
                  <c:v>23877</c:v>
                </c:pt>
                <c:pt idx="185">
                  <c:v>23896</c:v>
                </c:pt>
                <c:pt idx="186">
                  <c:v>23915</c:v>
                </c:pt>
                <c:pt idx="187">
                  <c:v>23933</c:v>
                </c:pt>
                <c:pt idx="188">
                  <c:v>23953</c:v>
                </c:pt>
                <c:pt idx="189">
                  <c:v>23972</c:v>
                </c:pt>
                <c:pt idx="190">
                  <c:v>23991</c:v>
                </c:pt>
                <c:pt idx="191">
                  <c:v>24010</c:v>
                </c:pt>
                <c:pt idx="192">
                  <c:v>24029</c:v>
                </c:pt>
                <c:pt idx="193">
                  <c:v>24044</c:v>
                </c:pt>
                <c:pt idx="194">
                  <c:v>24060</c:v>
                </c:pt>
                <c:pt idx="195">
                  <c:v>24072</c:v>
                </c:pt>
                <c:pt idx="196">
                  <c:v>24079</c:v>
                </c:pt>
                <c:pt idx="197">
                  <c:v>24087</c:v>
                </c:pt>
                <c:pt idx="198">
                  <c:v>24090</c:v>
                </c:pt>
                <c:pt idx="199">
                  <c:v>24092</c:v>
                </c:pt>
                <c:pt idx="200">
                  <c:v>24089</c:v>
                </c:pt>
                <c:pt idx="201">
                  <c:v>24086</c:v>
                </c:pt>
                <c:pt idx="202">
                  <c:v>24078</c:v>
                </c:pt>
                <c:pt idx="203">
                  <c:v>24070</c:v>
                </c:pt>
                <c:pt idx="204">
                  <c:v>24058</c:v>
                </c:pt>
              </c:numCache>
            </c:numRef>
          </c:val>
        </c:ser>
        <c:ser>
          <c:idx val="2"/>
          <c:order val="2"/>
          <c:tx>
            <c:v>Sep13F</c:v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FCST!$AM$87:$AM$291</c:f>
              <c:numCache>
                <c:formatCode>_(* #,##0_);_(* \(#,##0\);_(* "-"??_);_(@_)</c:formatCode>
                <c:ptCount val="205"/>
                <c:pt idx="126">
                  <c:v>13121</c:v>
                </c:pt>
                <c:pt idx="127">
                  <c:v>14464</c:v>
                </c:pt>
                <c:pt idx="128">
                  <c:v>17113.789248659974</c:v>
                </c:pt>
                <c:pt idx="129">
                  <c:v>18337.047819470055</c:v>
                </c:pt>
                <c:pt idx="130">
                  <c:v>18002.699986420106</c:v>
                </c:pt>
                <c:pt idx="131">
                  <c:v>17069.892657279968</c:v>
                </c:pt>
                <c:pt idx="132">
                  <c:v>16751.277048419928</c:v>
                </c:pt>
                <c:pt idx="133">
                  <c:v>15995.595099679893</c:v>
                </c:pt>
                <c:pt idx="134">
                  <c:v>14595.716597720049</c:v>
                </c:pt>
                <c:pt idx="135">
                  <c:v>15699.257773790043</c:v>
                </c:pt>
                <c:pt idx="136">
                  <c:v>8818.895131469937</c:v>
                </c:pt>
                <c:pt idx="137">
                  <c:v>17133.468582479982</c:v>
                </c:pt>
                <c:pt idx="138">
                  <c:v>19424.948292040033</c:v>
                </c:pt>
                <c:pt idx="139">
                  <c:v>20291.235481230076</c:v>
                </c:pt>
                <c:pt idx="140">
                  <c:v>19351.479180240072</c:v>
                </c:pt>
                <c:pt idx="141">
                  <c:v>20052.552827070002</c:v>
                </c:pt>
                <c:pt idx="142">
                  <c:v>20694.630090179853</c:v>
                </c:pt>
                <c:pt idx="143">
                  <c:v>21282.066469100071</c:v>
                </c:pt>
                <c:pt idx="144">
                  <c:v>21821.999440200161</c:v>
                </c:pt>
                <c:pt idx="145">
                  <c:v>22322.666801060084</c:v>
                </c:pt>
                <c:pt idx="146">
                  <c:v>22792.296056699939</c:v>
                </c:pt>
                <c:pt idx="147">
                  <c:v>23238.431571159977</c:v>
                </c:pt>
                <c:pt idx="148">
                  <c:v>23667.582623380003</c:v>
                </c:pt>
                <c:pt idx="149">
                  <c:v>24085.09507787996</c:v>
                </c:pt>
                <c:pt idx="150">
                  <c:v>24495.16925758007</c:v>
                </c:pt>
                <c:pt idx="151">
                  <c:v>24411.79274941003</c:v>
                </c:pt>
                <c:pt idx="152">
                  <c:v>24326.406599019887</c:v>
                </c:pt>
                <c:pt idx="153">
                  <c:v>24240.552369919838</c:v>
                </c:pt>
                <c:pt idx="154">
                  <c:v>24155.203680230072</c:v>
                </c:pt>
                <c:pt idx="155">
                  <c:v>24070.909531909972</c:v>
                </c:pt>
                <c:pt idx="156">
                  <c:v>23987.916188229807</c:v>
                </c:pt>
                <c:pt idx="157">
                  <c:v>23906.266011360101</c:v>
                </c:pt>
                <c:pt idx="158">
                  <c:v>23825.874192330055</c:v>
                </c:pt>
                <c:pt idx="159">
                  <c:v>23746.585758019937</c:v>
                </c:pt>
                <c:pt idx="160">
                  <c:v>23668.215923940064</c:v>
                </c:pt>
                <c:pt idx="161">
                  <c:v>23590.577024789993</c:v>
                </c:pt>
                <c:pt idx="162">
                  <c:v>23513.49508747994</c:v>
                </c:pt>
                <c:pt idx="163">
                  <c:v>23556.104996339884</c:v>
                </c:pt>
                <c:pt idx="164">
                  <c:v>23598.995331390062</c:v>
                </c:pt>
                <c:pt idx="165">
                  <c:v>23642.067086610012</c:v>
                </c:pt>
                <c:pt idx="166">
                  <c:v>23685.245279280003</c:v>
                </c:pt>
                <c:pt idx="167">
                  <c:v>23728.47566827992</c:v>
                </c:pt>
                <c:pt idx="168">
                  <c:v>23771.721056730021</c:v>
                </c:pt>
                <c:pt idx="169">
                  <c:v>23814.957647079835</c:v>
                </c:pt>
                <c:pt idx="170">
                  <c:v>23858.171727649868</c:v>
                </c:pt>
                <c:pt idx="171">
                  <c:v>23901.356832900085</c:v>
                </c:pt>
                <c:pt idx="172">
                  <c:v>23944.511424740078</c:v>
                </c:pt>
                <c:pt idx="173">
                  <c:v>23987.637080569984</c:v>
                </c:pt>
                <c:pt idx="174">
                  <c:v>24030.737137869932</c:v>
                </c:pt>
                <c:pt idx="175">
                  <c:v>23932.558593980037</c:v>
                </c:pt>
                <c:pt idx="176">
                  <c:v>23834.362853959901</c:v>
                </c:pt>
                <c:pt idx="177">
                  <c:v>23736.153923830017</c:v>
                </c:pt>
                <c:pt idx="178">
                  <c:v>23637.935318829957</c:v>
                </c:pt>
                <c:pt idx="179">
                  <c:v>23539.709967260016</c:v>
                </c:pt>
                <c:pt idx="180">
                  <c:v>23441.480200499995</c:v>
                </c:pt>
                <c:pt idx="181">
                  <c:v>23343.247795980191</c:v>
                </c:pt>
                <c:pt idx="182">
                  <c:v>23245.014048910001</c:v>
                </c:pt>
                <c:pt idx="183">
                  <c:v>23146.779855419882</c:v>
                </c:pt>
                <c:pt idx="184">
                  <c:v>23048.545795809943</c:v>
                </c:pt>
                <c:pt idx="185">
                  <c:v>22950.312211100012</c:v>
                </c:pt>
                <c:pt idx="186">
                  <c:v>22852.079269069945</c:v>
                </c:pt>
                <c:pt idx="187">
                  <c:v>22730.121376930038</c:v>
                </c:pt>
                <c:pt idx="188">
                  <c:v>22608.164149120217</c:v>
                </c:pt>
                <c:pt idx="189">
                  <c:v>22486.207514469977</c:v>
                </c:pt>
                <c:pt idx="190">
                  <c:v>22364.251381020062</c:v>
                </c:pt>
                <c:pt idx="191">
                  <c:v>22242.295651720138</c:v>
                </c:pt>
                <c:pt idx="192">
                  <c:v>22120.340234470088</c:v>
                </c:pt>
                <c:pt idx="193">
                  <c:v>21998.385047719814</c:v>
                </c:pt>
                <c:pt idx="194">
                  <c:v>21876.430023050169</c:v>
                </c:pt>
                <c:pt idx="195">
                  <c:v>21754.475105619989</c:v>
                </c:pt>
                <c:pt idx="196">
                  <c:v>21632.520253330003</c:v>
                </c:pt>
                <c:pt idx="197">
                  <c:v>21510.565435290104</c:v>
                </c:pt>
                <c:pt idx="198">
                  <c:v>21388.610629950184</c:v>
                </c:pt>
                <c:pt idx="199">
                  <c:v>21374.353420099942</c:v>
                </c:pt>
                <c:pt idx="200">
                  <c:v>21360.096200379776</c:v>
                </c:pt>
                <c:pt idx="201">
                  <c:v>21345.838966479991</c:v>
                </c:pt>
                <c:pt idx="202">
                  <c:v>21331.581716930028</c:v>
                </c:pt>
                <c:pt idx="203">
                  <c:v>21317.324452169938</c:v>
                </c:pt>
                <c:pt idx="204">
                  <c:v>21303.067173670046</c:v>
                </c:pt>
              </c:numCache>
            </c:numRef>
          </c:val>
        </c:ser>
        <c:marker val="1"/>
        <c:axId val="224431104"/>
        <c:axId val="224453376"/>
      </c:lineChart>
      <c:dateAx>
        <c:axId val="224431104"/>
        <c:scaling>
          <c:orientation val="minMax"/>
        </c:scaling>
        <c:axPos val="b"/>
        <c:numFmt formatCode="mmm\-yy" sourceLinked="0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453376"/>
        <c:crosses val="autoZero"/>
        <c:auto val="1"/>
        <c:lblOffset val="100"/>
        <c:baseTimeUnit val="months"/>
        <c:majorUnit val="6"/>
        <c:majorTimeUnit val="months"/>
        <c:minorUnit val="2"/>
        <c:minorTimeUnit val="months"/>
      </c:dateAx>
      <c:valAx>
        <c:axId val="224453376"/>
        <c:scaling>
          <c:orientation val="minMax"/>
          <c:max val="50000"/>
          <c:min val="-10000"/>
        </c:scaling>
        <c:axPos val="l"/>
        <c:majorGridlines/>
        <c:numFmt formatCode="#,##0_);[Red]\(#,##0\)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43110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PEF Commercial Customer Growth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169511243527221"/>
          <c:y val="9.6076990376204763E-2"/>
          <c:w val="0.87848506774491031"/>
          <c:h val="0.64606420351303473"/>
        </c:manualLayout>
      </c:layout>
      <c:lineChart>
        <c:grouping val="standard"/>
        <c:ser>
          <c:idx val="0"/>
          <c:order val="0"/>
          <c:tx>
            <c:v>Actual</c:v>
          </c:tx>
          <c:spPr>
            <a:ln w="41275"/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[2]CC!$G$125:$G$329</c:f>
              <c:numCache>
                <c:formatCode>General</c:formatCode>
                <c:ptCount val="205"/>
                <c:pt idx="0">
                  <c:v>3513</c:v>
                </c:pt>
                <c:pt idx="1">
                  <c:v>3358</c:v>
                </c:pt>
                <c:pt idx="2">
                  <c:v>3661</c:v>
                </c:pt>
                <c:pt idx="3">
                  <c:v>5035</c:v>
                </c:pt>
                <c:pt idx="4">
                  <c:v>3684</c:v>
                </c:pt>
                <c:pt idx="5">
                  <c:v>3947</c:v>
                </c:pt>
                <c:pt idx="6">
                  <c:v>4380</c:v>
                </c:pt>
                <c:pt idx="7">
                  <c:v>3351</c:v>
                </c:pt>
                <c:pt idx="8">
                  <c:v>3417</c:v>
                </c:pt>
                <c:pt idx="9">
                  <c:v>4196</c:v>
                </c:pt>
                <c:pt idx="10">
                  <c:v>3952</c:v>
                </c:pt>
                <c:pt idx="11">
                  <c:v>3740</c:v>
                </c:pt>
                <c:pt idx="12">
                  <c:v>3903</c:v>
                </c:pt>
                <c:pt idx="13">
                  <c:v>4161</c:v>
                </c:pt>
                <c:pt idx="14">
                  <c:v>3845</c:v>
                </c:pt>
                <c:pt idx="15">
                  <c:v>3309</c:v>
                </c:pt>
                <c:pt idx="16">
                  <c:v>3744</c:v>
                </c:pt>
                <c:pt idx="17">
                  <c:v>4154</c:v>
                </c:pt>
                <c:pt idx="18">
                  <c:v>3960</c:v>
                </c:pt>
                <c:pt idx="19">
                  <c:v>4448</c:v>
                </c:pt>
                <c:pt idx="20">
                  <c:v>4688</c:v>
                </c:pt>
                <c:pt idx="21">
                  <c:v>5834</c:v>
                </c:pt>
                <c:pt idx="22">
                  <c:v>5955</c:v>
                </c:pt>
                <c:pt idx="23">
                  <c:v>4538</c:v>
                </c:pt>
                <c:pt idx="24">
                  <c:v>3628</c:v>
                </c:pt>
                <c:pt idx="25">
                  <c:v>3634</c:v>
                </c:pt>
                <c:pt idx="26">
                  <c:v>3908</c:v>
                </c:pt>
                <c:pt idx="27">
                  <c:v>3458</c:v>
                </c:pt>
                <c:pt idx="28">
                  <c:v>3642</c:v>
                </c:pt>
                <c:pt idx="29">
                  <c:v>956</c:v>
                </c:pt>
                <c:pt idx="30">
                  <c:v>1362</c:v>
                </c:pt>
                <c:pt idx="31">
                  <c:v>1011</c:v>
                </c:pt>
                <c:pt idx="32">
                  <c:v>702</c:v>
                </c:pt>
                <c:pt idx="33">
                  <c:v>-680</c:v>
                </c:pt>
                <c:pt idx="34">
                  <c:v>-393</c:v>
                </c:pt>
                <c:pt idx="35">
                  <c:v>1492</c:v>
                </c:pt>
                <c:pt idx="36">
                  <c:v>1930</c:v>
                </c:pt>
                <c:pt idx="37">
                  <c:v>1890</c:v>
                </c:pt>
                <c:pt idx="38">
                  <c:v>1977</c:v>
                </c:pt>
                <c:pt idx="39">
                  <c:v>1697</c:v>
                </c:pt>
                <c:pt idx="40">
                  <c:v>673</c:v>
                </c:pt>
                <c:pt idx="41">
                  <c:v>2974</c:v>
                </c:pt>
                <c:pt idx="42">
                  <c:v>2565</c:v>
                </c:pt>
                <c:pt idx="43">
                  <c:v>2716</c:v>
                </c:pt>
                <c:pt idx="44">
                  <c:v>1718</c:v>
                </c:pt>
                <c:pt idx="45">
                  <c:v>2058</c:v>
                </c:pt>
                <c:pt idx="46">
                  <c:v>1013</c:v>
                </c:pt>
                <c:pt idx="47">
                  <c:v>467</c:v>
                </c:pt>
                <c:pt idx="48">
                  <c:v>492</c:v>
                </c:pt>
                <c:pt idx="49">
                  <c:v>-225</c:v>
                </c:pt>
                <c:pt idx="50">
                  <c:v>53</c:v>
                </c:pt>
                <c:pt idx="51">
                  <c:v>225</c:v>
                </c:pt>
                <c:pt idx="52">
                  <c:v>1333</c:v>
                </c:pt>
                <c:pt idx="53">
                  <c:v>306</c:v>
                </c:pt>
                <c:pt idx="54">
                  <c:v>1256</c:v>
                </c:pt>
                <c:pt idx="55">
                  <c:v>6</c:v>
                </c:pt>
                <c:pt idx="56">
                  <c:v>1152</c:v>
                </c:pt>
                <c:pt idx="57">
                  <c:v>-128</c:v>
                </c:pt>
                <c:pt idx="58">
                  <c:v>1410</c:v>
                </c:pt>
                <c:pt idx="59">
                  <c:v>-950</c:v>
                </c:pt>
                <c:pt idx="60">
                  <c:v>447</c:v>
                </c:pt>
                <c:pt idx="61">
                  <c:v>174</c:v>
                </c:pt>
                <c:pt idx="62">
                  <c:v>954</c:v>
                </c:pt>
                <c:pt idx="63">
                  <c:v>-966</c:v>
                </c:pt>
                <c:pt idx="64">
                  <c:v>-1025</c:v>
                </c:pt>
                <c:pt idx="65">
                  <c:v>118</c:v>
                </c:pt>
                <c:pt idx="66">
                  <c:v>-1113</c:v>
                </c:pt>
                <c:pt idx="67">
                  <c:v>-276</c:v>
                </c:pt>
                <c:pt idx="68">
                  <c:v>-918</c:v>
                </c:pt>
                <c:pt idx="69">
                  <c:v>-249</c:v>
                </c:pt>
                <c:pt idx="70">
                  <c:v>-1516</c:v>
                </c:pt>
                <c:pt idx="71">
                  <c:v>545</c:v>
                </c:pt>
                <c:pt idx="72">
                  <c:v>-760</c:v>
                </c:pt>
                <c:pt idx="73">
                  <c:v>-610</c:v>
                </c:pt>
                <c:pt idx="74">
                  <c:v>-2107</c:v>
                </c:pt>
                <c:pt idx="75">
                  <c:v>-614</c:v>
                </c:pt>
                <c:pt idx="76">
                  <c:v>-1394</c:v>
                </c:pt>
                <c:pt idx="77">
                  <c:v>-1460</c:v>
                </c:pt>
                <c:pt idx="78">
                  <c:v>-1475</c:v>
                </c:pt>
                <c:pt idx="79">
                  <c:v>-1463</c:v>
                </c:pt>
                <c:pt idx="80">
                  <c:v>-1358</c:v>
                </c:pt>
                <c:pt idx="81">
                  <c:v>-1394</c:v>
                </c:pt>
                <c:pt idx="82">
                  <c:v>-1432</c:v>
                </c:pt>
                <c:pt idx="83">
                  <c:v>-900</c:v>
                </c:pt>
                <c:pt idx="84">
                  <c:v>-909</c:v>
                </c:pt>
                <c:pt idx="85">
                  <c:v>-692</c:v>
                </c:pt>
                <c:pt idx="86">
                  <c:v>-314</c:v>
                </c:pt>
                <c:pt idx="87">
                  <c:v>219</c:v>
                </c:pt>
                <c:pt idx="88">
                  <c:v>261</c:v>
                </c:pt>
                <c:pt idx="89">
                  <c:v>50</c:v>
                </c:pt>
                <c:pt idx="90">
                  <c:v>265</c:v>
                </c:pt>
                <c:pt idx="91">
                  <c:v>238</c:v>
                </c:pt>
                <c:pt idx="92">
                  <c:v>125</c:v>
                </c:pt>
                <c:pt idx="93">
                  <c:v>346</c:v>
                </c:pt>
                <c:pt idx="94">
                  <c:v>412</c:v>
                </c:pt>
                <c:pt idx="95">
                  <c:v>337</c:v>
                </c:pt>
                <c:pt idx="96">
                  <c:v>513</c:v>
                </c:pt>
                <c:pt idx="97">
                  <c:v>477</c:v>
                </c:pt>
                <c:pt idx="98">
                  <c:v>473</c:v>
                </c:pt>
                <c:pt idx="99">
                  <c:v>381</c:v>
                </c:pt>
                <c:pt idx="100">
                  <c:v>581</c:v>
                </c:pt>
                <c:pt idx="101">
                  <c:v>1024</c:v>
                </c:pt>
                <c:pt idx="102">
                  <c:v>997</c:v>
                </c:pt>
                <c:pt idx="103">
                  <c:v>1014</c:v>
                </c:pt>
                <c:pt idx="104">
                  <c:v>1339</c:v>
                </c:pt>
                <c:pt idx="105">
                  <c:v>1255</c:v>
                </c:pt>
                <c:pt idx="106">
                  <c:v>1462</c:v>
                </c:pt>
                <c:pt idx="107">
                  <c:v>1098</c:v>
                </c:pt>
                <c:pt idx="108">
                  <c:v>1057</c:v>
                </c:pt>
                <c:pt idx="109">
                  <c:v>1289</c:v>
                </c:pt>
                <c:pt idx="110">
                  <c:v>1234</c:v>
                </c:pt>
                <c:pt idx="111">
                  <c:v>1339</c:v>
                </c:pt>
                <c:pt idx="112">
                  <c:v>1134</c:v>
                </c:pt>
                <c:pt idx="113">
                  <c:v>813</c:v>
                </c:pt>
                <c:pt idx="114">
                  <c:v>1225</c:v>
                </c:pt>
                <c:pt idx="115">
                  <c:v>1338</c:v>
                </c:pt>
                <c:pt idx="116">
                  <c:v>1435</c:v>
                </c:pt>
                <c:pt idx="117">
                  <c:v>1457</c:v>
                </c:pt>
                <c:pt idx="118">
                  <c:v>1491</c:v>
                </c:pt>
                <c:pt idx="119">
                  <c:v>1650</c:v>
                </c:pt>
                <c:pt idx="120">
                  <c:v>1143</c:v>
                </c:pt>
                <c:pt idx="121">
                  <c:v>1756</c:v>
                </c:pt>
                <c:pt idx="122">
                  <c:v>1659</c:v>
                </c:pt>
                <c:pt idx="123">
                  <c:v>1576</c:v>
                </c:pt>
                <c:pt idx="124">
                  <c:v>2309</c:v>
                </c:pt>
                <c:pt idx="125">
                  <c:v>1909</c:v>
                </c:pt>
                <c:pt idx="126">
                  <c:v>1530</c:v>
                </c:pt>
                <c:pt idx="127">
                  <c:v>1805</c:v>
                </c:pt>
                <c:pt idx="128">
                  <c:v>1785</c:v>
                </c:pt>
                <c:pt idx="129">
                  <c:v>1742</c:v>
                </c:pt>
                <c:pt idx="130">
                  <c:v>2456</c:v>
                </c:pt>
                <c:pt idx="131">
                  <c:v>2156</c:v>
                </c:pt>
              </c:numCache>
            </c:numRef>
          </c:val>
        </c:ser>
        <c:ser>
          <c:idx val="1"/>
          <c:order val="1"/>
          <c:tx>
            <c:v>Sep'12F</c:v>
          </c:tx>
          <c:spPr>
            <a:ln>
              <a:solidFill>
                <a:prstClr val="black"/>
              </a:solidFill>
              <a:prstDash val="dash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[11]FCST!$AN$87:$AN$291</c:f>
              <c:numCache>
                <c:formatCode>General</c:formatCode>
                <c:ptCount val="205"/>
                <c:pt idx="116">
                  <c:v>1452</c:v>
                </c:pt>
                <c:pt idx="117">
                  <c:v>1577</c:v>
                </c:pt>
                <c:pt idx="118">
                  <c:v>1470</c:v>
                </c:pt>
                <c:pt idx="119">
                  <c:v>1932</c:v>
                </c:pt>
                <c:pt idx="120">
                  <c:v>1768</c:v>
                </c:pt>
                <c:pt idx="121">
                  <c:v>1799</c:v>
                </c:pt>
                <c:pt idx="122">
                  <c:v>1832</c:v>
                </c:pt>
                <c:pt idx="123">
                  <c:v>1867</c:v>
                </c:pt>
                <c:pt idx="124">
                  <c:v>1903</c:v>
                </c:pt>
                <c:pt idx="125">
                  <c:v>1941</c:v>
                </c:pt>
                <c:pt idx="126">
                  <c:v>1981</c:v>
                </c:pt>
                <c:pt idx="127">
                  <c:v>2022</c:v>
                </c:pt>
                <c:pt idx="128">
                  <c:v>2064</c:v>
                </c:pt>
                <c:pt idx="129">
                  <c:v>2108</c:v>
                </c:pt>
                <c:pt idx="130">
                  <c:v>2154</c:v>
                </c:pt>
                <c:pt idx="131">
                  <c:v>2201</c:v>
                </c:pt>
                <c:pt idx="132">
                  <c:v>2250</c:v>
                </c:pt>
                <c:pt idx="133">
                  <c:v>2299</c:v>
                </c:pt>
                <c:pt idx="134">
                  <c:v>2351</c:v>
                </c:pt>
                <c:pt idx="135">
                  <c:v>2402</c:v>
                </c:pt>
                <c:pt idx="136">
                  <c:v>2454</c:v>
                </c:pt>
                <c:pt idx="137">
                  <c:v>2507</c:v>
                </c:pt>
                <c:pt idx="138">
                  <c:v>2560</c:v>
                </c:pt>
                <c:pt idx="139">
                  <c:v>2616</c:v>
                </c:pt>
                <c:pt idx="140">
                  <c:v>2672</c:v>
                </c:pt>
                <c:pt idx="141">
                  <c:v>2728</c:v>
                </c:pt>
                <c:pt idx="142">
                  <c:v>2786</c:v>
                </c:pt>
                <c:pt idx="143">
                  <c:v>2844</c:v>
                </c:pt>
                <c:pt idx="144">
                  <c:v>2902</c:v>
                </c:pt>
                <c:pt idx="145">
                  <c:v>2957</c:v>
                </c:pt>
                <c:pt idx="146">
                  <c:v>3007</c:v>
                </c:pt>
                <c:pt idx="147">
                  <c:v>3052</c:v>
                </c:pt>
                <c:pt idx="148">
                  <c:v>3094</c:v>
                </c:pt>
                <c:pt idx="149">
                  <c:v>3131</c:v>
                </c:pt>
                <c:pt idx="150">
                  <c:v>3163</c:v>
                </c:pt>
                <c:pt idx="151">
                  <c:v>3190</c:v>
                </c:pt>
                <c:pt idx="152">
                  <c:v>3213</c:v>
                </c:pt>
                <c:pt idx="153">
                  <c:v>3232</c:v>
                </c:pt>
                <c:pt idx="154">
                  <c:v>3245</c:v>
                </c:pt>
                <c:pt idx="155">
                  <c:v>3255</c:v>
                </c:pt>
                <c:pt idx="156">
                  <c:v>3260</c:v>
                </c:pt>
                <c:pt idx="157">
                  <c:v>3264</c:v>
                </c:pt>
                <c:pt idx="158">
                  <c:v>3268</c:v>
                </c:pt>
                <c:pt idx="159">
                  <c:v>3271</c:v>
                </c:pt>
                <c:pt idx="160">
                  <c:v>3272</c:v>
                </c:pt>
                <c:pt idx="161">
                  <c:v>3273</c:v>
                </c:pt>
                <c:pt idx="162">
                  <c:v>3273</c:v>
                </c:pt>
                <c:pt idx="163">
                  <c:v>3273</c:v>
                </c:pt>
                <c:pt idx="164">
                  <c:v>3271</c:v>
                </c:pt>
                <c:pt idx="165">
                  <c:v>3270</c:v>
                </c:pt>
                <c:pt idx="166">
                  <c:v>3267</c:v>
                </c:pt>
                <c:pt idx="167">
                  <c:v>3263</c:v>
                </c:pt>
                <c:pt idx="168">
                  <c:v>3260</c:v>
                </c:pt>
                <c:pt idx="169">
                  <c:v>3257</c:v>
                </c:pt>
                <c:pt idx="170">
                  <c:v>3255</c:v>
                </c:pt>
                <c:pt idx="171">
                  <c:v>3254</c:v>
                </c:pt>
                <c:pt idx="172">
                  <c:v>3255</c:v>
                </c:pt>
                <c:pt idx="173">
                  <c:v>3258</c:v>
                </c:pt>
                <c:pt idx="174">
                  <c:v>3262</c:v>
                </c:pt>
                <c:pt idx="175">
                  <c:v>3266</c:v>
                </c:pt>
                <c:pt idx="176">
                  <c:v>3273</c:v>
                </c:pt>
                <c:pt idx="177">
                  <c:v>3279</c:v>
                </c:pt>
                <c:pt idx="178">
                  <c:v>3288</c:v>
                </c:pt>
                <c:pt idx="179">
                  <c:v>3299</c:v>
                </c:pt>
                <c:pt idx="180">
                  <c:v>3309</c:v>
                </c:pt>
                <c:pt idx="181">
                  <c:v>3319</c:v>
                </c:pt>
                <c:pt idx="182">
                  <c:v>3329</c:v>
                </c:pt>
                <c:pt idx="183">
                  <c:v>3339</c:v>
                </c:pt>
                <c:pt idx="184">
                  <c:v>3347</c:v>
                </c:pt>
                <c:pt idx="185">
                  <c:v>3355</c:v>
                </c:pt>
                <c:pt idx="186">
                  <c:v>3361</c:v>
                </c:pt>
                <c:pt idx="187">
                  <c:v>3368</c:v>
                </c:pt>
                <c:pt idx="188">
                  <c:v>3373</c:v>
                </c:pt>
                <c:pt idx="189">
                  <c:v>3378</c:v>
                </c:pt>
                <c:pt idx="190">
                  <c:v>3383</c:v>
                </c:pt>
                <c:pt idx="191">
                  <c:v>3385</c:v>
                </c:pt>
                <c:pt idx="192">
                  <c:v>3389</c:v>
                </c:pt>
                <c:pt idx="193">
                  <c:v>3391</c:v>
                </c:pt>
                <c:pt idx="194">
                  <c:v>3393</c:v>
                </c:pt>
                <c:pt idx="195">
                  <c:v>3395</c:v>
                </c:pt>
                <c:pt idx="196">
                  <c:v>3397</c:v>
                </c:pt>
                <c:pt idx="197">
                  <c:v>3398</c:v>
                </c:pt>
                <c:pt idx="198">
                  <c:v>3400</c:v>
                </c:pt>
                <c:pt idx="199">
                  <c:v>3401</c:v>
                </c:pt>
                <c:pt idx="200">
                  <c:v>3402</c:v>
                </c:pt>
                <c:pt idx="201">
                  <c:v>3404</c:v>
                </c:pt>
                <c:pt idx="202">
                  <c:v>3404</c:v>
                </c:pt>
                <c:pt idx="203">
                  <c:v>3405</c:v>
                </c:pt>
                <c:pt idx="204">
                  <c:v>3404</c:v>
                </c:pt>
              </c:numCache>
            </c:numRef>
          </c:val>
        </c:ser>
        <c:ser>
          <c:idx val="2"/>
          <c:order val="2"/>
          <c:tx>
            <c:v>Sep13F</c:v>
          </c:tx>
          <c:spPr>
            <a:ln w="412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FCST!$AN$87:$AN$291</c:f>
              <c:numCache>
                <c:formatCode>General</c:formatCode>
                <c:ptCount val="205"/>
                <c:pt idx="126" formatCode="_(* #,##0_);_(* \(#,##0\);_(* &quot;-&quot;??_);_(@_)">
                  <c:v>1530</c:v>
                </c:pt>
                <c:pt idx="127" formatCode="_(* #,##0_);_(* \(#,##0\);_(* &quot;-&quot;??_);_(@_)">
                  <c:v>1805</c:v>
                </c:pt>
                <c:pt idx="128" formatCode="_(* #,##0_);_(* \(#,##0\);_(* &quot;-&quot;??_);_(@_)">
                  <c:v>1533</c:v>
                </c:pt>
                <c:pt idx="129" formatCode="_(* #,##0_);_(* \(#,##0\);_(* &quot;-&quot;??_);_(@_)">
                  <c:v>1597</c:v>
                </c:pt>
                <c:pt idx="130" formatCode="_(* #,##0_);_(* \(#,##0\);_(* &quot;-&quot;??_);_(@_)">
                  <c:v>1416</c:v>
                </c:pt>
                <c:pt idx="131" formatCode="_(* #,##0_);_(* \(#,##0\);_(* &quot;-&quot;??_);_(@_)">
                  <c:v>1883</c:v>
                </c:pt>
                <c:pt idx="132" formatCode="_(* #,##0_);_(* \(#,##0\);_(* &quot;-&quot;??_);_(@_)">
                  <c:v>2414</c:v>
                </c:pt>
                <c:pt idx="133" formatCode="_(* #,##0_);_(* \(#,##0\);_(* &quot;-&quot;??_);_(@_)">
                  <c:v>1720</c:v>
                </c:pt>
                <c:pt idx="134" formatCode="_(* #,##0_);_(* \(#,##0\);_(* &quot;-&quot;??_);_(@_)">
                  <c:v>1817</c:v>
                </c:pt>
                <c:pt idx="135" formatCode="_(* #,##0_);_(* \(#,##0\);_(* &quot;-&quot;??_);_(@_)">
                  <c:v>1883</c:v>
                </c:pt>
                <c:pt idx="136" formatCode="_(* #,##0_);_(* \(#,##0\);_(* &quot;-&quot;??_);_(@_)">
                  <c:v>1297</c:v>
                </c:pt>
                <c:pt idx="137" formatCode="_(* #,##0_);_(* \(#,##0\);_(* &quot;-&quot;??_);_(@_)">
                  <c:v>1932</c:v>
                </c:pt>
                <c:pt idx="138" formatCode="_(* #,##0_);_(* \(#,##0\);_(* &quot;-&quot;??_);_(@_)">
                  <c:v>1947</c:v>
                </c:pt>
                <c:pt idx="139" formatCode="_(* #,##0_);_(* \(#,##0\);_(* &quot;-&quot;??_);_(@_)">
                  <c:v>1672</c:v>
                </c:pt>
                <c:pt idx="140" formatCode="_(* #,##0_);_(* \(#,##0\);_(* &quot;-&quot;??_);_(@_)">
                  <c:v>1972</c:v>
                </c:pt>
                <c:pt idx="141" formatCode="_(* #,##0_);_(* \(#,##0\);_(* &quot;-&quot;??_);_(@_)">
                  <c:v>2059</c:v>
                </c:pt>
                <c:pt idx="142" formatCode="_(* #,##0_);_(* \(#,##0\);_(* &quot;-&quot;??_);_(@_)">
                  <c:v>2139</c:v>
                </c:pt>
                <c:pt idx="143" formatCode="_(* #,##0_);_(* \(#,##0\);_(* &quot;-&quot;??_);_(@_)">
                  <c:v>2212</c:v>
                </c:pt>
                <c:pt idx="144" formatCode="_(* #,##0_);_(* \(#,##0\);_(* &quot;-&quot;??_);_(@_)">
                  <c:v>2281</c:v>
                </c:pt>
                <c:pt idx="145" formatCode="_(* #,##0_);_(* \(#,##0\);_(* &quot;-&quot;??_);_(@_)">
                  <c:v>2343</c:v>
                </c:pt>
                <c:pt idx="146" formatCode="_(* #,##0_);_(* \(#,##0\);_(* &quot;-&quot;??_);_(@_)">
                  <c:v>2400</c:v>
                </c:pt>
                <c:pt idx="147" formatCode="_(* #,##0_);_(* \(#,##0\);_(* &quot;-&quot;??_);_(@_)">
                  <c:v>2454</c:v>
                </c:pt>
                <c:pt idx="148" formatCode="_(* #,##0_);_(* \(#,##0\);_(* &quot;-&quot;??_);_(@_)">
                  <c:v>2505</c:v>
                </c:pt>
                <c:pt idx="149" formatCode="_(* #,##0_);_(* \(#,##0\);_(* &quot;-&quot;??_);_(@_)">
                  <c:v>2554</c:v>
                </c:pt>
                <c:pt idx="150" formatCode="_(* #,##0_);_(* \(#,##0\);_(* &quot;-&quot;??_);_(@_)">
                  <c:v>2603</c:v>
                </c:pt>
                <c:pt idx="151" formatCode="_(* #,##0_);_(* \(#,##0\);_(* &quot;-&quot;??_);_(@_)">
                  <c:v>2631</c:v>
                </c:pt>
                <c:pt idx="152" formatCode="_(* #,##0_);_(* \(#,##0\);_(* &quot;-&quot;??_);_(@_)">
                  <c:v>2639</c:v>
                </c:pt>
                <c:pt idx="153" formatCode="_(* #,##0_);_(* \(#,##0\);_(* &quot;-&quot;??_);_(@_)">
                  <c:v>2629</c:v>
                </c:pt>
                <c:pt idx="154" formatCode="_(* #,##0_);_(* \(#,##0\);_(* &quot;-&quot;??_);_(@_)">
                  <c:v>2619</c:v>
                </c:pt>
                <c:pt idx="155" formatCode="_(* #,##0_);_(* \(#,##0\);_(* &quot;-&quot;??_);_(@_)">
                  <c:v>2609</c:v>
                </c:pt>
                <c:pt idx="156" formatCode="_(* #,##0_);_(* \(#,##0\);_(* &quot;-&quot;??_);_(@_)">
                  <c:v>2598</c:v>
                </c:pt>
                <c:pt idx="157" formatCode="_(* #,##0_);_(* \(#,##0\);_(* &quot;-&quot;??_);_(@_)">
                  <c:v>2588</c:v>
                </c:pt>
                <c:pt idx="158" formatCode="_(* #,##0_);_(* \(#,##0\);_(* &quot;-&quot;??_);_(@_)">
                  <c:v>2579</c:v>
                </c:pt>
                <c:pt idx="159" formatCode="_(* #,##0_);_(* \(#,##0\);_(* &quot;-&quot;??_);_(@_)">
                  <c:v>2569</c:v>
                </c:pt>
                <c:pt idx="160" formatCode="_(* #,##0_);_(* \(#,##0\);_(* &quot;-&quot;??_);_(@_)">
                  <c:v>2559</c:v>
                </c:pt>
                <c:pt idx="161" formatCode="_(* #,##0_);_(* \(#,##0\);_(* &quot;-&quot;??_);_(@_)">
                  <c:v>2550</c:v>
                </c:pt>
                <c:pt idx="162" formatCode="_(* #,##0_);_(* \(#,##0\);_(* &quot;-&quot;??_);_(@_)">
                  <c:v>2540</c:v>
                </c:pt>
                <c:pt idx="163" formatCode="_(* #,##0_);_(* \(#,##0\);_(* &quot;-&quot;??_);_(@_)">
                  <c:v>2535</c:v>
                </c:pt>
                <c:pt idx="164" formatCode="_(* #,##0_);_(* \(#,##0\);_(* &quot;-&quot;??_);_(@_)">
                  <c:v>2535</c:v>
                </c:pt>
                <c:pt idx="165" formatCode="_(* #,##0_);_(* \(#,##0\);_(* &quot;-&quot;??_);_(@_)">
                  <c:v>2540</c:v>
                </c:pt>
                <c:pt idx="166" formatCode="_(* #,##0_);_(* \(#,##0\);_(* &quot;-&quot;??_);_(@_)">
                  <c:v>2545</c:v>
                </c:pt>
                <c:pt idx="167" formatCode="_(* #,##0_);_(* \(#,##0\);_(* &quot;-&quot;??_);_(@_)">
                  <c:v>2549</c:v>
                </c:pt>
                <c:pt idx="168" formatCode="_(* #,##0_);_(* \(#,##0\);_(* &quot;-&quot;??_);_(@_)">
                  <c:v>2554</c:v>
                </c:pt>
                <c:pt idx="169" formatCode="_(* #,##0_);_(* \(#,##0\);_(* &quot;-&quot;??_);_(@_)">
                  <c:v>2558</c:v>
                </c:pt>
                <c:pt idx="170" formatCode="_(* #,##0_);_(* \(#,##0\);_(* &quot;-&quot;??_);_(@_)">
                  <c:v>2562</c:v>
                </c:pt>
                <c:pt idx="171" formatCode="_(* #,##0_);_(* \(#,##0\);_(* &quot;-&quot;??_);_(@_)">
                  <c:v>2567</c:v>
                </c:pt>
                <c:pt idx="172" formatCode="_(* #,##0_);_(* \(#,##0\);_(* &quot;-&quot;??_);_(@_)">
                  <c:v>2572</c:v>
                </c:pt>
                <c:pt idx="173" formatCode="_(* #,##0_);_(* \(#,##0\);_(* &quot;-&quot;??_);_(@_)">
                  <c:v>2577</c:v>
                </c:pt>
                <c:pt idx="174" formatCode="_(* #,##0_);_(* \(#,##0\);_(* &quot;-&quot;??_);_(@_)">
                  <c:v>2581</c:v>
                </c:pt>
                <c:pt idx="175" formatCode="_(* #,##0_);_(* \(#,##0\);_(* &quot;-&quot;??_);_(@_)">
                  <c:v>2580</c:v>
                </c:pt>
                <c:pt idx="176" formatCode="_(* #,##0_);_(* \(#,##0\);_(* &quot;-&quot;??_);_(@_)">
                  <c:v>2574</c:v>
                </c:pt>
                <c:pt idx="177" formatCode="_(* #,##0_);_(* \(#,##0\);_(* &quot;-&quot;??_);_(@_)">
                  <c:v>2562</c:v>
                </c:pt>
                <c:pt idx="178" formatCode="_(* #,##0_);_(* \(#,##0\);_(* &quot;-&quot;??_);_(@_)">
                  <c:v>2550</c:v>
                </c:pt>
                <c:pt idx="179" formatCode="_(* #,##0_);_(* \(#,##0\);_(* &quot;-&quot;??_);_(@_)">
                  <c:v>2538</c:v>
                </c:pt>
                <c:pt idx="180" formatCode="_(* #,##0_);_(* \(#,##0\);_(* &quot;-&quot;??_);_(@_)">
                  <c:v>2526</c:v>
                </c:pt>
                <c:pt idx="181" formatCode="_(* #,##0_);_(* \(#,##0\);_(* &quot;-&quot;??_);_(@_)">
                  <c:v>2515</c:v>
                </c:pt>
                <c:pt idx="182" formatCode="_(* #,##0_);_(* \(#,##0\);_(* &quot;-&quot;??_);_(@_)">
                  <c:v>2503</c:v>
                </c:pt>
                <c:pt idx="183" formatCode="_(* #,##0_);_(* \(#,##0\);_(* &quot;-&quot;??_);_(@_)">
                  <c:v>2491</c:v>
                </c:pt>
                <c:pt idx="184" formatCode="_(* #,##0_);_(* \(#,##0\);_(* &quot;-&quot;??_);_(@_)">
                  <c:v>2479</c:v>
                </c:pt>
                <c:pt idx="185" formatCode="_(* #,##0_);_(* \(#,##0\);_(* &quot;-&quot;??_);_(@_)">
                  <c:v>2467</c:v>
                </c:pt>
                <c:pt idx="186" formatCode="_(* #,##0_);_(* \(#,##0\);_(* &quot;-&quot;??_);_(@_)">
                  <c:v>2455</c:v>
                </c:pt>
                <c:pt idx="187" formatCode="_(* #,##0_);_(* \(#,##0\);_(* &quot;-&quot;??_);_(@_)">
                  <c:v>2443</c:v>
                </c:pt>
                <c:pt idx="188" formatCode="_(* #,##0_);_(* \(#,##0\);_(* &quot;-&quot;??_);_(@_)">
                  <c:v>2429</c:v>
                </c:pt>
                <c:pt idx="189" formatCode="_(* #,##0_);_(* \(#,##0\);_(* &quot;-&quot;??_);_(@_)">
                  <c:v>2415</c:v>
                </c:pt>
                <c:pt idx="190" formatCode="_(* #,##0_);_(* \(#,##0\);_(* &quot;-&quot;??_);_(@_)">
                  <c:v>2400</c:v>
                </c:pt>
                <c:pt idx="191" formatCode="_(* #,##0_);_(* \(#,##0\);_(* &quot;-&quot;??_);_(@_)">
                  <c:v>2386</c:v>
                </c:pt>
                <c:pt idx="192" formatCode="_(* #,##0_);_(* \(#,##0\);_(* &quot;-&quot;??_);_(@_)">
                  <c:v>2371</c:v>
                </c:pt>
                <c:pt idx="193" formatCode="_(* #,##0_);_(* \(#,##0\);_(* &quot;-&quot;??_);_(@_)">
                  <c:v>2356</c:v>
                </c:pt>
                <c:pt idx="194" formatCode="_(* #,##0_);_(* \(#,##0\);_(* &quot;-&quot;??_);_(@_)">
                  <c:v>2342</c:v>
                </c:pt>
                <c:pt idx="195" formatCode="_(* #,##0_);_(* \(#,##0\);_(* &quot;-&quot;??_);_(@_)">
                  <c:v>2327</c:v>
                </c:pt>
                <c:pt idx="196" formatCode="_(* #,##0_);_(* \(#,##0\);_(* &quot;-&quot;??_);_(@_)">
                  <c:v>2314</c:v>
                </c:pt>
                <c:pt idx="197" formatCode="_(* #,##0_);_(* \(#,##0\);_(* &quot;-&quot;??_);_(@_)">
                  <c:v>2298</c:v>
                </c:pt>
                <c:pt idx="198" formatCode="_(* #,##0_);_(* \(#,##0\);_(* &quot;-&quot;??_);_(@_)">
                  <c:v>2284</c:v>
                </c:pt>
                <c:pt idx="199" formatCode="_(* #,##0_);_(* \(#,##0\);_(* &quot;-&quot;??_);_(@_)">
                  <c:v>2274</c:v>
                </c:pt>
                <c:pt idx="200" formatCode="_(* #,##0_);_(* \(#,##0\);_(* &quot;-&quot;??_);_(@_)">
                  <c:v>2268</c:v>
                </c:pt>
                <c:pt idx="201" formatCode="_(* #,##0_);_(* \(#,##0\);_(* &quot;-&quot;??_);_(@_)">
                  <c:v>2265</c:v>
                </c:pt>
                <c:pt idx="202" formatCode="_(* #,##0_);_(* \(#,##0\);_(* &quot;-&quot;??_);_(@_)">
                  <c:v>2263</c:v>
                </c:pt>
                <c:pt idx="203" formatCode="_(* #,##0_);_(* \(#,##0\);_(* &quot;-&quot;??_);_(@_)">
                  <c:v>2261</c:v>
                </c:pt>
                <c:pt idx="204" formatCode="_(* #,##0_);_(* \(#,##0\);_(* &quot;-&quot;??_);_(@_)">
                  <c:v>2259</c:v>
                </c:pt>
              </c:numCache>
            </c:numRef>
          </c:val>
        </c:ser>
        <c:marker val="1"/>
        <c:axId val="236268544"/>
        <c:axId val="236282624"/>
      </c:lineChart>
      <c:dateAx>
        <c:axId val="236268544"/>
        <c:scaling>
          <c:orientation val="minMax"/>
        </c:scaling>
        <c:axPos val="b"/>
        <c:numFmt formatCode="mmm\-yy" sourceLinked="0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282624"/>
        <c:crosses val="autoZero"/>
        <c:auto val="1"/>
        <c:lblOffset val="100"/>
        <c:baseTimeUnit val="months"/>
        <c:majorUnit val="6"/>
        <c:majorTimeUnit val="months"/>
        <c:minorUnit val="2"/>
        <c:minorTimeUnit val="months"/>
      </c:dateAx>
      <c:valAx>
        <c:axId val="236282624"/>
        <c:scaling>
          <c:orientation val="minMax"/>
        </c:scaling>
        <c:axPos val="l"/>
        <c:majorGridlines/>
        <c:numFmt formatCode="#,##0_);[Red]\(#,##0\)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26854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PEF Industrial Customer Growth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345177208580172"/>
          <c:y val="9.2726889038367705E-2"/>
          <c:w val="0.87848506774491031"/>
          <c:h val="0.64606420351303495"/>
        </c:manualLayout>
      </c:layout>
      <c:lineChart>
        <c:grouping val="standard"/>
        <c:ser>
          <c:idx val="0"/>
          <c:order val="0"/>
          <c:tx>
            <c:v>Actual - EDB Corrected</c:v>
          </c:tx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[2]IC!$G$125:$G$329</c:f>
              <c:numCache>
                <c:formatCode>General</c:formatCode>
                <c:ptCount val="205"/>
                <c:pt idx="0">
                  <c:v>37</c:v>
                </c:pt>
                <c:pt idx="1">
                  <c:v>55</c:v>
                </c:pt>
                <c:pt idx="2">
                  <c:v>88</c:v>
                </c:pt>
                <c:pt idx="3">
                  <c:v>155</c:v>
                </c:pt>
                <c:pt idx="4">
                  <c:v>31</c:v>
                </c:pt>
                <c:pt idx="5">
                  <c:v>145</c:v>
                </c:pt>
                <c:pt idx="6">
                  <c:v>106</c:v>
                </c:pt>
                <c:pt idx="7">
                  <c:v>168</c:v>
                </c:pt>
                <c:pt idx="8">
                  <c:v>163</c:v>
                </c:pt>
                <c:pt idx="9">
                  <c:v>171</c:v>
                </c:pt>
                <c:pt idx="10">
                  <c:v>124</c:v>
                </c:pt>
                <c:pt idx="11">
                  <c:v>126</c:v>
                </c:pt>
                <c:pt idx="12">
                  <c:v>144</c:v>
                </c:pt>
                <c:pt idx="13">
                  <c:v>128</c:v>
                </c:pt>
                <c:pt idx="14">
                  <c:v>147</c:v>
                </c:pt>
                <c:pt idx="15">
                  <c:v>148</c:v>
                </c:pt>
                <c:pt idx="16">
                  <c:v>121</c:v>
                </c:pt>
                <c:pt idx="17">
                  <c:v>80</c:v>
                </c:pt>
                <c:pt idx="18">
                  <c:v>92</c:v>
                </c:pt>
                <c:pt idx="19">
                  <c:v>61</c:v>
                </c:pt>
                <c:pt idx="20">
                  <c:v>29</c:v>
                </c:pt>
                <c:pt idx="21">
                  <c:v>25</c:v>
                </c:pt>
                <c:pt idx="22">
                  <c:v>24</c:v>
                </c:pt>
                <c:pt idx="23">
                  <c:v>39</c:v>
                </c:pt>
                <c:pt idx="24">
                  <c:v>0</c:v>
                </c:pt>
                <c:pt idx="25">
                  <c:v>5</c:v>
                </c:pt>
                <c:pt idx="26">
                  <c:v>-31</c:v>
                </c:pt>
                <c:pt idx="27">
                  <c:v>-56</c:v>
                </c:pt>
                <c:pt idx="28">
                  <c:v>-41</c:v>
                </c:pt>
                <c:pt idx="29">
                  <c:v>-58</c:v>
                </c:pt>
                <c:pt idx="30">
                  <c:v>-54</c:v>
                </c:pt>
                <c:pt idx="31">
                  <c:v>-54</c:v>
                </c:pt>
                <c:pt idx="32">
                  <c:v>-9</c:v>
                </c:pt>
                <c:pt idx="33">
                  <c:v>-16</c:v>
                </c:pt>
                <c:pt idx="34">
                  <c:v>-6</c:v>
                </c:pt>
                <c:pt idx="35">
                  <c:v>-56</c:v>
                </c:pt>
                <c:pt idx="36">
                  <c:v>-16</c:v>
                </c:pt>
                <c:pt idx="37">
                  <c:v>-7</c:v>
                </c:pt>
                <c:pt idx="38">
                  <c:v>-10</c:v>
                </c:pt>
                <c:pt idx="39">
                  <c:v>7</c:v>
                </c:pt>
                <c:pt idx="40">
                  <c:v>17</c:v>
                </c:pt>
                <c:pt idx="41">
                  <c:v>24</c:v>
                </c:pt>
                <c:pt idx="42">
                  <c:v>17</c:v>
                </c:pt>
                <c:pt idx="43">
                  <c:v>-2</c:v>
                </c:pt>
                <c:pt idx="44">
                  <c:v>-23</c:v>
                </c:pt>
                <c:pt idx="45">
                  <c:v>-45</c:v>
                </c:pt>
                <c:pt idx="46">
                  <c:v>-46</c:v>
                </c:pt>
                <c:pt idx="47">
                  <c:v>5</c:v>
                </c:pt>
                <c:pt idx="48">
                  <c:v>-15</c:v>
                </c:pt>
                <c:pt idx="49">
                  <c:v>-29</c:v>
                </c:pt>
                <c:pt idx="50">
                  <c:v>-18</c:v>
                </c:pt>
                <c:pt idx="51">
                  <c:v>-40</c:v>
                </c:pt>
                <c:pt idx="52">
                  <c:v>-49</c:v>
                </c:pt>
                <c:pt idx="53">
                  <c:v>-63</c:v>
                </c:pt>
                <c:pt idx="54">
                  <c:v>9</c:v>
                </c:pt>
                <c:pt idx="55">
                  <c:v>-30</c:v>
                </c:pt>
                <c:pt idx="56">
                  <c:v>-14</c:v>
                </c:pt>
                <c:pt idx="57">
                  <c:v>-13</c:v>
                </c:pt>
                <c:pt idx="58">
                  <c:v>3</c:v>
                </c:pt>
                <c:pt idx="59">
                  <c:v>-68</c:v>
                </c:pt>
                <c:pt idx="60">
                  <c:v>-46</c:v>
                </c:pt>
                <c:pt idx="61">
                  <c:v>-73</c:v>
                </c:pt>
                <c:pt idx="62">
                  <c:v>-48</c:v>
                </c:pt>
                <c:pt idx="63">
                  <c:v>-61</c:v>
                </c:pt>
                <c:pt idx="64">
                  <c:v>-31</c:v>
                </c:pt>
                <c:pt idx="65">
                  <c:v>-49</c:v>
                </c:pt>
                <c:pt idx="66">
                  <c:v>-137</c:v>
                </c:pt>
                <c:pt idx="67">
                  <c:v>-73</c:v>
                </c:pt>
                <c:pt idx="68">
                  <c:v>-110</c:v>
                </c:pt>
                <c:pt idx="69">
                  <c:v>-112</c:v>
                </c:pt>
                <c:pt idx="70">
                  <c:v>-139</c:v>
                </c:pt>
                <c:pt idx="71">
                  <c:v>-101</c:v>
                </c:pt>
                <c:pt idx="72">
                  <c:v>-139</c:v>
                </c:pt>
                <c:pt idx="73">
                  <c:v>-94</c:v>
                </c:pt>
                <c:pt idx="74">
                  <c:v>-141</c:v>
                </c:pt>
                <c:pt idx="75">
                  <c:v>-107</c:v>
                </c:pt>
                <c:pt idx="76">
                  <c:v>-143</c:v>
                </c:pt>
                <c:pt idx="77">
                  <c:v>-98</c:v>
                </c:pt>
                <c:pt idx="78">
                  <c:v>-64</c:v>
                </c:pt>
                <c:pt idx="79">
                  <c:v>-108</c:v>
                </c:pt>
                <c:pt idx="80">
                  <c:v>-90</c:v>
                </c:pt>
                <c:pt idx="81">
                  <c:v>-80</c:v>
                </c:pt>
                <c:pt idx="82">
                  <c:v>-55</c:v>
                </c:pt>
                <c:pt idx="83">
                  <c:v>-71</c:v>
                </c:pt>
                <c:pt idx="84">
                  <c:v>-30</c:v>
                </c:pt>
                <c:pt idx="85">
                  <c:v>-54</c:v>
                </c:pt>
                <c:pt idx="86">
                  <c:v>-17</c:v>
                </c:pt>
                <c:pt idx="87">
                  <c:v>-20</c:v>
                </c:pt>
                <c:pt idx="88">
                  <c:v>-13</c:v>
                </c:pt>
                <c:pt idx="89">
                  <c:v>2</c:v>
                </c:pt>
                <c:pt idx="90">
                  <c:v>-4</c:v>
                </c:pt>
                <c:pt idx="91">
                  <c:v>4</c:v>
                </c:pt>
                <c:pt idx="92">
                  <c:v>21</c:v>
                </c:pt>
                <c:pt idx="93">
                  <c:v>14</c:v>
                </c:pt>
                <c:pt idx="94">
                  <c:v>-13</c:v>
                </c:pt>
                <c:pt idx="95">
                  <c:v>1</c:v>
                </c:pt>
                <c:pt idx="96">
                  <c:v>-30</c:v>
                </c:pt>
                <c:pt idx="97">
                  <c:v>8</c:v>
                </c:pt>
                <c:pt idx="98">
                  <c:v>-35</c:v>
                </c:pt>
                <c:pt idx="99">
                  <c:v>-58</c:v>
                </c:pt>
                <c:pt idx="100">
                  <c:v>-55</c:v>
                </c:pt>
                <c:pt idx="101">
                  <c:v>-82</c:v>
                </c:pt>
                <c:pt idx="102">
                  <c:v>-112</c:v>
                </c:pt>
                <c:pt idx="103">
                  <c:v>-78</c:v>
                </c:pt>
                <c:pt idx="104">
                  <c:v>-92</c:v>
                </c:pt>
                <c:pt idx="105">
                  <c:v>-87</c:v>
                </c:pt>
                <c:pt idx="106">
                  <c:v>-75</c:v>
                </c:pt>
                <c:pt idx="107">
                  <c:v>-69</c:v>
                </c:pt>
                <c:pt idx="108">
                  <c:v>-49</c:v>
                </c:pt>
                <c:pt idx="109">
                  <c:v>-66</c:v>
                </c:pt>
                <c:pt idx="110">
                  <c:v>-43</c:v>
                </c:pt>
                <c:pt idx="111">
                  <c:v>-49</c:v>
                </c:pt>
                <c:pt idx="112">
                  <c:v>-67</c:v>
                </c:pt>
                <c:pt idx="113">
                  <c:v>-44</c:v>
                </c:pt>
                <c:pt idx="114">
                  <c:v>-39</c:v>
                </c:pt>
                <c:pt idx="115">
                  <c:v>-45</c:v>
                </c:pt>
                <c:pt idx="116">
                  <c:v>-27</c:v>
                </c:pt>
                <c:pt idx="117">
                  <c:v>2</c:v>
                </c:pt>
                <c:pt idx="118">
                  <c:v>-33</c:v>
                </c:pt>
                <c:pt idx="119">
                  <c:v>-47</c:v>
                </c:pt>
                <c:pt idx="120">
                  <c:v>-40</c:v>
                </c:pt>
                <c:pt idx="121">
                  <c:v>-31</c:v>
                </c:pt>
                <c:pt idx="122">
                  <c:v>-36</c:v>
                </c:pt>
                <c:pt idx="123">
                  <c:v>-1</c:v>
                </c:pt>
                <c:pt idx="124">
                  <c:v>0</c:v>
                </c:pt>
                <c:pt idx="125">
                  <c:v>-20</c:v>
                </c:pt>
                <c:pt idx="126">
                  <c:v>-18</c:v>
                </c:pt>
                <c:pt idx="127">
                  <c:v>-21</c:v>
                </c:pt>
                <c:pt idx="128">
                  <c:v>-44</c:v>
                </c:pt>
                <c:pt idx="129">
                  <c:v>-73</c:v>
                </c:pt>
                <c:pt idx="130">
                  <c:v>-40</c:v>
                </c:pt>
                <c:pt idx="131">
                  <c:v>-29</c:v>
                </c:pt>
              </c:numCache>
            </c:numRef>
          </c:val>
        </c:ser>
        <c:ser>
          <c:idx val="1"/>
          <c:order val="1"/>
          <c:tx>
            <c:v>Sep'12F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[11]FCST!$AO$87:$AO$291</c:f>
              <c:numCache>
                <c:formatCode>General</c:formatCode>
                <c:ptCount val="205"/>
                <c:pt idx="116">
                  <c:v>-41</c:v>
                </c:pt>
                <c:pt idx="117">
                  <c:v>-36</c:v>
                </c:pt>
                <c:pt idx="118">
                  <c:v>-41</c:v>
                </c:pt>
                <c:pt idx="119">
                  <c:v>-33</c:v>
                </c:pt>
                <c:pt idx="120">
                  <c:v>-42</c:v>
                </c:pt>
                <c:pt idx="121">
                  <c:v>-42</c:v>
                </c:pt>
                <c:pt idx="122">
                  <c:v>-46</c:v>
                </c:pt>
                <c:pt idx="123">
                  <c:v>-29</c:v>
                </c:pt>
                <c:pt idx="124">
                  <c:v>-16</c:v>
                </c:pt>
                <c:pt idx="125">
                  <c:v>-27</c:v>
                </c:pt>
                <c:pt idx="126">
                  <c:v>-11</c:v>
                </c:pt>
                <c:pt idx="127">
                  <c:v>-15</c:v>
                </c:pt>
                <c:pt idx="128">
                  <c:v>-15</c:v>
                </c:pt>
                <c:pt idx="129">
                  <c:v>-15</c:v>
                </c:pt>
                <c:pt idx="130">
                  <c:v>-15</c:v>
                </c:pt>
                <c:pt idx="131">
                  <c:v>-15</c:v>
                </c:pt>
                <c:pt idx="132">
                  <c:v>-15</c:v>
                </c:pt>
                <c:pt idx="133">
                  <c:v>-15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</c:ser>
        <c:ser>
          <c:idx val="2"/>
          <c:order val="2"/>
          <c:tx>
            <c:v>Sep13F</c:v>
          </c:tx>
          <c:spPr>
            <a:ln w="412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FCST!$AO$87:$AO$291</c:f>
              <c:numCache>
                <c:formatCode>General</c:formatCode>
                <c:ptCount val="205"/>
                <c:pt idx="126" formatCode="_(* #,##0_);_(* \(#,##0\);_(* &quot;-&quot;??_);_(@_)">
                  <c:v>-18</c:v>
                </c:pt>
                <c:pt idx="127" formatCode="_(* #,##0_);_(* \(#,##0\);_(* &quot;-&quot;??_);_(@_)">
                  <c:v>-21</c:v>
                </c:pt>
                <c:pt idx="128" formatCode="_(* #,##0_);_(* \(#,##0\);_(* &quot;-&quot;??_);_(@_)">
                  <c:v>-28</c:v>
                </c:pt>
                <c:pt idx="129" formatCode="_(* #,##0_);_(* \(#,##0\);_(* &quot;-&quot;??_);_(@_)">
                  <c:v>-54</c:v>
                </c:pt>
                <c:pt idx="130" formatCode="_(* #,##0_);_(* \(#,##0\);_(* &quot;-&quot;??_);_(@_)">
                  <c:v>-26</c:v>
                </c:pt>
                <c:pt idx="131" formatCode="_(* #,##0_);_(* \(#,##0\);_(* &quot;-&quot;??_);_(@_)">
                  <c:v>-6</c:v>
                </c:pt>
                <c:pt idx="132" formatCode="_(* #,##0_);_(* \(#,##0\);_(* &quot;-&quot;??_);_(@_)">
                  <c:v>-24</c:v>
                </c:pt>
                <c:pt idx="133" formatCode="_(* #,##0_);_(* \(#,##0\);_(* &quot;-&quot;??_);_(@_)">
                  <c:v>-35</c:v>
                </c:pt>
                <c:pt idx="134" formatCode="_(* #,##0_);_(* \(#,##0\);_(* &quot;-&quot;??_);_(@_)">
                  <c:v>-31</c:v>
                </c:pt>
                <c:pt idx="135" formatCode="_(* #,##0_);_(* \(#,##0\);_(* &quot;-&quot;??_);_(@_)">
                  <c:v>-40</c:v>
                </c:pt>
                <c:pt idx="136" formatCode="_(* #,##0_);_(* \(#,##0\);_(* &quot;-&quot;??_);_(@_)">
                  <c:v>-30</c:v>
                </c:pt>
                <c:pt idx="137" formatCode="_(* #,##0_);_(* \(#,##0\);_(* &quot;-&quot;??_);_(@_)">
                  <c:v>-23</c:v>
                </c:pt>
                <c:pt idx="138" formatCode="_(* #,##0_);_(* \(#,##0\);_(* &quot;-&quot;??_);_(@_)">
                  <c:v>-10</c:v>
                </c:pt>
                <c:pt idx="139" formatCode="_(* #,##0_);_(* \(#,##0\);_(* &quot;-&quot;??_);_(@_)">
                  <c:v>-13</c:v>
                </c:pt>
                <c:pt idx="140" formatCode="_(* #,##0_);_(* \(#,##0\);_(* &quot;-&quot;??_);_(@_)">
                  <c:v>-21</c:v>
                </c:pt>
                <c:pt idx="141" formatCode="_(* #,##0_);_(* \(#,##0\);_(* &quot;-&quot;??_);_(@_)">
                  <c:v>-21</c:v>
                </c:pt>
                <c:pt idx="142" formatCode="_(* #,##0_);_(* \(#,##0\);_(* &quot;-&quot;??_);_(@_)">
                  <c:v>-20</c:v>
                </c:pt>
                <c:pt idx="143" formatCode="_(* #,##0_);_(* \(#,##0\);_(* &quot;-&quot;??_);_(@_)">
                  <c:v>-20</c:v>
                </c:pt>
                <c:pt idx="144" formatCode="_(* #,##0_);_(* \(#,##0\);_(* &quot;-&quot;??_);_(@_)">
                  <c:v>-19</c:v>
                </c:pt>
                <c:pt idx="145" formatCode="_(* #,##0_);_(* \(#,##0\);_(* &quot;-&quot;??_);_(@_)">
                  <c:v>-19</c:v>
                </c:pt>
                <c:pt idx="146" formatCode="_(* #,##0_);_(* \(#,##0\);_(* &quot;-&quot;??_);_(@_)">
                  <c:v>-18</c:v>
                </c:pt>
                <c:pt idx="147" formatCode="_(* #,##0_);_(* \(#,##0\);_(* &quot;-&quot;??_);_(@_)">
                  <c:v>-18</c:v>
                </c:pt>
                <c:pt idx="148" formatCode="_(* #,##0_);_(* \(#,##0\);_(* &quot;-&quot;??_);_(@_)">
                  <c:v>-17</c:v>
                </c:pt>
                <c:pt idx="149" formatCode="_(* #,##0_);_(* \(#,##0\);_(* &quot;-&quot;??_);_(@_)">
                  <c:v>-16</c:v>
                </c:pt>
                <c:pt idx="150" formatCode="_(* #,##0_);_(* \(#,##0\);_(* &quot;-&quot;??_);_(@_)">
                  <c:v>-17</c:v>
                </c:pt>
                <c:pt idx="151" formatCode="_(* #,##0_);_(* \(#,##0\);_(* &quot;-&quot;??_);_(@_)">
                  <c:v>-16</c:v>
                </c:pt>
                <c:pt idx="152" formatCode="_(* #,##0_);_(* \(#,##0\);_(* &quot;-&quot;??_);_(@_)">
                  <c:v>-16</c:v>
                </c:pt>
                <c:pt idx="153" formatCode="_(* #,##0_);_(* \(#,##0\);_(* &quot;-&quot;??_);_(@_)">
                  <c:v>-15</c:v>
                </c:pt>
                <c:pt idx="154" formatCode="_(* #,##0_);_(* \(#,##0\);_(* &quot;-&quot;??_);_(@_)">
                  <c:v>-15</c:v>
                </c:pt>
                <c:pt idx="155" formatCode="_(* #,##0_);_(* \(#,##0\);_(* &quot;-&quot;??_);_(@_)">
                  <c:v>-14</c:v>
                </c:pt>
                <c:pt idx="156" formatCode="_(* #,##0_);_(* \(#,##0\);_(* &quot;-&quot;??_);_(@_)">
                  <c:v>-14</c:v>
                </c:pt>
                <c:pt idx="157" formatCode="_(* #,##0_);_(* \(#,##0\);_(* &quot;-&quot;??_);_(@_)">
                  <c:v>-14</c:v>
                </c:pt>
                <c:pt idx="158" formatCode="_(* #,##0_);_(* \(#,##0\);_(* &quot;-&quot;??_);_(@_)">
                  <c:v>-14</c:v>
                </c:pt>
                <c:pt idx="159" formatCode="_(* #,##0_);_(* \(#,##0\);_(* &quot;-&quot;??_);_(@_)">
                  <c:v>-14</c:v>
                </c:pt>
                <c:pt idx="160" formatCode="_(* #,##0_);_(* \(#,##0\);_(* &quot;-&quot;??_);_(@_)">
                  <c:v>-14</c:v>
                </c:pt>
                <c:pt idx="161" formatCode="_(* #,##0_);_(* \(#,##0\);_(* &quot;-&quot;??_);_(@_)">
                  <c:v>-14</c:v>
                </c:pt>
                <c:pt idx="162" formatCode="_(* #,##0_);_(* \(#,##0\);_(* &quot;-&quot;??_);_(@_)">
                  <c:v>-13</c:v>
                </c:pt>
                <c:pt idx="163" formatCode="_(* #,##0_);_(* \(#,##0\);_(* &quot;-&quot;??_);_(@_)">
                  <c:v>-14</c:v>
                </c:pt>
                <c:pt idx="164" formatCode="_(* #,##0_);_(* \(#,##0\);_(* &quot;-&quot;??_);_(@_)">
                  <c:v>-14</c:v>
                </c:pt>
                <c:pt idx="165" formatCode="_(* #,##0_);_(* \(#,##0\);_(* &quot;-&quot;??_);_(@_)">
                  <c:v>-14</c:v>
                </c:pt>
                <c:pt idx="166" formatCode="_(* #,##0_);_(* \(#,##0\);_(* &quot;-&quot;??_);_(@_)">
                  <c:v>-14</c:v>
                </c:pt>
                <c:pt idx="167" formatCode="_(* #,##0_);_(* \(#,##0\);_(* &quot;-&quot;??_);_(@_)">
                  <c:v>-15</c:v>
                </c:pt>
                <c:pt idx="168" formatCode="_(* #,##0_);_(* \(#,##0\);_(* &quot;-&quot;??_);_(@_)">
                  <c:v>-15</c:v>
                </c:pt>
                <c:pt idx="169" formatCode="_(* #,##0_);_(* \(#,##0\);_(* &quot;-&quot;??_);_(@_)">
                  <c:v>-14</c:v>
                </c:pt>
                <c:pt idx="170" formatCode="_(* #,##0_);_(* \(#,##0\);_(* &quot;-&quot;??_);_(@_)">
                  <c:v>-15</c:v>
                </c:pt>
                <c:pt idx="171" formatCode="_(* #,##0_);_(* \(#,##0\);_(* &quot;-&quot;??_);_(@_)">
                  <c:v>-15</c:v>
                </c:pt>
                <c:pt idx="172" formatCode="_(* #,##0_);_(* \(#,##0\);_(* &quot;-&quot;??_);_(@_)">
                  <c:v>-15</c:v>
                </c:pt>
                <c:pt idx="173" formatCode="_(* #,##0_);_(* \(#,##0\);_(* &quot;-&quot;??_);_(@_)">
                  <c:v>-16</c:v>
                </c:pt>
                <c:pt idx="174" formatCode="_(* #,##0_);_(* \(#,##0\);_(* &quot;-&quot;??_);_(@_)">
                  <c:v>-16</c:v>
                </c:pt>
                <c:pt idx="175" formatCode="_(* #,##0_);_(* \(#,##0\);_(* &quot;-&quot;??_);_(@_)">
                  <c:v>-16</c:v>
                </c:pt>
                <c:pt idx="176" formatCode="_(* #,##0_);_(* \(#,##0\);_(* &quot;-&quot;??_);_(@_)">
                  <c:v>-16</c:v>
                </c:pt>
                <c:pt idx="177" formatCode="_(* #,##0_);_(* \(#,##0\);_(* &quot;-&quot;??_);_(@_)">
                  <c:v>-17</c:v>
                </c:pt>
                <c:pt idx="178" formatCode="_(* #,##0_);_(* \(#,##0\);_(* &quot;-&quot;??_);_(@_)">
                  <c:v>-17</c:v>
                </c:pt>
                <c:pt idx="179" formatCode="_(* #,##0_);_(* \(#,##0\);_(* &quot;-&quot;??_);_(@_)">
                  <c:v>-17</c:v>
                </c:pt>
                <c:pt idx="180" formatCode="_(* #,##0_);_(* \(#,##0\);_(* &quot;-&quot;??_);_(@_)">
                  <c:v>-18</c:v>
                </c:pt>
                <c:pt idx="181" formatCode="_(* #,##0_);_(* \(#,##0\);_(* &quot;-&quot;??_);_(@_)">
                  <c:v>-18</c:v>
                </c:pt>
                <c:pt idx="182" formatCode="_(* #,##0_);_(* \(#,##0\);_(* &quot;-&quot;??_);_(@_)">
                  <c:v>-18</c:v>
                </c:pt>
                <c:pt idx="183" formatCode="_(* #,##0_);_(* \(#,##0\);_(* &quot;-&quot;??_);_(@_)">
                  <c:v>-18</c:v>
                </c:pt>
                <c:pt idx="184" formatCode="_(* #,##0_);_(* \(#,##0\);_(* &quot;-&quot;??_);_(@_)">
                  <c:v>-19</c:v>
                </c:pt>
                <c:pt idx="185" formatCode="_(* #,##0_);_(* \(#,##0\);_(* &quot;-&quot;??_);_(@_)">
                  <c:v>-18</c:v>
                </c:pt>
                <c:pt idx="186" formatCode="_(* #,##0_);_(* \(#,##0\);_(* &quot;-&quot;??_);_(@_)">
                  <c:v>-19</c:v>
                </c:pt>
                <c:pt idx="187" formatCode="_(* #,##0_);_(* \(#,##0\);_(* &quot;-&quot;??_);_(@_)">
                  <c:v>-18</c:v>
                </c:pt>
                <c:pt idx="188" formatCode="_(* #,##0_);_(* \(#,##0\);_(* &quot;-&quot;??_);_(@_)">
                  <c:v>-19</c:v>
                </c:pt>
                <c:pt idx="189" formatCode="_(* #,##0_);_(* \(#,##0\);_(* &quot;-&quot;??_);_(@_)">
                  <c:v>-18</c:v>
                </c:pt>
                <c:pt idx="190" formatCode="_(* #,##0_);_(* \(#,##0\);_(* &quot;-&quot;??_);_(@_)">
                  <c:v>-19</c:v>
                </c:pt>
                <c:pt idx="191" formatCode="_(* #,##0_);_(* \(#,##0\);_(* &quot;-&quot;??_);_(@_)">
                  <c:v>-18</c:v>
                </c:pt>
                <c:pt idx="192" formatCode="_(* #,##0_);_(* \(#,##0\);_(* &quot;-&quot;??_);_(@_)">
                  <c:v>-18</c:v>
                </c:pt>
                <c:pt idx="193" formatCode="_(* #,##0_);_(* \(#,##0\);_(* &quot;-&quot;??_);_(@_)">
                  <c:v>-18</c:v>
                </c:pt>
                <c:pt idx="194" formatCode="_(* #,##0_);_(* \(#,##0\);_(* &quot;-&quot;??_);_(@_)">
                  <c:v>-18</c:v>
                </c:pt>
                <c:pt idx="195" formatCode="_(* #,##0_);_(* \(#,##0\);_(* &quot;-&quot;??_);_(@_)">
                  <c:v>-18</c:v>
                </c:pt>
                <c:pt idx="196" formatCode="_(* #,##0_);_(* \(#,##0\);_(* &quot;-&quot;??_);_(@_)">
                  <c:v>-18</c:v>
                </c:pt>
                <c:pt idx="197" formatCode="_(* #,##0_);_(* \(#,##0\);_(* &quot;-&quot;??_);_(@_)">
                  <c:v>-18</c:v>
                </c:pt>
                <c:pt idx="198" formatCode="_(* #,##0_);_(* \(#,##0\);_(* &quot;-&quot;??_);_(@_)">
                  <c:v>-18</c:v>
                </c:pt>
                <c:pt idx="199" formatCode="_(* #,##0_);_(* \(#,##0\);_(* &quot;-&quot;??_);_(@_)">
                  <c:v>-18</c:v>
                </c:pt>
                <c:pt idx="200" formatCode="_(* #,##0_);_(* \(#,##0\);_(* &quot;-&quot;??_);_(@_)">
                  <c:v>-18</c:v>
                </c:pt>
                <c:pt idx="201" formatCode="_(* #,##0_);_(* \(#,##0\);_(* &quot;-&quot;??_);_(@_)">
                  <c:v>-18</c:v>
                </c:pt>
                <c:pt idx="202" formatCode="_(* #,##0_);_(* \(#,##0\);_(* &quot;-&quot;??_);_(@_)">
                  <c:v>-18</c:v>
                </c:pt>
                <c:pt idx="203" formatCode="_(* #,##0_);_(* \(#,##0\);_(* &quot;-&quot;??_);_(@_)">
                  <c:v>-18</c:v>
                </c:pt>
                <c:pt idx="204" formatCode="_(* #,##0_);_(* \(#,##0\);_(* &quot;-&quot;??_);_(@_)">
                  <c:v>-17</c:v>
                </c:pt>
              </c:numCache>
            </c:numRef>
          </c:val>
        </c:ser>
        <c:marker val="1"/>
        <c:axId val="236321792"/>
        <c:axId val="236339968"/>
      </c:lineChart>
      <c:dateAx>
        <c:axId val="236321792"/>
        <c:scaling>
          <c:orientation val="minMax"/>
        </c:scaling>
        <c:axPos val="b"/>
        <c:numFmt formatCode="mmm\-yy" sourceLinked="0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339968"/>
        <c:crosses val="autoZero"/>
        <c:auto val="1"/>
        <c:lblOffset val="100"/>
        <c:baseTimeUnit val="months"/>
        <c:majorUnit val="6"/>
        <c:majorTimeUnit val="months"/>
        <c:minorUnit val="2"/>
        <c:minorTimeUnit val="months"/>
      </c:dateAx>
      <c:valAx>
        <c:axId val="236339968"/>
        <c:scaling>
          <c:orientation val="minMax"/>
          <c:max val="300"/>
          <c:min val="-300"/>
        </c:scaling>
        <c:axPos val="l"/>
        <c:majorGridlines/>
        <c:numFmt formatCode="#,##0_);[Red]\(#,##0\)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321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522790382427578"/>
          <c:y val="0.91067964494388476"/>
          <c:w val="0.55302245322101562"/>
          <c:h val="6.464210817868872E-2"/>
        </c:manualLayout>
      </c:layout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55" l="0.70000000000000062" r="0.70000000000000062" t="0.7500000000000085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PEF Street Lighting Customer Growth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9.993837726806043E-2"/>
          <c:y val="8.6026721534180201E-2"/>
          <c:w val="0.87848506774491031"/>
          <c:h val="0.64606420351303528"/>
        </c:manualLayout>
      </c:layout>
      <c:lineChart>
        <c:grouping val="standard"/>
        <c:ser>
          <c:idx val="0"/>
          <c:order val="0"/>
          <c:tx>
            <c:v>Actual</c:v>
          </c:tx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[2]SHL!$G$125:$G$329</c:f>
              <c:numCache>
                <c:formatCode>General</c:formatCode>
                <c:ptCount val="205"/>
                <c:pt idx="0">
                  <c:v>-50</c:v>
                </c:pt>
                <c:pt idx="1">
                  <c:v>-46</c:v>
                </c:pt>
                <c:pt idx="2">
                  <c:v>-30</c:v>
                </c:pt>
                <c:pt idx="3">
                  <c:v>-41</c:v>
                </c:pt>
                <c:pt idx="4">
                  <c:v>-39</c:v>
                </c:pt>
                <c:pt idx="5">
                  <c:v>-47</c:v>
                </c:pt>
                <c:pt idx="6">
                  <c:v>-42</c:v>
                </c:pt>
                <c:pt idx="7">
                  <c:v>-47</c:v>
                </c:pt>
                <c:pt idx="8">
                  <c:v>-59</c:v>
                </c:pt>
                <c:pt idx="9">
                  <c:v>-57</c:v>
                </c:pt>
                <c:pt idx="10">
                  <c:v>-55</c:v>
                </c:pt>
                <c:pt idx="11">
                  <c:v>-54</c:v>
                </c:pt>
                <c:pt idx="12">
                  <c:v>-47</c:v>
                </c:pt>
                <c:pt idx="13">
                  <c:v>-54</c:v>
                </c:pt>
                <c:pt idx="14">
                  <c:v>-69</c:v>
                </c:pt>
                <c:pt idx="15">
                  <c:v>-61</c:v>
                </c:pt>
                <c:pt idx="16">
                  <c:v>-63</c:v>
                </c:pt>
                <c:pt idx="17">
                  <c:v>-66</c:v>
                </c:pt>
                <c:pt idx="18">
                  <c:v>-71</c:v>
                </c:pt>
                <c:pt idx="19">
                  <c:v>-71</c:v>
                </c:pt>
                <c:pt idx="20">
                  <c:v>-58</c:v>
                </c:pt>
                <c:pt idx="21">
                  <c:v>-59</c:v>
                </c:pt>
                <c:pt idx="22">
                  <c:v>-60</c:v>
                </c:pt>
                <c:pt idx="23">
                  <c:v>-62</c:v>
                </c:pt>
                <c:pt idx="24">
                  <c:v>-62</c:v>
                </c:pt>
                <c:pt idx="25">
                  <c:v>-55</c:v>
                </c:pt>
                <c:pt idx="26">
                  <c:v>-53</c:v>
                </c:pt>
                <c:pt idx="27">
                  <c:v>-53</c:v>
                </c:pt>
                <c:pt idx="28">
                  <c:v>-53</c:v>
                </c:pt>
                <c:pt idx="29">
                  <c:v>-66</c:v>
                </c:pt>
                <c:pt idx="30">
                  <c:v>-63</c:v>
                </c:pt>
                <c:pt idx="31">
                  <c:v>-58</c:v>
                </c:pt>
                <c:pt idx="32">
                  <c:v>-68</c:v>
                </c:pt>
                <c:pt idx="33">
                  <c:v>-68</c:v>
                </c:pt>
                <c:pt idx="34">
                  <c:v>-66</c:v>
                </c:pt>
                <c:pt idx="35">
                  <c:v>-65</c:v>
                </c:pt>
                <c:pt idx="36">
                  <c:v>-60</c:v>
                </c:pt>
                <c:pt idx="37">
                  <c:v>-68</c:v>
                </c:pt>
                <c:pt idx="38">
                  <c:v>-62</c:v>
                </c:pt>
                <c:pt idx="39">
                  <c:v>-58</c:v>
                </c:pt>
                <c:pt idx="40">
                  <c:v>-43</c:v>
                </c:pt>
                <c:pt idx="41">
                  <c:v>-43</c:v>
                </c:pt>
                <c:pt idx="42">
                  <c:v>-42</c:v>
                </c:pt>
                <c:pt idx="43">
                  <c:v>-42</c:v>
                </c:pt>
                <c:pt idx="44">
                  <c:v>-40</c:v>
                </c:pt>
                <c:pt idx="45">
                  <c:v>-35</c:v>
                </c:pt>
                <c:pt idx="46">
                  <c:v>-40</c:v>
                </c:pt>
                <c:pt idx="47">
                  <c:v>-41</c:v>
                </c:pt>
                <c:pt idx="48">
                  <c:v>-49</c:v>
                </c:pt>
                <c:pt idx="49">
                  <c:v>-45</c:v>
                </c:pt>
                <c:pt idx="50">
                  <c:v>-48</c:v>
                </c:pt>
                <c:pt idx="51">
                  <c:v>-50</c:v>
                </c:pt>
                <c:pt idx="52">
                  <c:v>-55</c:v>
                </c:pt>
                <c:pt idx="53">
                  <c:v>-47</c:v>
                </c:pt>
                <c:pt idx="54">
                  <c:v>-57</c:v>
                </c:pt>
                <c:pt idx="55">
                  <c:v>-59</c:v>
                </c:pt>
                <c:pt idx="56">
                  <c:v>-59</c:v>
                </c:pt>
                <c:pt idx="57">
                  <c:v>-67</c:v>
                </c:pt>
                <c:pt idx="58">
                  <c:v>-67</c:v>
                </c:pt>
                <c:pt idx="59">
                  <c:v>-59</c:v>
                </c:pt>
                <c:pt idx="60">
                  <c:v>-51</c:v>
                </c:pt>
                <c:pt idx="61">
                  <c:v>-47</c:v>
                </c:pt>
                <c:pt idx="62">
                  <c:v>-41</c:v>
                </c:pt>
                <c:pt idx="63">
                  <c:v>-40</c:v>
                </c:pt>
                <c:pt idx="64">
                  <c:v>-57</c:v>
                </c:pt>
                <c:pt idx="65">
                  <c:v>-51</c:v>
                </c:pt>
                <c:pt idx="66">
                  <c:v>-44</c:v>
                </c:pt>
                <c:pt idx="67">
                  <c:v>-41</c:v>
                </c:pt>
                <c:pt idx="68">
                  <c:v>-36</c:v>
                </c:pt>
                <c:pt idx="69">
                  <c:v>-28</c:v>
                </c:pt>
                <c:pt idx="70">
                  <c:v>-21</c:v>
                </c:pt>
                <c:pt idx="71">
                  <c:v>-24</c:v>
                </c:pt>
                <c:pt idx="72">
                  <c:v>-23</c:v>
                </c:pt>
                <c:pt idx="73">
                  <c:v>-16</c:v>
                </c:pt>
                <c:pt idx="74">
                  <c:v>-36</c:v>
                </c:pt>
                <c:pt idx="75">
                  <c:v>-39</c:v>
                </c:pt>
                <c:pt idx="76">
                  <c:v>-31</c:v>
                </c:pt>
                <c:pt idx="77">
                  <c:v>-32</c:v>
                </c:pt>
                <c:pt idx="78">
                  <c:v>-31</c:v>
                </c:pt>
                <c:pt idx="79">
                  <c:v>-27</c:v>
                </c:pt>
                <c:pt idx="80">
                  <c:v>-30</c:v>
                </c:pt>
                <c:pt idx="81">
                  <c:v>-27</c:v>
                </c:pt>
                <c:pt idx="82">
                  <c:v>-23</c:v>
                </c:pt>
                <c:pt idx="83">
                  <c:v>-23</c:v>
                </c:pt>
                <c:pt idx="84">
                  <c:v>-28</c:v>
                </c:pt>
                <c:pt idx="85">
                  <c:v>-42</c:v>
                </c:pt>
                <c:pt idx="86">
                  <c:v>-26</c:v>
                </c:pt>
                <c:pt idx="87">
                  <c:v>-19</c:v>
                </c:pt>
                <c:pt idx="88">
                  <c:v>-18</c:v>
                </c:pt>
                <c:pt idx="89">
                  <c:v>14</c:v>
                </c:pt>
                <c:pt idx="90">
                  <c:v>21</c:v>
                </c:pt>
                <c:pt idx="91">
                  <c:v>15</c:v>
                </c:pt>
                <c:pt idx="92">
                  <c:v>18</c:v>
                </c:pt>
                <c:pt idx="93">
                  <c:v>16</c:v>
                </c:pt>
                <c:pt idx="94">
                  <c:v>9</c:v>
                </c:pt>
                <c:pt idx="95">
                  <c:v>8</c:v>
                </c:pt>
                <c:pt idx="96">
                  <c:v>3</c:v>
                </c:pt>
                <c:pt idx="97">
                  <c:v>-10</c:v>
                </c:pt>
                <c:pt idx="98">
                  <c:v>-27</c:v>
                </c:pt>
                <c:pt idx="99">
                  <c:v>-30</c:v>
                </c:pt>
                <c:pt idx="100">
                  <c:v>-27</c:v>
                </c:pt>
                <c:pt idx="101">
                  <c:v>-62</c:v>
                </c:pt>
                <c:pt idx="102">
                  <c:v>-69</c:v>
                </c:pt>
                <c:pt idx="103">
                  <c:v>-66</c:v>
                </c:pt>
                <c:pt idx="104">
                  <c:v>-73</c:v>
                </c:pt>
                <c:pt idx="105">
                  <c:v>-78</c:v>
                </c:pt>
                <c:pt idx="106">
                  <c:v>-78</c:v>
                </c:pt>
                <c:pt idx="107">
                  <c:v>-74</c:v>
                </c:pt>
                <c:pt idx="108">
                  <c:v>-69</c:v>
                </c:pt>
                <c:pt idx="109">
                  <c:v>-50</c:v>
                </c:pt>
                <c:pt idx="110">
                  <c:v>-30</c:v>
                </c:pt>
                <c:pt idx="111">
                  <c:v>-29</c:v>
                </c:pt>
                <c:pt idx="112">
                  <c:v>-28</c:v>
                </c:pt>
                <c:pt idx="113">
                  <c:v>-21</c:v>
                </c:pt>
                <c:pt idx="114">
                  <c:v>-22</c:v>
                </c:pt>
                <c:pt idx="115">
                  <c:v>19</c:v>
                </c:pt>
                <c:pt idx="116">
                  <c:v>24</c:v>
                </c:pt>
                <c:pt idx="117">
                  <c:v>26</c:v>
                </c:pt>
                <c:pt idx="118">
                  <c:v>26</c:v>
                </c:pt>
                <c:pt idx="119">
                  <c:v>23</c:v>
                </c:pt>
                <c:pt idx="120">
                  <c:v>22</c:v>
                </c:pt>
                <c:pt idx="121">
                  <c:v>20</c:v>
                </c:pt>
                <c:pt idx="122">
                  <c:v>18</c:v>
                </c:pt>
                <c:pt idx="123">
                  <c:v>20</c:v>
                </c:pt>
                <c:pt idx="124">
                  <c:v>19</c:v>
                </c:pt>
                <c:pt idx="125">
                  <c:v>15</c:v>
                </c:pt>
                <c:pt idx="126">
                  <c:v>17</c:v>
                </c:pt>
                <c:pt idx="127">
                  <c:v>-23</c:v>
                </c:pt>
                <c:pt idx="128">
                  <c:v>-23</c:v>
                </c:pt>
                <c:pt idx="129">
                  <c:v>-18</c:v>
                </c:pt>
                <c:pt idx="130">
                  <c:v>-16</c:v>
                </c:pt>
                <c:pt idx="131">
                  <c:v>-17</c:v>
                </c:pt>
              </c:numCache>
            </c:numRef>
          </c:val>
        </c:ser>
        <c:ser>
          <c:idx val="1"/>
          <c:order val="1"/>
          <c:tx>
            <c:v>Sep12F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[11]FCST!$AP$87:$AP$291</c:f>
              <c:numCache>
                <c:formatCode>General</c:formatCode>
                <c:ptCount val="205"/>
                <c:pt idx="115">
                  <c:v>19</c:v>
                </c:pt>
                <c:pt idx="116">
                  <c:v>1</c:v>
                </c:pt>
                <c:pt idx="117">
                  <c:v>7</c:v>
                </c:pt>
                <c:pt idx="118">
                  <c:v>11</c:v>
                </c:pt>
                <c:pt idx="119">
                  <c:v>10</c:v>
                </c:pt>
                <c:pt idx="120">
                  <c:v>14</c:v>
                </c:pt>
                <c:pt idx="121">
                  <c:v>14</c:v>
                </c:pt>
                <c:pt idx="122">
                  <c:v>14</c:v>
                </c:pt>
                <c:pt idx="123">
                  <c:v>15</c:v>
                </c:pt>
                <c:pt idx="124">
                  <c:v>16</c:v>
                </c:pt>
                <c:pt idx="125">
                  <c:v>18</c:v>
                </c:pt>
                <c:pt idx="126">
                  <c:v>22</c:v>
                </c:pt>
                <c:pt idx="127">
                  <c:v>-16</c:v>
                </c:pt>
                <c:pt idx="128">
                  <c:v>9</c:v>
                </c:pt>
                <c:pt idx="129">
                  <c:v>10</c:v>
                </c:pt>
                <c:pt idx="130">
                  <c:v>11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11</c:v>
                </c:pt>
                <c:pt idx="145">
                  <c:v>10</c:v>
                </c:pt>
                <c:pt idx="146">
                  <c:v>9</c:v>
                </c:pt>
                <c:pt idx="147">
                  <c:v>8</c:v>
                </c:pt>
                <c:pt idx="148">
                  <c:v>7</c:v>
                </c:pt>
                <c:pt idx="149">
                  <c:v>6</c:v>
                </c:pt>
                <c:pt idx="150">
                  <c:v>5</c:v>
                </c:pt>
                <c:pt idx="151">
                  <c:v>4</c:v>
                </c:pt>
                <c:pt idx="152">
                  <c:v>3</c:v>
                </c:pt>
                <c:pt idx="153">
                  <c:v>2</c:v>
                </c:pt>
                <c:pt idx="154">
                  <c:v>1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</c:ser>
        <c:ser>
          <c:idx val="2"/>
          <c:order val="2"/>
          <c:tx>
            <c:v>SEPT13F</c:v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FCST!$AP$87:$AP$291</c:f>
              <c:numCache>
                <c:formatCode>General</c:formatCode>
                <c:ptCount val="205"/>
                <c:pt idx="126" formatCode="_(* #,##0_);_(* \(#,##0\);_(* &quot;-&quot;??_);_(@_)">
                  <c:v>17</c:v>
                </c:pt>
                <c:pt idx="127" formatCode="_(* #,##0_);_(* \(#,##0\);_(* &quot;-&quot;??_);_(@_)">
                  <c:v>-23</c:v>
                </c:pt>
                <c:pt idx="128" formatCode="_(* #,##0_);_(* \(#,##0\);_(* &quot;-&quot;??_);_(@_)">
                  <c:v>-23</c:v>
                </c:pt>
                <c:pt idx="129" formatCode="_(* #,##0_);_(* \(#,##0\);_(* &quot;-&quot;??_);_(@_)">
                  <c:v>-20</c:v>
                </c:pt>
                <c:pt idx="130" formatCode="_(* #,##0_);_(* \(#,##0\);_(* &quot;-&quot;??_);_(@_)">
                  <c:v>-17</c:v>
                </c:pt>
                <c:pt idx="131" formatCode="_(* #,##0_);_(* \(#,##0\);_(* &quot;-&quot;??_);_(@_)">
                  <c:v>-15</c:v>
                </c:pt>
                <c:pt idx="132" formatCode="_(* #,##0_);_(* \(#,##0\);_(* &quot;-&quot;??_);_(@_)">
                  <c:v>-12</c:v>
                </c:pt>
                <c:pt idx="133" formatCode="_(* #,##0_);_(* \(#,##0\);_(* &quot;-&quot;??_);_(@_)">
                  <c:v>-12</c:v>
                </c:pt>
                <c:pt idx="134" formatCode="_(* #,##0_);_(* \(#,##0\);_(* &quot;-&quot;??_);_(@_)">
                  <c:v>-12</c:v>
                </c:pt>
                <c:pt idx="135" formatCode="_(* #,##0_);_(* \(#,##0\);_(* &quot;-&quot;??_);_(@_)">
                  <c:v>-15</c:v>
                </c:pt>
                <c:pt idx="136" formatCode="_(* #,##0_);_(* \(#,##0\);_(* &quot;-&quot;??_);_(@_)">
                  <c:v>-15</c:v>
                </c:pt>
                <c:pt idx="137" formatCode="_(* #,##0_);_(* \(#,##0\);_(* &quot;-&quot;??_);_(@_)">
                  <c:v>-10</c:v>
                </c:pt>
                <c:pt idx="138" formatCode="_(* #,##0_);_(* \(#,##0\);_(* &quot;-&quot;??_);_(@_)">
                  <c:v>-10</c:v>
                </c:pt>
                <c:pt idx="139" formatCode="_(* #,##0_);_(* \(#,##0\);_(* &quot;-&quot;??_);_(@_)">
                  <c:v>-10</c:v>
                </c:pt>
                <c:pt idx="140" formatCode="_(* #,##0_);_(* \(#,##0\);_(* &quot;-&quot;??_);_(@_)">
                  <c:v>-10</c:v>
                </c:pt>
                <c:pt idx="141" formatCode="_(* #,##0_);_(* \(#,##0\);_(* &quot;-&quot;??_);_(@_)">
                  <c:v>-9</c:v>
                </c:pt>
                <c:pt idx="142" formatCode="_(* #,##0_);_(* \(#,##0\);_(* &quot;-&quot;??_);_(@_)">
                  <c:v>-9</c:v>
                </c:pt>
                <c:pt idx="143" formatCode="_(* #,##0_);_(* \(#,##0\);_(* &quot;-&quot;??_);_(@_)">
                  <c:v>-10</c:v>
                </c:pt>
                <c:pt idx="144" formatCode="_(* #,##0_);_(* \(#,##0\);_(* &quot;-&quot;??_);_(@_)">
                  <c:v>-10</c:v>
                </c:pt>
                <c:pt idx="145" formatCode="_(* #,##0_);_(* \(#,##0\);_(* &quot;-&quot;??_);_(@_)">
                  <c:v>-9</c:v>
                </c:pt>
                <c:pt idx="146" formatCode="_(* #,##0_);_(* \(#,##0\);_(* &quot;-&quot;??_);_(@_)">
                  <c:v>-9</c:v>
                </c:pt>
                <c:pt idx="147" formatCode="_(* #,##0_);_(* \(#,##0\);_(* &quot;-&quot;??_);_(@_)">
                  <c:v>-9</c:v>
                </c:pt>
                <c:pt idx="148" formatCode="_(* #,##0_);_(* \(#,##0\);_(* &quot;-&quot;??_);_(@_)">
                  <c:v>-8</c:v>
                </c:pt>
                <c:pt idx="149" formatCode="_(* #,##0_);_(* \(#,##0\);_(* &quot;-&quot;??_);_(@_)">
                  <c:v>-9</c:v>
                </c:pt>
                <c:pt idx="150" formatCode="_(* #,##0_);_(* \(#,##0\);_(* &quot;-&quot;??_);_(@_)">
                  <c:v>-9</c:v>
                </c:pt>
                <c:pt idx="151" formatCode="_(* #,##0_);_(* \(#,##0\);_(* &quot;-&quot;??_);_(@_)">
                  <c:v>-8</c:v>
                </c:pt>
                <c:pt idx="152" formatCode="_(* #,##0_);_(* \(#,##0\);_(* &quot;-&quot;??_);_(@_)">
                  <c:v>-8</c:v>
                </c:pt>
                <c:pt idx="153" formatCode="_(* #,##0_);_(* \(#,##0\);_(* &quot;-&quot;??_);_(@_)">
                  <c:v>-8</c:v>
                </c:pt>
                <c:pt idx="154" formatCode="_(* #,##0_);_(* \(#,##0\);_(* &quot;-&quot;??_);_(@_)">
                  <c:v>-8</c:v>
                </c:pt>
                <c:pt idx="155" formatCode="_(* #,##0_);_(* \(#,##0\);_(* &quot;-&quot;??_);_(@_)">
                  <c:v>-8</c:v>
                </c:pt>
                <c:pt idx="156" formatCode="_(* #,##0_);_(* \(#,##0\);_(* &quot;-&quot;??_);_(@_)">
                  <c:v>-7</c:v>
                </c:pt>
                <c:pt idx="157" formatCode="_(* #,##0_);_(* \(#,##0\);_(* &quot;-&quot;??_);_(@_)">
                  <c:v>-8</c:v>
                </c:pt>
                <c:pt idx="158" formatCode="_(* #,##0_);_(* \(#,##0\);_(* &quot;-&quot;??_);_(@_)">
                  <c:v>-7</c:v>
                </c:pt>
                <c:pt idx="159" formatCode="_(* #,##0_);_(* \(#,##0\);_(* &quot;-&quot;??_);_(@_)">
                  <c:v>-7</c:v>
                </c:pt>
                <c:pt idx="160" formatCode="_(* #,##0_);_(* \(#,##0\);_(* &quot;-&quot;??_);_(@_)">
                  <c:v>-7</c:v>
                </c:pt>
                <c:pt idx="161" formatCode="_(* #,##0_);_(* \(#,##0\);_(* &quot;-&quot;??_);_(@_)">
                  <c:v>-7</c:v>
                </c:pt>
                <c:pt idx="162" formatCode="_(* #,##0_);_(* \(#,##0\);_(* &quot;-&quot;??_);_(@_)">
                  <c:v>-6</c:v>
                </c:pt>
                <c:pt idx="163" formatCode="_(* #,##0_);_(* \(#,##0\);_(* &quot;-&quot;??_);_(@_)">
                  <c:v>-7</c:v>
                </c:pt>
                <c:pt idx="164" formatCode="_(* #,##0_);_(* \(#,##0\);_(* &quot;-&quot;??_);_(@_)">
                  <c:v>-6</c:v>
                </c:pt>
                <c:pt idx="165" formatCode="_(* #,##0_);_(* \(#,##0\);_(* &quot;-&quot;??_);_(@_)">
                  <c:v>-7</c:v>
                </c:pt>
                <c:pt idx="166" formatCode="_(* #,##0_);_(* \(#,##0\);_(* &quot;-&quot;??_);_(@_)">
                  <c:v>-6</c:v>
                </c:pt>
                <c:pt idx="167" formatCode="_(* #,##0_);_(* \(#,##0\);_(* &quot;-&quot;??_);_(@_)">
                  <c:v>-6</c:v>
                </c:pt>
                <c:pt idx="168" formatCode="_(* #,##0_);_(* \(#,##0\);_(* &quot;-&quot;??_);_(@_)">
                  <c:v>-6</c:v>
                </c:pt>
                <c:pt idx="169" formatCode="_(* #,##0_);_(* \(#,##0\);_(* &quot;-&quot;??_);_(@_)">
                  <c:v>-6</c:v>
                </c:pt>
                <c:pt idx="170" formatCode="_(* #,##0_);_(* \(#,##0\);_(* &quot;-&quot;??_);_(@_)">
                  <c:v>-6</c:v>
                </c:pt>
                <c:pt idx="171" formatCode="_(* #,##0_);_(* \(#,##0\);_(* &quot;-&quot;??_);_(@_)">
                  <c:v>-6</c:v>
                </c:pt>
                <c:pt idx="172" formatCode="_(* #,##0_);_(* \(#,##0\);_(* &quot;-&quot;??_);_(@_)">
                  <c:v>-6</c:v>
                </c:pt>
                <c:pt idx="173" formatCode="_(* #,##0_);_(* \(#,##0\);_(* &quot;-&quot;??_);_(@_)">
                  <c:v>-5</c:v>
                </c:pt>
                <c:pt idx="174" formatCode="_(* #,##0_);_(* \(#,##0\);_(* &quot;-&quot;??_);_(@_)">
                  <c:v>-6</c:v>
                </c:pt>
                <c:pt idx="175" formatCode="_(* #,##0_);_(* \(#,##0\);_(* &quot;-&quot;??_);_(@_)">
                  <c:v>-5</c:v>
                </c:pt>
                <c:pt idx="176" formatCode="_(* #,##0_);_(* \(#,##0\);_(* &quot;-&quot;??_);_(@_)">
                  <c:v>-6</c:v>
                </c:pt>
                <c:pt idx="177" formatCode="_(* #,##0_);_(* \(#,##0\);_(* &quot;-&quot;??_);_(@_)">
                  <c:v>-5</c:v>
                </c:pt>
                <c:pt idx="178" formatCode="_(* #,##0_);_(* \(#,##0\);_(* &quot;-&quot;??_);_(@_)">
                  <c:v>-5</c:v>
                </c:pt>
                <c:pt idx="179" formatCode="_(* #,##0_);_(* \(#,##0\);_(* &quot;-&quot;??_);_(@_)">
                  <c:v>-5</c:v>
                </c:pt>
                <c:pt idx="180" formatCode="_(* #,##0_);_(* \(#,##0\);_(* &quot;-&quot;??_);_(@_)">
                  <c:v>-5</c:v>
                </c:pt>
                <c:pt idx="181" formatCode="_(* #,##0_);_(* \(#,##0\);_(* &quot;-&quot;??_);_(@_)">
                  <c:v>-5</c:v>
                </c:pt>
                <c:pt idx="182" formatCode="_(* #,##0_);_(* \(#,##0\);_(* &quot;-&quot;??_);_(@_)">
                  <c:v>-5</c:v>
                </c:pt>
                <c:pt idx="183" formatCode="_(* #,##0_);_(* \(#,##0\);_(* &quot;-&quot;??_);_(@_)">
                  <c:v>-4</c:v>
                </c:pt>
                <c:pt idx="184" formatCode="_(* #,##0_);_(* \(#,##0\);_(* &quot;-&quot;??_);_(@_)">
                  <c:v>-5</c:v>
                </c:pt>
                <c:pt idx="185" formatCode="_(* #,##0_);_(* \(#,##0\);_(* &quot;-&quot;??_);_(@_)">
                  <c:v>-5</c:v>
                </c:pt>
                <c:pt idx="186" formatCode="_(* #,##0_);_(* \(#,##0\);_(* &quot;-&quot;??_);_(@_)">
                  <c:v>-4</c:v>
                </c:pt>
                <c:pt idx="187" formatCode="_(* #,##0_);_(* \(#,##0\);_(* &quot;-&quot;??_);_(@_)">
                  <c:v>-5</c:v>
                </c:pt>
                <c:pt idx="188" formatCode="_(* #,##0_);_(* \(#,##0\);_(* &quot;-&quot;??_);_(@_)">
                  <c:v>-4</c:v>
                </c:pt>
                <c:pt idx="189" formatCode="_(* #,##0_);_(* \(#,##0\);_(* &quot;-&quot;??_);_(@_)">
                  <c:v>-4</c:v>
                </c:pt>
                <c:pt idx="190" formatCode="_(* #,##0_);_(* \(#,##0\);_(* &quot;-&quot;??_);_(@_)">
                  <c:v>-5</c:v>
                </c:pt>
                <c:pt idx="191" formatCode="_(* #,##0_);_(* \(#,##0\);_(* &quot;-&quot;??_);_(@_)">
                  <c:v>-4</c:v>
                </c:pt>
                <c:pt idx="192" formatCode="_(* #,##0_);_(* \(#,##0\);_(* &quot;-&quot;??_);_(@_)">
                  <c:v>-4</c:v>
                </c:pt>
                <c:pt idx="193" formatCode="_(* #,##0_);_(* \(#,##0\);_(* &quot;-&quot;??_);_(@_)">
                  <c:v>-4</c:v>
                </c:pt>
                <c:pt idx="194" formatCode="_(* #,##0_);_(* \(#,##0\);_(* &quot;-&quot;??_);_(@_)">
                  <c:v>-4</c:v>
                </c:pt>
                <c:pt idx="195" formatCode="_(* #,##0_);_(* \(#,##0\);_(* &quot;-&quot;??_);_(@_)">
                  <c:v>-4</c:v>
                </c:pt>
                <c:pt idx="196" formatCode="_(* #,##0_);_(* \(#,##0\);_(* &quot;-&quot;??_);_(@_)">
                  <c:v>-3</c:v>
                </c:pt>
                <c:pt idx="197" formatCode="_(* #,##0_);_(* \(#,##0\);_(* &quot;-&quot;??_);_(@_)">
                  <c:v>-4</c:v>
                </c:pt>
                <c:pt idx="198" formatCode="_(* #,##0_);_(* \(#,##0\);_(* &quot;-&quot;??_);_(@_)">
                  <c:v>-4</c:v>
                </c:pt>
                <c:pt idx="199" formatCode="_(* #,##0_);_(* \(#,##0\);_(* &quot;-&quot;??_);_(@_)">
                  <c:v>-3</c:v>
                </c:pt>
                <c:pt idx="200" formatCode="_(* #,##0_);_(* \(#,##0\);_(* &quot;-&quot;??_);_(@_)">
                  <c:v>-4</c:v>
                </c:pt>
                <c:pt idx="201" formatCode="_(* #,##0_);_(* \(#,##0\);_(* &quot;-&quot;??_);_(@_)">
                  <c:v>-4</c:v>
                </c:pt>
                <c:pt idx="202" formatCode="_(* #,##0_);_(* \(#,##0\);_(* &quot;-&quot;??_);_(@_)">
                  <c:v>-3</c:v>
                </c:pt>
                <c:pt idx="203" formatCode="_(* #,##0_);_(* \(#,##0\);_(* &quot;-&quot;??_);_(@_)">
                  <c:v>-3</c:v>
                </c:pt>
                <c:pt idx="204" formatCode="_(* #,##0_);_(* \(#,##0\);_(* &quot;-&quot;??_);_(@_)">
                  <c:v>-4</c:v>
                </c:pt>
              </c:numCache>
            </c:numRef>
          </c:val>
        </c:ser>
        <c:marker val="1"/>
        <c:axId val="236371328"/>
        <c:axId val="236381312"/>
      </c:lineChart>
      <c:catAx>
        <c:axId val="236371328"/>
        <c:scaling>
          <c:orientation val="minMax"/>
        </c:scaling>
        <c:axPos val="b"/>
        <c:numFmt formatCode="mmm\-yy" sourceLinked="0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381312"/>
        <c:crosses val="autoZero"/>
        <c:auto val="1"/>
        <c:lblAlgn val="ctr"/>
        <c:lblOffset val="100"/>
        <c:tickLblSkip val="6"/>
        <c:tickMarkSkip val="1"/>
        <c:noMultiLvlLbl val="1"/>
      </c:catAx>
      <c:valAx>
        <c:axId val="236381312"/>
        <c:scaling>
          <c:orientation val="minMax"/>
          <c:max val="100"/>
        </c:scaling>
        <c:axPos val="l"/>
        <c:majorGridlines/>
        <c:numFmt formatCode="#,##0_);[Red]\(#,##0\)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37132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/>
              <a:t>PEF Governmental Customer Growth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9.9938377268060499E-2"/>
          <c:y val="8.6026721534180201E-2"/>
          <c:w val="0.87848506774491031"/>
          <c:h val="0.64606420351303573"/>
        </c:manualLayout>
      </c:layout>
      <c:lineChart>
        <c:grouping val="standard"/>
        <c:ser>
          <c:idx val="0"/>
          <c:order val="0"/>
          <c:tx>
            <c:v>Actual</c:v>
          </c:tx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[2]SPA!$G$125:$G$329</c:f>
              <c:numCache>
                <c:formatCode>General</c:formatCode>
                <c:ptCount val="205"/>
                <c:pt idx="0">
                  <c:v>500</c:v>
                </c:pt>
                <c:pt idx="1">
                  <c:v>445</c:v>
                </c:pt>
                <c:pt idx="2">
                  <c:v>373</c:v>
                </c:pt>
                <c:pt idx="3">
                  <c:v>545</c:v>
                </c:pt>
                <c:pt idx="4">
                  <c:v>490</c:v>
                </c:pt>
                <c:pt idx="5">
                  <c:v>466</c:v>
                </c:pt>
                <c:pt idx="6">
                  <c:v>542</c:v>
                </c:pt>
                <c:pt idx="7">
                  <c:v>731</c:v>
                </c:pt>
                <c:pt idx="8">
                  <c:v>576</c:v>
                </c:pt>
                <c:pt idx="9">
                  <c:v>671</c:v>
                </c:pt>
                <c:pt idx="10">
                  <c:v>604</c:v>
                </c:pt>
                <c:pt idx="11">
                  <c:v>903</c:v>
                </c:pt>
                <c:pt idx="12">
                  <c:v>856</c:v>
                </c:pt>
                <c:pt idx="13">
                  <c:v>765</c:v>
                </c:pt>
                <c:pt idx="14">
                  <c:v>915</c:v>
                </c:pt>
                <c:pt idx="15">
                  <c:v>717</c:v>
                </c:pt>
                <c:pt idx="16">
                  <c:v>880</c:v>
                </c:pt>
                <c:pt idx="17">
                  <c:v>855</c:v>
                </c:pt>
                <c:pt idx="18">
                  <c:v>844</c:v>
                </c:pt>
                <c:pt idx="19">
                  <c:v>675</c:v>
                </c:pt>
                <c:pt idx="20">
                  <c:v>799</c:v>
                </c:pt>
                <c:pt idx="21">
                  <c:v>970</c:v>
                </c:pt>
                <c:pt idx="22">
                  <c:v>924</c:v>
                </c:pt>
                <c:pt idx="23">
                  <c:v>571</c:v>
                </c:pt>
                <c:pt idx="24">
                  <c:v>486</c:v>
                </c:pt>
                <c:pt idx="25">
                  <c:v>545</c:v>
                </c:pt>
                <c:pt idx="26">
                  <c:v>497</c:v>
                </c:pt>
                <c:pt idx="27">
                  <c:v>541</c:v>
                </c:pt>
                <c:pt idx="28">
                  <c:v>419</c:v>
                </c:pt>
                <c:pt idx="29">
                  <c:v>163</c:v>
                </c:pt>
                <c:pt idx="30">
                  <c:v>141</c:v>
                </c:pt>
                <c:pt idx="31">
                  <c:v>233</c:v>
                </c:pt>
                <c:pt idx="32">
                  <c:v>232</c:v>
                </c:pt>
                <c:pt idx="33">
                  <c:v>60</c:v>
                </c:pt>
                <c:pt idx="34">
                  <c:v>138</c:v>
                </c:pt>
                <c:pt idx="35">
                  <c:v>189</c:v>
                </c:pt>
                <c:pt idx="36">
                  <c:v>314</c:v>
                </c:pt>
                <c:pt idx="37">
                  <c:v>285</c:v>
                </c:pt>
                <c:pt idx="38">
                  <c:v>288</c:v>
                </c:pt>
                <c:pt idx="39">
                  <c:v>235</c:v>
                </c:pt>
                <c:pt idx="40">
                  <c:v>282</c:v>
                </c:pt>
                <c:pt idx="41">
                  <c:v>606</c:v>
                </c:pt>
                <c:pt idx="42">
                  <c:v>638</c:v>
                </c:pt>
                <c:pt idx="43">
                  <c:v>721</c:v>
                </c:pt>
                <c:pt idx="44">
                  <c:v>657</c:v>
                </c:pt>
                <c:pt idx="45">
                  <c:v>746</c:v>
                </c:pt>
                <c:pt idx="46">
                  <c:v>636</c:v>
                </c:pt>
                <c:pt idx="47">
                  <c:v>854</c:v>
                </c:pt>
                <c:pt idx="48">
                  <c:v>791</c:v>
                </c:pt>
                <c:pt idx="49">
                  <c:v>822</c:v>
                </c:pt>
                <c:pt idx="50">
                  <c:v>785</c:v>
                </c:pt>
                <c:pt idx="51">
                  <c:v>855</c:v>
                </c:pt>
                <c:pt idx="52">
                  <c:v>1154</c:v>
                </c:pt>
                <c:pt idx="53">
                  <c:v>961</c:v>
                </c:pt>
                <c:pt idx="54">
                  <c:v>1060</c:v>
                </c:pt>
                <c:pt idx="55">
                  <c:v>879</c:v>
                </c:pt>
                <c:pt idx="56">
                  <c:v>969</c:v>
                </c:pt>
                <c:pt idx="57">
                  <c:v>891</c:v>
                </c:pt>
                <c:pt idx="58">
                  <c:v>1061</c:v>
                </c:pt>
                <c:pt idx="59">
                  <c:v>758</c:v>
                </c:pt>
                <c:pt idx="60">
                  <c:v>961</c:v>
                </c:pt>
                <c:pt idx="61">
                  <c:v>996</c:v>
                </c:pt>
                <c:pt idx="62">
                  <c:v>1187</c:v>
                </c:pt>
                <c:pt idx="63">
                  <c:v>994</c:v>
                </c:pt>
                <c:pt idx="64">
                  <c:v>711</c:v>
                </c:pt>
                <c:pt idx="65">
                  <c:v>863</c:v>
                </c:pt>
                <c:pt idx="66">
                  <c:v>634</c:v>
                </c:pt>
                <c:pt idx="67">
                  <c:v>693</c:v>
                </c:pt>
                <c:pt idx="68">
                  <c:v>589</c:v>
                </c:pt>
                <c:pt idx="69">
                  <c:v>605</c:v>
                </c:pt>
                <c:pt idx="70">
                  <c:v>429</c:v>
                </c:pt>
                <c:pt idx="71">
                  <c:v>577</c:v>
                </c:pt>
                <c:pt idx="72">
                  <c:v>365</c:v>
                </c:pt>
                <c:pt idx="73">
                  <c:v>234</c:v>
                </c:pt>
                <c:pt idx="74">
                  <c:v>175</c:v>
                </c:pt>
                <c:pt idx="75">
                  <c:v>338</c:v>
                </c:pt>
                <c:pt idx="76">
                  <c:v>314</c:v>
                </c:pt>
                <c:pt idx="77">
                  <c:v>297</c:v>
                </c:pt>
                <c:pt idx="78">
                  <c:v>296</c:v>
                </c:pt>
                <c:pt idx="79">
                  <c:v>268</c:v>
                </c:pt>
                <c:pt idx="80">
                  <c:v>278</c:v>
                </c:pt>
                <c:pt idx="81">
                  <c:v>243</c:v>
                </c:pt>
                <c:pt idx="82">
                  <c:v>141</c:v>
                </c:pt>
                <c:pt idx="83">
                  <c:v>166</c:v>
                </c:pt>
                <c:pt idx="84">
                  <c:v>253</c:v>
                </c:pt>
                <c:pt idx="85">
                  <c:v>250</c:v>
                </c:pt>
                <c:pt idx="86">
                  <c:v>201</c:v>
                </c:pt>
                <c:pt idx="87">
                  <c:v>202</c:v>
                </c:pt>
                <c:pt idx="88">
                  <c:v>146</c:v>
                </c:pt>
                <c:pt idx="89">
                  <c:v>194</c:v>
                </c:pt>
                <c:pt idx="90">
                  <c:v>156</c:v>
                </c:pt>
                <c:pt idx="91">
                  <c:v>209</c:v>
                </c:pt>
                <c:pt idx="92">
                  <c:v>170</c:v>
                </c:pt>
                <c:pt idx="93">
                  <c:v>185</c:v>
                </c:pt>
                <c:pt idx="94">
                  <c:v>284</c:v>
                </c:pt>
                <c:pt idx="95">
                  <c:v>259</c:v>
                </c:pt>
                <c:pt idx="96">
                  <c:v>219</c:v>
                </c:pt>
                <c:pt idx="97">
                  <c:v>221</c:v>
                </c:pt>
                <c:pt idx="98">
                  <c:v>109</c:v>
                </c:pt>
                <c:pt idx="99">
                  <c:v>80</c:v>
                </c:pt>
                <c:pt idx="100">
                  <c:v>106</c:v>
                </c:pt>
                <c:pt idx="101">
                  <c:v>110</c:v>
                </c:pt>
                <c:pt idx="102">
                  <c:v>124</c:v>
                </c:pt>
                <c:pt idx="103">
                  <c:v>75</c:v>
                </c:pt>
                <c:pt idx="104">
                  <c:v>94</c:v>
                </c:pt>
                <c:pt idx="105">
                  <c:v>144</c:v>
                </c:pt>
                <c:pt idx="106">
                  <c:v>108</c:v>
                </c:pt>
                <c:pt idx="107">
                  <c:v>203</c:v>
                </c:pt>
                <c:pt idx="108">
                  <c:v>128</c:v>
                </c:pt>
                <c:pt idx="109">
                  <c:v>199</c:v>
                </c:pt>
                <c:pt idx="110">
                  <c:v>220</c:v>
                </c:pt>
                <c:pt idx="111">
                  <c:v>220</c:v>
                </c:pt>
                <c:pt idx="112">
                  <c:v>232</c:v>
                </c:pt>
                <c:pt idx="113">
                  <c:v>285</c:v>
                </c:pt>
                <c:pt idx="114">
                  <c:v>359</c:v>
                </c:pt>
                <c:pt idx="115">
                  <c:v>452</c:v>
                </c:pt>
                <c:pt idx="116">
                  <c:v>327</c:v>
                </c:pt>
                <c:pt idx="117">
                  <c:v>295</c:v>
                </c:pt>
                <c:pt idx="118">
                  <c:v>435</c:v>
                </c:pt>
                <c:pt idx="119">
                  <c:v>174</c:v>
                </c:pt>
                <c:pt idx="120">
                  <c:v>166</c:v>
                </c:pt>
                <c:pt idx="121">
                  <c:v>174</c:v>
                </c:pt>
                <c:pt idx="122">
                  <c:v>227</c:v>
                </c:pt>
                <c:pt idx="123">
                  <c:v>233</c:v>
                </c:pt>
                <c:pt idx="124">
                  <c:v>232</c:v>
                </c:pt>
                <c:pt idx="125">
                  <c:v>165</c:v>
                </c:pt>
                <c:pt idx="126">
                  <c:v>89</c:v>
                </c:pt>
                <c:pt idx="127">
                  <c:v>46</c:v>
                </c:pt>
                <c:pt idx="128">
                  <c:v>147</c:v>
                </c:pt>
                <c:pt idx="129">
                  <c:v>147</c:v>
                </c:pt>
                <c:pt idx="130">
                  <c:v>125</c:v>
                </c:pt>
                <c:pt idx="131">
                  <c:v>169</c:v>
                </c:pt>
              </c:numCache>
            </c:numRef>
          </c:val>
        </c:ser>
        <c:ser>
          <c:idx val="1"/>
          <c:order val="1"/>
          <c:tx>
            <c:v>Sep12F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[11]FCST!$AQ$87:$AQ$291</c:f>
              <c:numCache>
                <c:formatCode>General</c:formatCode>
                <c:ptCount val="205"/>
                <c:pt idx="108">
                  <c:v>128</c:v>
                </c:pt>
                <c:pt idx="109">
                  <c:v>199</c:v>
                </c:pt>
                <c:pt idx="110">
                  <c:v>220</c:v>
                </c:pt>
                <c:pt idx="111">
                  <c:v>220</c:v>
                </c:pt>
                <c:pt idx="112">
                  <c:v>232</c:v>
                </c:pt>
                <c:pt idx="113">
                  <c:v>285</c:v>
                </c:pt>
                <c:pt idx="114">
                  <c:v>359</c:v>
                </c:pt>
                <c:pt idx="115">
                  <c:v>452</c:v>
                </c:pt>
                <c:pt idx="116">
                  <c:v>428</c:v>
                </c:pt>
                <c:pt idx="117">
                  <c:v>381</c:v>
                </c:pt>
                <c:pt idx="118">
                  <c:v>345</c:v>
                </c:pt>
                <c:pt idx="119">
                  <c:v>319</c:v>
                </c:pt>
                <c:pt idx="120">
                  <c:v>303</c:v>
                </c:pt>
                <c:pt idx="121">
                  <c:v>291</c:v>
                </c:pt>
                <c:pt idx="122">
                  <c:v>281</c:v>
                </c:pt>
                <c:pt idx="123">
                  <c:v>273</c:v>
                </c:pt>
                <c:pt idx="124">
                  <c:v>267</c:v>
                </c:pt>
                <c:pt idx="125">
                  <c:v>264</c:v>
                </c:pt>
                <c:pt idx="126">
                  <c:v>263</c:v>
                </c:pt>
                <c:pt idx="127">
                  <c:v>265</c:v>
                </c:pt>
                <c:pt idx="128">
                  <c:v>269</c:v>
                </c:pt>
                <c:pt idx="129">
                  <c:v>274</c:v>
                </c:pt>
                <c:pt idx="130">
                  <c:v>282</c:v>
                </c:pt>
                <c:pt idx="131">
                  <c:v>293</c:v>
                </c:pt>
                <c:pt idx="132">
                  <c:v>305</c:v>
                </c:pt>
                <c:pt idx="133">
                  <c:v>317</c:v>
                </c:pt>
                <c:pt idx="134">
                  <c:v>328</c:v>
                </c:pt>
                <c:pt idx="135">
                  <c:v>340</c:v>
                </c:pt>
                <c:pt idx="136">
                  <c:v>351</c:v>
                </c:pt>
                <c:pt idx="137">
                  <c:v>362</c:v>
                </c:pt>
                <c:pt idx="138">
                  <c:v>372</c:v>
                </c:pt>
                <c:pt idx="139">
                  <c:v>381</c:v>
                </c:pt>
                <c:pt idx="140">
                  <c:v>390</c:v>
                </c:pt>
                <c:pt idx="141">
                  <c:v>399</c:v>
                </c:pt>
                <c:pt idx="142">
                  <c:v>407</c:v>
                </c:pt>
                <c:pt idx="143">
                  <c:v>415</c:v>
                </c:pt>
                <c:pt idx="144">
                  <c:v>423</c:v>
                </c:pt>
                <c:pt idx="145">
                  <c:v>430</c:v>
                </c:pt>
                <c:pt idx="146">
                  <c:v>438</c:v>
                </c:pt>
                <c:pt idx="147">
                  <c:v>446</c:v>
                </c:pt>
                <c:pt idx="148">
                  <c:v>454</c:v>
                </c:pt>
                <c:pt idx="149">
                  <c:v>461</c:v>
                </c:pt>
                <c:pt idx="150">
                  <c:v>469</c:v>
                </c:pt>
                <c:pt idx="151">
                  <c:v>477</c:v>
                </c:pt>
                <c:pt idx="152">
                  <c:v>486</c:v>
                </c:pt>
                <c:pt idx="153">
                  <c:v>494</c:v>
                </c:pt>
                <c:pt idx="154">
                  <c:v>503</c:v>
                </c:pt>
                <c:pt idx="155">
                  <c:v>511</c:v>
                </c:pt>
                <c:pt idx="156">
                  <c:v>519</c:v>
                </c:pt>
                <c:pt idx="157">
                  <c:v>527</c:v>
                </c:pt>
                <c:pt idx="158">
                  <c:v>534</c:v>
                </c:pt>
                <c:pt idx="159">
                  <c:v>539</c:v>
                </c:pt>
                <c:pt idx="160">
                  <c:v>543</c:v>
                </c:pt>
                <c:pt idx="161">
                  <c:v>546</c:v>
                </c:pt>
                <c:pt idx="162">
                  <c:v>549</c:v>
                </c:pt>
                <c:pt idx="163">
                  <c:v>550</c:v>
                </c:pt>
                <c:pt idx="164">
                  <c:v>549</c:v>
                </c:pt>
                <c:pt idx="165">
                  <c:v>548</c:v>
                </c:pt>
                <c:pt idx="166">
                  <c:v>546</c:v>
                </c:pt>
                <c:pt idx="167">
                  <c:v>542</c:v>
                </c:pt>
                <c:pt idx="168">
                  <c:v>539</c:v>
                </c:pt>
                <c:pt idx="169">
                  <c:v>535</c:v>
                </c:pt>
                <c:pt idx="170">
                  <c:v>533</c:v>
                </c:pt>
                <c:pt idx="171">
                  <c:v>532</c:v>
                </c:pt>
                <c:pt idx="172">
                  <c:v>533</c:v>
                </c:pt>
                <c:pt idx="173">
                  <c:v>534</c:v>
                </c:pt>
                <c:pt idx="174">
                  <c:v>536</c:v>
                </c:pt>
                <c:pt idx="175">
                  <c:v>540</c:v>
                </c:pt>
                <c:pt idx="176">
                  <c:v>545</c:v>
                </c:pt>
                <c:pt idx="177">
                  <c:v>552</c:v>
                </c:pt>
                <c:pt idx="178">
                  <c:v>558</c:v>
                </c:pt>
                <c:pt idx="179">
                  <c:v>567</c:v>
                </c:pt>
                <c:pt idx="180">
                  <c:v>576</c:v>
                </c:pt>
                <c:pt idx="181">
                  <c:v>585</c:v>
                </c:pt>
                <c:pt idx="182">
                  <c:v>593</c:v>
                </c:pt>
                <c:pt idx="183">
                  <c:v>599</c:v>
                </c:pt>
                <c:pt idx="184">
                  <c:v>605</c:v>
                </c:pt>
                <c:pt idx="185">
                  <c:v>611</c:v>
                </c:pt>
                <c:pt idx="186">
                  <c:v>615</c:v>
                </c:pt>
                <c:pt idx="187">
                  <c:v>618</c:v>
                </c:pt>
                <c:pt idx="188">
                  <c:v>620</c:v>
                </c:pt>
                <c:pt idx="189">
                  <c:v>621</c:v>
                </c:pt>
                <c:pt idx="190">
                  <c:v>622</c:v>
                </c:pt>
                <c:pt idx="191">
                  <c:v>621</c:v>
                </c:pt>
                <c:pt idx="192">
                  <c:v>620</c:v>
                </c:pt>
                <c:pt idx="193">
                  <c:v>619</c:v>
                </c:pt>
                <c:pt idx="194">
                  <c:v>617</c:v>
                </c:pt>
                <c:pt idx="195">
                  <c:v>617</c:v>
                </c:pt>
                <c:pt idx="196">
                  <c:v>616</c:v>
                </c:pt>
                <c:pt idx="197">
                  <c:v>615</c:v>
                </c:pt>
                <c:pt idx="198">
                  <c:v>614</c:v>
                </c:pt>
                <c:pt idx="199">
                  <c:v>614</c:v>
                </c:pt>
                <c:pt idx="200">
                  <c:v>614</c:v>
                </c:pt>
                <c:pt idx="201">
                  <c:v>614</c:v>
                </c:pt>
                <c:pt idx="202">
                  <c:v>614</c:v>
                </c:pt>
                <c:pt idx="203">
                  <c:v>616</c:v>
                </c:pt>
                <c:pt idx="204">
                  <c:v>615</c:v>
                </c:pt>
              </c:numCache>
            </c:numRef>
          </c:val>
        </c:ser>
        <c:ser>
          <c:idx val="2"/>
          <c:order val="2"/>
          <c:tx>
            <c:v>SEPT13F</c:v>
          </c:tx>
          <c:spPr>
            <a:ln w="3810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[2]TOTAL!$A$125:$A$329</c:f>
              <c:numCache>
                <c:formatCode>General</c:formatCode>
                <c:ptCount val="205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</c:numCache>
            </c:numRef>
          </c:cat>
          <c:val>
            <c:numRef>
              <c:f>FCST!$AQ$87:$AQ$291</c:f>
              <c:numCache>
                <c:formatCode>General</c:formatCode>
                <c:ptCount val="205"/>
                <c:pt idx="126" formatCode="_(* #,##0_);_(* \(#,##0\);_(* &quot;-&quot;??_);_(@_)">
                  <c:v>89</c:v>
                </c:pt>
                <c:pt idx="127" formatCode="_(* #,##0_);_(* \(#,##0\);_(* &quot;-&quot;??_);_(@_)">
                  <c:v>46</c:v>
                </c:pt>
                <c:pt idx="128" formatCode="_(* #,##0_);_(* \(#,##0\);_(* &quot;-&quot;??_);_(@_)">
                  <c:v>192</c:v>
                </c:pt>
                <c:pt idx="129" formatCode="_(* #,##0_);_(* \(#,##0\);_(* &quot;-&quot;??_);_(@_)">
                  <c:v>186</c:v>
                </c:pt>
                <c:pt idx="130" formatCode="_(* #,##0_);_(* \(#,##0\);_(* &quot;-&quot;??_);_(@_)">
                  <c:v>104</c:v>
                </c:pt>
                <c:pt idx="131" formatCode="_(* #,##0_);_(* \(#,##0\);_(* &quot;-&quot;??_);_(@_)">
                  <c:v>239</c:v>
                </c:pt>
                <c:pt idx="132" formatCode="_(* #,##0_);_(* \(#,##0\);_(* &quot;-&quot;??_);_(@_)">
                  <c:v>304</c:v>
                </c:pt>
                <c:pt idx="133" formatCode="_(* #,##0_);_(* \(#,##0\);_(* &quot;-&quot;??_);_(@_)">
                  <c:v>264</c:v>
                </c:pt>
                <c:pt idx="134" formatCode="_(* #,##0_);_(* \(#,##0\);_(* &quot;-&quot;??_);_(@_)">
                  <c:v>244</c:v>
                </c:pt>
                <c:pt idx="135" formatCode="_(* #,##0_);_(* \(#,##0\);_(* &quot;-&quot;??_);_(@_)">
                  <c:v>236</c:v>
                </c:pt>
                <c:pt idx="136" formatCode="_(* #,##0_);_(* \(#,##0\);_(* &quot;-&quot;??_);_(@_)">
                  <c:v>229</c:v>
                </c:pt>
                <c:pt idx="137" formatCode="_(* #,##0_);_(* \(#,##0\);_(* &quot;-&quot;??_);_(@_)">
                  <c:v>206</c:v>
                </c:pt>
                <c:pt idx="138" formatCode="_(* #,##0_);_(* \(#,##0\);_(* &quot;-&quot;??_);_(@_)">
                  <c:v>255</c:v>
                </c:pt>
                <c:pt idx="139" formatCode="_(* #,##0_);_(* \(#,##0\);_(* &quot;-&quot;??_);_(@_)">
                  <c:v>229</c:v>
                </c:pt>
                <c:pt idx="140" formatCode="_(* #,##0_);_(* \(#,##0\);_(* &quot;-&quot;??_);_(@_)">
                  <c:v>203</c:v>
                </c:pt>
                <c:pt idx="141" formatCode="_(* #,##0_);_(* \(#,##0\);_(* &quot;-&quot;??_);_(@_)">
                  <c:v>201</c:v>
                </c:pt>
                <c:pt idx="142" formatCode="_(* #,##0_);_(* \(#,##0\);_(* &quot;-&quot;??_);_(@_)">
                  <c:v>198</c:v>
                </c:pt>
                <c:pt idx="143" formatCode="_(* #,##0_);_(* \(#,##0\);_(* &quot;-&quot;??_);_(@_)">
                  <c:v>196</c:v>
                </c:pt>
                <c:pt idx="144" formatCode="_(* #,##0_);_(* \(#,##0\);_(* &quot;-&quot;??_);_(@_)">
                  <c:v>195</c:v>
                </c:pt>
                <c:pt idx="145" formatCode="_(* #,##0_);_(* \(#,##0\);_(* &quot;-&quot;??_);_(@_)">
                  <c:v>193</c:v>
                </c:pt>
                <c:pt idx="146" formatCode="_(* #,##0_);_(* \(#,##0\);_(* &quot;-&quot;??_);_(@_)">
                  <c:v>190</c:v>
                </c:pt>
                <c:pt idx="147" formatCode="_(* #,##0_);_(* \(#,##0\);_(* &quot;-&quot;??_);_(@_)">
                  <c:v>188</c:v>
                </c:pt>
                <c:pt idx="148" formatCode="_(* #,##0_);_(* \(#,##0\);_(* &quot;-&quot;??_);_(@_)">
                  <c:v>186</c:v>
                </c:pt>
                <c:pt idx="149" formatCode="_(* #,##0_);_(* \(#,##0\);_(* &quot;-&quot;??_);_(@_)">
                  <c:v>184</c:v>
                </c:pt>
                <c:pt idx="150" formatCode="_(* #,##0_);_(* \(#,##0\);_(* &quot;-&quot;??_);_(@_)">
                  <c:v>182</c:v>
                </c:pt>
                <c:pt idx="151" formatCode="_(* #,##0_);_(* \(#,##0\);_(* &quot;-&quot;??_);_(@_)">
                  <c:v>181</c:v>
                </c:pt>
                <c:pt idx="152" formatCode="_(* #,##0_);_(* \(#,##0\);_(* &quot;-&quot;??_);_(@_)">
                  <c:v>179</c:v>
                </c:pt>
                <c:pt idx="153" formatCode="_(* #,##0_);_(* \(#,##0\);_(* &quot;-&quot;??_);_(@_)">
                  <c:v>176</c:v>
                </c:pt>
                <c:pt idx="154" formatCode="_(* #,##0_);_(* \(#,##0\);_(* &quot;-&quot;??_);_(@_)">
                  <c:v>175</c:v>
                </c:pt>
                <c:pt idx="155" formatCode="_(* #,##0_);_(* \(#,##0\);_(* &quot;-&quot;??_);_(@_)">
                  <c:v>173</c:v>
                </c:pt>
                <c:pt idx="156" formatCode="_(* #,##0_);_(* \(#,##0\);_(* &quot;-&quot;??_);_(@_)">
                  <c:v>171</c:v>
                </c:pt>
                <c:pt idx="157" formatCode="_(* #,##0_);_(* \(#,##0\);_(* &quot;-&quot;??_);_(@_)">
                  <c:v>169</c:v>
                </c:pt>
                <c:pt idx="158" formatCode="_(* #,##0_);_(* \(#,##0\);_(* &quot;-&quot;??_);_(@_)">
                  <c:v>168</c:v>
                </c:pt>
                <c:pt idx="159" formatCode="_(* #,##0_);_(* \(#,##0\);_(* &quot;-&quot;??_);_(@_)">
                  <c:v>166</c:v>
                </c:pt>
                <c:pt idx="160" formatCode="_(* #,##0_);_(* \(#,##0\);_(* &quot;-&quot;??_);_(@_)">
                  <c:v>164</c:v>
                </c:pt>
                <c:pt idx="161" formatCode="_(* #,##0_);_(* \(#,##0\);_(* &quot;-&quot;??_);_(@_)">
                  <c:v>162</c:v>
                </c:pt>
                <c:pt idx="162" formatCode="_(* #,##0_);_(* \(#,##0\);_(* &quot;-&quot;??_);_(@_)">
                  <c:v>161</c:v>
                </c:pt>
                <c:pt idx="163" formatCode="_(* #,##0_);_(* \(#,##0\);_(* &quot;-&quot;??_);_(@_)">
                  <c:v>159</c:v>
                </c:pt>
                <c:pt idx="164" formatCode="_(* #,##0_);_(* \(#,##0\);_(* &quot;-&quot;??_);_(@_)">
                  <c:v>157</c:v>
                </c:pt>
                <c:pt idx="165" formatCode="_(* #,##0_);_(* \(#,##0\);_(* &quot;-&quot;??_);_(@_)">
                  <c:v>156</c:v>
                </c:pt>
                <c:pt idx="166" formatCode="_(* #,##0_);_(* \(#,##0\);_(* &quot;-&quot;??_);_(@_)">
                  <c:v>154</c:v>
                </c:pt>
                <c:pt idx="167" formatCode="_(* #,##0_);_(* \(#,##0\);_(* &quot;-&quot;??_);_(@_)">
                  <c:v>153</c:v>
                </c:pt>
                <c:pt idx="168" formatCode="_(* #,##0_);_(* \(#,##0\);_(* &quot;-&quot;??_);_(@_)">
                  <c:v>151</c:v>
                </c:pt>
                <c:pt idx="169" formatCode="_(* #,##0_);_(* \(#,##0\);_(* &quot;-&quot;??_);_(@_)">
                  <c:v>149</c:v>
                </c:pt>
                <c:pt idx="170" formatCode="_(* #,##0_);_(* \(#,##0\);_(* &quot;-&quot;??_);_(@_)">
                  <c:v>148</c:v>
                </c:pt>
                <c:pt idx="171" formatCode="_(* #,##0_);_(* \(#,##0\);_(* &quot;-&quot;??_);_(@_)">
                  <c:v>146</c:v>
                </c:pt>
                <c:pt idx="172" formatCode="_(* #,##0_);_(* \(#,##0\);_(* &quot;-&quot;??_);_(@_)">
                  <c:v>145</c:v>
                </c:pt>
                <c:pt idx="173" formatCode="_(* #,##0_);_(* \(#,##0\);_(* &quot;-&quot;??_);_(@_)">
                  <c:v>143</c:v>
                </c:pt>
                <c:pt idx="174" formatCode="_(* #,##0_);_(* \(#,##0\);_(* &quot;-&quot;??_);_(@_)">
                  <c:v>141</c:v>
                </c:pt>
                <c:pt idx="175" formatCode="_(* #,##0_);_(* \(#,##0\);_(* &quot;-&quot;??_);_(@_)">
                  <c:v>140</c:v>
                </c:pt>
                <c:pt idx="176" formatCode="_(* #,##0_);_(* \(#,##0\);_(* &quot;-&quot;??_);_(@_)">
                  <c:v>139</c:v>
                </c:pt>
                <c:pt idx="177" formatCode="_(* #,##0_);_(* \(#,##0\);_(* &quot;-&quot;??_);_(@_)">
                  <c:v>137</c:v>
                </c:pt>
                <c:pt idx="178" formatCode="_(* #,##0_);_(* \(#,##0\);_(* &quot;-&quot;??_);_(@_)">
                  <c:v>136</c:v>
                </c:pt>
                <c:pt idx="179" formatCode="_(* #,##0_);_(* \(#,##0\);_(* &quot;-&quot;??_);_(@_)">
                  <c:v>134</c:v>
                </c:pt>
                <c:pt idx="180" formatCode="_(* #,##0_);_(* \(#,##0\);_(* &quot;-&quot;??_);_(@_)">
                  <c:v>133</c:v>
                </c:pt>
                <c:pt idx="181" formatCode="_(* #,##0_);_(* \(#,##0\);_(* &quot;-&quot;??_);_(@_)">
                  <c:v>132</c:v>
                </c:pt>
                <c:pt idx="182" formatCode="_(* #,##0_);_(* \(#,##0\);_(* &quot;-&quot;??_);_(@_)">
                  <c:v>130</c:v>
                </c:pt>
                <c:pt idx="183" formatCode="_(* #,##0_);_(* \(#,##0\);_(* &quot;-&quot;??_);_(@_)">
                  <c:v>129</c:v>
                </c:pt>
                <c:pt idx="184" formatCode="_(* #,##0_);_(* \(#,##0\);_(* &quot;-&quot;??_);_(@_)">
                  <c:v>127</c:v>
                </c:pt>
                <c:pt idx="185" formatCode="_(* #,##0_);_(* \(#,##0\);_(* &quot;-&quot;??_);_(@_)">
                  <c:v>127</c:v>
                </c:pt>
                <c:pt idx="186" formatCode="_(* #,##0_);_(* \(#,##0\);_(* &quot;-&quot;??_);_(@_)">
                  <c:v>125</c:v>
                </c:pt>
                <c:pt idx="187" formatCode="_(* #,##0_);_(* \(#,##0\);_(* &quot;-&quot;??_);_(@_)">
                  <c:v>123</c:v>
                </c:pt>
                <c:pt idx="188" formatCode="_(* #,##0_);_(* \(#,##0\);_(* &quot;-&quot;??_);_(@_)">
                  <c:v>122</c:v>
                </c:pt>
                <c:pt idx="189" formatCode="_(* #,##0_);_(* \(#,##0\);_(* &quot;-&quot;??_);_(@_)">
                  <c:v>121</c:v>
                </c:pt>
                <c:pt idx="190" formatCode="_(* #,##0_);_(* \(#,##0\);_(* &quot;-&quot;??_);_(@_)">
                  <c:v>120</c:v>
                </c:pt>
                <c:pt idx="191" formatCode="_(* #,##0_);_(* \(#,##0\);_(* &quot;-&quot;??_);_(@_)">
                  <c:v>119</c:v>
                </c:pt>
                <c:pt idx="192" formatCode="_(* #,##0_);_(* \(#,##0\);_(* &quot;-&quot;??_);_(@_)">
                  <c:v>117</c:v>
                </c:pt>
                <c:pt idx="193" formatCode="_(* #,##0_);_(* \(#,##0\);_(* &quot;-&quot;??_);_(@_)">
                  <c:v>116</c:v>
                </c:pt>
                <c:pt idx="194" formatCode="_(* #,##0_);_(* \(#,##0\);_(* &quot;-&quot;??_);_(@_)">
                  <c:v>115</c:v>
                </c:pt>
                <c:pt idx="195" formatCode="_(* #,##0_);_(* \(#,##0\);_(* &quot;-&quot;??_);_(@_)">
                  <c:v>114</c:v>
                </c:pt>
                <c:pt idx="196" formatCode="_(* #,##0_);_(* \(#,##0\);_(* &quot;-&quot;??_);_(@_)">
                  <c:v>113</c:v>
                </c:pt>
                <c:pt idx="197" formatCode="_(* #,##0_);_(* \(#,##0\);_(* &quot;-&quot;??_);_(@_)">
                  <c:v>111</c:v>
                </c:pt>
                <c:pt idx="198" formatCode="_(* #,##0_);_(* \(#,##0\);_(* &quot;-&quot;??_);_(@_)">
                  <c:v>110</c:v>
                </c:pt>
                <c:pt idx="199" formatCode="_(* #,##0_);_(* \(#,##0\);_(* &quot;-&quot;??_);_(@_)">
                  <c:v>109</c:v>
                </c:pt>
                <c:pt idx="200" formatCode="_(* #,##0_);_(* \(#,##0\);_(* &quot;-&quot;??_);_(@_)">
                  <c:v>108</c:v>
                </c:pt>
                <c:pt idx="201" formatCode="_(* #,##0_);_(* \(#,##0\);_(* &quot;-&quot;??_);_(@_)">
                  <c:v>107</c:v>
                </c:pt>
                <c:pt idx="202" formatCode="_(* #,##0_);_(* \(#,##0\);_(* &quot;-&quot;??_);_(@_)">
                  <c:v>105</c:v>
                </c:pt>
                <c:pt idx="203" formatCode="_(* #,##0_);_(* \(#,##0\);_(* &quot;-&quot;??_);_(@_)">
                  <c:v>104</c:v>
                </c:pt>
                <c:pt idx="204" formatCode="_(* #,##0_);_(* \(#,##0\);_(* &quot;-&quot;??_);_(@_)">
                  <c:v>104</c:v>
                </c:pt>
              </c:numCache>
            </c:numRef>
          </c:val>
        </c:ser>
        <c:marker val="1"/>
        <c:axId val="236412288"/>
        <c:axId val="236422272"/>
      </c:lineChart>
      <c:catAx>
        <c:axId val="236412288"/>
        <c:scaling>
          <c:orientation val="minMax"/>
        </c:scaling>
        <c:axPos val="b"/>
        <c:numFmt formatCode="mmm\-yy" sourceLinked="0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422272"/>
        <c:crosses val="autoZero"/>
        <c:auto val="1"/>
        <c:lblAlgn val="ctr"/>
        <c:lblOffset val="100"/>
        <c:tickLblSkip val="6"/>
        <c:tickMarkSkip val="1"/>
        <c:noMultiLvlLbl val="1"/>
      </c:catAx>
      <c:valAx>
        <c:axId val="236422272"/>
        <c:scaling>
          <c:orientation val="minMax"/>
        </c:scaling>
        <c:axPos val="l"/>
        <c:majorGridlines/>
        <c:numFmt formatCode="#,##0_);[Red]\(#,##0\)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41228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11</xdr:col>
      <xdr:colOff>533400</xdr:colOff>
      <xdr:row>23</xdr:row>
      <xdr:rowOff>85725</xdr:rowOff>
    </xdr:to>
    <xdr:graphicFrame macro="">
      <xdr:nvGraphicFramePr>
        <xdr:cNvPr id="31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24</xdr:row>
      <xdr:rowOff>19050</xdr:rowOff>
    </xdr:from>
    <xdr:to>
      <xdr:col>11</xdr:col>
      <xdr:colOff>542925</xdr:colOff>
      <xdr:row>46</xdr:row>
      <xdr:rowOff>142875</xdr:rowOff>
    </xdr:to>
    <xdr:graphicFrame macro="">
      <xdr:nvGraphicFramePr>
        <xdr:cNvPr id="316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19051</xdr:colOff>
      <xdr:row>47</xdr:row>
      <xdr:rowOff>28575</xdr:rowOff>
    </xdr:from>
    <xdr:to>
      <xdr:col>11</xdr:col>
      <xdr:colOff>552451</xdr:colOff>
      <xdr:row>69</xdr:row>
      <xdr:rowOff>104775</xdr:rowOff>
    </xdr:to>
    <xdr:graphicFrame macro="">
      <xdr:nvGraphicFramePr>
        <xdr:cNvPr id="31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70</xdr:row>
      <xdr:rowOff>57150</xdr:rowOff>
    </xdr:from>
    <xdr:to>
      <xdr:col>11</xdr:col>
      <xdr:colOff>552450</xdr:colOff>
      <xdr:row>93</xdr:row>
      <xdr:rowOff>123825</xdr:rowOff>
    </xdr:to>
    <xdr:graphicFrame macro="">
      <xdr:nvGraphicFramePr>
        <xdr:cNvPr id="316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94</xdr:row>
      <xdr:rowOff>28575</xdr:rowOff>
    </xdr:from>
    <xdr:to>
      <xdr:col>11</xdr:col>
      <xdr:colOff>533400</xdr:colOff>
      <xdr:row>117</xdr:row>
      <xdr:rowOff>95250</xdr:rowOff>
    </xdr:to>
    <xdr:graphicFrame macro="">
      <xdr:nvGraphicFramePr>
        <xdr:cNvPr id="316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118</xdr:row>
      <xdr:rowOff>38100</xdr:rowOff>
    </xdr:from>
    <xdr:to>
      <xdr:col>11</xdr:col>
      <xdr:colOff>581025</xdr:colOff>
      <xdr:row>141</xdr:row>
      <xdr:rowOff>104775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0036\corpplng\Data\users\lewis\for9906\customer\cfor99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sites/FSR/Shared%20Documents/140110-Citrus%20CC%20(Big%20GBRA)/Discovery%20-%20Data%20Requests/Lynch%20Discovery%20Documents/Fall13F/Itron%20ND%20Models_Inputs%20&amp;%20Output/CUST_OP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Lynch/FOR201209/Customers/CF_201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Lynch/MREPORTS/2013/Trueup_EDB_C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Lynch/MREPORTS/msalcu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Lynch/MREPORTS/2013/13_EDB_Adjm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Lynch/FOR201308/Customers/seb2013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sites/FSR/Shared%20Documents/140110-Citrus%20CC%20(Big%20GBRA)/Discovery%20-%20Data%20Requests/Lynch%20Discovery%20Documents/Fall13F/Itron%20ND%20Models_Inputs%20&amp;%20Output/CUST_R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sites/FSR/Shared%20Documents/140110-Citrus%20CC%20(Big%20GBRA)/Discovery%20-%20Data%20Requests/Lynch%20Discovery%20Documents/Fall13F/Itron%20ND%20Models_Inputs%20&amp;%20Output/CUST_CO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sites/FSR/Shared%20Documents/140110-Citrus%20CC%20(Big%20GBRA)/Discovery%20-%20Data%20Requests/Lynch%20Discovery%20Documents/Fall13F/Itron%20ND%20Models_Inputs%20&amp;%20Output/CUST_IN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sites/FSR/Shared%20Documents/140110-Citrus%20CC%20(Big%20GBRA)/Discovery%20-%20Data%20Requests/Lynch%20Discovery%20Documents/Fall13F/Itron%20ND%20Models_Inputs%20&amp;%20Output/CUST_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yout"/>
      <sheetName val="FCST"/>
      <sheetName val="Comparison"/>
      <sheetName val="models"/>
      <sheetName val="RC 01"/>
      <sheetName val="CC 03"/>
      <sheetName val="IC 05"/>
      <sheetName val="SHL 06"/>
      <sheetName val="SPA 07"/>
      <sheetName val="Alachua"/>
      <sheetName val="Bay"/>
      <sheetName val="Brevard"/>
      <sheetName val="Citrus"/>
      <sheetName val="Columbia"/>
      <sheetName val="Dixie"/>
      <sheetName val="Flagler"/>
      <sheetName val="Franklin"/>
      <sheetName val="Gadsden"/>
      <sheetName val="Gilchrist"/>
      <sheetName val="Gulf"/>
      <sheetName val="Hamilton"/>
      <sheetName val="Hardee"/>
      <sheetName val="Hernando"/>
      <sheetName val="Highlands"/>
      <sheetName val="Hillsborough"/>
      <sheetName val="Lafayette"/>
      <sheetName val="Jefferson"/>
      <sheetName val="Lake"/>
      <sheetName val="Leon"/>
      <sheetName val="Levy"/>
      <sheetName val="Liberty"/>
      <sheetName val="Madison"/>
      <sheetName val="Marion"/>
      <sheetName val="Orange"/>
      <sheetName val="Osceola"/>
      <sheetName val="Pasco"/>
      <sheetName val="Pinellas"/>
      <sheetName val="Polk"/>
      <sheetName val="Seminole"/>
      <sheetName val="Sumter"/>
      <sheetName val="Suwannee"/>
      <sheetName val="Taylor"/>
      <sheetName val="Volusia"/>
      <sheetName val="Wakulla"/>
      <sheetName val="RC"/>
      <sheetName val="RC (2)"/>
      <sheetName val="RC 01 (2)"/>
      <sheetName val="OTH"/>
      <sheetName val="WHLS 08,10"/>
    </sheetNames>
    <sheetDataSet>
      <sheetData sheetId="0" refreshError="1"/>
      <sheetData sheetId="1" refreshError="1"/>
      <sheetData sheetId="2" refreshError="1">
        <row r="1">
          <cell r="A1" t="str">
            <v>CUSTOMERS - INCLUDING SEBRING</v>
          </cell>
          <cell r="O1" t="str">
            <v>CUSTOMERS - INCLUDING SEBRING</v>
          </cell>
          <cell r="AC1" t="str">
            <v>CUSTOMERS - INCLUDING SEBRING</v>
          </cell>
          <cell r="AQ1" t="str">
            <v>CUSTOMERS - INCLUDING SEBRING</v>
          </cell>
        </row>
        <row r="2">
          <cell r="A2" t="str">
            <v>AFTER TIME SHARE CONVERSION</v>
          </cell>
          <cell r="O2" t="str">
            <v>PRIOR TO TIME SHARE CONVERSION</v>
          </cell>
          <cell r="AC2" t="str">
            <v>PRIOR TO TIME SHARE CONVERSION</v>
          </cell>
          <cell r="AQ2" t="str">
            <v>AFTER TIME SHARE CONVERSION</v>
          </cell>
        </row>
        <row r="5">
          <cell r="D5" t="str">
            <v>JUNE 1998</v>
          </cell>
          <cell r="H5" t="str">
            <v>JUNE 1997</v>
          </cell>
          <cell r="L5" t="str">
            <v>JUNE'98 vs JUNE'97</v>
          </cell>
          <cell r="R5" t="str">
            <v>JUNE 1998</v>
          </cell>
          <cell r="V5" t="str">
            <v>JUNE 1997</v>
          </cell>
          <cell r="Z5" t="str">
            <v>JUNE'98 vs JUNE'97</v>
          </cell>
          <cell r="AF5" t="str">
            <v>JUNE 1998</v>
          </cell>
          <cell r="AJ5" t="str">
            <v>JUNE 1997</v>
          </cell>
          <cell r="AN5" t="str">
            <v>JUNE'98 vs JUNE'97</v>
          </cell>
          <cell r="AT5" t="str">
            <v>JUNE 1998</v>
          </cell>
          <cell r="AX5" t="str">
            <v>JUNE 1997</v>
          </cell>
          <cell r="BB5" t="str">
            <v>JUNE'98 vs JUNE'97</v>
          </cell>
        </row>
        <row r="7">
          <cell r="A7" t="str">
            <v>CLASS</v>
          </cell>
          <cell r="B7" t="str">
            <v>YEAR</v>
          </cell>
          <cell r="D7" t="str">
            <v>FORECAST</v>
          </cell>
          <cell r="E7" t="str">
            <v>DIFF</v>
          </cell>
          <cell r="F7" t="str">
            <v>% CHG</v>
          </cell>
          <cell r="H7" t="str">
            <v>FORECAST</v>
          </cell>
          <cell r="I7" t="str">
            <v>DIFF</v>
          </cell>
          <cell r="J7" t="str">
            <v>% CHG</v>
          </cell>
          <cell r="L7" t="str">
            <v>DIFF</v>
          </cell>
          <cell r="M7" t="str">
            <v>%</v>
          </cell>
          <cell r="O7" t="str">
            <v>CLASS</v>
          </cell>
          <cell r="P7" t="str">
            <v>YEAR</v>
          </cell>
          <cell r="R7" t="str">
            <v>FORECAST</v>
          </cell>
          <cell r="S7" t="str">
            <v>DIFF</v>
          </cell>
          <cell r="T7" t="str">
            <v>% CHG</v>
          </cell>
          <cell r="V7" t="str">
            <v>FORECAST</v>
          </cell>
          <cell r="W7" t="str">
            <v>DIFF</v>
          </cell>
          <cell r="X7" t="str">
            <v>% CHG</v>
          </cell>
          <cell r="Z7" t="str">
            <v>DIFF</v>
          </cell>
          <cell r="AA7" t="str">
            <v>%</v>
          </cell>
          <cell r="AC7" t="str">
            <v>CLASS</v>
          </cell>
          <cell r="AD7" t="str">
            <v>YEAR</v>
          </cell>
          <cell r="AF7" t="str">
            <v>FORECAST</v>
          </cell>
          <cell r="AG7" t="str">
            <v>DIFF</v>
          </cell>
          <cell r="AH7" t="str">
            <v>% CHG</v>
          </cell>
          <cell r="AJ7" t="str">
            <v>FORECAST</v>
          </cell>
          <cell r="AK7" t="str">
            <v>DIFF</v>
          </cell>
          <cell r="AL7" t="str">
            <v>% CHG</v>
          </cell>
          <cell r="AN7" t="str">
            <v>DIFF</v>
          </cell>
          <cell r="AO7" t="str">
            <v>%</v>
          </cell>
          <cell r="AQ7" t="str">
            <v>CLASS</v>
          </cell>
          <cell r="AR7" t="str">
            <v>YEAR</v>
          </cell>
          <cell r="AT7" t="str">
            <v>FORECAST</v>
          </cell>
          <cell r="AU7" t="str">
            <v>DIFF</v>
          </cell>
          <cell r="AV7" t="str">
            <v>% CHG</v>
          </cell>
          <cell r="AX7" t="str">
            <v>FORECAST</v>
          </cell>
          <cell r="AY7" t="str">
            <v>DIFF</v>
          </cell>
          <cell r="AZ7" t="str">
            <v>% CHG</v>
          </cell>
          <cell r="BB7" t="str">
            <v>DIFF</v>
          </cell>
          <cell r="BC7" t="str">
            <v>%</v>
          </cell>
        </row>
        <row r="9">
          <cell r="A9" t="str">
            <v>RESIDENTIAL</v>
          </cell>
          <cell r="B9" t="str">
            <v>1996 ACT *</v>
          </cell>
          <cell r="D9">
            <v>1141404</v>
          </cell>
          <cell r="H9">
            <v>1141404</v>
          </cell>
          <cell r="O9" t="str">
            <v>RESIDENTIAL</v>
          </cell>
          <cell r="P9" t="str">
            <v>1996 ACT *</v>
          </cell>
          <cell r="R9">
            <v>1141404</v>
          </cell>
          <cell r="V9">
            <v>1141404</v>
          </cell>
          <cell r="AC9" t="str">
            <v>RESIDENTIAL</v>
          </cell>
          <cell r="AD9" t="str">
            <v>1996 ACT</v>
          </cell>
          <cell r="AF9">
            <v>1141671</v>
          </cell>
          <cell r="AJ9">
            <v>1141671</v>
          </cell>
          <cell r="AQ9" t="str">
            <v>RESIDENTIAL</v>
          </cell>
          <cell r="AR9" t="str">
            <v>1996 ACT</v>
          </cell>
          <cell r="AT9">
            <v>1141671</v>
          </cell>
          <cell r="AX9">
            <v>1141671</v>
          </cell>
        </row>
        <row r="10">
          <cell r="B10" t="str">
            <v>1997 ACT *</v>
          </cell>
          <cell r="D10">
            <v>1161107</v>
          </cell>
          <cell r="E10">
            <v>19703</v>
          </cell>
          <cell r="F10">
            <v>1.7262073726743488E-2</v>
          </cell>
          <cell r="H10">
            <v>1159002</v>
          </cell>
          <cell r="I10">
            <v>17598</v>
          </cell>
          <cell r="J10">
            <v>1.541785380110805E-2</v>
          </cell>
          <cell r="L10">
            <v>2105</v>
          </cell>
          <cell r="M10">
            <v>1.8162177459573048E-3</v>
          </cell>
          <cell r="P10" t="str">
            <v>1997 ACT *</v>
          </cell>
          <cell r="R10">
            <v>1164974</v>
          </cell>
          <cell r="S10">
            <v>23570</v>
          </cell>
          <cell r="T10">
            <v>2.0650006483243555E-2</v>
          </cell>
          <cell r="V10">
            <v>1162927</v>
          </cell>
          <cell r="W10">
            <v>21523</v>
          </cell>
          <cell r="X10">
            <v>1.8856601168385501E-2</v>
          </cell>
          <cell r="Z10">
            <v>2047</v>
          </cell>
          <cell r="AA10">
            <v>1.7602136677539182E-3</v>
          </cell>
          <cell r="AD10" t="str">
            <v>1997 ACT</v>
          </cell>
          <cell r="AF10">
            <v>1160611</v>
          </cell>
          <cell r="AG10">
            <v>18940</v>
          </cell>
          <cell r="AH10">
            <v>1.6589718053624969E-2</v>
          </cell>
          <cell r="AJ10">
            <v>1160313</v>
          </cell>
          <cell r="AK10">
            <v>18642</v>
          </cell>
          <cell r="AL10">
            <v>1.6328697146551052E-2</v>
          </cell>
          <cell r="AN10">
            <v>298</v>
          </cell>
          <cell r="AO10">
            <v>2.5682725264641881E-4</v>
          </cell>
          <cell r="AR10" t="str">
            <v>1997 ACT</v>
          </cell>
          <cell r="AT10">
            <v>1160611</v>
          </cell>
          <cell r="AU10">
            <v>18940</v>
          </cell>
          <cell r="AV10">
            <v>1.6589718053624969E-2</v>
          </cell>
          <cell r="AX10">
            <v>1156388</v>
          </cell>
          <cell r="AY10">
            <v>14717</v>
          </cell>
          <cell r="AZ10">
            <v>1.2890753991298798E-2</v>
          </cell>
          <cell r="BB10">
            <v>4223</v>
          </cell>
          <cell r="BC10">
            <v>3.6518884665008855E-3</v>
          </cell>
        </row>
        <row r="11">
          <cell r="B11" t="str">
            <v>1998 EST</v>
          </cell>
          <cell r="D11">
            <v>1182220</v>
          </cell>
          <cell r="E11">
            <v>21113</v>
          </cell>
          <cell r="F11">
            <v>1.8183509357879934E-2</v>
          </cell>
          <cell r="H11">
            <v>1181345</v>
          </cell>
          <cell r="I11">
            <v>22343</v>
          </cell>
          <cell r="J11">
            <v>1.9277792445569597E-2</v>
          </cell>
          <cell r="L11">
            <v>875</v>
          </cell>
          <cell r="M11">
            <v>7.4068117273107248E-4</v>
          </cell>
          <cell r="P11" t="str">
            <v>1998 EST</v>
          </cell>
          <cell r="R11">
            <v>1188823</v>
          </cell>
          <cell r="S11">
            <v>23849</v>
          </cell>
          <cell r="T11">
            <v>2.0471701514368501E-2</v>
          </cell>
          <cell r="V11">
            <v>1187927</v>
          </cell>
          <cell r="W11">
            <v>25000</v>
          </cell>
          <cell r="X11">
            <v>2.1497480065386654E-2</v>
          </cell>
          <cell r="Z11">
            <v>896</v>
          </cell>
          <cell r="AA11">
            <v>7.5425510153404041E-4</v>
          </cell>
          <cell r="AD11" t="str">
            <v>1998 EST</v>
          </cell>
          <cell r="AF11">
            <v>1188823</v>
          </cell>
          <cell r="AG11">
            <v>28212</v>
          </cell>
          <cell r="AH11">
            <v>2.4307886104818932E-2</v>
          </cell>
          <cell r="AJ11">
            <v>1187927</v>
          </cell>
          <cell r="AK11">
            <v>27614</v>
          </cell>
          <cell r="AL11">
            <v>2.3798750854295392E-2</v>
          </cell>
          <cell r="AN11">
            <v>896</v>
          </cell>
          <cell r="AO11">
            <v>7.5425510153404041E-4</v>
          </cell>
          <cell r="AR11" t="str">
            <v>1998 EST</v>
          </cell>
          <cell r="AT11">
            <v>1182220</v>
          </cell>
          <cell r="AU11">
            <v>21609</v>
          </cell>
          <cell r="AV11">
            <v>1.8618641388027601E-2</v>
          </cell>
          <cell r="AX11">
            <v>1181345</v>
          </cell>
          <cell r="AY11">
            <v>24957</v>
          </cell>
          <cell r="AZ11">
            <v>2.1581856608681615E-2</v>
          </cell>
          <cell r="BB11">
            <v>875</v>
          </cell>
          <cell r="BC11">
            <v>7.4068117273107248E-4</v>
          </cell>
        </row>
        <row r="12">
          <cell r="B12">
            <v>1999</v>
          </cell>
          <cell r="D12">
            <v>1207644</v>
          </cell>
          <cell r="E12">
            <v>25424</v>
          </cell>
          <cell r="F12">
            <v>2.1505303581397683E-2</v>
          </cell>
          <cell r="H12">
            <v>1205293</v>
          </cell>
          <cell r="I12">
            <v>23948</v>
          </cell>
          <cell r="J12">
            <v>2.0271808828073112E-2</v>
          </cell>
          <cell r="L12">
            <v>2351</v>
          </cell>
          <cell r="M12">
            <v>1.9505630581111433E-3</v>
          </cell>
          <cell r="P12">
            <v>1999</v>
          </cell>
          <cell r="R12">
            <v>1214278</v>
          </cell>
          <cell r="S12">
            <v>25455</v>
          </cell>
          <cell r="T12">
            <v>2.1411934324958359E-2</v>
          </cell>
          <cell r="V12">
            <v>1211875</v>
          </cell>
          <cell r="W12">
            <v>23948</v>
          </cell>
          <cell r="X12">
            <v>2.0159487914661378E-2</v>
          </cell>
          <cell r="Z12">
            <v>2403</v>
          </cell>
          <cell r="AA12">
            <v>1.98287777204742E-3</v>
          </cell>
          <cell r="AD12">
            <v>1999</v>
          </cell>
          <cell r="AF12">
            <v>1214278</v>
          </cell>
          <cell r="AG12">
            <v>25455</v>
          </cell>
          <cell r="AH12">
            <v>2.1411934324958359E-2</v>
          </cell>
          <cell r="AJ12">
            <v>1211875</v>
          </cell>
          <cell r="AK12">
            <v>23948</v>
          </cell>
          <cell r="AL12">
            <v>2.0159487914661378E-2</v>
          </cell>
          <cell r="AN12">
            <v>2403</v>
          </cell>
          <cell r="AO12">
            <v>1.98287777204742E-3</v>
          </cell>
          <cell r="AR12">
            <v>1999</v>
          </cell>
          <cell r="AT12">
            <v>1207644</v>
          </cell>
          <cell r="AU12">
            <v>25424</v>
          </cell>
          <cell r="AV12">
            <v>2.1505303581397683E-2</v>
          </cell>
          <cell r="AX12">
            <v>1205293</v>
          </cell>
          <cell r="AY12">
            <v>23948</v>
          </cell>
          <cell r="AZ12">
            <v>2.0271808828073112E-2</v>
          </cell>
          <cell r="BB12">
            <v>2351</v>
          </cell>
          <cell r="BC12">
            <v>1.9505630581111433E-3</v>
          </cell>
        </row>
        <row r="13">
          <cell r="B13">
            <v>2000</v>
          </cell>
          <cell r="D13">
            <v>1230736</v>
          </cell>
          <cell r="E13">
            <v>23092</v>
          </cell>
          <cell r="F13">
            <v>1.9121529192377862E-2</v>
          </cell>
          <cell r="H13">
            <v>1228466</v>
          </cell>
          <cell r="I13">
            <v>23173</v>
          </cell>
          <cell r="J13">
            <v>1.9226030517061066E-2</v>
          </cell>
          <cell r="L13">
            <v>2270</v>
          </cell>
          <cell r="M13">
            <v>1.8478329884588085E-3</v>
          </cell>
          <cell r="P13">
            <v>2000</v>
          </cell>
          <cell r="R13">
            <v>1237370</v>
          </cell>
          <cell r="S13">
            <v>23092</v>
          </cell>
          <cell r="T13">
            <v>1.901706199074682E-2</v>
          </cell>
          <cell r="V13">
            <v>1235048</v>
          </cell>
          <cell r="W13">
            <v>23173</v>
          </cell>
          <cell r="X13">
            <v>1.9121609076843793E-2</v>
          </cell>
          <cell r="Z13">
            <v>2322</v>
          </cell>
          <cell r="AA13">
            <v>1.8800888710397423E-3</v>
          </cell>
          <cell r="AD13">
            <v>2000</v>
          </cell>
          <cell r="AF13">
            <v>1237370</v>
          </cell>
          <cell r="AG13">
            <v>23092</v>
          </cell>
          <cell r="AH13">
            <v>1.901706199074682E-2</v>
          </cell>
          <cell r="AJ13">
            <v>1235048</v>
          </cell>
          <cell r="AK13">
            <v>23173</v>
          </cell>
          <cell r="AL13">
            <v>1.9121609076843793E-2</v>
          </cell>
          <cell r="AN13">
            <v>2322</v>
          </cell>
          <cell r="AO13">
            <v>1.8800888710397423E-3</v>
          </cell>
          <cell r="AR13">
            <v>2000</v>
          </cell>
          <cell r="AT13">
            <v>1230736</v>
          </cell>
          <cell r="AU13">
            <v>23092</v>
          </cell>
          <cell r="AV13">
            <v>1.9121529192377862E-2</v>
          </cell>
          <cell r="AX13">
            <v>1228466</v>
          </cell>
          <cell r="AY13">
            <v>23173</v>
          </cell>
          <cell r="AZ13">
            <v>1.9226030517061066E-2</v>
          </cell>
          <cell r="BB13">
            <v>2270</v>
          </cell>
          <cell r="BC13">
            <v>1.8478329884588085E-3</v>
          </cell>
        </row>
        <row r="14">
          <cell r="B14">
            <v>2001</v>
          </cell>
          <cell r="D14">
            <v>1252598</v>
          </cell>
          <cell r="E14">
            <v>21862</v>
          </cell>
          <cell r="F14">
            <v>1.7763354610574433E-2</v>
          </cell>
          <cell r="H14">
            <v>1250466</v>
          </cell>
          <cell r="I14">
            <v>22000</v>
          </cell>
          <cell r="J14">
            <v>1.7908513544534488E-2</v>
          </cell>
          <cell r="L14">
            <v>2132</v>
          </cell>
          <cell r="M14">
            <v>1.7049643892756983E-3</v>
          </cell>
          <cell r="P14">
            <v>2001</v>
          </cell>
          <cell r="R14">
            <v>1259232</v>
          </cell>
          <cell r="S14">
            <v>21862</v>
          </cell>
          <cell r="T14">
            <v>1.7668118671052335E-2</v>
          </cell>
          <cell r="V14">
            <v>1257048</v>
          </cell>
          <cell r="W14">
            <v>22000</v>
          </cell>
          <cell r="X14">
            <v>1.7813072852229217E-2</v>
          </cell>
          <cell r="Z14">
            <v>2184</v>
          </cell>
          <cell r="AA14">
            <v>1.7374038222883748E-3</v>
          </cell>
          <cell r="AD14">
            <v>2001</v>
          </cell>
          <cell r="AF14">
            <v>1259232</v>
          </cell>
          <cell r="AG14">
            <v>21862</v>
          </cell>
          <cell r="AH14">
            <v>1.7668118671052335E-2</v>
          </cell>
          <cell r="AJ14">
            <v>1257048</v>
          </cell>
          <cell r="AK14">
            <v>22000</v>
          </cell>
          <cell r="AL14">
            <v>1.7813072852229217E-2</v>
          </cell>
          <cell r="AN14">
            <v>2184</v>
          </cell>
          <cell r="AO14">
            <v>1.7374038222883748E-3</v>
          </cell>
          <cell r="AR14">
            <v>2001</v>
          </cell>
          <cell r="AT14">
            <v>1252598</v>
          </cell>
          <cell r="AU14">
            <v>21862</v>
          </cell>
          <cell r="AV14">
            <v>1.7763354610574433E-2</v>
          </cell>
          <cell r="AX14">
            <v>1250466</v>
          </cell>
          <cell r="AY14">
            <v>22000</v>
          </cell>
          <cell r="AZ14">
            <v>1.7908513544534488E-2</v>
          </cell>
          <cell r="BB14">
            <v>2132</v>
          </cell>
          <cell r="BC14">
            <v>1.7049643892756983E-3</v>
          </cell>
        </row>
        <row r="15">
          <cell r="B15">
            <v>2002</v>
          </cell>
          <cell r="D15">
            <v>1274213</v>
          </cell>
          <cell r="E15">
            <v>21615</v>
          </cell>
          <cell r="F15">
            <v>1.7256134849329197E-2</v>
          </cell>
          <cell r="H15">
            <v>1271836</v>
          </cell>
          <cell r="I15">
            <v>21370</v>
          </cell>
          <cell r="J15">
            <v>1.7089628986313832E-2</v>
          </cell>
          <cell r="L15">
            <v>2377</v>
          </cell>
          <cell r="M15">
            <v>1.8689516572891751E-3</v>
          </cell>
          <cell r="P15">
            <v>2002</v>
          </cell>
          <cell r="R15">
            <v>1280847</v>
          </cell>
          <cell r="S15">
            <v>21615</v>
          </cell>
          <cell r="T15">
            <v>1.7165224517801336E-2</v>
          </cell>
          <cell r="V15">
            <v>1278418</v>
          </cell>
          <cell r="W15">
            <v>21370</v>
          </cell>
          <cell r="X15">
            <v>1.7000146374680947E-2</v>
          </cell>
          <cell r="Z15">
            <v>2429</v>
          </cell>
          <cell r="AA15">
            <v>1.900004536857347E-3</v>
          </cell>
          <cell r="AD15">
            <v>2002</v>
          </cell>
          <cell r="AF15">
            <v>1280847</v>
          </cell>
          <cell r="AG15">
            <v>21615</v>
          </cell>
          <cell r="AH15">
            <v>1.7165224517801336E-2</v>
          </cell>
          <cell r="AJ15">
            <v>1278418</v>
          </cell>
          <cell r="AK15">
            <v>21370</v>
          </cell>
          <cell r="AL15">
            <v>1.7000146374680947E-2</v>
          </cell>
          <cell r="AN15">
            <v>2429</v>
          </cell>
          <cell r="AO15">
            <v>1.900004536857347E-3</v>
          </cell>
          <cell r="AR15">
            <v>2002</v>
          </cell>
          <cell r="AT15">
            <v>1274213</v>
          </cell>
          <cell r="AU15">
            <v>21615</v>
          </cell>
          <cell r="AV15">
            <v>1.7256134849329197E-2</v>
          </cell>
          <cell r="AX15">
            <v>1271836</v>
          </cell>
          <cell r="AY15">
            <v>21370</v>
          </cell>
          <cell r="AZ15">
            <v>1.7089628986313832E-2</v>
          </cell>
          <cell r="BB15">
            <v>2377</v>
          </cell>
          <cell r="BC15">
            <v>1.8689516572891751E-3</v>
          </cell>
        </row>
        <row r="16">
          <cell r="B16">
            <v>2003</v>
          </cell>
          <cell r="D16">
            <v>1295656</v>
          </cell>
          <cell r="E16">
            <v>21443</v>
          </cell>
          <cell r="F16">
            <v>1.6828426644524885E-2</v>
          </cell>
          <cell r="H16">
            <v>1292741</v>
          </cell>
          <cell r="I16">
            <v>20905</v>
          </cell>
          <cell r="J16">
            <v>1.6436867646457465E-2</v>
          </cell>
          <cell r="L16">
            <v>2915</v>
          </cell>
          <cell r="M16">
            <v>2.2548986997394938E-3</v>
          </cell>
          <cell r="P16">
            <v>2003</v>
          </cell>
          <cell r="R16">
            <v>1302290</v>
          </cell>
          <cell r="S16">
            <v>21443</v>
          </cell>
          <cell r="T16">
            <v>1.6741265740560785E-2</v>
          </cell>
          <cell r="V16">
            <v>1299323</v>
          </cell>
          <cell r="W16">
            <v>20905</v>
          </cell>
          <cell r="X16">
            <v>1.6352241598600825E-2</v>
          </cell>
          <cell r="Z16">
            <v>2967</v>
          </cell>
          <cell r="AA16">
            <v>2.2834968672147404E-3</v>
          </cell>
          <cell r="AD16">
            <v>2003</v>
          </cell>
          <cell r="AF16">
            <v>1302290</v>
          </cell>
          <cell r="AG16">
            <v>21443</v>
          </cell>
          <cell r="AH16">
            <v>1.6741265740560785E-2</v>
          </cell>
          <cell r="AJ16">
            <v>1299323</v>
          </cell>
          <cell r="AK16">
            <v>20905</v>
          </cell>
          <cell r="AL16">
            <v>1.6352241598600825E-2</v>
          </cell>
          <cell r="AN16">
            <v>2967</v>
          </cell>
          <cell r="AO16">
            <v>2.2834968672147404E-3</v>
          </cell>
          <cell r="AR16">
            <v>2003</v>
          </cell>
          <cell r="AT16">
            <v>1295656</v>
          </cell>
          <cell r="AU16">
            <v>21443</v>
          </cell>
          <cell r="AV16">
            <v>1.6828426644524885E-2</v>
          </cell>
          <cell r="AX16">
            <v>1292741</v>
          </cell>
          <cell r="AY16">
            <v>20905</v>
          </cell>
          <cell r="AZ16">
            <v>1.6436867646457465E-2</v>
          </cell>
          <cell r="BB16">
            <v>2915</v>
          </cell>
          <cell r="BC16">
            <v>2.2548986997394938E-3</v>
          </cell>
        </row>
        <row r="17">
          <cell r="B17" t="str">
            <v>1999-03</v>
          </cell>
          <cell r="D17">
            <v>1.7741996165965945E-2</v>
          </cell>
          <cell r="H17">
            <v>1.7664727788597512E-2</v>
          </cell>
          <cell r="P17" t="str">
            <v>1999-03</v>
          </cell>
          <cell r="R17">
            <v>1.7647557971929517E-2</v>
          </cell>
          <cell r="V17">
            <v>1.7571242562170575E-2</v>
          </cell>
          <cell r="AD17" t="str">
            <v>1999-03</v>
          </cell>
          <cell r="AF17">
            <v>1.7647557971929517E-2</v>
          </cell>
          <cell r="AJ17">
            <v>1.7571242562170575E-2</v>
          </cell>
          <cell r="AR17" t="str">
            <v>1999-03</v>
          </cell>
          <cell r="AT17">
            <v>1.7741996165965945E-2</v>
          </cell>
          <cell r="AX17">
            <v>1.7664727788597512E-2</v>
          </cell>
        </row>
        <row r="19">
          <cell r="A19" t="str">
            <v>COMMERCIAL</v>
          </cell>
          <cell r="B19" t="str">
            <v>1996 ACT *</v>
          </cell>
          <cell r="D19">
            <v>129390</v>
          </cell>
          <cell r="H19">
            <v>129390</v>
          </cell>
          <cell r="O19" t="str">
            <v>COMMERCIAL</v>
          </cell>
          <cell r="P19" t="str">
            <v>1996 ACT *</v>
          </cell>
          <cell r="R19">
            <v>129390</v>
          </cell>
          <cell r="V19">
            <v>129390</v>
          </cell>
          <cell r="AC19" t="str">
            <v>COMMERCIAL</v>
          </cell>
          <cell r="AD19" t="str">
            <v>1996 ACT</v>
          </cell>
          <cell r="AF19">
            <v>129440</v>
          </cell>
          <cell r="AJ19">
            <v>129440</v>
          </cell>
          <cell r="AQ19" t="str">
            <v>COMMERCIAL</v>
          </cell>
          <cell r="AR19" t="str">
            <v>1996 ACT</v>
          </cell>
          <cell r="AT19">
            <v>129440</v>
          </cell>
          <cell r="AX19">
            <v>129440</v>
          </cell>
        </row>
        <row r="20">
          <cell r="B20" t="str">
            <v>1997 ACT *</v>
          </cell>
          <cell r="D20">
            <v>132534</v>
          </cell>
          <cell r="E20">
            <v>3144</v>
          </cell>
          <cell r="F20">
            <v>2.4298632042661694E-2</v>
          </cell>
          <cell r="H20">
            <v>132963</v>
          </cell>
          <cell r="I20">
            <v>3573</v>
          </cell>
          <cell r="J20">
            <v>2.7614189659169952E-2</v>
          </cell>
          <cell r="L20">
            <v>-429</v>
          </cell>
          <cell r="M20">
            <v>-3.2264614968073868E-3</v>
          </cell>
          <cell r="P20" t="str">
            <v>1997 ACT *</v>
          </cell>
          <cell r="R20">
            <v>132575</v>
          </cell>
          <cell r="S20">
            <v>3185</v>
          </cell>
          <cell r="T20">
            <v>2.4615503516500548E-2</v>
          </cell>
          <cell r="V20">
            <v>132783</v>
          </cell>
          <cell r="W20">
            <v>3393</v>
          </cell>
          <cell r="X20">
            <v>2.6223046603292444E-2</v>
          </cell>
          <cell r="Z20">
            <v>-208</v>
          </cell>
          <cell r="AA20">
            <v>-1.5664655867091426E-3</v>
          </cell>
          <cell r="AD20" t="str">
            <v>1997 ACT</v>
          </cell>
          <cell r="AF20">
            <v>132504</v>
          </cell>
          <cell r="AG20">
            <v>3064</v>
          </cell>
          <cell r="AH20">
            <v>2.367119901112491E-2</v>
          </cell>
          <cell r="AJ20">
            <v>132514</v>
          </cell>
          <cell r="AK20">
            <v>3074</v>
          </cell>
          <cell r="AL20">
            <v>2.3748454882571046E-2</v>
          </cell>
          <cell r="AN20">
            <v>-10</v>
          </cell>
          <cell r="AO20">
            <v>-7.5463724587554459E-5</v>
          </cell>
          <cell r="AR20" t="str">
            <v>1997 ACT</v>
          </cell>
          <cell r="AT20">
            <v>132504</v>
          </cell>
          <cell r="AU20">
            <v>3064</v>
          </cell>
          <cell r="AV20">
            <v>2.367119901112491E-2</v>
          </cell>
          <cell r="AX20">
            <v>132694</v>
          </cell>
          <cell r="AY20">
            <v>3254</v>
          </cell>
          <cell r="AZ20">
            <v>2.5139060568603266E-2</v>
          </cell>
          <cell r="BB20">
            <v>-190</v>
          </cell>
          <cell r="BC20">
            <v>-1.4318657964942361E-3</v>
          </cell>
        </row>
        <row r="21">
          <cell r="B21" t="str">
            <v>1998 EST</v>
          </cell>
          <cell r="D21">
            <v>136232</v>
          </cell>
          <cell r="E21">
            <v>3698</v>
          </cell>
          <cell r="F21">
            <v>2.7902274133429827E-2</v>
          </cell>
          <cell r="H21">
            <v>136144</v>
          </cell>
          <cell r="I21">
            <v>3181</v>
          </cell>
          <cell r="J21">
            <v>2.3923948767702319E-2</v>
          </cell>
          <cell r="L21">
            <v>88</v>
          </cell>
          <cell r="M21">
            <v>6.4637442707726755E-4</v>
          </cell>
          <cell r="P21" t="str">
            <v>1998 EST</v>
          </cell>
          <cell r="R21">
            <v>136326</v>
          </cell>
          <cell r="S21">
            <v>3751</v>
          </cell>
          <cell r="T21">
            <v>2.8293418819536065E-2</v>
          </cell>
          <cell r="V21">
            <v>135839</v>
          </cell>
          <cell r="W21">
            <v>3056</v>
          </cell>
          <cell r="X21">
            <v>2.3014994389342069E-2</v>
          </cell>
          <cell r="Z21">
            <v>487</v>
          </cell>
          <cell r="AA21">
            <v>3.5851265100597107E-3</v>
          </cell>
          <cell r="AD21" t="str">
            <v>1998 EST</v>
          </cell>
          <cell r="AF21">
            <v>136326</v>
          </cell>
          <cell r="AG21">
            <v>3822</v>
          </cell>
          <cell r="AH21">
            <v>2.8844412244158679E-2</v>
          </cell>
          <cell r="AJ21">
            <v>135839</v>
          </cell>
          <cell r="AK21">
            <v>3325</v>
          </cell>
          <cell r="AL21">
            <v>2.5091688425374015E-2</v>
          </cell>
          <cell r="AN21">
            <v>487</v>
          </cell>
          <cell r="AO21">
            <v>3.5851265100597107E-3</v>
          </cell>
          <cell r="AR21" t="str">
            <v>1998 EST</v>
          </cell>
          <cell r="AT21">
            <v>136232</v>
          </cell>
          <cell r="AU21">
            <v>3728</v>
          </cell>
          <cell r="AV21">
            <v>2.8134999698122387E-2</v>
          </cell>
          <cell r="AX21">
            <v>136144</v>
          </cell>
          <cell r="AY21">
            <v>3450</v>
          </cell>
          <cell r="AZ21">
            <v>2.59996684100261E-2</v>
          </cell>
          <cell r="BB21">
            <v>88</v>
          </cell>
          <cell r="BC21">
            <v>6.4637442707726755E-4</v>
          </cell>
        </row>
        <row r="22">
          <cell r="B22">
            <v>1999</v>
          </cell>
          <cell r="D22">
            <v>140042</v>
          </cell>
          <cell r="E22">
            <v>3810</v>
          </cell>
          <cell r="F22">
            <v>2.7966997474895727E-2</v>
          </cell>
          <cell r="H22">
            <v>139143</v>
          </cell>
          <cell r="I22">
            <v>2999</v>
          </cell>
          <cell r="J22">
            <v>2.2028146668233717E-2</v>
          </cell>
          <cell r="L22">
            <v>899</v>
          </cell>
          <cell r="M22">
            <v>6.4609789928347094E-3</v>
          </cell>
          <cell r="P22">
            <v>1999</v>
          </cell>
          <cell r="R22">
            <v>140135</v>
          </cell>
          <cell r="S22">
            <v>3809</v>
          </cell>
          <cell r="T22">
            <v>2.7940378211052996E-2</v>
          </cell>
          <cell r="V22">
            <v>138838</v>
          </cell>
          <cell r="W22">
            <v>2999</v>
          </cell>
          <cell r="X22">
            <v>2.2077606578375875E-2</v>
          </cell>
          <cell r="Z22">
            <v>1297</v>
          </cell>
          <cell r="AA22">
            <v>9.3418228438899575E-3</v>
          </cell>
          <cell r="AD22">
            <v>1999</v>
          </cell>
          <cell r="AF22">
            <v>140135</v>
          </cell>
          <cell r="AG22">
            <v>3809</v>
          </cell>
          <cell r="AH22">
            <v>2.7940378211052996E-2</v>
          </cell>
          <cell r="AJ22">
            <v>138838</v>
          </cell>
          <cell r="AK22">
            <v>2999</v>
          </cell>
          <cell r="AL22">
            <v>2.2077606578375875E-2</v>
          </cell>
          <cell r="AN22">
            <v>1297</v>
          </cell>
          <cell r="AO22">
            <v>9.3418228438899575E-3</v>
          </cell>
          <cell r="AR22">
            <v>1999</v>
          </cell>
          <cell r="AT22">
            <v>140042</v>
          </cell>
          <cell r="AU22">
            <v>3810</v>
          </cell>
          <cell r="AV22">
            <v>2.7966997474895727E-2</v>
          </cell>
          <cell r="AX22">
            <v>139143</v>
          </cell>
          <cell r="AY22">
            <v>2999</v>
          </cell>
          <cell r="AZ22">
            <v>2.2028146668233717E-2</v>
          </cell>
          <cell r="BB22">
            <v>899</v>
          </cell>
          <cell r="BC22">
            <v>6.4609789928347094E-3</v>
          </cell>
        </row>
        <row r="23">
          <cell r="B23">
            <v>2000</v>
          </cell>
          <cell r="D23">
            <v>142923</v>
          </cell>
          <cell r="E23">
            <v>2881</v>
          </cell>
          <cell r="F23">
            <v>2.0572399708658873E-2</v>
          </cell>
          <cell r="H23">
            <v>142118</v>
          </cell>
          <cell r="I23">
            <v>2975</v>
          </cell>
          <cell r="J23">
            <v>2.1380881539136087E-2</v>
          </cell>
          <cell r="L23">
            <v>805</v>
          </cell>
          <cell r="M23">
            <v>5.664307125065049E-3</v>
          </cell>
          <cell r="P23">
            <v>2000</v>
          </cell>
          <cell r="R23">
            <v>143016</v>
          </cell>
          <cell r="S23">
            <v>2881</v>
          </cell>
          <cell r="T23">
            <v>2.0558746922610283E-2</v>
          </cell>
          <cell r="V23">
            <v>141813</v>
          </cell>
          <cell r="W23">
            <v>2975</v>
          </cell>
          <cell r="X23">
            <v>2.1427851164666833E-2</v>
          </cell>
          <cell r="Z23">
            <v>1203</v>
          </cell>
          <cell r="AA23">
            <v>8.4830022635442592E-3</v>
          </cell>
          <cell r="AD23">
            <v>2000</v>
          </cell>
          <cell r="AF23">
            <v>143016</v>
          </cell>
          <cell r="AG23">
            <v>2881</v>
          </cell>
          <cell r="AH23">
            <v>2.0558746922610283E-2</v>
          </cell>
          <cell r="AJ23">
            <v>141813</v>
          </cell>
          <cell r="AK23">
            <v>2975</v>
          </cell>
          <cell r="AL23">
            <v>2.1427851164666833E-2</v>
          </cell>
          <cell r="AN23">
            <v>1203</v>
          </cell>
          <cell r="AO23">
            <v>8.4830022635442592E-3</v>
          </cell>
          <cell r="AR23">
            <v>2000</v>
          </cell>
          <cell r="AT23">
            <v>142923</v>
          </cell>
          <cell r="AU23">
            <v>2881</v>
          </cell>
          <cell r="AV23">
            <v>2.0572399708658873E-2</v>
          </cell>
          <cell r="AX23">
            <v>142118</v>
          </cell>
          <cell r="AY23">
            <v>2975</v>
          </cell>
          <cell r="AZ23">
            <v>2.1380881539136087E-2</v>
          </cell>
          <cell r="BB23">
            <v>805</v>
          </cell>
          <cell r="BC23">
            <v>5.664307125065049E-3</v>
          </cell>
        </row>
        <row r="24">
          <cell r="B24">
            <v>2001</v>
          </cell>
          <cell r="D24">
            <v>145775</v>
          </cell>
          <cell r="E24">
            <v>2852</v>
          </cell>
          <cell r="F24">
            <v>1.9954800836814224E-2</v>
          </cell>
          <cell r="H24">
            <v>144943</v>
          </cell>
          <cell r="I24">
            <v>2825</v>
          </cell>
          <cell r="J24">
            <v>1.9877847985476871E-2</v>
          </cell>
          <cell r="L24">
            <v>832</v>
          </cell>
          <cell r="M24">
            <v>5.7401875219913467E-3</v>
          </cell>
          <cell r="P24">
            <v>2001</v>
          </cell>
          <cell r="R24">
            <v>145868</v>
          </cell>
          <cell r="S24">
            <v>2852</v>
          </cell>
          <cell r="T24">
            <v>1.9941824690943744E-2</v>
          </cell>
          <cell r="V24">
            <v>144638</v>
          </cell>
          <cell r="W24">
            <v>2825</v>
          </cell>
          <cell r="X24">
            <v>1.9920599662936356E-2</v>
          </cell>
          <cell r="Z24">
            <v>1230</v>
          </cell>
          <cell r="AA24">
            <v>8.5039892697631458E-3</v>
          </cell>
          <cell r="AD24">
            <v>2001</v>
          </cell>
          <cell r="AF24">
            <v>145868</v>
          </cell>
          <cell r="AG24">
            <v>2852</v>
          </cell>
          <cell r="AH24">
            <v>1.9941824690943744E-2</v>
          </cell>
          <cell r="AJ24">
            <v>144638</v>
          </cell>
          <cell r="AK24">
            <v>2825</v>
          </cell>
          <cell r="AL24">
            <v>1.9920599662936356E-2</v>
          </cell>
          <cell r="AN24">
            <v>1230</v>
          </cell>
          <cell r="AO24">
            <v>8.5039892697631458E-3</v>
          </cell>
          <cell r="AR24">
            <v>2001</v>
          </cell>
          <cell r="AT24">
            <v>145775</v>
          </cell>
          <cell r="AU24">
            <v>2852</v>
          </cell>
          <cell r="AV24">
            <v>1.9954800836814224E-2</v>
          </cell>
          <cell r="AX24">
            <v>144943</v>
          </cell>
          <cell r="AY24">
            <v>2825</v>
          </cell>
          <cell r="AZ24">
            <v>1.9877847985476871E-2</v>
          </cell>
          <cell r="BB24">
            <v>832</v>
          </cell>
          <cell r="BC24">
            <v>5.7401875219913467E-3</v>
          </cell>
        </row>
        <row r="25">
          <cell r="B25">
            <v>2002</v>
          </cell>
          <cell r="D25">
            <v>148595</v>
          </cell>
          <cell r="E25">
            <v>2820</v>
          </cell>
          <cell r="F25">
            <v>1.9344880809466725E-2</v>
          </cell>
          <cell r="H25">
            <v>147686</v>
          </cell>
          <cell r="I25">
            <v>2743</v>
          </cell>
          <cell r="J25">
            <v>1.8924680736565502E-2</v>
          </cell>
          <cell r="L25">
            <v>909</v>
          </cell>
          <cell r="M25">
            <v>6.1549503676718853E-3</v>
          </cell>
          <cell r="P25">
            <v>2002</v>
          </cell>
          <cell r="R25">
            <v>148688</v>
          </cell>
          <cell r="S25">
            <v>2820</v>
          </cell>
          <cell r="T25">
            <v>1.9332547234486075E-2</v>
          </cell>
          <cell r="V25">
            <v>147381</v>
          </cell>
          <cell r="W25">
            <v>2743</v>
          </cell>
          <cell r="X25">
            <v>1.8964587452813264E-2</v>
          </cell>
          <cell r="Z25">
            <v>1307</v>
          </cell>
          <cell r="AA25">
            <v>8.8681716096377095E-3</v>
          </cell>
          <cell r="AD25">
            <v>2002</v>
          </cell>
          <cell r="AF25">
            <v>148688</v>
          </cell>
          <cell r="AG25">
            <v>2820</v>
          </cell>
          <cell r="AH25">
            <v>1.9332547234486075E-2</v>
          </cell>
          <cell r="AJ25">
            <v>147381</v>
          </cell>
          <cell r="AK25">
            <v>2743</v>
          </cell>
          <cell r="AL25">
            <v>1.8964587452813264E-2</v>
          </cell>
          <cell r="AN25">
            <v>1307</v>
          </cell>
          <cell r="AO25">
            <v>8.8681716096377095E-3</v>
          </cell>
          <cell r="AR25">
            <v>2002</v>
          </cell>
          <cell r="AT25">
            <v>148595</v>
          </cell>
          <cell r="AU25">
            <v>2820</v>
          </cell>
          <cell r="AV25">
            <v>1.9344880809466725E-2</v>
          </cell>
          <cell r="AX25">
            <v>147686</v>
          </cell>
          <cell r="AY25">
            <v>2743</v>
          </cell>
          <cell r="AZ25">
            <v>1.8924680736565502E-2</v>
          </cell>
          <cell r="BB25">
            <v>909</v>
          </cell>
          <cell r="BC25">
            <v>6.1549503676718853E-3</v>
          </cell>
        </row>
        <row r="26">
          <cell r="B26">
            <v>2003</v>
          </cell>
          <cell r="D26">
            <v>151392</v>
          </cell>
          <cell r="E26">
            <v>2797</v>
          </cell>
          <cell r="F26">
            <v>1.8822975201049807E-2</v>
          </cell>
          <cell r="H26">
            <v>150370</v>
          </cell>
          <cell r="I26">
            <v>2684</v>
          </cell>
          <cell r="J26">
            <v>1.8173692834798194E-2</v>
          </cell>
          <cell r="L26">
            <v>1022</v>
          </cell>
          <cell r="M26">
            <v>6.7965684644544222E-3</v>
          </cell>
          <cell r="P26">
            <v>2003</v>
          </cell>
          <cell r="R26">
            <v>151485</v>
          </cell>
          <cell r="S26">
            <v>2797</v>
          </cell>
          <cell r="T26">
            <v>1.8811201979984871E-2</v>
          </cell>
          <cell r="V26">
            <v>150065</v>
          </cell>
          <cell r="W26">
            <v>2684</v>
          </cell>
          <cell r="X26">
            <v>1.8211302678092789E-2</v>
          </cell>
          <cell r="Z26">
            <v>1420</v>
          </cell>
          <cell r="AA26">
            <v>9.4625662213041473E-3</v>
          </cell>
          <cell r="AD26">
            <v>2003</v>
          </cell>
          <cell r="AF26">
            <v>151485</v>
          </cell>
          <cell r="AG26">
            <v>2797</v>
          </cell>
          <cell r="AH26">
            <v>1.8811201979984871E-2</v>
          </cell>
          <cell r="AJ26">
            <v>150065</v>
          </cell>
          <cell r="AK26">
            <v>2684</v>
          </cell>
          <cell r="AL26">
            <v>1.8211302678092789E-2</v>
          </cell>
          <cell r="AN26">
            <v>1420</v>
          </cell>
          <cell r="AO26">
            <v>9.4625662213041473E-3</v>
          </cell>
          <cell r="AR26">
            <v>2003</v>
          </cell>
          <cell r="AT26">
            <v>151392</v>
          </cell>
          <cell r="AU26">
            <v>2797</v>
          </cell>
          <cell r="AV26">
            <v>1.8822975201049807E-2</v>
          </cell>
          <cell r="AX26">
            <v>150370</v>
          </cell>
          <cell r="AY26">
            <v>2684</v>
          </cell>
          <cell r="AZ26">
            <v>1.8173692834798194E-2</v>
          </cell>
          <cell r="BB26">
            <v>1022</v>
          </cell>
          <cell r="BC26">
            <v>6.7965684644544222E-3</v>
          </cell>
        </row>
        <row r="27">
          <cell r="B27" t="str">
            <v>1999-03</v>
          </cell>
          <cell r="D27">
            <v>1.967355347469546E-2</v>
          </cell>
          <cell r="H27">
            <v>1.958857243164247E-2</v>
          </cell>
          <cell r="P27" t="str">
            <v>1999-03</v>
          </cell>
          <cell r="R27">
            <v>1.9660869991637187E-2</v>
          </cell>
          <cell r="V27">
            <v>1.9630377820825551E-2</v>
          </cell>
          <cell r="AD27" t="str">
            <v>1999-03</v>
          </cell>
          <cell r="AF27">
            <v>1.9660869991637187E-2</v>
          </cell>
          <cell r="AJ27">
            <v>1.9630377820825551E-2</v>
          </cell>
          <cell r="AR27" t="str">
            <v>1999-03</v>
          </cell>
          <cell r="AT27">
            <v>1.967355347469546E-2</v>
          </cell>
          <cell r="AX27">
            <v>1.958857243164247E-2</v>
          </cell>
        </row>
        <row r="29">
          <cell r="A29" t="str">
            <v>INDUSTRIAL</v>
          </cell>
          <cell r="B29" t="str">
            <v>1996 ACT *</v>
          </cell>
          <cell r="D29">
            <v>2927</v>
          </cell>
          <cell r="H29">
            <v>2927</v>
          </cell>
          <cell r="O29" t="str">
            <v>INDUSTRIAL</v>
          </cell>
          <cell r="P29" t="str">
            <v>1996 ACT *</v>
          </cell>
          <cell r="R29">
            <v>2927</v>
          </cell>
          <cell r="V29">
            <v>2927</v>
          </cell>
          <cell r="AC29" t="str">
            <v>INDUSTRIAL</v>
          </cell>
          <cell r="AD29" t="str">
            <v>1996 ACT</v>
          </cell>
          <cell r="AF29">
            <v>2927</v>
          </cell>
          <cell r="AJ29">
            <v>2927</v>
          </cell>
          <cell r="AQ29" t="str">
            <v>INDUSTRIAL</v>
          </cell>
          <cell r="AR29" t="str">
            <v>1996 ACT</v>
          </cell>
          <cell r="AT29">
            <v>2927</v>
          </cell>
          <cell r="AX29">
            <v>2927</v>
          </cell>
        </row>
        <row r="30">
          <cell r="B30" t="str">
            <v>1997 ACT *</v>
          </cell>
          <cell r="D30">
            <v>2831</v>
          </cell>
          <cell r="E30">
            <v>-96</v>
          </cell>
          <cell r="F30">
            <v>-3.2798086778271229E-2</v>
          </cell>
          <cell r="H30">
            <v>2877</v>
          </cell>
          <cell r="I30">
            <v>-50</v>
          </cell>
          <cell r="J30">
            <v>-1.708233686368299E-2</v>
          </cell>
          <cell r="L30">
            <v>-46</v>
          </cell>
          <cell r="M30">
            <v>-1.5988877302745896E-2</v>
          </cell>
          <cell r="P30" t="str">
            <v>1997 ACT *</v>
          </cell>
          <cell r="R30">
            <v>2831</v>
          </cell>
          <cell r="S30">
            <v>-96</v>
          </cell>
          <cell r="T30">
            <v>-3.2798086778271229E-2</v>
          </cell>
          <cell r="V30">
            <v>2877</v>
          </cell>
          <cell r="W30">
            <v>-50</v>
          </cell>
          <cell r="X30">
            <v>-1.708233686368299E-2</v>
          </cell>
          <cell r="Z30">
            <v>-46</v>
          </cell>
          <cell r="AA30">
            <v>-1.5988877302745896E-2</v>
          </cell>
          <cell r="AD30" t="str">
            <v>1997 ACT</v>
          </cell>
          <cell r="AF30">
            <v>2830</v>
          </cell>
          <cell r="AG30">
            <v>-97</v>
          </cell>
          <cell r="AH30">
            <v>-3.3139733515544889E-2</v>
          </cell>
          <cell r="AJ30">
            <v>2872</v>
          </cell>
          <cell r="AK30">
            <v>-55</v>
          </cell>
          <cell r="AL30">
            <v>-1.8790570550051289E-2</v>
          </cell>
          <cell r="AN30">
            <v>-42</v>
          </cell>
          <cell r="AO30">
            <v>-1.4623955431754876E-2</v>
          </cell>
          <cell r="AR30" t="str">
            <v>1997 ACT</v>
          </cell>
          <cell r="AT30">
            <v>2830</v>
          </cell>
          <cell r="AU30">
            <v>-97</v>
          </cell>
          <cell r="AV30">
            <v>-3.3139733515544889E-2</v>
          </cell>
          <cell r="AX30">
            <v>2872</v>
          </cell>
          <cell r="AY30">
            <v>-55</v>
          </cell>
          <cell r="AZ30">
            <v>-1.8790570550051289E-2</v>
          </cell>
          <cell r="BB30">
            <v>-42</v>
          </cell>
          <cell r="BC30">
            <v>-1.4623955431754876E-2</v>
          </cell>
        </row>
        <row r="31">
          <cell r="B31" t="str">
            <v>1998 EST</v>
          </cell>
          <cell r="D31">
            <v>2705</v>
          </cell>
          <cell r="E31">
            <v>-126</v>
          </cell>
          <cell r="F31">
            <v>-4.4507241257506158E-2</v>
          </cell>
          <cell r="H31">
            <v>2882</v>
          </cell>
          <cell r="I31">
            <v>5</v>
          </cell>
          <cell r="J31">
            <v>1.7379214459507519E-3</v>
          </cell>
          <cell r="L31">
            <v>-177</v>
          </cell>
          <cell r="M31">
            <v>-6.141568355308813E-2</v>
          </cell>
          <cell r="P31" t="str">
            <v>1998 EST</v>
          </cell>
          <cell r="R31">
            <v>2705</v>
          </cell>
          <cell r="S31">
            <v>-126</v>
          </cell>
          <cell r="T31">
            <v>-4.4507241257506158E-2</v>
          </cell>
          <cell r="V31">
            <v>2882</v>
          </cell>
          <cell r="W31">
            <v>5</v>
          </cell>
          <cell r="X31">
            <v>1.7379214459507519E-3</v>
          </cell>
          <cell r="Z31">
            <v>-177</v>
          </cell>
          <cell r="AA31">
            <v>-6.141568355308813E-2</v>
          </cell>
          <cell r="AD31" t="str">
            <v>1998 EST</v>
          </cell>
          <cell r="AF31">
            <v>2705</v>
          </cell>
          <cell r="AG31">
            <v>-125</v>
          </cell>
          <cell r="AH31">
            <v>-4.4169611307420475E-2</v>
          </cell>
          <cell r="AJ31">
            <v>2882</v>
          </cell>
          <cell r="AK31">
            <v>10</v>
          </cell>
          <cell r="AL31">
            <v>3.4818941504177747E-3</v>
          </cell>
          <cell r="AN31">
            <v>-177</v>
          </cell>
          <cell r="AO31">
            <v>-6.141568355308813E-2</v>
          </cell>
          <cell r="AR31" t="str">
            <v>1998 EST</v>
          </cell>
          <cell r="AT31">
            <v>2705</v>
          </cell>
          <cell r="AU31">
            <v>-125</v>
          </cell>
          <cell r="AV31">
            <v>-4.4169611307420475E-2</v>
          </cell>
          <cell r="AX31">
            <v>2882</v>
          </cell>
          <cell r="AY31">
            <v>10</v>
          </cell>
          <cell r="AZ31">
            <v>3.4818941504177747E-3</v>
          </cell>
          <cell r="BB31">
            <v>-177</v>
          </cell>
          <cell r="BC31">
            <v>-6.141568355308813E-2</v>
          </cell>
        </row>
        <row r="32">
          <cell r="B32">
            <v>1999</v>
          </cell>
          <cell r="D32">
            <v>2601</v>
          </cell>
          <cell r="E32">
            <v>-104</v>
          </cell>
          <cell r="F32">
            <v>-3.8447319778188493E-2</v>
          </cell>
          <cell r="H32">
            <v>2887</v>
          </cell>
          <cell r="I32">
            <v>5</v>
          </cell>
          <cell r="J32">
            <v>1.7349063150589039E-3</v>
          </cell>
          <cell r="L32">
            <v>-286</v>
          </cell>
          <cell r="M32">
            <v>-9.9064773120886684E-2</v>
          </cell>
          <cell r="P32">
            <v>1999</v>
          </cell>
          <cell r="R32">
            <v>2601</v>
          </cell>
          <cell r="S32">
            <v>-104</v>
          </cell>
          <cell r="T32">
            <v>-3.8447319778188493E-2</v>
          </cell>
          <cell r="V32">
            <v>2887</v>
          </cell>
          <cell r="W32">
            <v>5</v>
          </cell>
          <cell r="X32">
            <v>1.7349063150589039E-3</v>
          </cell>
          <cell r="Z32">
            <v>-286</v>
          </cell>
          <cell r="AA32">
            <v>-9.9064773120886684E-2</v>
          </cell>
          <cell r="AD32">
            <v>1999</v>
          </cell>
          <cell r="AF32">
            <v>2601</v>
          </cell>
          <cell r="AG32">
            <v>-104</v>
          </cell>
          <cell r="AH32">
            <v>-3.8447319778188493E-2</v>
          </cell>
          <cell r="AJ32">
            <v>2887</v>
          </cell>
          <cell r="AK32">
            <v>5</v>
          </cell>
          <cell r="AL32">
            <v>1.7349063150589039E-3</v>
          </cell>
          <cell r="AN32">
            <v>-286</v>
          </cell>
          <cell r="AO32">
            <v>-9.9064773120886684E-2</v>
          </cell>
          <cell r="AR32">
            <v>1999</v>
          </cell>
          <cell r="AT32">
            <v>2601</v>
          </cell>
          <cell r="AU32">
            <v>-104</v>
          </cell>
          <cell r="AV32">
            <v>-3.8447319778188493E-2</v>
          </cell>
          <cell r="AX32">
            <v>2887</v>
          </cell>
          <cell r="AY32">
            <v>5</v>
          </cell>
          <cell r="AZ32">
            <v>1.7349063150589039E-3</v>
          </cell>
          <cell r="BB32">
            <v>-286</v>
          </cell>
          <cell r="BC32">
            <v>-9.9064773120886684E-2</v>
          </cell>
        </row>
        <row r="33">
          <cell r="B33">
            <v>2000</v>
          </cell>
          <cell r="D33">
            <v>2560</v>
          </cell>
          <cell r="E33">
            <v>-41</v>
          </cell>
          <cell r="F33">
            <v>-1.5763168012302931E-2</v>
          </cell>
          <cell r="H33">
            <v>2892</v>
          </cell>
          <cell r="I33">
            <v>5</v>
          </cell>
          <cell r="J33">
            <v>1.731901627987531E-3</v>
          </cell>
          <cell r="L33">
            <v>-332</v>
          </cell>
          <cell r="M33">
            <v>-0.11479944674965425</v>
          </cell>
          <cell r="P33">
            <v>2000</v>
          </cell>
          <cell r="R33">
            <v>2560</v>
          </cell>
          <cell r="S33">
            <v>-41</v>
          </cell>
          <cell r="T33">
            <v>-1.5763168012302931E-2</v>
          </cell>
          <cell r="V33">
            <v>2892</v>
          </cell>
          <cell r="W33">
            <v>5</v>
          </cell>
          <cell r="X33">
            <v>1.731901627987531E-3</v>
          </cell>
          <cell r="Z33">
            <v>-332</v>
          </cell>
          <cell r="AA33">
            <v>-0.11479944674965425</v>
          </cell>
          <cell r="AD33">
            <v>2000</v>
          </cell>
          <cell r="AF33">
            <v>2560</v>
          </cell>
          <cell r="AG33">
            <v>-41</v>
          </cell>
          <cell r="AH33">
            <v>-1.5763168012302931E-2</v>
          </cell>
          <cell r="AJ33">
            <v>2892</v>
          </cell>
          <cell r="AK33">
            <v>5</v>
          </cell>
          <cell r="AL33">
            <v>1.731901627987531E-3</v>
          </cell>
          <cell r="AN33">
            <v>-332</v>
          </cell>
          <cell r="AO33">
            <v>-0.11479944674965425</v>
          </cell>
          <cell r="AR33">
            <v>2000</v>
          </cell>
          <cell r="AT33">
            <v>2560</v>
          </cell>
          <cell r="AU33">
            <v>-41</v>
          </cell>
          <cell r="AV33">
            <v>-1.5763168012302931E-2</v>
          </cell>
          <cell r="AX33">
            <v>2892</v>
          </cell>
          <cell r="AY33">
            <v>5</v>
          </cell>
          <cell r="AZ33">
            <v>1.731901627987531E-3</v>
          </cell>
          <cell r="BB33">
            <v>-332</v>
          </cell>
          <cell r="BC33">
            <v>-0.11479944674965425</v>
          </cell>
        </row>
        <row r="34">
          <cell r="B34">
            <v>2001</v>
          </cell>
          <cell r="D34">
            <v>2560</v>
          </cell>
          <cell r="E34">
            <v>0</v>
          </cell>
          <cell r="F34">
            <v>0</v>
          </cell>
          <cell r="H34">
            <v>2897</v>
          </cell>
          <cell r="I34">
            <v>5</v>
          </cell>
          <cell r="J34">
            <v>1.7289073305670755E-3</v>
          </cell>
          <cell r="L34">
            <v>-337</v>
          </cell>
          <cell r="M34">
            <v>-0.11632723507076281</v>
          </cell>
          <cell r="P34">
            <v>2001</v>
          </cell>
          <cell r="R34">
            <v>2560</v>
          </cell>
          <cell r="S34">
            <v>0</v>
          </cell>
          <cell r="T34">
            <v>0</v>
          </cell>
          <cell r="V34">
            <v>2897</v>
          </cell>
          <cell r="W34">
            <v>5</v>
          </cell>
          <cell r="X34">
            <v>1.7289073305670755E-3</v>
          </cell>
          <cell r="Z34">
            <v>-337</v>
          </cell>
          <cell r="AA34">
            <v>-0.11632723507076281</v>
          </cell>
          <cell r="AD34">
            <v>2001</v>
          </cell>
          <cell r="AF34">
            <v>2560</v>
          </cell>
          <cell r="AG34">
            <v>0</v>
          </cell>
          <cell r="AH34">
            <v>0</v>
          </cell>
          <cell r="AJ34">
            <v>2897</v>
          </cell>
          <cell r="AK34">
            <v>5</v>
          </cell>
          <cell r="AL34">
            <v>1.7289073305670755E-3</v>
          </cell>
          <cell r="AN34">
            <v>-337</v>
          </cell>
          <cell r="AO34">
            <v>-0.11632723507076281</v>
          </cell>
          <cell r="AR34">
            <v>2001</v>
          </cell>
          <cell r="AT34">
            <v>2560</v>
          </cell>
          <cell r="AU34">
            <v>0</v>
          </cell>
          <cell r="AV34">
            <v>0</v>
          </cell>
          <cell r="AX34">
            <v>2897</v>
          </cell>
          <cell r="AY34">
            <v>5</v>
          </cell>
          <cell r="AZ34">
            <v>1.7289073305670755E-3</v>
          </cell>
          <cell r="BB34">
            <v>-337</v>
          </cell>
          <cell r="BC34">
            <v>-0.11632723507076281</v>
          </cell>
        </row>
        <row r="35">
          <cell r="B35">
            <v>2002</v>
          </cell>
          <cell r="D35">
            <v>2560</v>
          </cell>
          <cell r="E35">
            <v>0</v>
          </cell>
          <cell r="F35">
            <v>0</v>
          </cell>
          <cell r="H35">
            <v>2902</v>
          </cell>
          <cell r="I35">
            <v>5</v>
          </cell>
          <cell r="J35">
            <v>1.7259233690023468E-3</v>
          </cell>
          <cell r="L35">
            <v>-342</v>
          </cell>
          <cell r="M35">
            <v>-0.1178497587870434</v>
          </cell>
          <cell r="P35">
            <v>2002</v>
          </cell>
          <cell r="R35">
            <v>2560</v>
          </cell>
          <cell r="S35">
            <v>0</v>
          </cell>
          <cell r="T35">
            <v>0</v>
          </cell>
          <cell r="V35">
            <v>2902</v>
          </cell>
          <cell r="W35">
            <v>5</v>
          </cell>
          <cell r="X35">
            <v>1.7259233690023468E-3</v>
          </cell>
          <cell r="Z35">
            <v>-342</v>
          </cell>
          <cell r="AA35">
            <v>-0.1178497587870434</v>
          </cell>
          <cell r="AD35">
            <v>2002</v>
          </cell>
          <cell r="AF35">
            <v>2560</v>
          </cell>
          <cell r="AG35">
            <v>0</v>
          </cell>
          <cell r="AH35">
            <v>0</v>
          </cell>
          <cell r="AJ35">
            <v>2902</v>
          </cell>
          <cell r="AK35">
            <v>5</v>
          </cell>
          <cell r="AL35">
            <v>1.7259233690023468E-3</v>
          </cell>
          <cell r="AN35">
            <v>-342</v>
          </cell>
          <cell r="AO35">
            <v>-0.1178497587870434</v>
          </cell>
          <cell r="AR35">
            <v>2002</v>
          </cell>
          <cell r="AT35">
            <v>2560</v>
          </cell>
          <cell r="AU35">
            <v>0</v>
          </cell>
          <cell r="AV35">
            <v>0</v>
          </cell>
          <cell r="AX35">
            <v>2902</v>
          </cell>
          <cell r="AY35">
            <v>5</v>
          </cell>
          <cell r="AZ35">
            <v>1.7259233690023468E-3</v>
          </cell>
          <cell r="BB35">
            <v>-342</v>
          </cell>
          <cell r="BC35">
            <v>-0.1178497587870434</v>
          </cell>
        </row>
        <row r="36">
          <cell r="B36">
            <v>2003</v>
          </cell>
          <cell r="D36">
            <v>2560</v>
          </cell>
          <cell r="E36">
            <v>0</v>
          </cell>
          <cell r="F36">
            <v>0</v>
          </cell>
          <cell r="H36">
            <v>2907</v>
          </cell>
          <cell r="I36">
            <v>5</v>
          </cell>
          <cell r="J36">
            <v>1.7229496898689689E-3</v>
          </cell>
          <cell r="L36">
            <v>-347</v>
          </cell>
          <cell r="M36">
            <v>-0.11936704506363949</v>
          </cell>
          <cell r="P36">
            <v>2003</v>
          </cell>
          <cell r="R36">
            <v>2560</v>
          </cell>
          <cell r="S36">
            <v>0</v>
          </cell>
          <cell r="T36">
            <v>0</v>
          </cell>
          <cell r="V36">
            <v>2907</v>
          </cell>
          <cell r="W36">
            <v>5</v>
          </cell>
          <cell r="X36">
            <v>1.7229496898689689E-3</v>
          </cell>
          <cell r="Z36">
            <v>-347</v>
          </cell>
          <cell r="AA36">
            <v>-0.11936704506363949</v>
          </cell>
          <cell r="AD36">
            <v>2003</v>
          </cell>
          <cell r="AF36">
            <v>2560</v>
          </cell>
          <cell r="AG36">
            <v>0</v>
          </cell>
          <cell r="AH36">
            <v>0</v>
          </cell>
          <cell r="AJ36">
            <v>2907</v>
          </cell>
          <cell r="AK36">
            <v>5</v>
          </cell>
          <cell r="AL36">
            <v>1.7229496898689689E-3</v>
          </cell>
          <cell r="AN36">
            <v>-347</v>
          </cell>
          <cell r="AO36">
            <v>-0.11936704506363949</v>
          </cell>
          <cell r="AR36">
            <v>2003</v>
          </cell>
          <cell r="AT36">
            <v>2560</v>
          </cell>
          <cell r="AU36">
            <v>0</v>
          </cell>
          <cell r="AV36">
            <v>0</v>
          </cell>
          <cell r="AX36">
            <v>2907</v>
          </cell>
          <cell r="AY36">
            <v>5</v>
          </cell>
          <cell r="AZ36">
            <v>1.7229496898689689E-3</v>
          </cell>
          <cell r="BB36">
            <v>-347</v>
          </cell>
          <cell r="BC36">
            <v>-0.11936704506363949</v>
          </cell>
        </row>
        <row r="37">
          <cell r="B37" t="str">
            <v>1999-03</v>
          </cell>
          <cell r="D37">
            <v>-3.9643033141669726E-3</v>
          </cell>
          <cell r="H37">
            <v>1.7274204988009245E-3</v>
          </cell>
          <cell r="P37" t="str">
            <v>1999-03</v>
          </cell>
          <cell r="R37">
            <v>-3.9643033141669726E-3</v>
          </cell>
          <cell r="V37">
            <v>1.7274204988009245E-3</v>
          </cell>
          <cell r="AD37" t="str">
            <v>1999-03</v>
          </cell>
          <cell r="AF37">
            <v>-3.9643033141669726E-3</v>
          </cell>
          <cell r="AJ37">
            <v>1.7274204988009245E-3</v>
          </cell>
          <cell r="AR37" t="str">
            <v>1999-03</v>
          </cell>
          <cell r="AT37">
            <v>-3.9643033141669726E-3</v>
          </cell>
          <cell r="AX37">
            <v>1.7274204988009245E-3</v>
          </cell>
        </row>
        <row r="39">
          <cell r="A39" t="str">
            <v>PUBLIC AUTHORITY</v>
          </cell>
          <cell r="B39" t="str">
            <v>1996 ACT *</v>
          </cell>
          <cell r="D39">
            <v>15692</v>
          </cell>
          <cell r="H39">
            <v>15692</v>
          </cell>
          <cell r="O39" t="str">
            <v>PUBLIC AUTHORITY</v>
          </cell>
          <cell r="P39" t="str">
            <v>1996 ACT *</v>
          </cell>
          <cell r="R39">
            <v>15692</v>
          </cell>
          <cell r="V39">
            <v>15692</v>
          </cell>
          <cell r="AC39" t="str">
            <v>PUBLIC AUTHORITY</v>
          </cell>
          <cell r="AD39" t="str">
            <v>1996 ACT</v>
          </cell>
          <cell r="AF39">
            <v>15698</v>
          </cell>
          <cell r="AJ39">
            <v>15698</v>
          </cell>
          <cell r="AQ39" t="str">
            <v>PUBLIC AUTHORITY</v>
          </cell>
          <cell r="AR39" t="str">
            <v>1996 ACT</v>
          </cell>
          <cell r="AT39">
            <v>15698</v>
          </cell>
          <cell r="AX39">
            <v>15698</v>
          </cell>
        </row>
        <row r="40">
          <cell r="B40" t="str">
            <v>1997 ACT *</v>
          </cell>
          <cell r="D40">
            <v>16331</v>
          </cell>
          <cell r="E40">
            <v>639</v>
          </cell>
          <cell r="F40">
            <v>4.072138669385672E-2</v>
          </cell>
          <cell r="H40">
            <v>16165</v>
          </cell>
          <cell r="I40">
            <v>473</v>
          </cell>
          <cell r="J40">
            <v>3.0142747897017541E-2</v>
          </cell>
          <cell r="L40">
            <v>166</v>
          </cell>
          <cell r="M40">
            <v>1.0269099907207035E-2</v>
          </cell>
          <cell r="P40" t="str">
            <v>1997 ACT *</v>
          </cell>
          <cell r="R40">
            <v>16331</v>
          </cell>
          <cell r="S40">
            <v>639</v>
          </cell>
          <cell r="T40">
            <v>4.072138669385672E-2</v>
          </cell>
          <cell r="V40">
            <v>16165</v>
          </cell>
          <cell r="W40">
            <v>473</v>
          </cell>
          <cell r="X40">
            <v>3.0142747897017541E-2</v>
          </cell>
          <cell r="Z40">
            <v>166</v>
          </cell>
          <cell r="AA40">
            <v>1.0269099907207035E-2</v>
          </cell>
          <cell r="AD40" t="str">
            <v>1997 ACT</v>
          </cell>
          <cell r="AF40">
            <v>16331</v>
          </cell>
          <cell r="AG40">
            <v>633</v>
          </cell>
          <cell r="AH40">
            <v>4.0323608102942998E-2</v>
          </cell>
          <cell r="AJ40">
            <v>16136</v>
          </cell>
          <cell r="AK40">
            <v>438</v>
          </cell>
          <cell r="AL40">
            <v>2.7901643521467623E-2</v>
          </cell>
          <cell r="AN40">
            <v>195</v>
          </cell>
          <cell r="AO40">
            <v>1.2084779375309829E-2</v>
          </cell>
          <cell r="AR40" t="str">
            <v>1997 ACT</v>
          </cell>
          <cell r="AT40">
            <v>16331</v>
          </cell>
          <cell r="AU40">
            <v>633</v>
          </cell>
          <cell r="AV40">
            <v>4.0323608102942998E-2</v>
          </cell>
          <cell r="AX40">
            <v>16136</v>
          </cell>
          <cell r="AY40">
            <v>438</v>
          </cell>
          <cell r="AZ40">
            <v>2.7901643521467623E-2</v>
          </cell>
          <cell r="BB40">
            <v>195</v>
          </cell>
          <cell r="BC40">
            <v>1.2084779375309829E-2</v>
          </cell>
        </row>
        <row r="41">
          <cell r="B41" t="str">
            <v>1998 EST</v>
          </cell>
          <cell r="D41">
            <v>16865</v>
          </cell>
          <cell r="E41">
            <v>534</v>
          </cell>
          <cell r="F41">
            <v>3.2698548772273517E-2</v>
          </cell>
          <cell r="H41">
            <v>16700</v>
          </cell>
          <cell r="I41">
            <v>535</v>
          </cell>
          <cell r="J41">
            <v>3.3096195484070501E-2</v>
          </cell>
          <cell r="L41">
            <v>165</v>
          </cell>
          <cell r="M41">
            <v>9.8802395209580673E-3</v>
          </cell>
          <cell r="P41" t="str">
            <v>1998 EST</v>
          </cell>
          <cell r="R41">
            <v>16865</v>
          </cell>
          <cell r="S41">
            <v>534</v>
          </cell>
          <cell r="T41">
            <v>3.2698548772273517E-2</v>
          </cell>
          <cell r="V41">
            <v>16700</v>
          </cell>
          <cell r="W41">
            <v>535</v>
          </cell>
          <cell r="X41">
            <v>3.3096195484070501E-2</v>
          </cell>
          <cell r="Z41">
            <v>165</v>
          </cell>
          <cell r="AA41">
            <v>9.8802395209580673E-3</v>
          </cell>
          <cell r="AD41" t="str">
            <v>1998 EST</v>
          </cell>
          <cell r="AF41">
            <v>16865</v>
          </cell>
          <cell r="AG41">
            <v>534</v>
          </cell>
          <cell r="AH41">
            <v>3.2698548772273517E-2</v>
          </cell>
          <cell r="AJ41">
            <v>16700</v>
          </cell>
          <cell r="AK41">
            <v>564</v>
          </cell>
          <cell r="AL41">
            <v>3.495290034705012E-2</v>
          </cell>
          <cell r="AN41">
            <v>165</v>
          </cell>
          <cell r="AO41">
            <v>9.8802395209580673E-3</v>
          </cell>
          <cell r="AR41" t="str">
            <v>1998 EST</v>
          </cell>
          <cell r="AT41">
            <v>16865</v>
          </cell>
          <cell r="AU41">
            <v>534</v>
          </cell>
          <cell r="AV41">
            <v>3.2698548772273517E-2</v>
          </cell>
          <cell r="AX41">
            <v>16700</v>
          </cell>
          <cell r="AY41">
            <v>564</v>
          </cell>
          <cell r="AZ41">
            <v>3.495290034705012E-2</v>
          </cell>
          <cell r="BB41">
            <v>165</v>
          </cell>
          <cell r="BC41">
            <v>9.8802395209580673E-3</v>
          </cell>
        </row>
        <row r="42">
          <cell r="B42">
            <v>1999</v>
          </cell>
          <cell r="D42">
            <v>17490</v>
          </cell>
          <cell r="E42">
            <v>625</v>
          </cell>
          <cell r="F42">
            <v>3.7058997924696024E-2</v>
          </cell>
          <cell r="H42">
            <v>17236</v>
          </cell>
          <cell r="I42">
            <v>536</v>
          </cell>
          <cell r="J42">
            <v>3.2095808383233448E-2</v>
          </cell>
          <cell r="L42">
            <v>254</v>
          </cell>
          <cell r="M42">
            <v>1.4736597818519437E-2</v>
          </cell>
          <cell r="P42">
            <v>1999</v>
          </cell>
          <cell r="R42">
            <v>17490</v>
          </cell>
          <cell r="S42">
            <v>625</v>
          </cell>
          <cell r="T42">
            <v>3.7058997924696024E-2</v>
          </cell>
          <cell r="V42">
            <v>17236</v>
          </cell>
          <cell r="W42">
            <v>536</v>
          </cell>
          <cell r="X42">
            <v>3.2095808383233448E-2</v>
          </cell>
          <cell r="Z42">
            <v>254</v>
          </cell>
          <cell r="AA42">
            <v>1.4736597818519437E-2</v>
          </cell>
          <cell r="AD42">
            <v>1999</v>
          </cell>
          <cell r="AF42">
            <v>17490</v>
          </cell>
          <cell r="AG42">
            <v>625</v>
          </cell>
          <cell r="AH42">
            <v>3.7058997924696024E-2</v>
          </cell>
          <cell r="AJ42">
            <v>17236</v>
          </cell>
          <cell r="AK42">
            <v>536</v>
          </cell>
          <cell r="AL42">
            <v>3.2095808383233448E-2</v>
          </cell>
          <cell r="AN42">
            <v>254</v>
          </cell>
          <cell r="AO42">
            <v>1.4736597818519437E-2</v>
          </cell>
          <cell r="AR42">
            <v>1999</v>
          </cell>
          <cell r="AT42">
            <v>17490</v>
          </cell>
          <cell r="AU42">
            <v>625</v>
          </cell>
          <cell r="AV42">
            <v>3.7058997924696024E-2</v>
          </cell>
          <cell r="AX42">
            <v>17236</v>
          </cell>
          <cell r="AY42">
            <v>536</v>
          </cell>
          <cell r="AZ42">
            <v>3.2095808383233448E-2</v>
          </cell>
          <cell r="BB42">
            <v>254</v>
          </cell>
          <cell r="BC42">
            <v>1.4736597818519437E-2</v>
          </cell>
        </row>
        <row r="43">
          <cell r="B43">
            <v>2000</v>
          </cell>
          <cell r="D43">
            <v>18093</v>
          </cell>
          <cell r="E43">
            <v>603</v>
          </cell>
          <cell r="F43">
            <v>3.4476843910806076E-2</v>
          </cell>
          <cell r="H43">
            <v>17775</v>
          </cell>
          <cell r="I43">
            <v>539</v>
          </cell>
          <cell r="J43">
            <v>3.1271756788117999E-2</v>
          </cell>
          <cell r="L43">
            <v>318</v>
          </cell>
          <cell r="M43">
            <v>1.7890295358649722E-2</v>
          </cell>
          <cell r="P43">
            <v>2000</v>
          </cell>
          <cell r="R43">
            <v>18093</v>
          </cell>
          <cell r="S43">
            <v>603</v>
          </cell>
          <cell r="T43">
            <v>3.4476843910806076E-2</v>
          </cell>
          <cell r="V43">
            <v>17775</v>
          </cell>
          <cell r="W43">
            <v>539</v>
          </cell>
          <cell r="X43">
            <v>3.1271756788117999E-2</v>
          </cell>
          <cell r="Z43">
            <v>318</v>
          </cell>
          <cell r="AA43">
            <v>1.7890295358649722E-2</v>
          </cell>
          <cell r="AD43">
            <v>2000</v>
          </cell>
          <cell r="AF43">
            <v>18093</v>
          </cell>
          <cell r="AG43">
            <v>603</v>
          </cell>
          <cell r="AH43">
            <v>3.4476843910806076E-2</v>
          </cell>
          <cell r="AJ43">
            <v>17775</v>
          </cell>
          <cell r="AK43">
            <v>539</v>
          </cell>
          <cell r="AL43">
            <v>3.1271756788117999E-2</v>
          </cell>
          <cell r="AN43">
            <v>318</v>
          </cell>
          <cell r="AO43">
            <v>1.7890295358649722E-2</v>
          </cell>
          <cell r="AR43">
            <v>2000</v>
          </cell>
          <cell r="AT43">
            <v>18093</v>
          </cell>
          <cell r="AU43">
            <v>603</v>
          </cell>
          <cell r="AV43">
            <v>3.4476843910806076E-2</v>
          </cell>
          <cell r="AX43">
            <v>17775</v>
          </cell>
          <cell r="AY43">
            <v>539</v>
          </cell>
          <cell r="AZ43">
            <v>3.1271756788117999E-2</v>
          </cell>
          <cell r="BB43">
            <v>318</v>
          </cell>
          <cell r="BC43">
            <v>1.7890295358649722E-2</v>
          </cell>
        </row>
        <row r="44">
          <cell r="B44">
            <v>2001</v>
          </cell>
          <cell r="D44">
            <v>18649</v>
          </cell>
          <cell r="E44">
            <v>556</v>
          </cell>
          <cell r="F44">
            <v>3.0730116619687164E-2</v>
          </cell>
          <cell r="H44">
            <v>18313</v>
          </cell>
          <cell r="I44">
            <v>538</v>
          </cell>
          <cell r="J44">
            <v>3.0267229254570926E-2</v>
          </cell>
          <cell r="L44">
            <v>336</v>
          </cell>
          <cell r="M44">
            <v>1.8347621907934153E-2</v>
          </cell>
          <cell r="P44">
            <v>2001</v>
          </cell>
          <cell r="R44">
            <v>18649</v>
          </cell>
          <cell r="S44">
            <v>556</v>
          </cell>
          <cell r="T44">
            <v>3.0730116619687164E-2</v>
          </cell>
          <cell r="V44">
            <v>18313</v>
          </cell>
          <cell r="W44">
            <v>538</v>
          </cell>
          <cell r="X44">
            <v>3.0267229254570926E-2</v>
          </cell>
          <cell r="Z44">
            <v>336</v>
          </cell>
          <cell r="AA44">
            <v>1.8347621907934153E-2</v>
          </cell>
          <cell r="AD44">
            <v>2001</v>
          </cell>
          <cell r="AF44">
            <v>18649</v>
          </cell>
          <cell r="AG44">
            <v>556</v>
          </cell>
          <cell r="AH44">
            <v>3.0730116619687164E-2</v>
          </cell>
          <cell r="AJ44">
            <v>18313</v>
          </cell>
          <cell r="AK44">
            <v>538</v>
          </cell>
          <cell r="AL44">
            <v>3.0267229254570926E-2</v>
          </cell>
          <cell r="AN44">
            <v>336</v>
          </cell>
          <cell r="AO44">
            <v>1.8347621907934153E-2</v>
          </cell>
          <cell r="AR44">
            <v>2001</v>
          </cell>
          <cell r="AT44">
            <v>18649</v>
          </cell>
          <cell r="AU44">
            <v>556</v>
          </cell>
          <cell r="AV44">
            <v>3.0730116619687164E-2</v>
          </cell>
          <cell r="AX44">
            <v>18313</v>
          </cell>
          <cell r="AY44">
            <v>538</v>
          </cell>
          <cell r="AZ44">
            <v>3.0267229254570926E-2</v>
          </cell>
          <cell r="BB44">
            <v>336</v>
          </cell>
          <cell r="BC44">
            <v>1.8347621907934153E-2</v>
          </cell>
        </row>
        <row r="45">
          <cell r="B45">
            <v>2002</v>
          </cell>
          <cell r="D45">
            <v>19201</v>
          </cell>
          <cell r="E45">
            <v>552</v>
          </cell>
          <cell r="F45">
            <v>2.9599442329347525E-2</v>
          </cell>
          <cell r="H45">
            <v>18850</v>
          </cell>
          <cell r="I45">
            <v>537</v>
          </cell>
          <cell r="J45">
            <v>2.9323431442144887E-2</v>
          </cell>
          <cell r="L45">
            <v>351</v>
          </cell>
          <cell r="M45">
            <v>1.8620689655172384E-2</v>
          </cell>
          <cell r="P45">
            <v>2002</v>
          </cell>
          <cell r="R45">
            <v>19201</v>
          </cell>
          <cell r="S45">
            <v>552</v>
          </cell>
          <cell r="T45">
            <v>2.9599442329347525E-2</v>
          </cell>
          <cell r="V45">
            <v>18850</v>
          </cell>
          <cell r="W45">
            <v>537</v>
          </cell>
          <cell r="X45">
            <v>2.9323431442144887E-2</v>
          </cell>
          <cell r="Z45">
            <v>351</v>
          </cell>
          <cell r="AA45">
            <v>1.8620689655172384E-2</v>
          </cell>
          <cell r="AD45">
            <v>2002</v>
          </cell>
          <cell r="AF45">
            <v>19201</v>
          </cell>
          <cell r="AG45">
            <v>552</v>
          </cell>
          <cell r="AH45">
            <v>2.9599442329347525E-2</v>
          </cell>
          <cell r="AJ45">
            <v>18850</v>
          </cell>
          <cell r="AK45">
            <v>537</v>
          </cell>
          <cell r="AL45">
            <v>2.9323431442144887E-2</v>
          </cell>
          <cell r="AN45">
            <v>351</v>
          </cell>
          <cell r="AO45">
            <v>1.8620689655172384E-2</v>
          </cell>
          <cell r="AR45">
            <v>2002</v>
          </cell>
          <cell r="AT45">
            <v>19201</v>
          </cell>
          <cell r="AU45">
            <v>552</v>
          </cell>
          <cell r="AV45">
            <v>2.9599442329347525E-2</v>
          </cell>
          <cell r="AX45">
            <v>18850</v>
          </cell>
          <cell r="AY45">
            <v>537</v>
          </cell>
          <cell r="AZ45">
            <v>2.9323431442144887E-2</v>
          </cell>
          <cell r="BB45">
            <v>351</v>
          </cell>
          <cell r="BC45">
            <v>1.8620689655172384E-2</v>
          </cell>
        </row>
        <row r="46">
          <cell r="B46">
            <v>2003</v>
          </cell>
          <cell r="D46">
            <v>19753</v>
          </cell>
          <cell r="E46">
            <v>552</v>
          </cell>
          <cell r="F46">
            <v>2.87485026821519E-2</v>
          </cell>
          <cell r="H46">
            <v>19387</v>
          </cell>
          <cell r="I46">
            <v>537</v>
          </cell>
          <cell r="J46">
            <v>2.8488063660477403E-2</v>
          </cell>
          <cell r="L46">
            <v>366</v>
          </cell>
          <cell r="M46">
            <v>1.8878630009800279E-2</v>
          </cell>
          <cell r="P46">
            <v>2003</v>
          </cell>
          <cell r="R46">
            <v>19753</v>
          </cell>
          <cell r="S46">
            <v>552</v>
          </cell>
          <cell r="T46">
            <v>2.87485026821519E-2</v>
          </cell>
          <cell r="V46">
            <v>19387</v>
          </cell>
          <cell r="W46">
            <v>537</v>
          </cell>
          <cell r="X46">
            <v>2.8488063660477403E-2</v>
          </cell>
          <cell r="Z46">
            <v>366</v>
          </cell>
          <cell r="AA46">
            <v>1.8878630009800279E-2</v>
          </cell>
          <cell r="AD46">
            <v>2003</v>
          </cell>
          <cell r="AF46">
            <v>19753</v>
          </cell>
          <cell r="AG46">
            <v>552</v>
          </cell>
          <cell r="AH46">
            <v>2.87485026821519E-2</v>
          </cell>
          <cell r="AJ46">
            <v>19387</v>
          </cell>
          <cell r="AK46">
            <v>537</v>
          </cell>
          <cell r="AL46">
            <v>2.8488063660477403E-2</v>
          </cell>
          <cell r="AN46">
            <v>366</v>
          </cell>
          <cell r="AO46">
            <v>1.8878630009800279E-2</v>
          </cell>
          <cell r="AR46">
            <v>2003</v>
          </cell>
          <cell r="AT46">
            <v>19753</v>
          </cell>
          <cell r="AU46">
            <v>552</v>
          </cell>
          <cell r="AV46">
            <v>2.87485026821519E-2</v>
          </cell>
          <cell r="AX46">
            <v>19387</v>
          </cell>
          <cell r="AY46">
            <v>537</v>
          </cell>
          <cell r="AZ46">
            <v>2.8488063660477403E-2</v>
          </cell>
          <cell r="BB46">
            <v>366</v>
          </cell>
          <cell r="BC46">
            <v>1.8878630009800279E-2</v>
          </cell>
        </row>
        <row r="47">
          <cell r="B47" t="str">
            <v>1999-03</v>
          </cell>
          <cell r="D47">
            <v>3.0886407939732186E-2</v>
          </cell>
          <cell r="H47">
            <v>2.9837095115488488E-2</v>
          </cell>
          <cell r="P47" t="str">
            <v>1999-03</v>
          </cell>
          <cell r="R47">
            <v>3.0886407939732186E-2</v>
          </cell>
          <cell r="V47">
            <v>2.9837095115488488E-2</v>
          </cell>
          <cell r="AD47" t="str">
            <v>1999-03</v>
          </cell>
          <cell r="AF47">
            <v>3.0886407939732186E-2</v>
          </cell>
          <cell r="AJ47">
            <v>2.9837095115488488E-2</v>
          </cell>
          <cell r="AR47" t="str">
            <v>1999-03</v>
          </cell>
          <cell r="AT47">
            <v>3.0886407939732186E-2</v>
          </cell>
          <cell r="AX47">
            <v>2.9837095115488488E-2</v>
          </cell>
        </row>
        <row r="49">
          <cell r="A49" t="str">
            <v>HIGHWAY LIGHTING</v>
          </cell>
          <cell r="B49" t="str">
            <v>1996 ACT *</v>
          </cell>
          <cell r="D49">
            <v>2321</v>
          </cell>
          <cell r="H49">
            <v>2321</v>
          </cell>
          <cell r="O49" t="str">
            <v>HIGHWAY LIGHTING</v>
          </cell>
          <cell r="P49" t="str">
            <v>1996 ACT *</v>
          </cell>
          <cell r="R49">
            <v>2321</v>
          </cell>
          <cell r="V49">
            <v>2321</v>
          </cell>
          <cell r="AC49" t="str">
            <v>HIGHWAY LIGHTING</v>
          </cell>
          <cell r="AD49" t="str">
            <v>1996 ACT</v>
          </cell>
          <cell r="AF49">
            <v>2321</v>
          </cell>
          <cell r="AJ49">
            <v>2321</v>
          </cell>
          <cell r="AQ49" t="str">
            <v>HIGHWAY LIGHTING</v>
          </cell>
          <cell r="AR49" t="str">
            <v>1996 ACT</v>
          </cell>
          <cell r="AT49">
            <v>2321</v>
          </cell>
          <cell r="AX49">
            <v>2321</v>
          </cell>
        </row>
        <row r="50">
          <cell r="B50" t="str">
            <v>1997 ACT *</v>
          </cell>
          <cell r="D50">
            <v>2216</v>
          </cell>
          <cell r="E50">
            <v>-105</v>
          </cell>
          <cell r="F50">
            <v>-4.5239121068504917E-2</v>
          </cell>
          <cell r="H50">
            <v>2252</v>
          </cell>
          <cell r="I50">
            <v>-69</v>
          </cell>
          <cell r="J50">
            <v>-2.9728565273589025E-2</v>
          </cell>
          <cell r="L50">
            <v>-36</v>
          </cell>
          <cell r="M50">
            <v>-1.5985790408525768E-2</v>
          </cell>
          <cell r="P50" t="str">
            <v>1997 ACT *</v>
          </cell>
          <cell r="R50">
            <v>2216</v>
          </cell>
          <cell r="S50">
            <v>-105</v>
          </cell>
          <cell r="T50">
            <v>-4.5239121068504917E-2</v>
          </cell>
          <cell r="V50">
            <v>2252</v>
          </cell>
          <cell r="W50">
            <v>-69</v>
          </cell>
          <cell r="X50">
            <v>-2.9728565273589025E-2</v>
          </cell>
          <cell r="Z50">
            <v>-36</v>
          </cell>
          <cell r="AA50">
            <v>-1.5985790408525768E-2</v>
          </cell>
          <cell r="AD50" t="str">
            <v>1997 ACT</v>
          </cell>
          <cell r="AF50">
            <v>2216</v>
          </cell>
          <cell r="AG50">
            <v>-105</v>
          </cell>
          <cell r="AH50">
            <v>-4.5239121068504917E-2</v>
          </cell>
          <cell r="AJ50">
            <v>2252</v>
          </cell>
          <cell r="AK50">
            <v>-69</v>
          </cell>
          <cell r="AL50">
            <v>-2.9728565273589025E-2</v>
          </cell>
          <cell r="AN50">
            <v>-36</v>
          </cell>
          <cell r="AO50">
            <v>-1.5985790408525768E-2</v>
          </cell>
          <cell r="AR50" t="str">
            <v>1997 ACT</v>
          </cell>
          <cell r="AT50">
            <v>2216</v>
          </cell>
          <cell r="AU50">
            <v>-105</v>
          </cell>
          <cell r="AV50">
            <v>-4.5239121068504917E-2</v>
          </cell>
          <cell r="AX50">
            <v>2252</v>
          </cell>
          <cell r="AY50">
            <v>-69</v>
          </cell>
          <cell r="AZ50">
            <v>-2.9728565273589025E-2</v>
          </cell>
          <cell r="BB50">
            <v>-36</v>
          </cell>
          <cell r="BC50">
            <v>-1.5985790408525768E-2</v>
          </cell>
        </row>
        <row r="51">
          <cell r="B51" t="str">
            <v>1998 EST</v>
          </cell>
          <cell r="D51">
            <v>2126</v>
          </cell>
          <cell r="E51">
            <v>-90</v>
          </cell>
          <cell r="F51">
            <v>-4.0613718411552369E-2</v>
          </cell>
          <cell r="H51">
            <v>2266</v>
          </cell>
          <cell r="I51">
            <v>14</v>
          </cell>
          <cell r="J51">
            <v>6.2166962699823358E-3</v>
          </cell>
          <cell r="L51">
            <v>-140</v>
          </cell>
          <cell r="M51">
            <v>-6.1782877316857943E-2</v>
          </cell>
          <cell r="P51" t="str">
            <v>1998 EST</v>
          </cell>
          <cell r="R51">
            <v>2126</v>
          </cell>
          <cell r="S51">
            <v>-90</v>
          </cell>
          <cell r="T51">
            <v>-4.0613718411552369E-2</v>
          </cell>
          <cell r="V51">
            <v>2266</v>
          </cell>
          <cell r="W51">
            <v>14</v>
          </cell>
          <cell r="X51">
            <v>6.2166962699823358E-3</v>
          </cell>
          <cell r="Z51">
            <v>-140</v>
          </cell>
          <cell r="AA51">
            <v>-6.1782877316857943E-2</v>
          </cell>
          <cell r="AD51" t="str">
            <v>1998 EST</v>
          </cell>
          <cell r="AF51">
            <v>2126</v>
          </cell>
          <cell r="AG51">
            <v>-90</v>
          </cell>
          <cell r="AH51">
            <v>-4.0613718411552369E-2</v>
          </cell>
          <cell r="AJ51">
            <v>2266</v>
          </cell>
          <cell r="AK51">
            <v>14</v>
          </cell>
          <cell r="AL51">
            <v>6.2166962699823358E-3</v>
          </cell>
          <cell r="AN51">
            <v>-140</v>
          </cell>
          <cell r="AO51">
            <v>-6.1782877316857943E-2</v>
          </cell>
          <cell r="AR51" t="str">
            <v>1998 EST</v>
          </cell>
          <cell r="AT51">
            <v>2126</v>
          </cell>
          <cell r="AU51">
            <v>-90</v>
          </cell>
          <cell r="AV51">
            <v>-4.0613718411552369E-2</v>
          </cell>
          <cell r="AX51">
            <v>2266</v>
          </cell>
          <cell r="AY51">
            <v>14</v>
          </cell>
          <cell r="AZ51">
            <v>6.2166962699823358E-3</v>
          </cell>
          <cell r="BB51">
            <v>-140</v>
          </cell>
          <cell r="BC51">
            <v>-6.1782877316857943E-2</v>
          </cell>
        </row>
        <row r="52">
          <cell r="B52">
            <v>1999</v>
          </cell>
          <cell r="D52">
            <v>2039</v>
          </cell>
          <cell r="E52">
            <v>-87</v>
          </cell>
          <cell r="F52">
            <v>-4.0921919096895576E-2</v>
          </cell>
          <cell r="H52">
            <v>2282</v>
          </cell>
          <cell r="I52">
            <v>16</v>
          </cell>
          <cell r="J52">
            <v>7.0609002647836761E-3</v>
          </cell>
          <cell r="L52">
            <v>-243</v>
          </cell>
          <cell r="M52">
            <v>-0.10648553900087643</v>
          </cell>
          <cell r="P52">
            <v>1999</v>
          </cell>
          <cell r="R52">
            <v>2039</v>
          </cell>
          <cell r="S52">
            <v>-87</v>
          </cell>
          <cell r="T52">
            <v>-4.0921919096895576E-2</v>
          </cell>
          <cell r="V52">
            <v>2282</v>
          </cell>
          <cell r="W52">
            <v>16</v>
          </cell>
          <cell r="X52">
            <v>7.0609002647836761E-3</v>
          </cell>
          <cell r="Z52">
            <v>-243</v>
          </cell>
          <cell r="AA52">
            <v>-0.10648553900087643</v>
          </cell>
          <cell r="AD52">
            <v>1999</v>
          </cell>
          <cell r="AF52">
            <v>2039</v>
          </cell>
          <cell r="AG52">
            <v>-87</v>
          </cell>
          <cell r="AH52">
            <v>-4.0921919096895576E-2</v>
          </cell>
          <cell r="AJ52">
            <v>2282</v>
          </cell>
          <cell r="AK52">
            <v>16</v>
          </cell>
          <cell r="AL52">
            <v>7.0609002647836761E-3</v>
          </cell>
          <cell r="AN52">
            <v>-243</v>
          </cell>
          <cell r="AO52">
            <v>-0.10648553900087643</v>
          </cell>
          <cell r="AR52">
            <v>1999</v>
          </cell>
          <cell r="AT52">
            <v>2039</v>
          </cell>
          <cell r="AU52">
            <v>-87</v>
          </cell>
          <cell r="AV52">
            <v>-4.0921919096895576E-2</v>
          </cell>
          <cell r="AX52">
            <v>2282</v>
          </cell>
          <cell r="AY52">
            <v>16</v>
          </cell>
          <cell r="AZ52">
            <v>7.0609002647836761E-3</v>
          </cell>
          <cell r="BB52">
            <v>-243</v>
          </cell>
          <cell r="BC52">
            <v>-0.10648553900087643</v>
          </cell>
        </row>
        <row r="53">
          <cell r="B53">
            <v>2000</v>
          </cell>
          <cell r="D53">
            <v>1991</v>
          </cell>
          <cell r="E53">
            <v>-48</v>
          </cell>
          <cell r="F53">
            <v>-2.3540951446787695E-2</v>
          </cell>
          <cell r="H53">
            <v>2297</v>
          </cell>
          <cell r="I53">
            <v>15</v>
          </cell>
          <cell r="J53">
            <v>6.573181419807117E-3</v>
          </cell>
          <cell r="L53">
            <v>-306</v>
          </cell>
          <cell r="M53">
            <v>-0.13321723987810186</v>
          </cell>
          <cell r="P53">
            <v>2000</v>
          </cell>
          <cell r="R53">
            <v>1991</v>
          </cell>
          <cell r="S53">
            <v>-48</v>
          </cell>
          <cell r="T53">
            <v>-2.3540951446787695E-2</v>
          </cell>
          <cell r="V53">
            <v>2297</v>
          </cell>
          <cell r="W53">
            <v>15</v>
          </cell>
          <cell r="X53">
            <v>6.573181419807117E-3</v>
          </cell>
          <cell r="Z53">
            <v>-306</v>
          </cell>
          <cell r="AA53">
            <v>-0.13321723987810186</v>
          </cell>
          <cell r="AD53">
            <v>2000</v>
          </cell>
          <cell r="AF53">
            <v>1991</v>
          </cell>
          <cell r="AG53">
            <v>-48</v>
          </cell>
          <cell r="AH53">
            <v>-2.3540951446787695E-2</v>
          </cell>
          <cell r="AJ53">
            <v>2297</v>
          </cell>
          <cell r="AK53">
            <v>15</v>
          </cell>
          <cell r="AL53">
            <v>6.573181419807117E-3</v>
          </cell>
          <cell r="AN53">
            <v>-306</v>
          </cell>
          <cell r="AO53">
            <v>-0.13321723987810186</v>
          </cell>
          <cell r="AR53">
            <v>2000</v>
          </cell>
          <cell r="AT53">
            <v>1991</v>
          </cell>
          <cell r="AU53">
            <v>-48</v>
          </cell>
          <cell r="AV53">
            <v>-2.3540951446787695E-2</v>
          </cell>
          <cell r="AX53">
            <v>2297</v>
          </cell>
          <cell r="AY53">
            <v>15</v>
          </cell>
          <cell r="AZ53">
            <v>6.573181419807117E-3</v>
          </cell>
          <cell r="BB53">
            <v>-306</v>
          </cell>
          <cell r="BC53">
            <v>-0.13321723987810186</v>
          </cell>
        </row>
        <row r="54">
          <cell r="B54">
            <v>2001</v>
          </cell>
          <cell r="D54">
            <v>1991</v>
          </cell>
          <cell r="E54">
            <v>0</v>
          </cell>
          <cell r="F54">
            <v>0</v>
          </cell>
          <cell r="H54">
            <v>2312</v>
          </cell>
          <cell r="I54">
            <v>15</v>
          </cell>
          <cell r="J54">
            <v>6.5302568567697783E-3</v>
          </cell>
          <cell r="L54">
            <v>-321</v>
          </cell>
          <cell r="M54">
            <v>-0.13884083044982698</v>
          </cell>
          <cell r="P54">
            <v>2001</v>
          </cell>
          <cell r="R54">
            <v>1991</v>
          </cell>
          <cell r="S54">
            <v>0</v>
          </cell>
          <cell r="T54">
            <v>0</v>
          </cell>
          <cell r="V54">
            <v>2312</v>
          </cell>
          <cell r="W54">
            <v>15</v>
          </cell>
          <cell r="X54">
            <v>6.5302568567697783E-3</v>
          </cell>
          <cell r="Z54">
            <v>-321</v>
          </cell>
          <cell r="AA54">
            <v>-0.13884083044982698</v>
          </cell>
          <cell r="AD54">
            <v>2001</v>
          </cell>
          <cell r="AF54">
            <v>1991</v>
          </cell>
          <cell r="AG54">
            <v>0</v>
          </cell>
          <cell r="AH54">
            <v>0</v>
          </cell>
          <cell r="AJ54">
            <v>2312</v>
          </cell>
          <cell r="AK54">
            <v>15</v>
          </cell>
          <cell r="AL54">
            <v>6.5302568567697783E-3</v>
          </cell>
          <cell r="AN54">
            <v>-321</v>
          </cell>
          <cell r="AO54">
            <v>-0.13884083044982698</v>
          </cell>
          <cell r="AR54">
            <v>2001</v>
          </cell>
          <cell r="AT54">
            <v>1991</v>
          </cell>
          <cell r="AU54">
            <v>0</v>
          </cell>
          <cell r="AV54">
            <v>0</v>
          </cell>
          <cell r="AX54">
            <v>2312</v>
          </cell>
          <cell r="AY54">
            <v>15</v>
          </cell>
          <cell r="AZ54">
            <v>6.5302568567697783E-3</v>
          </cell>
          <cell r="BB54">
            <v>-321</v>
          </cell>
          <cell r="BC54">
            <v>-0.13884083044982698</v>
          </cell>
        </row>
        <row r="55">
          <cell r="B55">
            <v>2002</v>
          </cell>
          <cell r="D55">
            <v>1991</v>
          </cell>
          <cell r="E55">
            <v>0</v>
          </cell>
          <cell r="F55">
            <v>0</v>
          </cell>
          <cell r="H55">
            <v>2326</v>
          </cell>
          <cell r="I55">
            <v>14</v>
          </cell>
          <cell r="J55">
            <v>6.0553633217992342E-3</v>
          </cell>
          <cell r="L55">
            <v>-335</v>
          </cell>
          <cell r="M55">
            <v>-0.14402407566638009</v>
          </cell>
          <cell r="P55">
            <v>2002</v>
          </cell>
          <cell r="R55">
            <v>1991</v>
          </cell>
          <cell r="S55">
            <v>0</v>
          </cell>
          <cell r="T55">
            <v>0</v>
          </cell>
          <cell r="V55">
            <v>2326</v>
          </cell>
          <cell r="W55">
            <v>14</v>
          </cell>
          <cell r="X55">
            <v>6.0553633217992342E-3</v>
          </cell>
          <cell r="Z55">
            <v>-335</v>
          </cell>
          <cell r="AA55">
            <v>-0.14402407566638009</v>
          </cell>
          <cell r="AD55">
            <v>2002</v>
          </cell>
          <cell r="AF55">
            <v>1991</v>
          </cell>
          <cell r="AG55">
            <v>0</v>
          </cell>
          <cell r="AH55">
            <v>0</v>
          </cell>
          <cell r="AJ55">
            <v>2326</v>
          </cell>
          <cell r="AK55">
            <v>14</v>
          </cell>
          <cell r="AL55">
            <v>6.0553633217992342E-3</v>
          </cell>
          <cell r="AN55">
            <v>-335</v>
          </cell>
          <cell r="AO55">
            <v>-0.14402407566638009</v>
          </cell>
          <cell r="AR55">
            <v>2002</v>
          </cell>
          <cell r="AT55">
            <v>1991</v>
          </cell>
          <cell r="AU55">
            <v>0</v>
          </cell>
          <cell r="AV55">
            <v>0</v>
          </cell>
          <cell r="AX55">
            <v>2326</v>
          </cell>
          <cell r="AY55">
            <v>14</v>
          </cell>
          <cell r="AZ55">
            <v>6.0553633217992342E-3</v>
          </cell>
          <cell r="BB55">
            <v>-335</v>
          </cell>
          <cell r="BC55">
            <v>-0.14402407566638009</v>
          </cell>
        </row>
        <row r="56">
          <cell r="B56">
            <v>2003</v>
          </cell>
          <cell r="D56">
            <v>1991</v>
          </cell>
          <cell r="E56">
            <v>0</v>
          </cell>
          <cell r="F56">
            <v>0</v>
          </cell>
          <cell r="H56">
            <v>2340</v>
          </cell>
          <cell r="I56">
            <v>14</v>
          </cell>
          <cell r="J56">
            <v>6.0189165950128576E-3</v>
          </cell>
          <cell r="L56">
            <v>-349</v>
          </cell>
          <cell r="M56">
            <v>-0.14914529914529917</v>
          </cell>
          <cell r="P56">
            <v>2003</v>
          </cell>
          <cell r="R56">
            <v>1991</v>
          </cell>
          <cell r="S56">
            <v>0</v>
          </cell>
          <cell r="T56">
            <v>0</v>
          </cell>
          <cell r="V56">
            <v>2340</v>
          </cell>
          <cell r="W56">
            <v>14</v>
          </cell>
          <cell r="X56">
            <v>6.0189165950128576E-3</v>
          </cell>
          <cell r="Z56">
            <v>-349</v>
          </cell>
          <cell r="AA56">
            <v>-0.14914529914529917</v>
          </cell>
          <cell r="AD56">
            <v>2003</v>
          </cell>
          <cell r="AF56">
            <v>1991</v>
          </cell>
          <cell r="AG56">
            <v>0</v>
          </cell>
          <cell r="AH56">
            <v>0</v>
          </cell>
          <cell r="AJ56">
            <v>2340</v>
          </cell>
          <cell r="AK56">
            <v>14</v>
          </cell>
          <cell r="AL56">
            <v>6.0189165950128576E-3</v>
          </cell>
          <cell r="AN56">
            <v>-349</v>
          </cell>
          <cell r="AO56">
            <v>-0.14914529914529917</v>
          </cell>
          <cell r="AR56">
            <v>2003</v>
          </cell>
          <cell r="AT56">
            <v>1991</v>
          </cell>
          <cell r="AU56">
            <v>0</v>
          </cell>
          <cell r="AV56">
            <v>0</v>
          </cell>
          <cell r="AX56">
            <v>2340</v>
          </cell>
          <cell r="AY56">
            <v>14</v>
          </cell>
          <cell r="AZ56">
            <v>6.0189165950128576E-3</v>
          </cell>
          <cell r="BB56">
            <v>-349</v>
          </cell>
          <cell r="BC56">
            <v>-0.14914529914529917</v>
          </cell>
        </row>
        <row r="57">
          <cell r="B57" t="str">
            <v>1999-03</v>
          </cell>
          <cell r="D57">
            <v>-5.9379170974943607E-3</v>
          </cell>
          <cell r="H57">
            <v>6.2943964594919244E-3</v>
          </cell>
          <cell r="P57" t="str">
            <v>1999-03</v>
          </cell>
          <cell r="R57">
            <v>-5.9379170974943607E-3</v>
          </cell>
          <cell r="V57">
            <v>6.2943964594919244E-3</v>
          </cell>
          <cell r="AD57" t="str">
            <v>1999-03</v>
          </cell>
          <cell r="AF57">
            <v>-5.9379170974943607E-3</v>
          </cell>
          <cell r="AJ57">
            <v>6.2943964594919244E-3</v>
          </cell>
          <cell r="AR57" t="str">
            <v>1999-03</v>
          </cell>
          <cell r="AT57">
            <v>-5.9379170974943607E-3</v>
          </cell>
          <cell r="AX57">
            <v>6.2943964594919244E-3</v>
          </cell>
        </row>
        <row r="59">
          <cell r="A59" t="str">
            <v>TOTAL RETAIL</v>
          </cell>
          <cell r="B59" t="str">
            <v>1996 ACT *</v>
          </cell>
          <cell r="D59">
            <v>1291734</v>
          </cell>
          <cell r="H59">
            <v>1291734</v>
          </cell>
          <cell r="O59" t="str">
            <v>TOTAL RETAIL</v>
          </cell>
          <cell r="P59" t="str">
            <v>1996 ACT *</v>
          </cell>
          <cell r="R59">
            <v>1291734</v>
          </cell>
          <cell r="V59">
            <v>1291734</v>
          </cell>
          <cell r="AC59" t="str">
            <v>TOTAL RETAIL</v>
          </cell>
          <cell r="AD59" t="str">
            <v>1996 ACT</v>
          </cell>
          <cell r="AF59">
            <v>1292057</v>
          </cell>
          <cell r="AJ59">
            <v>1292057</v>
          </cell>
          <cell r="AQ59" t="str">
            <v>TOTAL RETAIL</v>
          </cell>
          <cell r="AR59" t="str">
            <v>1996 ACT</v>
          </cell>
          <cell r="AT59">
            <v>1292057</v>
          </cell>
          <cell r="AX59">
            <v>1292057</v>
          </cell>
        </row>
        <row r="60">
          <cell r="B60" t="str">
            <v>1997 ACT *</v>
          </cell>
          <cell r="D60">
            <v>1315019</v>
          </cell>
          <cell r="E60">
            <v>23285</v>
          </cell>
          <cell r="F60">
            <v>1.8026157088069317E-2</v>
          </cell>
          <cell r="H60">
            <v>1313259</v>
          </cell>
          <cell r="I60">
            <v>21525</v>
          </cell>
          <cell r="J60">
            <v>1.6663647469215892E-2</v>
          </cell>
          <cell r="L60">
            <v>1760</v>
          </cell>
          <cell r="M60">
            <v>1.3401773755215007E-3</v>
          </cell>
          <cell r="P60" t="str">
            <v>1997 ACT *</v>
          </cell>
          <cell r="R60">
            <v>1318927</v>
          </cell>
          <cell r="S60">
            <v>27193</v>
          </cell>
          <cell r="T60">
            <v>2.1051547764477929E-2</v>
          </cell>
          <cell r="V60">
            <v>1317004</v>
          </cell>
          <cell r="W60">
            <v>25270</v>
          </cell>
          <cell r="X60">
            <v>1.9562851175241924E-2</v>
          </cell>
          <cell r="Z60">
            <v>1923</v>
          </cell>
          <cell r="AA60">
            <v>1.4601322395375593E-3</v>
          </cell>
          <cell r="AD60" t="str">
            <v>1997 ACT</v>
          </cell>
          <cell r="AF60">
            <v>1314492</v>
          </cell>
          <cell r="AG60">
            <v>22435</v>
          </cell>
          <cell r="AH60">
            <v>1.7363785034251622E-2</v>
          </cell>
          <cell r="AJ60">
            <v>1314087</v>
          </cell>
          <cell r="AK60">
            <v>22030</v>
          </cell>
          <cell r="AL60">
            <v>1.7050331370829674E-2</v>
          </cell>
          <cell r="AN60">
            <v>405</v>
          </cell>
          <cell r="AO60">
            <v>3.081987722273194E-4</v>
          </cell>
          <cell r="AR60" t="str">
            <v>1997 ACT</v>
          </cell>
          <cell r="AT60">
            <v>1314492</v>
          </cell>
          <cell r="AU60">
            <v>22435</v>
          </cell>
          <cell r="AV60">
            <v>1.7363785034251622E-2</v>
          </cell>
          <cell r="AX60">
            <v>1310342</v>
          </cell>
          <cell r="AY60">
            <v>18285</v>
          </cell>
          <cell r="AZ60">
            <v>1.4151852433754941E-2</v>
          </cell>
          <cell r="BB60">
            <v>4150</v>
          </cell>
          <cell r="BC60">
            <v>3.1671120974523514E-3</v>
          </cell>
        </row>
        <row r="61">
          <cell r="B61" t="str">
            <v>1998 EST</v>
          </cell>
          <cell r="D61">
            <v>1340148</v>
          </cell>
          <cell r="E61">
            <v>25129</v>
          </cell>
          <cell r="F61">
            <v>1.9109229600484889E-2</v>
          </cell>
          <cell r="H61">
            <v>1339337</v>
          </cell>
          <cell r="I61">
            <v>26078</v>
          </cell>
          <cell r="J61">
            <v>1.9857469090255542E-2</v>
          </cell>
          <cell r="L61">
            <v>811</v>
          </cell>
          <cell r="M61">
            <v>6.0552347915421301E-4</v>
          </cell>
          <cell r="P61" t="str">
            <v>1998 EST</v>
          </cell>
          <cell r="R61">
            <v>1346845</v>
          </cell>
          <cell r="S61">
            <v>27918</v>
          </cell>
          <cell r="T61">
            <v>2.1167206373059244E-2</v>
          </cell>
          <cell r="V61">
            <v>1345614</v>
          </cell>
          <cell r="W61">
            <v>28610</v>
          </cell>
          <cell r="X61">
            <v>2.1723548295980777E-2</v>
          </cell>
          <cell r="Z61">
            <v>1231</v>
          </cell>
          <cell r="AA61">
            <v>9.1482401342446451E-4</v>
          </cell>
          <cell r="AD61" t="str">
            <v>1998 EST</v>
          </cell>
          <cell r="AF61">
            <v>1346845</v>
          </cell>
          <cell r="AG61">
            <v>32353</v>
          </cell>
          <cell r="AH61">
            <v>2.461254994324813E-2</v>
          </cell>
          <cell r="AJ61">
            <v>1345614</v>
          </cell>
          <cell r="AK61">
            <v>31527</v>
          </cell>
          <cell r="AL61">
            <v>2.3991562202502648E-2</v>
          </cell>
          <cell r="AN61">
            <v>1231</v>
          </cell>
          <cell r="AO61">
            <v>9.1482401342446451E-4</v>
          </cell>
          <cell r="AR61" t="str">
            <v>1998 EST</v>
          </cell>
          <cell r="AT61">
            <v>1340148</v>
          </cell>
          <cell r="AU61">
            <v>25656</v>
          </cell>
          <cell r="AV61">
            <v>1.9517806118257042E-2</v>
          </cell>
          <cell r="AX61">
            <v>1339337</v>
          </cell>
          <cell r="AY61">
            <v>28995</v>
          </cell>
          <cell r="AZ61">
            <v>2.2127810907381473E-2</v>
          </cell>
          <cell r="BB61">
            <v>811</v>
          </cell>
          <cell r="BC61">
            <v>6.0552347915421301E-4</v>
          </cell>
        </row>
        <row r="62">
          <cell r="B62">
            <v>1999</v>
          </cell>
          <cell r="D62">
            <v>1369816</v>
          </cell>
          <cell r="E62">
            <v>29668</v>
          </cell>
          <cell r="F62">
            <v>2.213785343111363E-2</v>
          </cell>
          <cell r="H62">
            <v>1366841</v>
          </cell>
          <cell r="I62">
            <v>27504</v>
          </cell>
          <cell r="J62">
            <v>2.0535533625965607E-2</v>
          </cell>
          <cell r="L62">
            <v>2975</v>
          </cell>
          <cell r="M62">
            <v>2.1765516252438832E-3</v>
          </cell>
          <cell r="P62">
            <v>1999</v>
          </cell>
          <cell r="R62">
            <v>1376543</v>
          </cell>
          <cell r="S62">
            <v>29698</v>
          </cell>
          <cell r="T62">
            <v>2.2050050302744539E-2</v>
          </cell>
          <cell r="V62">
            <v>1373118</v>
          </cell>
          <cell r="W62">
            <v>27504</v>
          </cell>
          <cell r="X62">
            <v>2.0439739776785926E-2</v>
          </cell>
          <cell r="Z62">
            <v>3425</v>
          </cell>
          <cell r="AA62">
            <v>2.49432313901643E-3</v>
          </cell>
          <cell r="AD62">
            <v>1999</v>
          </cell>
          <cell r="AF62">
            <v>1376543</v>
          </cell>
          <cell r="AG62">
            <v>29698</v>
          </cell>
          <cell r="AH62">
            <v>2.2050050302744539E-2</v>
          </cell>
          <cell r="AJ62">
            <v>1373118</v>
          </cell>
          <cell r="AK62">
            <v>27504</v>
          </cell>
          <cell r="AL62">
            <v>2.0439739776785926E-2</v>
          </cell>
          <cell r="AN62">
            <v>3425</v>
          </cell>
          <cell r="AO62">
            <v>2.49432313901643E-3</v>
          </cell>
          <cell r="AR62">
            <v>1999</v>
          </cell>
          <cell r="AT62">
            <v>1369816</v>
          </cell>
          <cell r="AU62">
            <v>29668</v>
          </cell>
          <cell r="AV62">
            <v>2.213785343111363E-2</v>
          </cell>
          <cell r="AX62">
            <v>1366841</v>
          </cell>
          <cell r="AY62">
            <v>27504</v>
          </cell>
          <cell r="AZ62">
            <v>2.0535533625965607E-2</v>
          </cell>
          <cell r="BB62">
            <v>2975</v>
          </cell>
          <cell r="BC62">
            <v>2.1765516252438832E-3</v>
          </cell>
        </row>
        <row r="63">
          <cell r="B63">
            <v>2000</v>
          </cell>
          <cell r="D63">
            <v>1396303</v>
          </cell>
          <cell r="E63">
            <v>26487</v>
          </cell>
          <cell r="F63">
            <v>1.9336173617478636E-2</v>
          </cell>
          <cell r="H63">
            <v>1393548</v>
          </cell>
          <cell r="I63">
            <v>26707</v>
          </cell>
          <cell r="J63">
            <v>1.9539214875760935E-2</v>
          </cell>
          <cell r="L63">
            <v>2755</v>
          </cell>
          <cell r="M63">
            <v>1.9769681417503016E-3</v>
          </cell>
          <cell r="P63">
            <v>2000</v>
          </cell>
          <cell r="R63">
            <v>1403030</v>
          </cell>
          <cell r="S63">
            <v>26487</v>
          </cell>
          <cell r="T63">
            <v>1.9241680063753819E-2</v>
          </cell>
          <cell r="V63">
            <v>1399825</v>
          </cell>
          <cell r="W63">
            <v>26707</v>
          </cell>
          <cell r="X63">
            <v>1.9449894328091188E-2</v>
          </cell>
          <cell r="Z63">
            <v>3205</v>
          </cell>
          <cell r="AA63">
            <v>2.2895719107745016E-3</v>
          </cell>
          <cell r="AD63">
            <v>2000</v>
          </cell>
          <cell r="AF63">
            <v>1403030</v>
          </cell>
          <cell r="AG63">
            <v>26487</v>
          </cell>
          <cell r="AH63">
            <v>1.9241680063753819E-2</v>
          </cell>
          <cell r="AJ63">
            <v>1399825</v>
          </cell>
          <cell r="AK63">
            <v>26707</v>
          </cell>
          <cell r="AL63">
            <v>1.9449894328091188E-2</v>
          </cell>
          <cell r="AN63">
            <v>3205</v>
          </cell>
          <cell r="AO63">
            <v>2.2895719107745016E-3</v>
          </cell>
          <cell r="AR63">
            <v>2000</v>
          </cell>
          <cell r="AT63">
            <v>1396303</v>
          </cell>
          <cell r="AU63">
            <v>26487</v>
          </cell>
          <cell r="AV63">
            <v>1.9336173617478636E-2</v>
          </cell>
          <cell r="AX63">
            <v>1393548</v>
          </cell>
          <cell r="AY63">
            <v>26707</v>
          </cell>
          <cell r="AZ63">
            <v>1.9539214875760935E-2</v>
          </cell>
          <cell r="BB63">
            <v>2755</v>
          </cell>
          <cell r="BC63">
            <v>1.9769681417503016E-3</v>
          </cell>
        </row>
        <row r="64">
          <cell r="B64">
            <v>2001</v>
          </cell>
          <cell r="D64">
            <v>1421573</v>
          </cell>
          <cell r="E64">
            <v>25270</v>
          </cell>
          <cell r="F64">
            <v>1.8097791095485816E-2</v>
          </cell>
          <cell r="H64">
            <v>1418931</v>
          </cell>
          <cell r="I64">
            <v>25383</v>
          </cell>
          <cell r="J64">
            <v>1.8214657837404946E-2</v>
          </cell>
          <cell r="L64">
            <v>2642</v>
          </cell>
          <cell r="M64">
            <v>1.8619650990781E-3</v>
          </cell>
          <cell r="P64">
            <v>2001</v>
          </cell>
          <cell r="R64">
            <v>1428300</v>
          </cell>
          <cell r="S64">
            <v>25270</v>
          </cell>
          <cell r="T64">
            <v>1.8011019008859375E-2</v>
          </cell>
          <cell r="V64">
            <v>1425208</v>
          </cell>
          <cell r="W64">
            <v>25383</v>
          </cell>
          <cell r="X64">
            <v>1.8132980908327934E-2</v>
          </cell>
          <cell r="Z64">
            <v>3092</v>
          </cell>
          <cell r="AA64">
            <v>2.1695078893746444E-3</v>
          </cell>
          <cell r="AD64">
            <v>2001</v>
          </cell>
          <cell r="AF64">
            <v>1428300</v>
          </cell>
          <cell r="AG64">
            <v>25270</v>
          </cell>
          <cell r="AH64">
            <v>1.8011019008859375E-2</v>
          </cell>
          <cell r="AJ64">
            <v>1425208</v>
          </cell>
          <cell r="AK64">
            <v>25383</v>
          </cell>
          <cell r="AL64">
            <v>1.8132980908327934E-2</v>
          </cell>
          <cell r="AN64">
            <v>3092</v>
          </cell>
          <cell r="AO64">
            <v>2.1695078893746444E-3</v>
          </cell>
          <cell r="AR64">
            <v>2001</v>
          </cell>
          <cell r="AT64">
            <v>1421573</v>
          </cell>
          <cell r="AU64">
            <v>25270</v>
          </cell>
          <cell r="AV64">
            <v>1.8097791095485816E-2</v>
          </cell>
          <cell r="AX64">
            <v>1418931</v>
          </cell>
          <cell r="AY64">
            <v>25383</v>
          </cell>
          <cell r="AZ64">
            <v>1.8214657837404946E-2</v>
          </cell>
          <cell r="BB64">
            <v>2642</v>
          </cell>
          <cell r="BC64">
            <v>1.8619650990781E-3</v>
          </cell>
        </row>
        <row r="65">
          <cell r="B65">
            <v>2002</v>
          </cell>
          <cell r="D65">
            <v>1446560</v>
          </cell>
          <cell r="E65">
            <v>24987</v>
          </cell>
          <cell r="F65">
            <v>1.7577008004513228E-2</v>
          </cell>
          <cell r="H65">
            <v>1443600</v>
          </cell>
          <cell r="I65">
            <v>24669</v>
          </cell>
          <cell r="J65">
            <v>1.7385623402406569E-2</v>
          </cell>
          <cell r="L65">
            <v>2960</v>
          </cell>
          <cell r="M65">
            <v>2.0504294818508573E-3</v>
          </cell>
          <cell r="P65">
            <v>2002</v>
          </cell>
          <cell r="R65">
            <v>1453287</v>
          </cell>
          <cell r="S65">
            <v>24987</v>
          </cell>
          <cell r="T65">
            <v>1.7494223902541517E-2</v>
          </cell>
          <cell r="V65">
            <v>1449877</v>
          </cell>
          <cell r="W65">
            <v>24669</v>
          </cell>
          <cell r="X65">
            <v>1.7309052433048366E-2</v>
          </cell>
          <cell r="Z65">
            <v>3410</v>
          </cell>
          <cell r="AA65">
            <v>2.3519236459368376E-3</v>
          </cell>
          <cell r="AD65">
            <v>2002</v>
          </cell>
          <cell r="AF65">
            <v>1453287</v>
          </cell>
          <cell r="AG65">
            <v>24987</v>
          </cell>
          <cell r="AH65">
            <v>1.7494223902541517E-2</v>
          </cell>
          <cell r="AJ65">
            <v>1449877</v>
          </cell>
          <cell r="AK65">
            <v>24669</v>
          </cell>
          <cell r="AL65">
            <v>1.7309052433048366E-2</v>
          </cell>
          <cell r="AN65">
            <v>3410</v>
          </cell>
          <cell r="AO65">
            <v>2.3519236459368376E-3</v>
          </cell>
          <cell r="AR65">
            <v>2002</v>
          </cell>
          <cell r="AT65">
            <v>1446560</v>
          </cell>
          <cell r="AU65">
            <v>24987</v>
          </cell>
          <cell r="AV65">
            <v>1.7577008004513228E-2</v>
          </cell>
          <cell r="AX65">
            <v>1443600</v>
          </cell>
          <cell r="AY65">
            <v>24669</v>
          </cell>
          <cell r="AZ65">
            <v>1.7385623402406569E-2</v>
          </cell>
          <cell r="BB65">
            <v>2960</v>
          </cell>
          <cell r="BC65">
            <v>2.0504294818508573E-3</v>
          </cell>
        </row>
        <row r="66">
          <cell r="B66">
            <v>2003</v>
          </cell>
          <cell r="D66">
            <v>1471352</v>
          </cell>
          <cell r="E66">
            <v>24792</v>
          </cell>
          <cell r="F66">
            <v>1.7138590863842396E-2</v>
          </cell>
          <cell r="H66">
            <v>1467745</v>
          </cell>
          <cell r="I66">
            <v>24145</v>
          </cell>
          <cell r="J66">
            <v>1.672554724300368E-2</v>
          </cell>
          <cell r="L66">
            <v>3607</v>
          </cell>
          <cell r="M66">
            <v>2.4575113524487602E-3</v>
          </cell>
          <cell r="P66">
            <v>2003</v>
          </cell>
          <cell r="R66">
            <v>1478079</v>
          </cell>
          <cell r="S66">
            <v>24792</v>
          </cell>
          <cell r="T66">
            <v>1.705925945804232E-2</v>
          </cell>
          <cell r="V66">
            <v>1474022</v>
          </cell>
          <cell r="W66">
            <v>24145</v>
          </cell>
          <cell r="X66">
            <v>1.6653136783327138E-2</v>
          </cell>
          <cell r="Z66">
            <v>4057</v>
          </cell>
          <cell r="AA66">
            <v>2.7523334115773235E-3</v>
          </cell>
          <cell r="AD66">
            <v>2003</v>
          </cell>
          <cell r="AF66">
            <v>1478079</v>
          </cell>
          <cell r="AG66">
            <v>24792</v>
          </cell>
          <cell r="AH66">
            <v>1.705925945804232E-2</v>
          </cell>
          <cell r="AJ66">
            <v>1474022</v>
          </cell>
          <cell r="AK66">
            <v>24145</v>
          </cell>
          <cell r="AL66">
            <v>1.6653136783327138E-2</v>
          </cell>
          <cell r="AN66">
            <v>4057</v>
          </cell>
          <cell r="AO66">
            <v>2.7523334115773235E-3</v>
          </cell>
          <cell r="AR66">
            <v>2003</v>
          </cell>
          <cell r="AT66">
            <v>1471352</v>
          </cell>
          <cell r="AU66">
            <v>24792</v>
          </cell>
          <cell r="AV66">
            <v>1.7138590863842396E-2</v>
          </cell>
          <cell r="AX66">
            <v>1467745</v>
          </cell>
          <cell r="AY66">
            <v>24145</v>
          </cell>
          <cell r="AZ66">
            <v>1.672554724300368E-2</v>
          </cell>
          <cell r="BB66">
            <v>3607</v>
          </cell>
          <cell r="BC66">
            <v>2.4575113524487602E-3</v>
          </cell>
        </row>
        <row r="67">
          <cell r="B67" t="str">
            <v>1999-03</v>
          </cell>
          <cell r="D67">
            <v>1.8037058222815316E-2</v>
          </cell>
          <cell r="H67">
            <v>1.7965719169094507E-2</v>
          </cell>
          <cell r="P67" t="str">
            <v>1999-03</v>
          </cell>
          <cell r="R67">
            <v>1.7951217446267709E-2</v>
          </cell>
          <cell r="V67">
            <v>1.7885730882940098E-2</v>
          </cell>
          <cell r="AD67" t="str">
            <v>1999-03</v>
          </cell>
          <cell r="AF67">
            <v>1.7951217446267709E-2</v>
          </cell>
          <cell r="AJ67">
            <v>1.7885730882940098E-2</v>
          </cell>
          <cell r="AR67" t="str">
            <v>1999-03</v>
          </cell>
          <cell r="AT67">
            <v>1.8037058222815316E-2</v>
          </cell>
          <cell r="AX67">
            <v>1.7965719169094507E-2</v>
          </cell>
        </row>
        <row r="69">
          <cell r="B69" t="str">
            <v>* ACTUALS ADJUSTED FOR EVENT DRIVEN BILLING.</v>
          </cell>
          <cell r="P69" t="str">
            <v>* ACTUALS ADJUSTED FOR EVENT DRIVEN BILLING.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30">
          <cell r="D130">
            <v>24167.464033852699</v>
          </cell>
        </row>
        <row r="131">
          <cell r="D131">
            <v>24207.2257861736</v>
          </cell>
        </row>
        <row r="132">
          <cell r="D132">
            <v>24258.745073879902</v>
          </cell>
        </row>
        <row r="133">
          <cell r="D133">
            <v>24223.925705037698</v>
          </cell>
        </row>
        <row r="134">
          <cell r="D134">
            <v>24280.499170157102</v>
          </cell>
        </row>
        <row r="135">
          <cell r="D135">
            <v>24299.421134561999</v>
          </cell>
        </row>
        <row r="136">
          <cell r="D136">
            <v>24304.2356155458</v>
          </cell>
        </row>
        <row r="137">
          <cell r="D137">
            <v>24277.899200321099</v>
          </cell>
        </row>
        <row r="138">
          <cell r="D138">
            <v>24326.747348967201</v>
          </cell>
        </row>
        <row r="139">
          <cell r="D139">
            <v>24290.525373800599</v>
          </cell>
        </row>
        <row r="140">
          <cell r="D140">
            <v>24277.710231825899</v>
          </cell>
        </row>
        <row r="141">
          <cell r="D141">
            <v>24348.179849552402</v>
          </cell>
        </row>
        <row r="142">
          <cell r="D142">
            <v>24370.042460774599</v>
          </cell>
        </row>
        <row r="143">
          <cell r="D143">
            <v>24407.6524967078</v>
          </cell>
        </row>
        <row r="144">
          <cell r="D144">
            <v>24457.083157474601</v>
          </cell>
        </row>
        <row r="145">
          <cell r="D145">
            <v>24420.1888499979</v>
          </cell>
        </row>
        <row r="146">
          <cell r="D146">
            <v>24474.710704846999</v>
          </cell>
        </row>
        <row r="147">
          <cell r="D147">
            <v>24491.602179824102</v>
          </cell>
        </row>
        <row r="148">
          <cell r="D148">
            <v>24494.407465539</v>
          </cell>
        </row>
        <row r="149">
          <cell r="D149">
            <v>24466.082847471502</v>
          </cell>
        </row>
        <row r="150">
          <cell r="D150">
            <v>24512.963582108299</v>
          </cell>
        </row>
        <row r="151">
          <cell r="D151">
            <v>24474.794761236499</v>
          </cell>
        </row>
        <row r="152">
          <cell r="D152">
            <v>24460.0531274639</v>
          </cell>
        </row>
        <row r="153">
          <cell r="D153">
            <v>24528.6163943762</v>
          </cell>
        </row>
        <row r="154">
          <cell r="D154">
            <v>24548.592585224502</v>
          </cell>
        </row>
        <row r="155">
          <cell r="D155">
            <v>24584.335922851002</v>
          </cell>
        </row>
        <row r="156">
          <cell r="D156">
            <v>24631.919401190102</v>
          </cell>
        </row>
        <row r="157">
          <cell r="D157">
            <v>24593.197223130501</v>
          </cell>
        </row>
        <row r="158">
          <cell r="D158">
            <v>24645.910317340898</v>
          </cell>
        </row>
        <row r="159">
          <cell r="D159">
            <v>24661.011941833702</v>
          </cell>
        </row>
        <row r="160">
          <cell r="D160">
            <v>24662.046089517698</v>
          </cell>
        </row>
        <row r="161">
          <cell r="D161">
            <v>24631.968850238402</v>
          </cell>
        </row>
        <row r="162">
          <cell r="D162">
            <v>24677.115286893699</v>
          </cell>
        </row>
        <row r="163">
          <cell r="D163">
            <v>24637.230299705701</v>
          </cell>
        </row>
        <row r="164">
          <cell r="D164">
            <v>24620.790441720099</v>
          </cell>
        </row>
        <row r="165">
          <cell r="D165">
            <v>24687.673238942301</v>
          </cell>
        </row>
        <row r="166">
          <cell r="D166">
            <v>24705.986529004102</v>
          </cell>
        </row>
        <row r="167">
          <cell r="D167">
            <v>24740.084351068999</v>
          </cell>
        </row>
        <row r="168">
          <cell r="D168">
            <v>24786.039517313198</v>
          </cell>
        </row>
        <row r="169">
          <cell r="D169">
            <v>24745.706050767301</v>
          </cell>
        </row>
        <row r="170">
          <cell r="D170">
            <v>24796.824702122201</v>
          </cell>
        </row>
        <row r="171">
          <cell r="D171">
            <v>24810.348553273401</v>
          </cell>
        </row>
        <row r="172">
          <cell r="D172">
            <v>24809.821422853998</v>
          </cell>
        </row>
        <row r="173">
          <cell r="D173">
            <v>24778.1992282557</v>
          </cell>
        </row>
        <row r="174">
          <cell r="D174">
            <v>24821.816861725601</v>
          </cell>
        </row>
        <row r="175">
          <cell r="D175">
            <v>24780.4190546194</v>
          </cell>
        </row>
        <row r="176">
          <cell r="D176">
            <v>24762.4821928813</v>
          </cell>
        </row>
        <row r="177">
          <cell r="D177">
            <v>24827.8836371627</v>
          </cell>
        </row>
        <row r="178">
          <cell r="D178">
            <v>24844.731061469902</v>
          </cell>
        </row>
        <row r="179">
          <cell r="D179">
            <v>24877.3783430517</v>
          </cell>
        </row>
        <row r="180">
          <cell r="D180">
            <v>24921.898133862102</v>
          </cell>
        </row>
        <row r="181">
          <cell r="D181">
            <v>24880.144298384999</v>
          </cell>
        </row>
        <row r="182">
          <cell r="D182">
            <v>24929.8574304219</v>
          </cell>
        </row>
        <row r="183">
          <cell r="D183">
            <v>24941.9904566191</v>
          </cell>
        </row>
        <row r="184">
          <cell r="D184">
            <v>24940.087041983799</v>
          </cell>
        </row>
        <row r="185">
          <cell r="D185">
            <v>24907.1029518877</v>
          </cell>
        </row>
        <row r="186">
          <cell r="D186">
            <v>24949.372928147299</v>
          </cell>
        </row>
        <row r="187">
          <cell r="D187">
            <v>24906.641553260601</v>
          </cell>
        </row>
        <row r="188">
          <cell r="D188">
            <v>24887.385065870199</v>
          </cell>
        </row>
        <row r="189">
          <cell r="D189">
            <v>24951.4806808658</v>
          </cell>
        </row>
        <row r="190">
          <cell r="D190">
            <v>24967.035928016201</v>
          </cell>
        </row>
        <row r="191">
          <cell r="D191">
            <v>24998.4045418403</v>
          </cell>
        </row>
        <row r="192">
          <cell r="D192">
            <v>25041.659033054901</v>
          </cell>
        </row>
        <row r="193">
          <cell r="D193">
            <v>24998.653126382698</v>
          </cell>
        </row>
        <row r="194">
          <cell r="D194">
            <v>25047.127277325599</v>
          </cell>
        </row>
        <row r="195">
          <cell r="D195">
            <v>25058.034275676098</v>
          </cell>
        </row>
        <row r="196">
          <cell r="D196">
            <v>25054.917651018099</v>
          </cell>
        </row>
        <row r="197">
          <cell r="D197">
            <v>25020.733034716399</v>
          </cell>
        </row>
        <row r="198">
          <cell r="D198">
            <v>25061.815035981199</v>
          </cell>
        </row>
        <row r="199">
          <cell r="D199">
            <v>25017.908106090501</v>
          </cell>
        </row>
        <row r="200">
          <cell r="D200">
            <v>24997.488353838799</v>
          </cell>
        </row>
        <row r="201">
          <cell r="D201">
            <v>25060.4328656256</v>
          </cell>
        </row>
        <row r="202">
          <cell r="D202">
            <v>25074.849044072402</v>
          </cell>
        </row>
        <row r="203">
          <cell r="D203">
            <v>25105.090497880399</v>
          </cell>
        </row>
        <row r="204">
          <cell r="D204">
            <v>25147.2296132638</v>
          </cell>
        </row>
        <row r="205">
          <cell r="D205">
            <v>25103.119991744599</v>
          </cell>
        </row>
        <row r="206">
          <cell r="D206">
            <v>25150.501966911899</v>
          </cell>
        </row>
        <row r="207">
          <cell r="D207">
            <v>25160.32820792</v>
          </cell>
        </row>
        <row r="208">
          <cell r="D208">
            <v>25156.142124975999</v>
          </cell>
        </row>
        <row r="209">
          <cell r="D209">
            <v>25120.899231315499</v>
          </cell>
        </row>
        <row r="210">
          <cell r="D210">
            <v>25160.934019255001</v>
          </cell>
        </row>
        <row r="211">
          <cell r="D211">
            <v>25115.9908244006</v>
          </cell>
        </row>
        <row r="212">
          <cell r="D212">
            <v>25094.545641084602</v>
          </cell>
        </row>
        <row r="213">
          <cell r="D213">
            <v>25156.475442440398</v>
          </cell>
        </row>
        <row r="214">
          <cell r="D214">
            <v>25169.887519008</v>
          </cell>
        </row>
        <row r="215">
          <cell r="D215">
            <v>25199.135368578802</v>
          </cell>
        </row>
        <row r="216">
          <cell r="D216">
            <v>25240.291267616602</v>
          </cell>
        </row>
        <row r="217">
          <cell r="D217">
            <v>25195.208709040598</v>
          </cell>
        </row>
        <row r="218">
          <cell r="D218">
            <v>25241.627918972401</v>
          </cell>
        </row>
        <row r="219">
          <cell r="D219">
            <v>25250.5014602222</v>
          </cell>
        </row>
        <row r="220">
          <cell r="D220">
            <v>25245.3726377653</v>
          </cell>
        </row>
        <row r="221">
          <cell r="D221">
            <v>25209.196860705099</v>
          </cell>
        </row>
        <row r="222">
          <cell r="D222">
            <v>25248.308518314901</v>
          </cell>
        </row>
        <row r="223">
          <cell r="D223">
            <v>25202.4518442349</v>
          </cell>
        </row>
        <row r="224">
          <cell r="D224">
            <v>25180.102731897299</v>
          </cell>
        </row>
        <row r="225">
          <cell r="D225">
            <v>25241.138054590501</v>
          </cell>
        </row>
        <row r="226">
          <cell r="D226">
            <v>25253.665004053299</v>
          </cell>
        </row>
        <row r="227">
          <cell r="D227">
            <v>25282.036980308701</v>
          </cell>
        </row>
        <row r="228">
          <cell r="D228">
            <v>25322.3261630745</v>
          </cell>
        </row>
        <row r="229">
          <cell r="D229">
            <v>25276.385949535201</v>
          </cell>
        </row>
        <row r="230">
          <cell r="D230">
            <v>25321.956471078702</v>
          </cell>
        </row>
        <row r="231">
          <cell r="D231">
            <v>25329.9901967718</v>
          </cell>
        </row>
        <row r="232">
          <cell r="D232">
            <v>25324.030338826298</v>
          </cell>
        </row>
        <row r="233">
          <cell r="D233">
            <v>25287.032214552401</v>
          </cell>
        </row>
        <row r="234">
          <cell r="D234">
            <v>25325.330122389401</v>
          </cell>
        </row>
        <row r="235">
          <cell r="D235">
            <v>25278.668206093302</v>
          </cell>
        </row>
        <row r="236">
          <cell r="D236">
            <v>25255.522270151901</v>
          </cell>
        </row>
        <row r="237">
          <cell r="D237">
            <v>25315.769099839199</v>
          </cell>
        </row>
        <row r="238">
          <cell r="D238">
            <v>25327.515799799501</v>
          </cell>
        </row>
        <row r="239">
          <cell r="D239">
            <v>25355.115683872002</v>
          </cell>
        </row>
        <row r="240">
          <cell r="D240">
            <v>25394.6408464917</v>
          </cell>
        </row>
        <row r="241">
          <cell r="D241">
            <v>25347.944600451799</v>
          </cell>
        </row>
        <row r="242">
          <cell r="D242">
            <v>25392.766993631401</v>
          </cell>
        </row>
        <row r="243">
          <cell r="D243">
            <v>25400.0604124614</v>
          </cell>
        </row>
        <row r="244">
          <cell r="D244">
            <v>25393.3679873818</v>
          </cell>
        </row>
        <row r="245">
          <cell r="D245">
            <v>25355.644954785701</v>
          </cell>
        </row>
        <row r="246">
          <cell r="D246">
            <v>25393.225533041499</v>
          </cell>
        </row>
        <row r="247">
          <cell r="D247">
            <v>25345.853786671199</v>
          </cell>
        </row>
        <row r="248">
          <cell r="D248">
            <v>25322.005441757301</v>
          </cell>
        </row>
        <row r="249">
          <cell r="D249">
            <v>25381.557205987599</v>
          </cell>
        </row>
        <row r="250">
          <cell r="D250">
            <v>25392.616107231901</v>
          </cell>
        </row>
        <row r="251">
          <cell r="D251">
            <v>25419.535383357401</v>
          </cell>
        </row>
        <row r="252">
          <cell r="D252">
            <v>25458.3870536213</v>
          </cell>
        </row>
        <row r="253">
          <cell r="D253">
            <v>25411.024356425201</v>
          </cell>
        </row>
        <row r="254">
          <cell r="D254">
            <v>25455.1872660339</v>
          </cell>
        </row>
        <row r="255">
          <cell r="D255">
            <v>25461.8280960341</v>
          </cell>
        </row>
        <row r="256">
          <cell r="D256">
            <v>25454.4899047828</v>
          </cell>
        </row>
        <row r="257">
          <cell r="D257">
            <v>25416.127857343901</v>
          </cell>
        </row>
        <row r="258">
          <cell r="D258">
            <v>25453.0761015024</v>
          </cell>
        </row>
        <row r="259">
          <cell r="D259">
            <v>25405.078631934601</v>
          </cell>
        </row>
        <row r="260">
          <cell r="D260">
            <v>25380.611105607601</v>
          </cell>
        </row>
        <row r="261">
          <cell r="D261">
            <v>25439.550161816602</v>
          </cell>
        </row>
        <row r="262">
          <cell r="D262">
            <v>25450.002760753501</v>
          </cell>
        </row>
        <row r="263">
          <cell r="D263">
            <v>25476.322073315401</v>
          </cell>
        </row>
        <row r="264">
          <cell r="D264">
            <v>25514.580052489498</v>
          </cell>
        </row>
        <row r="265">
          <cell r="D265">
            <v>25466.6298711001</v>
          </cell>
        </row>
        <row r="266">
          <cell r="D266">
            <v>25510.211438520499</v>
          </cell>
        </row>
        <row r="267">
          <cell r="D267">
            <v>25516.277004124098</v>
          </cell>
        </row>
        <row r="268">
          <cell r="D268">
            <v>25508.369562726199</v>
          </cell>
        </row>
        <row r="269">
          <cell r="D269">
            <v>25469.444216513199</v>
          </cell>
        </row>
        <row r="270">
          <cell r="D270">
            <v>25505.8350510497</v>
          </cell>
        </row>
        <row r="271">
          <cell r="D271">
            <v>25457.285999442502</v>
          </cell>
        </row>
        <row r="272">
          <cell r="D272">
            <v>25432.272657732799</v>
          </cell>
        </row>
        <row r="273">
          <cell r="D273">
            <v>25490.671604926702</v>
          </cell>
        </row>
        <row r="274">
          <cell r="D274">
            <v>25500.589741557498</v>
          </cell>
        </row>
        <row r="275">
          <cell r="D275">
            <v>25526.380179487202</v>
          </cell>
        </row>
        <row r="276">
          <cell r="D276">
            <v>25564.114813285301</v>
          </cell>
        </row>
        <row r="277">
          <cell r="D277">
            <v>25515.646757969</v>
          </cell>
        </row>
        <row r="278">
          <cell r="D278">
            <v>25558.715865709</v>
          </cell>
        </row>
        <row r="279">
          <cell r="D279">
            <v>25564.274329274202</v>
          </cell>
        </row>
        <row r="280">
          <cell r="D280">
            <v>25555.8650874667</v>
          </cell>
        </row>
        <row r="281">
          <cell r="D281">
            <v>25516.443187045799</v>
          </cell>
        </row>
        <row r="282">
          <cell r="D282">
            <v>25552.342658728499</v>
          </cell>
        </row>
        <row r="283">
          <cell r="D283">
            <v>25503.3073813472</v>
          </cell>
        </row>
        <row r="284">
          <cell r="D284">
            <v>25477.812897235999</v>
          </cell>
        </row>
        <row r="285">
          <cell r="D285">
            <v>25535.735732255602</v>
          </cell>
        </row>
        <row r="286">
          <cell r="D286">
            <v>25545.182734349699</v>
          </cell>
        </row>
        <row r="287">
          <cell r="D287">
            <v>25570.506963340202</v>
          </cell>
        </row>
        <row r="288">
          <cell r="D288">
            <v>25607.780262300501</v>
          </cell>
        </row>
        <row r="289">
          <cell r="D289">
            <v>25558.855695290498</v>
          </cell>
        </row>
        <row r="290">
          <cell r="D290">
            <v>25601.473064056001</v>
          </cell>
        </row>
        <row r="291">
          <cell r="D291">
            <v>25606.584511468202</v>
          </cell>
        </row>
        <row r="292">
          <cell r="D292">
            <v>25597.7329269533</v>
          </cell>
        </row>
        <row r="293">
          <cell r="D293">
            <v>25557.873308410999</v>
          </cell>
        </row>
        <row r="294">
          <cell r="D294">
            <v>25593.339638209101</v>
          </cell>
        </row>
        <row r="295">
          <cell r="D295">
            <v>25543.875747336799</v>
          </cell>
        </row>
        <row r="296">
          <cell r="D296">
            <v>25517.9571307847</v>
          </cell>
        </row>
        <row r="297">
          <cell r="D297">
            <v>25575.460267565501</v>
          </cell>
        </row>
        <row r="298">
          <cell r="D298">
            <v>25584.4919592642</v>
          </cell>
        </row>
        <row r="299">
          <cell r="D299">
            <v>25609.405219828801</v>
          </cell>
        </row>
        <row r="300">
          <cell r="D300">
            <v>25646.2718469387</v>
          </cell>
        </row>
        <row r="301">
          <cell r="D301">
            <v>25596.9448597339</v>
          </cell>
        </row>
        <row r="302">
          <cell r="D302">
            <v>25639.164015510301</v>
          </cell>
        </row>
        <row r="303">
          <cell r="D303">
            <v>25643.8814131537</v>
          </cell>
        </row>
        <row r="304">
          <cell r="D304">
            <v>25634.639898565001</v>
          </cell>
        </row>
        <row r="305">
          <cell r="D305">
            <v>25594.394426573399</v>
          </cell>
        </row>
        <row r="306">
          <cell r="D306">
            <v>25629.478936926502</v>
          </cell>
        </row>
        <row r="307">
          <cell r="D307">
            <v>25579.6372184389</v>
          </cell>
        </row>
        <row r="308">
          <cell r="D308">
            <v>25553.3447243679</v>
          </cell>
        </row>
        <row r="309">
          <cell r="D309">
            <v>25610.4778924286</v>
          </cell>
        </row>
        <row r="310">
          <cell r="D310">
            <v>25619.1434833405</v>
          </cell>
        </row>
        <row r="311">
          <cell r="D311">
            <v>25643.6944706135</v>
          </cell>
        </row>
        <row r="312">
          <cell r="D312">
            <v>25680.2026119113</v>
          </cell>
        </row>
        <row r="313">
          <cell r="D313">
            <v>25630.5208867767</v>
          </cell>
        </row>
        <row r="314">
          <cell r="D314">
            <v>25672.389013322401</v>
          </cell>
        </row>
        <row r="315">
          <cell r="D315">
            <v>25676.7590516608</v>
          </cell>
        </row>
        <row r="316">
          <cell r="D316">
            <v>25667.1738093245</v>
          </cell>
        </row>
        <row r="317">
          <cell r="D317">
            <v>25626.588203175401</v>
          </cell>
        </row>
        <row r="318">
          <cell r="D318">
            <v>25661.336135391499</v>
          </cell>
        </row>
        <row r="319">
          <cell r="D319">
            <v>25611.161357609799</v>
          </cell>
        </row>
        <row r="320">
          <cell r="D320">
            <v>25584.539286298801</v>
          </cell>
        </row>
        <row r="321">
          <cell r="D321">
            <v>25641.346322769899</v>
          </cell>
        </row>
        <row r="322">
          <cell r="D322">
            <v>25649.689191718899</v>
          </cell>
        </row>
        <row r="323">
          <cell r="D323">
            <v>25673.920831008902</v>
          </cell>
        </row>
        <row r="324">
          <cell r="D324">
            <v>25710.1129630295</v>
          </cell>
        </row>
        <row r="325">
          <cell r="D325">
            <v>25660.118532418299</v>
          </cell>
        </row>
        <row r="326">
          <cell r="D326">
            <v>25701.677222747301</v>
          </cell>
        </row>
        <row r="327">
          <cell r="D327">
            <v>25705.741059949702</v>
          </cell>
        </row>
        <row r="328">
          <cell r="D328">
            <v>25695.8528177361</v>
          </cell>
        </row>
        <row r="329">
          <cell r="D329">
            <v>25654.967379500202</v>
          </cell>
        </row>
        <row r="330">
          <cell r="D330">
            <v>25689.418614301099</v>
          </cell>
        </row>
        <row r="331">
          <cell r="D331">
            <v>25638.950241004</v>
          </cell>
        </row>
        <row r="332">
          <cell r="D332">
            <v>25612.0376436476</v>
          </cell>
        </row>
        <row r="333">
          <cell r="D333">
            <v>25668.557191452601</v>
          </cell>
        </row>
        <row r="334">
          <cell r="D334">
            <v>25676.61557736</v>
          </cell>
        </row>
        <row r="335">
          <cell r="D335">
            <v>25700.565707809699</v>
          </cell>
        </row>
        <row r="336">
          <cell r="D336">
            <v>25736.479274096699</v>
          </cell>
        </row>
        <row r="337">
          <cell r="D337">
            <v>25686.209190089099</v>
          </cell>
        </row>
        <row r="338">
          <cell r="D338">
            <v>25727.4951089114</v>
          </cell>
        </row>
        <row r="339">
          <cell r="D339">
            <v>25731.289026367001</v>
          </cell>
        </row>
        <row r="340">
          <cell r="D340">
            <v>25721.133686352201</v>
          </cell>
        </row>
        <row r="341">
          <cell r="D341">
            <v>25679.983942757899</v>
          </cell>
        </row>
        <row r="342">
          <cell r="D342">
            <v>25714.173635448999</v>
          </cell>
        </row>
        <row r="343">
          <cell r="D343">
            <v>25663.446454401299</v>
          </cell>
        </row>
        <row r="344">
          <cell r="D344">
            <v>25636.277755066902</v>
          </cell>
        </row>
        <row r="345">
          <cell r="D345">
            <v>25692.543878377899</v>
          </cell>
        </row>
        <row r="346">
          <cell r="D346">
            <v>25700.351489282999</v>
          </cell>
        </row>
        <row r="347">
          <cell r="D347">
            <v>25724.0534665224</v>
          </cell>
        </row>
        <row r="348">
          <cell r="D348">
            <v>25759.721473980801</v>
          </cell>
        </row>
        <row r="349">
          <cell r="D349">
            <v>25709.208398402701</v>
          </cell>
        </row>
        <row r="350">
          <cell r="D350">
            <v>25750.253866072399</v>
          </cell>
        </row>
        <row r="351">
          <cell r="D351">
            <v>25753.809846233999</v>
          </cell>
        </row>
        <row r="352">
          <cell r="D352">
            <v>25743.419056502</v>
          </cell>
        </row>
        <row r="353">
          <cell r="D353">
            <v>25702.036324760302</v>
          </cell>
        </row>
        <row r="354">
          <cell r="D354">
            <v>25735.9954651386</v>
          </cell>
        </row>
        <row r="355">
          <cell r="D355">
            <v>25685.040142146801</v>
          </cell>
        </row>
        <row r="356">
          <cell r="D356">
            <v>25657.6456860369</v>
          </cell>
        </row>
        <row r="357">
          <cell r="D357">
            <v>25713.688412805001</v>
          </cell>
        </row>
        <row r="358">
          <cell r="D358">
            <v>25721.274962723801</v>
          </cell>
        </row>
        <row r="359">
          <cell r="D359">
            <v>25744.758190116001</v>
          </cell>
        </row>
        <row r="360">
          <cell r="D360">
            <v>25780.209734703902</v>
          </cell>
        </row>
        <row r="361">
          <cell r="D361">
            <v>25729.482459322098</v>
          </cell>
        </row>
        <row r="362">
          <cell r="D362">
            <v>25770.315966595299</v>
          </cell>
        </row>
        <row r="363">
          <cell r="D363">
            <v>25773.662202355001</v>
          </cell>
        </row>
        <row r="364">
          <cell r="D364">
            <v>25763.063861047998</v>
          </cell>
        </row>
        <row r="365">
          <cell r="D365">
            <v>25721.475747632699</v>
          </cell>
        </row>
        <row r="366">
          <cell r="D366">
            <v>25755.231653553099</v>
          </cell>
        </row>
        <row r="367">
          <cell r="D367">
            <v>25704.075220870302</v>
          </cell>
        </row>
        <row r="368">
          <cell r="D368">
            <v>25676.4817576227</v>
          </cell>
        </row>
        <row r="369">
          <cell r="D369">
            <v>25732.327557824399</v>
          </cell>
        </row>
        <row r="370">
          <cell r="D370">
            <v>25739.719239996401</v>
          </cell>
        </row>
        <row r="371">
          <cell r="D371">
            <v>25763.009636936898</v>
          </cell>
        </row>
        <row r="372">
          <cell r="D372">
            <v>25798.270367068799</v>
          </cell>
        </row>
        <row r="373">
          <cell r="D373">
            <v>25747.3542721499</v>
          </cell>
        </row>
        <row r="374">
          <cell r="D374">
            <v>25788.0009339485</v>
          </cell>
        </row>
        <row r="375">
          <cell r="D375">
            <v>25791.162277657801</v>
          </cell>
        </row>
        <row r="376">
          <cell r="D376">
            <v>25780.380977302</v>
          </cell>
        </row>
        <row r="377">
          <cell r="D377">
            <v>25738.611817630401</v>
          </cell>
        </row>
        <row r="378">
          <cell r="D378">
            <v>25772.1885700893</v>
          </cell>
        </row>
        <row r="379">
          <cell r="D379">
            <v>25720.854856951199</v>
          </cell>
        </row>
        <row r="380">
          <cell r="D380">
            <v>25693.085966672301</v>
          </cell>
        </row>
        <row r="381">
          <cell r="D381">
            <v>25748.758173889899</v>
          </cell>
        </row>
        <row r="382">
          <cell r="D382">
            <v>25755.978077950502</v>
          </cell>
        </row>
        <row r="383">
          <cell r="D383">
            <v>25779.098492678</v>
          </cell>
        </row>
        <row r="384">
          <cell r="D384">
            <v>25814.191017719801</v>
          </cell>
        </row>
        <row r="385">
          <cell r="D385">
            <v>25763.108476254401</v>
          </cell>
        </row>
        <row r="386">
          <cell r="D386">
            <v>25803.590431664699</v>
          </cell>
        </row>
        <row r="387">
          <cell r="D387">
            <v>25806.5887909511</v>
          </cell>
        </row>
        <row r="388">
          <cell r="D388">
            <v>25795.646210135099</v>
          </cell>
        </row>
        <row r="389">
          <cell r="D389">
            <v>25753.717456151498</v>
          </cell>
        </row>
        <row r="390">
          <cell r="D390">
            <v>25787.136282818199</v>
          </cell>
        </row>
        <row r="391">
          <cell r="D391">
            <v>25735.646294963801</v>
          </cell>
        </row>
        <row r="392">
          <cell r="D392">
            <v>25707.722763783</v>
          </cell>
        </row>
        <row r="393">
          <cell r="D393">
            <v>25763.2419468318</v>
          </cell>
        </row>
        <row r="394">
          <cell r="D394">
            <v>25770.310426554301</v>
          </cell>
        </row>
        <row r="395">
          <cell r="D395">
            <v>25793.281000048399</v>
          </cell>
        </row>
        <row r="396">
          <cell r="D396">
            <v>25828.2252504106</v>
          </cell>
        </row>
        <row r="397">
          <cell r="D397">
            <v>25776.995984441499</v>
          </cell>
        </row>
        <row r="398">
          <cell r="D398">
            <v>25817.3327493172</v>
          </cell>
        </row>
        <row r="399">
          <cell r="D399">
            <v>25820.187436001001</v>
          </cell>
        </row>
        <row r="400">
          <cell r="D400">
            <v>25809.1026846446</v>
          </cell>
        </row>
        <row r="401">
          <cell r="D401">
            <v>25767.033246479099</v>
          </cell>
        </row>
        <row r="402">
          <cell r="D402">
            <v>25800.312859783098</v>
          </cell>
        </row>
        <row r="403">
          <cell r="D403">
            <v>25748.6851140078</v>
          </cell>
        </row>
        <row r="404">
          <cell r="D404">
            <v>25720.625265131901</v>
          </cell>
        </row>
        <row r="405">
          <cell r="D405">
            <v>25776.009555654098</v>
          </cell>
        </row>
        <row r="406">
          <cell r="D406">
            <v>25782.944553118599</v>
          </cell>
        </row>
        <row r="407">
          <cell r="D407">
            <v>25805.783039879501</v>
          </cell>
        </row>
        <row r="408">
          <cell r="D408">
            <v>25840.596584443199</v>
          </cell>
        </row>
        <row r="409">
          <cell r="D409">
            <v>25789.2379791731</v>
          </cell>
        </row>
        <row r="410">
          <cell r="D410">
            <v>25829.4467569589</v>
          </cell>
        </row>
        <row r="411">
          <cell r="D411">
            <v>25832.174794626801</v>
          </cell>
        </row>
        <row r="412">
          <cell r="D412">
            <v>25820.964718339299</v>
          </cell>
        </row>
        <row r="413">
          <cell r="D413">
            <v>25778.771265484502</v>
          </cell>
        </row>
        <row r="414">
          <cell r="D414">
            <v>25811.928160642699</v>
          </cell>
        </row>
        <row r="415">
          <cell r="D415">
            <v>25760.178979710199</v>
          </cell>
        </row>
        <row r="416">
          <cell r="D416">
            <v>25731.9989652521</v>
          </cell>
        </row>
        <row r="417">
          <cell r="D417">
            <v>25787.264346494299</v>
          </cell>
        </row>
        <row r="418">
          <cell r="D418">
            <v>25794.0816778464</v>
          </cell>
        </row>
        <row r="419">
          <cell r="D419">
            <v>25816.803728665702</v>
          </cell>
        </row>
        <row r="420">
          <cell r="D420">
            <v>25851.5020545974</v>
          </cell>
        </row>
        <row r="421">
          <cell r="D421">
            <v>25800.029435278098</v>
          </cell>
        </row>
        <row r="422">
          <cell r="D422">
            <v>25840.125391004</v>
          </cell>
        </row>
        <row r="423">
          <cell r="D423">
            <v>25842.741786139301</v>
          </cell>
        </row>
        <row r="424">
          <cell r="D424">
            <v>25831.421234514801</v>
          </cell>
        </row>
        <row r="425">
          <cell r="D425">
            <v>25789.118461316</v>
          </cell>
        </row>
        <row r="426">
          <cell r="D426">
            <v>25822.167179047799</v>
          </cell>
        </row>
        <row r="427">
          <cell r="D427">
            <v>25770.310951657801</v>
          </cell>
        </row>
        <row r="428">
          <cell r="D428">
            <v>25742.0250098869</v>
          </cell>
        </row>
        <row r="429">
          <cell r="D429">
            <v>25797.185571260801</v>
          </cell>
        </row>
        <row r="430">
          <cell r="D430">
            <v>25803.8991786109</v>
          </cell>
        </row>
        <row r="431">
          <cell r="D431">
            <v>25826.518589837498</v>
          </cell>
        </row>
        <row r="432">
          <cell r="D432">
            <v>25861.115349248499</v>
          </cell>
        </row>
        <row r="433">
          <cell r="D433">
            <v>25809.542225262001</v>
          </cell>
        </row>
        <row r="434">
          <cell r="D434">
            <v>25849.538727072599</v>
          </cell>
        </row>
        <row r="435">
          <cell r="D435">
            <v>25852.056708059201</v>
          </cell>
        </row>
        <row r="436">
          <cell r="D436">
            <v>25840.638771182101</v>
          </cell>
        </row>
        <row r="437">
          <cell r="D437">
            <v>25798.239630869899</v>
          </cell>
        </row>
        <row r="438">
          <cell r="D438">
            <v>25831.192988983199</v>
          </cell>
        </row>
        <row r="439">
          <cell r="D439">
            <v>25779.242398936301</v>
          </cell>
        </row>
        <row r="440">
          <cell r="D440">
            <v>25750.863081047399</v>
          </cell>
        </row>
        <row r="441">
          <cell r="D441">
            <v>25805.9312425278</v>
          </cell>
        </row>
        <row r="442">
          <cell r="D442">
            <v>25812.553416003</v>
          </cell>
        </row>
        <row r="443">
          <cell r="D443">
            <v>25835.0823492737</v>
          </cell>
        </row>
        <row r="444">
          <cell r="D444">
            <v>25869.589576654002</v>
          </cell>
        </row>
        <row r="445">
          <cell r="D445">
            <v>25817.927856672301</v>
          </cell>
        </row>
        <row r="446">
          <cell r="D446">
            <v>25857.8366887376</v>
          </cell>
        </row>
        <row r="447">
          <cell r="D447">
            <v>25860.267916544701</v>
          </cell>
        </row>
        <row r="448">
          <cell r="D448">
            <v>25848.764133471701</v>
          </cell>
        </row>
        <row r="449">
          <cell r="D449">
            <v>25806.2800444647</v>
          </cell>
        </row>
        <row r="450">
          <cell r="D450">
            <v>25839.149342001201</v>
          </cell>
        </row>
        <row r="451">
          <cell r="D451">
            <v>25787.115570210499</v>
          </cell>
        </row>
        <row r="452">
          <cell r="D452">
            <v>25758.653940222801</v>
          </cell>
        </row>
        <row r="453">
          <cell r="D453">
            <v>25813.640650157398</v>
          </cell>
        </row>
        <row r="454">
          <cell r="D454">
            <v>25820.1822236431</v>
          </cell>
        </row>
        <row r="455">
          <cell r="D455">
            <v>25842.6313995776</v>
          </cell>
        </row>
        <row r="456">
          <cell r="D456">
            <v>25877.059703465398</v>
          </cell>
        </row>
        <row r="457">
          <cell r="D457">
            <v>25825.319885117198</v>
          </cell>
        </row>
      </sheetData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CST"/>
      <sheetName val="Comparison"/>
      <sheetName val="Charts"/>
    </sheetNames>
    <sheetDataSet>
      <sheetData sheetId="0">
        <row r="3">
          <cell r="BD3">
            <v>1300136</v>
          </cell>
        </row>
        <row r="195">
          <cell r="AQ195">
            <v>128</v>
          </cell>
        </row>
        <row r="196">
          <cell r="AQ196">
            <v>199</v>
          </cell>
        </row>
        <row r="197">
          <cell r="AQ197">
            <v>220</v>
          </cell>
        </row>
        <row r="198">
          <cell r="AQ198">
            <v>220</v>
          </cell>
        </row>
        <row r="199">
          <cell r="AQ199">
            <v>232</v>
          </cell>
        </row>
        <row r="200">
          <cell r="AQ200">
            <v>285</v>
          </cell>
        </row>
        <row r="201">
          <cell r="AQ201">
            <v>359</v>
          </cell>
        </row>
        <row r="202">
          <cell r="AP202">
            <v>19</v>
          </cell>
          <cell r="AQ202">
            <v>452</v>
          </cell>
        </row>
        <row r="203">
          <cell r="AL203">
            <v>14687</v>
          </cell>
          <cell r="AM203">
            <v>12847</v>
          </cell>
          <cell r="AN203">
            <v>1452</v>
          </cell>
          <cell r="AO203">
            <v>-41</v>
          </cell>
          <cell r="AP203">
            <v>1</v>
          </cell>
          <cell r="AQ203">
            <v>428</v>
          </cell>
        </row>
        <row r="204">
          <cell r="AL204">
            <v>14883</v>
          </cell>
          <cell r="AM204">
            <v>12954</v>
          </cell>
          <cell r="AN204">
            <v>1577</v>
          </cell>
          <cell r="AO204">
            <v>-36</v>
          </cell>
          <cell r="AP204">
            <v>7</v>
          </cell>
          <cell r="AQ204">
            <v>381</v>
          </cell>
        </row>
        <row r="205">
          <cell r="AL205">
            <v>14878</v>
          </cell>
          <cell r="AM205">
            <v>13093</v>
          </cell>
          <cell r="AN205">
            <v>1470</v>
          </cell>
          <cell r="AO205">
            <v>-41</v>
          </cell>
          <cell r="AP205">
            <v>11</v>
          </cell>
          <cell r="AQ205">
            <v>345</v>
          </cell>
        </row>
        <row r="206">
          <cell r="AL206">
            <v>15490</v>
          </cell>
          <cell r="AM206">
            <v>13262</v>
          </cell>
          <cell r="AN206">
            <v>1932</v>
          </cell>
          <cell r="AO206">
            <v>-33</v>
          </cell>
          <cell r="AP206">
            <v>10</v>
          </cell>
          <cell r="AQ206">
            <v>319</v>
          </cell>
        </row>
        <row r="207">
          <cell r="AL207">
            <v>15506</v>
          </cell>
          <cell r="AM207">
            <v>13463</v>
          </cell>
          <cell r="AN207">
            <v>1768</v>
          </cell>
          <cell r="AO207">
            <v>-42</v>
          </cell>
          <cell r="AP207">
            <v>14</v>
          </cell>
          <cell r="AQ207">
            <v>303</v>
          </cell>
        </row>
        <row r="208">
          <cell r="AL208">
            <v>15752</v>
          </cell>
          <cell r="AM208">
            <v>13690</v>
          </cell>
          <cell r="AN208">
            <v>1799</v>
          </cell>
          <cell r="AO208">
            <v>-42</v>
          </cell>
          <cell r="AP208">
            <v>14</v>
          </cell>
          <cell r="AQ208">
            <v>291</v>
          </cell>
        </row>
        <row r="209">
          <cell r="AL209">
            <v>16029</v>
          </cell>
          <cell r="AM209">
            <v>13948</v>
          </cell>
          <cell r="AN209">
            <v>1832</v>
          </cell>
          <cell r="AO209">
            <v>-46</v>
          </cell>
          <cell r="AP209">
            <v>14</v>
          </cell>
          <cell r="AQ209">
            <v>281</v>
          </cell>
        </row>
        <row r="210">
          <cell r="AL210">
            <v>16360</v>
          </cell>
          <cell r="AM210">
            <v>14234</v>
          </cell>
          <cell r="AN210">
            <v>1867</v>
          </cell>
          <cell r="AO210">
            <v>-29</v>
          </cell>
          <cell r="AP210">
            <v>15</v>
          </cell>
          <cell r="AQ210">
            <v>273</v>
          </cell>
        </row>
        <row r="211">
          <cell r="AL211">
            <v>16717</v>
          </cell>
          <cell r="AM211">
            <v>14547</v>
          </cell>
          <cell r="AN211">
            <v>1903</v>
          </cell>
          <cell r="AO211">
            <v>-16</v>
          </cell>
          <cell r="AP211">
            <v>16</v>
          </cell>
          <cell r="AQ211">
            <v>267</v>
          </cell>
        </row>
        <row r="212">
          <cell r="AL212">
            <v>17088</v>
          </cell>
          <cell r="AM212">
            <v>14892</v>
          </cell>
          <cell r="AN212">
            <v>1941</v>
          </cell>
          <cell r="AO212">
            <v>-27</v>
          </cell>
          <cell r="AP212">
            <v>18</v>
          </cell>
          <cell r="AQ212">
            <v>264</v>
          </cell>
        </row>
        <row r="213">
          <cell r="AL213">
            <v>17518</v>
          </cell>
          <cell r="AM213">
            <v>15263</v>
          </cell>
          <cell r="AN213">
            <v>1981</v>
          </cell>
          <cell r="AO213">
            <v>-11</v>
          </cell>
          <cell r="AP213">
            <v>22</v>
          </cell>
          <cell r="AQ213">
            <v>263</v>
          </cell>
        </row>
        <row r="214">
          <cell r="AL214">
            <v>17921</v>
          </cell>
          <cell r="AM214">
            <v>15665</v>
          </cell>
          <cell r="AN214">
            <v>2022</v>
          </cell>
          <cell r="AO214">
            <v>-15</v>
          </cell>
          <cell r="AP214">
            <v>-16</v>
          </cell>
          <cell r="AQ214">
            <v>265</v>
          </cell>
        </row>
        <row r="215">
          <cell r="AL215">
            <v>18421</v>
          </cell>
          <cell r="AM215">
            <v>16094</v>
          </cell>
          <cell r="AN215">
            <v>2064</v>
          </cell>
          <cell r="AO215">
            <v>-15</v>
          </cell>
          <cell r="AP215">
            <v>9</v>
          </cell>
          <cell r="AQ215">
            <v>269</v>
          </cell>
        </row>
        <row r="216">
          <cell r="AL216">
            <v>18929</v>
          </cell>
          <cell r="AM216">
            <v>16552</v>
          </cell>
          <cell r="AN216">
            <v>2108</v>
          </cell>
          <cell r="AO216">
            <v>-15</v>
          </cell>
          <cell r="AP216">
            <v>10</v>
          </cell>
          <cell r="AQ216">
            <v>274</v>
          </cell>
        </row>
        <row r="217">
          <cell r="AL217">
            <v>19470</v>
          </cell>
          <cell r="AM217">
            <v>17038</v>
          </cell>
          <cell r="AN217">
            <v>2154</v>
          </cell>
          <cell r="AO217">
            <v>-15</v>
          </cell>
          <cell r="AP217">
            <v>11</v>
          </cell>
          <cell r="AQ217">
            <v>282</v>
          </cell>
        </row>
        <row r="218">
          <cell r="AL218">
            <v>20045</v>
          </cell>
          <cell r="AM218">
            <v>17554</v>
          </cell>
          <cell r="AN218">
            <v>2201</v>
          </cell>
          <cell r="AO218">
            <v>-15</v>
          </cell>
          <cell r="AP218">
            <v>12</v>
          </cell>
          <cell r="AQ218">
            <v>293</v>
          </cell>
        </row>
        <row r="219">
          <cell r="AL219">
            <v>20642</v>
          </cell>
          <cell r="AM219">
            <v>18090</v>
          </cell>
          <cell r="AN219">
            <v>2250</v>
          </cell>
          <cell r="AO219">
            <v>-15</v>
          </cell>
          <cell r="AP219">
            <v>12</v>
          </cell>
          <cell r="AQ219">
            <v>305</v>
          </cell>
        </row>
        <row r="220">
          <cell r="AL220">
            <v>21222</v>
          </cell>
          <cell r="AM220">
            <v>18609</v>
          </cell>
          <cell r="AN220">
            <v>2299</v>
          </cell>
          <cell r="AO220">
            <v>-15</v>
          </cell>
          <cell r="AP220">
            <v>12</v>
          </cell>
          <cell r="AQ220">
            <v>317</v>
          </cell>
        </row>
        <row r="221">
          <cell r="AL221">
            <v>21793</v>
          </cell>
          <cell r="AM221">
            <v>19112</v>
          </cell>
          <cell r="AN221">
            <v>2351</v>
          </cell>
          <cell r="AO221">
            <v>-10</v>
          </cell>
          <cell r="AP221">
            <v>12</v>
          </cell>
          <cell r="AQ221">
            <v>328</v>
          </cell>
        </row>
        <row r="222">
          <cell r="AL222">
            <v>22343</v>
          </cell>
          <cell r="AM222">
            <v>19589</v>
          </cell>
          <cell r="AN222">
            <v>2402</v>
          </cell>
          <cell r="AO222">
            <v>0</v>
          </cell>
          <cell r="AP222">
            <v>12</v>
          </cell>
          <cell r="AQ222">
            <v>340</v>
          </cell>
        </row>
        <row r="223">
          <cell r="AL223">
            <v>22860</v>
          </cell>
          <cell r="AM223">
            <v>20043</v>
          </cell>
          <cell r="AN223">
            <v>2454</v>
          </cell>
          <cell r="AO223">
            <v>0</v>
          </cell>
          <cell r="AP223">
            <v>12</v>
          </cell>
          <cell r="AQ223">
            <v>351</v>
          </cell>
        </row>
        <row r="224">
          <cell r="AL224">
            <v>23358</v>
          </cell>
          <cell r="AM224">
            <v>20477</v>
          </cell>
          <cell r="AN224">
            <v>2507</v>
          </cell>
          <cell r="AO224">
            <v>0</v>
          </cell>
          <cell r="AP224">
            <v>12</v>
          </cell>
          <cell r="AQ224">
            <v>362</v>
          </cell>
        </row>
        <row r="225">
          <cell r="AL225">
            <v>23832</v>
          </cell>
          <cell r="AM225">
            <v>20888</v>
          </cell>
          <cell r="AN225">
            <v>2560</v>
          </cell>
          <cell r="AO225">
            <v>0</v>
          </cell>
          <cell r="AP225">
            <v>12</v>
          </cell>
          <cell r="AQ225">
            <v>372</v>
          </cell>
        </row>
        <row r="226">
          <cell r="AL226">
            <v>24286</v>
          </cell>
          <cell r="AM226">
            <v>21277</v>
          </cell>
          <cell r="AN226">
            <v>2616</v>
          </cell>
          <cell r="AO226">
            <v>0</v>
          </cell>
          <cell r="AP226">
            <v>12</v>
          </cell>
          <cell r="AQ226">
            <v>381</v>
          </cell>
        </row>
        <row r="227">
          <cell r="AL227">
            <v>24717</v>
          </cell>
          <cell r="AM227">
            <v>21643</v>
          </cell>
          <cell r="AN227">
            <v>2672</v>
          </cell>
          <cell r="AO227">
            <v>0</v>
          </cell>
          <cell r="AP227">
            <v>12</v>
          </cell>
          <cell r="AQ227">
            <v>390</v>
          </cell>
        </row>
        <row r="228">
          <cell r="AL228">
            <v>25127</v>
          </cell>
          <cell r="AM228">
            <v>21988</v>
          </cell>
          <cell r="AN228">
            <v>2728</v>
          </cell>
          <cell r="AO228">
            <v>0</v>
          </cell>
          <cell r="AP228">
            <v>12</v>
          </cell>
          <cell r="AQ228">
            <v>399</v>
          </cell>
        </row>
        <row r="229">
          <cell r="AL229">
            <v>25516</v>
          </cell>
          <cell r="AM229">
            <v>22311</v>
          </cell>
          <cell r="AN229">
            <v>2786</v>
          </cell>
          <cell r="AO229">
            <v>0</v>
          </cell>
          <cell r="AP229">
            <v>12</v>
          </cell>
          <cell r="AQ229">
            <v>407</v>
          </cell>
        </row>
        <row r="230">
          <cell r="AL230">
            <v>25882</v>
          </cell>
          <cell r="AM230">
            <v>22611</v>
          </cell>
          <cell r="AN230">
            <v>2844</v>
          </cell>
          <cell r="AO230">
            <v>0</v>
          </cell>
          <cell r="AP230">
            <v>12</v>
          </cell>
          <cell r="AQ230">
            <v>415</v>
          </cell>
        </row>
        <row r="231">
          <cell r="AL231">
            <v>26222</v>
          </cell>
          <cell r="AM231">
            <v>22886</v>
          </cell>
          <cell r="AN231">
            <v>2902</v>
          </cell>
          <cell r="AO231">
            <v>0</v>
          </cell>
          <cell r="AP231">
            <v>11</v>
          </cell>
          <cell r="AQ231">
            <v>423</v>
          </cell>
        </row>
        <row r="232">
          <cell r="AL232">
            <v>26518</v>
          </cell>
          <cell r="AM232">
            <v>23121</v>
          </cell>
          <cell r="AN232">
            <v>2957</v>
          </cell>
          <cell r="AO232">
            <v>0</v>
          </cell>
          <cell r="AP232">
            <v>10</v>
          </cell>
          <cell r="AQ232">
            <v>430</v>
          </cell>
        </row>
        <row r="233">
          <cell r="AL233">
            <v>26777</v>
          </cell>
          <cell r="AM233">
            <v>23323</v>
          </cell>
          <cell r="AN233">
            <v>3007</v>
          </cell>
          <cell r="AO233">
            <v>0</v>
          </cell>
          <cell r="AP233">
            <v>9</v>
          </cell>
          <cell r="AQ233">
            <v>438</v>
          </cell>
        </row>
        <row r="234">
          <cell r="AL234">
            <v>26985</v>
          </cell>
          <cell r="AM234">
            <v>23479</v>
          </cell>
          <cell r="AN234">
            <v>3052</v>
          </cell>
          <cell r="AO234">
            <v>0</v>
          </cell>
          <cell r="AP234">
            <v>8</v>
          </cell>
          <cell r="AQ234">
            <v>446</v>
          </cell>
        </row>
        <row r="235">
          <cell r="AL235">
            <v>27152</v>
          </cell>
          <cell r="AM235">
            <v>23597</v>
          </cell>
          <cell r="AN235">
            <v>3094</v>
          </cell>
          <cell r="AO235">
            <v>0</v>
          </cell>
          <cell r="AP235">
            <v>7</v>
          </cell>
          <cell r="AQ235">
            <v>454</v>
          </cell>
        </row>
        <row r="236">
          <cell r="AL236">
            <v>27272</v>
          </cell>
          <cell r="AM236">
            <v>23674</v>
          </cell>
          <cell r="AN236">
            <v>3131</v>
          </cell>
          <cell r="AO236">
            <v>0</v>
          </cell>
          <cell r="AP236">
            <v>6</v>
          </cell>
          <cell r="AQ236">
            <v>461</v>
          </cell>
        </row>
        <row r="237">
          <cell r="AL237">
            <v>27347</v>
          </cell>
          <cell r="AM237">
            <v>23710</v>
          </cell>
          <cell r="AN237">
            <v>3163</v>
          </cell>
          <cell r="AO237">
            <v>0</v>
          </cell>
          <cell r="AP237">
            <v>5</v>
          </cell>
          <cell r="AQ237">
            <v>469</v>
          </cell>
        </row>
        <row r="238">
          <cell r="AL238">
            <v>27380</v>
          </cell>
          <cell r="AM238">
            <v>23709</v>
          </cell>
          <cell r="AN238">
            <v>3190</v>
          </cell>
          <cell r="AO238">
            <v>0</v>
          </cell>
          <cell r="AP238">
            <v>4</v>
          </cell>
          <cell r="AQ238">
            <v>477</v>
          </cell>
        </row>
        <row r="239">
          <cell r="AL239">
            <v>27366</v>
          </cell>
          <cell r="AM239">
            <v>23664</v>
          </cell>
          <cell r="AN239">
            <v>3213</v>
          </cell>
          <cell r="AO239">
            <v>0</v>
          </cell>
          <cell r="AP239">
            <v>3</v>
          </cell>
          <cell r="AQ239">
            <v>486</v>
          </cell>
        </row>
        <row r="240">
          <cell r="AL240">
            <v>27309</v>
          </cell>
          <cell r="AM240">
            <v>23581</v>
          </cell>
          <cell r="AN240">
            <v>3232</v>
          </cell>
          <cell r="AO240">
            <v>0</v>
          </cell>
          <cell r="AP240">
            <v>2</v>
          </cell>
          <cell r="AQ240">
            <v>494</v>
          </cell>
        </row>
        <row r="241">
          <cell r="AL241">
            <v>27206</v>
          </cell>
          <cell r="AM241">
            <v>23457</v>
          </cell>
          <cell r="AN241">
            <v>3245</v>
          </cell>
          <cell r="AO241">
            <v>0</v>
          </cell>
          <cell r="AP241">
            <v>1</v>
          </cell>
          <cell r="AQ241">
            <v>503</v>
          </cell>
        </row>
        <row r="242">
          <cell r="AL242">
            <v>27059</v>
          </cell>
          <cell r="AM242">
            <v>23293</v>
          </cell>
          <cell r="AN242">
            <v>3255</v>
          </cell>
          <cell r="AO242">
            <v>0</v>
          </cell>
          <cell r="AP242">
            <v>0</v>
          </cell>
          <cell r="AQ242">
            <v>511</v>
          </cell>
        </row>
        <row r="243">
          <cell r="AL243">
            <v>26881</v>
          </cell>
          <cell r="AM243">
            <v>23102</v>
          </cell>
          <cell r="AN243">
            <v>3260</v>
          </cell>
          <cell r="AO243">
            <v>0</v>
          </cell>
          <cell r="AP243">
            <v>0</v>
          </cell>
          <cell r="AQ243">
            <v>519</v>
          </cell>
        </row>
        <row r="244">
          <cell r="AL244">
            <v>26716</v>
          </cell>
          <cell r="AM244">
            <v>22925</v>
          </cell>
          <cell r="AN244">
            <v>3264</v>
          </cell>
          <cell r="AO244">
            <v>0</v>
          </cell>
          <cell r="AP244">
            <v>0</v>
          </cell>
          <cell r="AQ244">
            <v>527</v>
          </cell>
        </row>
        <row r="245">
          <cell r="AL245">
            <v>26582</v>
          </cell>
          <cell r="AM245">
            <v>22780</v>
          </cell>
          <cell r="AN245">
            <v>3268</v>
          </cell>
          <cell r="AO245">
            <v>0</v>
          </cell>
          <cell r="AP245">
            <v>0</v>
          </cell>
          <cell r="AQ245">
            <v>534</v>
          </cell>
        </row>
        <row r="246">
          <cell r="AL246">
            <v>26473</v>
          </cell>
          <cell r="AM246">
            <v>22663</v>
          </cell>
          <cell r="AN246">
            <v>3271</v>
          </cell>
          <cell r="AO246">
            <v>0</v>
          </cell>
          <cell r="AP246">
            <v>0</v>
          </cell>
          <cell r="AQ246">
            <v>539</v>
          </cell>
        </row>
        <row r="247">
          <cell r="AL247">
            <v>26387</v>
          </cell>
          <cell r="AM247">
            <v>22572</v>
          </cell>
          <cell r="AN247">
            <v>3272</v>
          </cell>
          <cell r="AO247">
            <v>0</v>
          </cell>
          <cell r="AP247">
            <v>0</v>
          </cell>
          <cell r="AQ247">
            <v>543</v>
          </cell>
        </row>
        <row r="248">
          <cell r="AL248">
            <v>26334</v>
          </cell>
          <cell r="AM248">
            <v>22515</v>
          </cell>
          <cell r="AN248">
            <v>3273</v>
          </cell>
          <cell r="AO248">
            <v>0</v>
          </cell>
          <cell r="AP248">
            <v>0</v>
          </cell>
          <cell r="AQ248">
            <v>546</v>
          </cell>
        </row>
        <row r="249">
          <cell r="AL249">
            <v>26305</v>
          </cell>
          <cell r="AM249">
            <v>22483</v>
          </cell>
          <cell r="AN249">
            <v>3273</v>
          </cell>
          <cell r="AO249">
            <v>0</v>
          </cell>
          <cell r="AP249">
            <v>0</v>
          </cell>
          <cell r="AQ249">
            <v>549</v>
          </cell>
        </row>
        <row r="250">
          <cell r="AL250">
            <v>26304</v>
          </cell>
          <cell r="AM250">
            <v>22481</v>
          </cell>
          <cell r="AN250">
            <v>3273</v>
          </cell>
          <cell r="AO250">
            <v>0</v>
          </cell>
          <cell r="AP250">
            <v>0</v>
          </cell>
          <cell r="AQ250">
            <v>550</v>
          </cell>
        </row>
        <row r="251">
          <cell r="AL251">
            <v>26328</v>
          </cell>
          <cell r="AM251">
            <v>22508</v>
          </cell>
          <cell r="AN251">
            <v>3271</v>
          </cell>
          <cell r="AO251">
            <v>0</v>
          </cell>
          <cell r="AP251">
            <v>0</v>
          </cell>
          <cell r="AQ251">
            <v>549</v>
          </cell>
        </row>
        <row r="252">
          <cell r="AL252">
            <v>26382</v>
          </cell>
          <cell r="AM252">
            <v>22564</v>
          </cell>
          <cell r="AN252">
            <v>3270</v>
          </cell>
          <cell r="AO252">
            <v>0</v>
          </cell>
          <cell r="AP252">
            <v>0</v>
          </cell>
          <cell r="AQ252">
            <v>548</v>
          </cell>
        </row>
        <row r="253">
          <cell r="AL253">
            <v>26462</v>
          </cell>
          <cell r="AM253">
            <v>22649</v>
          </cell>
          <cell r="AN253">
            <v>3267</v>
          </cell>
          <cell r="AO253">
            <v>0</v>
          </cell>
          <cell r="AP253">
            <v>0</v>
          </cell>
          <cell r="AQ253">
            <v>546</v>
          </cell>
        </row>
        <row r="254">
          <cell r="AL254">
            <v>26567</v>
          </cell>
          <cell r="AM254">
            <v>22762</v>
          </cell>
          <cell r="AN254">
            <v>3263</v>
          </cell>
          <cell r="AO254">
            <v>0</v>
          </cell>
          <cell r="AP254">
            <v>0</v>
          </cell>
          <cell r="AQ254">
            <v>542</v>
          </cell>
        </row>
        <row r="255">
          <cell r="AL255">
            <v>26698</v>
          </cell>
          <cell r="AM255">
            <v>22899</v>
          </cell>
          <cell r="AN255">
            <v>3260</v>
          </cell>
          <cell r="AO255">
            <v>0</v>
          </cell>
          <cell r="AP255">
            <v>0</v>
          </cell>
          <cell r="AQ255">
            <v>539</v>
          </cell>
        </row>
        <row r="256">
          <cell r="AL256">
            <v>26820</v>
          </cell>
          <cell r="AM256">
            <v>23028</v>
          </cell>
          <cell r="AN256">
            <v>3257</v>
          </cell>
          <cell r="AO256">
            <v>0</v>
          </cell>
          <cell r="AP256">
            <v>0</v>
          </cell>
          <cell r="AQ256">
            <v>535</v>
          </cell>
        </row>
        <row r="257">
          <cell r="AL257">
            <v>26941</v>
          </cell>
          <cell r="AM257">
            <v>23153</v>
          </cell>
          <cell r="AN257">
            <v>3255</v>
          </cell>
          <cell r="AO257">
            <v>0</v>
          </cell>
          <cell r="AP257">
            <v>0</v>
          </cell>
          <cell r="AQ257">
            <v>533</v>
          </cell>
        </row>
        <row r="258">
          <cell r="AL258">
            <v>27049</v>
          </cell>
          <cell r="AM258">
            <v>23263</v>
          </cell>
          <cell r="AN258">
            <v>3254</v>
          </cell>
          <cell r="AO258">
            <v>0</v>
          </cell>
          <cell r="AP258">
            <v>0</v>
          </cell>
          <cell r="AQ258">
            <v>532</v>
          </cell>
        </row>
        <row r="259">
          <cell r="AL259">
            <v>27152</v>
          </cell>
          <cell r="AM259">
            <v>23364</v>
          </cell>
          <cell r="AN259">
            <v>3255</v>
          </cell>
          <cell r="AO259">
            <v>0</v>
          </cell>
          <cell r="AP259">
            <v>0</v>
          </cell>
          <cell r="AQ259">
            <v>533</v>
          </cell>
        </row>
        <row r="260">
          <cell r="AL260">
            <v>27247</v>
          </cell>
          <cell r="AM260">
            <v>23455</v>
          </cell>
          <cell r="AN260">
            <v>3258</v>
          </cell>
          <cell r="AO260">
            <v>0</v>
          </cell>
          <cell r="AP260">
            <v>0</v>
          </cell>
          <cell r="AQ260">
            <v>534</v>
          </cell>
        </row>
        <row r="261">
          <cell r="AL261">
            <v>27333</v>
          </cell>
          <cell r="AM261">
            <v>23535</v>
          </cell>
          <cell r="AN261">
            <v>3262</v>
          </cell>
          <cell r="AO261">
            <v>0</v>
          </cell>
          <cell r="AP261">
            <v>0</v>
          </cell>
          <cell r="AQ261">
            <v>536</v>
          </cell>
        </row>
        <row r="262">
          <cell r="AL262">
            <v>27413</v>
          </cell>
          <cell r="AM262">
            <v>23607</v>
          </cell>
          <cell r="AN262">
            <v>3266</v>
          </cell>
          <cell r="AO262">
            <v>0</v>
          </cell>
          <cell r="AP262">
            <v>0</v>
          </cell>
          <cell r="AQ262">
            <v>540</v>
          </cell>
        </row>
        <row r="263">
          <cell r="AL263">
            <v>27484</v>
          </cell>
          <cell r="AM263">
            <v>23666</v>
          </cell>
          <cell r="AN263">
            <v>3273</v>
          </cell>
          <cell r="AO263">
            <v>0</v>
          </cell>
          <cell r="AP263">
            <v>0</v>
          </cell>
          <cell r="AQ263">
            <v>545</v>
          </cell>
        </row>
        <row r="264">
          <cell r="AL264">
            <v>27546</v>
          </cell>
          <cell r="AM264">
            <v>23715</v>
          </cell>
          <cell r="AN264">
            <v>3279</v>
          </cell>
          <cell r="AO264">
            <v>0</v>
          </cell>
          <cell r="AP264">
            <v>0</v>
          </cell>
          <cell r="AQ264">
            <v>552</v>
          </cell>
        </row>
        <row r="265">
          <cell r="AL265">
            <v>27600</v>
          </cell>
          <cell r="AM265">
            <v>23754</v>
          </cell>
          <cell r="AN265">
            <v>3288</v>
          </cell>
          <cell r="AO265">
            <v>0</v>
          </cell>
          <cell r="AP265">
            <v>0</v>
          </cell>
          <cell r="AQ265">
            <v>558</v>
          </cell>
        </row>
        <row r="266">
          <cell r="AL266">
            <v>27649</v>
          </cell>
          <cell r="AM266">
            <v>23783</v>
          </cell>
          <cell r="AN266">
            <v>3299</v>
          </cell>
          <cell r="AO266">
            <v>0</v>
          </cell>
          <cell r="AP266">
            <v>0</v>
          </cell>
          <cell r="AQ266">
            <v>567</v>
          </cell>
        </row>
        <row r="267">
          <cell r="AL267">
            <v>27688</v>
          </cell>
          <cell r="AM267">
            <v>23803</v>
          </cell>
          <cell r="AN267">
            <v>3309</v>
          </cell>
          <cell r="AO267">
            <v>0</v>
          </cell>
          <cell r="AP267">
            <v>0</v>
          </cell>
          <cell r="AQ267">
            <v>576</v>
          </cell>
        </row>
        <row r="268">
          <cell r="AL268">
            <v>27726</v>
          </cell>
          <cell r="AM268">
            <v>23822</v>
          </cell>
          <cell r="AN268">
            <v>3319</v>
          </cell>
          <cell r="AO268">
            <v>0</v>
          </cell>
          <cell r="AP268">
            <v>0</v>
          </cell>
          <cell r="AQ268">
            <v>585</v>
          </cell>
        </row>
        <row r="269">
          <cell r="AL269">
            <v>27762</v>
          </cell>
          <cell r="AM269">
            <v>23840</v>
          </cell>
          <cell r="AN269">
            <v>3329</v>
          </cell>
          <cell r="AO269">
            <v>0</v>
          </cell>
          <cell r="AP269">
            <v>0</v>
          </cell>
          <cell r="AQ269">
            <v>593</v>
          </cell>
        </row>
        <row r="270">
          <cell r="AL270">
            <v>27797</v>
          </cell>
          <cell r="AM270">
            <v>23859</v>
          </cell>
          <cell r="AN270">
            <v>3339</v>
          </cell>
          <cell r="AO270">
            <v>0</v>
          </cell>
          <cell r="AP270">
            <v>0</v>
          </cell>
          <cell r="AQ270">
            <v>599</v>
          </cell>
        </row>
        <row r="271">
          <cell r="AL271">
            <v>27829</v>
          </cell>
          <cell r="AM271">
            <v>23877</v>
          </cell>
          <cell r="AN271">
            <v>3347</v>
          </cell>
          <cell r="AO271">
            <v>0</v>
          </cell>
          <cell r="AP271">
            <v>0</v>
          </cell>
          <cell r="AQ271">
            <v>605</v>
          </cell>
        </row>
        <row r="272">
          <cell r="AL272">
            <v>27862</v>
          </cell>
          <cell r="AM272">
            <v>23896</v>
          </cell>
          <cell r="AN272">
            <v>3355</v>
          </cell>
          <cell r="AO272">
            <v>0</v>
          </cell>
          <cell r="AP272">
            <v>0</v>
          </cell>
          <cell r="AQ272">
            <v>611</v>
          </cell>
        </row>
        <row r="273">
          <cell r="AL273">
            <v>27891</v>
          </cell>
          <cell r="AM273">
            <v>23915</v>
          </cell>
          <cell r="AN273">
            <v>3361</v>
          </cell>
          <cell r="AO273">
            <v>0</v>
          </cell>
          <cell r="AP273">
            <v>0</v>
          </cell>
          <cell r="AQ273">
            <v>615</v>
          </cell>
        </row>
        <row r="274">
          <cell r="AL274">
            <v>27919</v>
          </cell>
          <cell r="AM274">
            <v>23933</v>
          </cell>
          <cell r="AN274">
            <v>3368</v>
          </cell>
          <cell r="AO274">
            <v>0</v>
          </cell>
          <cell r="AP274">
            <v>0</v>
          </cell>
          <cell r="AQ274">
            <v>618</v>
          </cell>
        </row>
        <row r="275">
          <cell r="AL275">
            <v>27946</v>
          </cell>
          <cell r="AM275">
            <v>23953</v>
          </cell>
          <cell r="AN275">
            <v>3373</v>
          </cell>
          <cell r="AO275">
            <v>0</v>
          </cell>
          <cell r="AP275">
            <v>0</v>
          </cell>
          <cell r="AQ275">
            <v>620</v>
          </cell>
        </row>
        <row r="276">
          <cell r="AL276">
            <v>27971</v>
          </cell>
          <cell r="AM276">
            <v>23972</v>
          </cell>
          <cell r="AN276">
            <v>3378</v>
          </cell>
          <cell r="AO276">
            <v>0</v>
          </cell>
          <cell r="AP276">
            <v>0</v>
          </cell>
          <cell r="AQ276">
            <v>621</v>
          </cell>
        </row>
        <row r="277">
          <cell r="AL277">
            <v>27996</v>
          </cell>
          <cell r="AM277">
            <v>23991</v>
          </cell>
          <cell r="AN277">
            <v>3383</v>
          </cell>
          <cell r="AO277">
            <v>0</v>
          </cell>
          <cell r="AP277">
            <v>0</v>
          </cell>
          <cell r="AQ277">
            <v>622</v>
          </cell>
        </row>
        <row r="278">
          <cell r="AL278">
            <v>28016</v>
          </cell>
          <cell r="AM278">
            <v>24010</v>
          </cell>
          <cell r="AN278">
            <v>3385</v>
          </cell>
          <cell r="AO278">
            <v>0</v>
          </cell>
          <cell r="AP278">
            <v>0</v>
          </cell>
          <cell r="AQ278">
            <v>621</v>
          </cell>
        </row>
        <row r="279">
          <cell r="AL279">
            <v>28038</v>
          </cell>
          <cell r="AM279">
            <v>24029</v>
          </cell>
          <cell r="AN279">
            <v>3389</v>
          </cell>
          <cell r="AO279">
            <v>0</v>
          </cell>
          <cell r="AP279">
            <v>0</v>
          </cell>
          <cell r="AQ279">
            <v>620</v>
          </cell>
        </row>
        <row r="280">
          <cell r="AL280">
            <v>28054</v>
          </cell>
          <cell r="AM280">
            <v>24044</v>
          </cell>
          <cell r="AN280">
            <v>3391</v>
          </cell>
          <cell r="AO280">
            <v>0</v>
          </cell>
          <cell r="AP280">
            <v>0</v>
          </cell>
          <cell r="AQ280">
            <v>619</v>
          </cell>
        </row>
        <row r="281">
          <cell r="AL281">
            <v>28070</v>
          </cell>
          <cell r="AM281">
            <v>24060</v>
          </cell>
          <cell r="AN281">
            <v>3393</v>
          </cell>
          <cell r="AO281">
            <v>0</v>
          </cell>
          <cell r="AP281">
            <v>0</v>
          </cell>
          <cell r="AQ281">
            <v>617</v>
          </cell>
        </row>
        <row r="282">
          <cell r="AL282">
            <v>28084</v>
          </cell>
          <cell r="AM282">
            <v>24072</v>
          </cell>
          <cell r="AN282">
            <v>3395</v>
          </cell>
          <cell r="AO282">
            <v>0</v>
          </cell>
          <cell r="AP282">
            <v>0</v>
          </cell>
          <cell r="AQ282">
            <v>617</v>
          </cell>
        </row>
        <row r="283">
          <cell r="AL283">
            <v>28092</v>
          </cell>
          <cell r="AM283">
            <v>24079</v>
          </cell>
          <cell r="AN283">
            <v>3397</v>
          </cell>
          <cell r="AO283">
            <v>0</v>
          </cell>
          <cell r="AP283">
            <v>0</v>
          </cell>
          <cell r="AQ283">
            <v>616</v>
          </cell>
        </row>
        <row r="284">
          <cell r="AL284">
            <v>28100</v>
          </cell>
          <cell r="AM284">
            <v>24087</v>
          </cell>
          <cell r="AN284">
            <v>3398</v>
          </cell>
          <cell r="AO284">
            <v>0</v>
          </cell>
          <cell r="AP284">
            <v>0</v>
          </cell>
          <cell r="AQ284">
            <v>615</v>
          </cell>
        </row>
        <row r="285">
          <cell r="AL285">
            <v>28104</v>
          </cell>
          <cell r="AM285">
            <v>24090</v>
          </cell>
          <cell r="AN285">
            <v>3400</v>
          </cell>
          <cell r="AO285">
            <v>0</v>
          </cell>
          <cell r="AP285">
            <v>0</v>
          </cell>
          <cell r="AQ285">
            <v>614</v>
          </cell>
        </row>
        <row r="286">
          <cell r="AL286">
            <v>28107</v>
          </cell>
          <cell r="AM286">
            <v>24092</v>
          </cell>
          <cell r="AN286">
            <v>3401</v>
          </cell>
          <cell r="AO286">
            <v>0</v>
          </cell>
          <cell r="AP286">
            <v>0</v>
          </cell>
          <cell r="AQ286">
            <v>614</v>
          </cell>
        </row>
        <row r="287">
          <cell r="AL287">
            <v>28105</v>
          </cell>
          <cell r="AM287">
            <v>24089</v>
          </cell>
          <cell r="AN287">
            <v>3402</v>
          </cell>
          <cell r="AO287">
            <v>0</v>
          </cell>
          <cell r="AP287">
            <v>0</v>
          </cell>
          <cell r="AQ287">
            <v>614</v>
          </cell>
        </row>
        <row r="288">
          <cell r="AL288">
            <v>28104</v>
          </cell>
          <cell r="AM288">
            <v>24086</v>
          </cell>
          <cell r="AN288">
            <v>3404</v>
          </cell>
          <cell r="AO288">
            <v>0</v>
          </cell>
          <cell r="AP288">
            <v>0</v>
          </cell>
          <cell r="AQ288">
            <v>614</v>
          </cell>
        </row>
        <row r="289">
          <cell r="AL289">
            <v>28096</v>
          </cell>
          <cell r="AM289">
            <v>24078</v>
          </cell>
          <cell r="AN289">
            <v>3404</v>
          </cell>
          <cell r="AO289">
            <v>0</v>
          </cell>
          <cell r="AP289">
            <v>0</v>
          </cell>
          <cell r="AQ289">
            <v>614</v>
          </cell>
        </row>
        <row r="290">
          <cell r="AL290">
            <v>28091</v>
          </cell>
          <cell r="AM290">
            <v>24070</v>
          </cell>
          <cell r="AN290">
            <v>3405</v>
          </cell>
          <cell r="AO290">
            <v>0</v>
          </cell>
          <cell r="AP290">
            <v>0</v>
          </cell>
          <cell r="AQ290">
            <v>616</v>
          </cell>
        </row>
        <row r="291">
          <cell r="AL291">
            <v>28077</v>
          </cell>
          <cell r="AM291">
            <v>24058</v>
          </cell>
          <cell r="AN291">
            <v>3404</v>
          </cell>
          <cell r="AO291">
            <v>0</v>
          </cell>
          <cell r="AP291">
            <v>0</v>
          </cell>
          <cell r="AQ291">
            <v>615</v>
          </cell>
        </row>
        <row r="561">
          <cell r="D561">
            <v>1452497</v>
          </cell>
          <cell r="E561">
            <v>162219</v>
          </cell>
          <cell r="F561">
            <v>2413</v>
          </cell>
          <cell r="G561">
            <v>1572</v>
          </cell>
          <cell r="H561">
            <v>23660</v>
          </cell>
        </row>
        <row r="562">
          <cell r="D562">
            <v>1464101</v>
          </cell>
          <cell r="E562">
            <v>163541</v>
          </cell>
          <cell r="F562">
            <v>2367</v>
          </cell>
          <cell r="G562">
            <v>1555</v>
          </cell>
          <cell r="H562">
            <v>23957</v>
          </cell>
        </row>
        <row r="563">
          <cell r="D563">
            <v>1479346</v>
          </cell>
          <cell r="E563">
            <v>165511</v>
          </cell>
          <cell r="F563">
            <v>2343</v>
          </cell>
          <cell r="G563">
            <v>1567</v>
          </cell>
          <cell r="H563">
            <v>24234</v>
          </cell>
        </row>
        <row r="564">
          <cell r="D564">
            <v>1499899</v>
          </cell>
          <cell r="E564">
            <v>168050</v>
          </cell>
          <cell r="F564">
            <v>2340</v>
          </cell>
          <cell r="G564">
            <v>1579</v>
          </cell>
          <cell r="H564">
            <v>24598</v>
          </cell>
        </row>
        <row r="565">
          <cell r="D565">
            <v>1523357</v>
          </cell>
          <cell r="E565">
            <v>171170</v>
          </cell>
          <cell r="F565">
            <v>2340</v>
          </cell>
          <cell r="G565">
            <v>1584</v>
          </cell>
          <cell r="H565">
            <v>25064</v>
          </cell>
        </row>
        <row r="566">
          <cell r="D566">
            <v>1546024</v>
          </cell>
          <cell r="E566">
            <v>174439</v>
          </cell>
          <cell r="F566">
            <v>2340</v>
          </cell>
          <cell r="G566">
            <v>1584</v>
          </cell>
          <cell r="H566">
            <v>25605</v>
          </cell>
        </row>
        <row r="567">
          <cell r="D567">
            <v>1569459</v>
          </cell>
          <cell r="E567">
            <v>177706</v>
          </cell>
          <cell r="F567">
            <v>2340</v>
          </cell>
          <cell r="G567">
            <v>1584</v>
          </cell>
          <cell r="H567">
            <v>26147</v>
          </cell>
        </row>
        <row r="568">
          <cell r="D568">
            <v>1593365</v>
          </cell>
          <cell r="E568">
            <v>181060</v>
          </cell>
          <cell r="F568">
            <v>2340</v>
          </cell>
          <cell r="G568">
            <v>1584</v>
          </cell>
          <cell r="H568">
            <v>26754</v>
          </cell>
        </row>
        <row r="569">
          <cell r="D569">
            <v>1617438</v>
          </cell>
          <cell r="E569">
            <v>184458</v>
          </cell>
          <cell r="F569">
            <v>2340</v>
          </cell>
          <cell r="G569">
            <v>1584</v>
          </cell>
          <cell r="H569">
            <v>27370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RC"/>
      <sheetName val="CC"/>
      <sheetName val="IC"/>
      <sheetName val="SHL"/>
      <sheetName val="SPA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Charts"/>
      <sheetName val="SHLC"/>
    </sheetNames>
    <sheetDataSet>
      <sheetData sheetId="0">
        <row r="28">
          <cell r="I28">
            <v>1243875.75</v>
          </cell>
        </row>
        <row r="125">
          <cell r="A125">
            <v>37622</v>
          </cell>
          <cell r="G125">
            <v>31539</v>
          </cell>
        </row>
        <row r="126">
          <cell r="A126">
            <v>37653</v>
          </cell>
          <cell r="G126">
            <v>29354</v>
          </cell>
        </row>
        <row r="127">
          <cell r="A127">
            <v>37681</v>
          </cell>
          <cell r="G127">
            <v>31659</v>
          </cell>
        </row>
        <row r="128">
          <cell r="A128">
            <v>37712</v>
          </cell>
          <cell r="G128">
            <v>37435</v>
          </cell>
        </row>
        <row r="129">
          <cell r="A129">
            <v>37742</v>
          </cell>
          <cell r="G129">
            <v>36572</v>
          </cell>
        </row>
        <row r="130">
          <cell r="A130">
            <v>37773</v>
          </cell>
          <cell r="G130">
            <v>37195</v>
          </cell>
        </row>
        <row r="131">
          <cell r="A131">
            <v>37803</v>
          </cell>
          <cell r="G131">
            <v>38656</v>
          </cell>
        </row>
        <row r="132">
          <cell r="A132">
            <v>37834</v>
          </cell>
          <cell r="G132">
            <v>37590</v>
          </cell>
        </row>
        <row r="133">
          <cell r="A133">
            <v>37865</v>
          </cell>
          <cell r="G133">
            <v>36926</v>
          </cell>
        </row>
        <row r="134">
          <cell r="A134">
            <v>37895</v>
          </cell>
          <cell r="G134">
            <v>38493</v>
          </cell>
        </row>
        <row r="135">
          <cell r="A135">
            <v>37926</v>
          </cell>
          <cell r="G135">
            <v>37637</v>
          </cell>
        </row>
        <row r="136">
          <cell r="A136">
            <v>37956</v>
          </cell>
          <cell r="G136">
            <v>35796</v>
          </cell>
        </row>
        <row r="137">
          <cell r="A137">
            <v>37987</v>
          </cell>
          <cell r="G137">
            <v>36254</v>
          </cell>
        </row>
        <row r="138">
          <cell r="A138">
            <v>38018</v>
          </cell>
          <cell r="G138">
            <v>34744</v>
          </cell>
        </row>
        <row r="139">
          <cell r="A139">
            <v>38047</v>
          </cell>
          <cell r="G139">
            <v>34388</v>
          </cell>
        </row>
        <row r="140">
          <cell r="A140">
            <v>38078</v>
          </cell>
          <cell r="G140">
            <v>34962</v>
          </cell>
        </row>
        <row r="141">
          <cell r="A141">
            <v>38108</v>
          </cell>
          <cell r="G141">
            <v>37459</v>
          </cell>
        </row>
        <row r="142">
          <cell r="A142">
            <v>38139</v>
          </cell>
          <cell r="G142">
            <v>37982</v>
          </cell>
        </row>
        <row r="143">
          <cell r="A143">
            <v>38169</v>
          </cell>
          <cell r="G143">
            <v>38545</v>
          </cell>
        </row>
        <row r="144">
          <cell r="A144">
            <v>38200</v>
          </cell>
          <cell r="G144">
            <v>37941</v>
          </cell>
        </row>
        <row r="145">
          <cell r="A145">
            <v>38231</v>
          </cell>
          <cell r="G145">
            <v>39952</v>
          </cell>
        </row>
        <row r="146">
          <cell r="A146">
            <v>38261</v>
          </cell>
          <cell r="G146">
            <v>39792</v>
          </cell>
        </row>
        <row r="147">
          <cell r="A147">
            <v>38292</v>
          </cell>
          <cell r="G147">
            <v>34729</v>
          </cell>
        </row>
        <row r="148">
          <cell r="A148">
            <v>38322</v>
          </cell>
          <cell r="G148">
            <v>38613</v>
          </cell>
        </row>
        <row r="149">
          <cell r="A149">
            <v>38353</v>
          </cell>
          <cell r="G149">
            <v>33788</v>
          </cell>
        </row>
        <row r="150">
          <cell r="A150">
            <v>38384</v>
          </cell>
          <cell r="G150">
            <v>35258</v>
          </cell>
        </row>
        <row r="151">
          <cell r="A151">
            <v>38412</v>
          </cell>
          <cell r="G151">
            <v>34609</v>
          </cell>
        </row>
        <row r="152">
          <cell r="A152">
            <v>38443</v>
          </cell>
          <cell r="G152">
            <v>34692</v>
          </cell>
        </row>
        <row r="153">
          <cell r="A153">
            <v>38473</v>
          </cell>
          <cell r="G153">
            <v>35624</v>
          </cell>
        </row>
        <row r="154">
          <cell r="A154">
            <v>38504</v>
          </cell>
          <cell r="G154">
            <v>21966</v>
          </cell>
        </row>
        <row r="155">
          <cell r="A155">
            <v>38534</v>
          </cell>
          <cell r="G155">
            <v>23499</v>
          </cell>
        </row>
        <row r="156">
          <cell r="A156">
            <v>38565</v>
          </cell>
          <cell r="G156">
            <v>25400</v>
          </cell>
        </row>
        <row r="157">
          <cell r="A157">
            <v>38596</v>
          </cell>
          <cell r="G157">
            <v>25110</v>
          </cell>
        </row>
        <row r="158">
          <cell r="A158">
            <v>38626</v>
          </cell>
          <cell r="G158">
            <v>25570</v>
          </cell>
        </row>
        <row r="159">
          <cell r="A159">
            <v>38657</v>
          </cell>
          <cell r="G159">
            <v>30657</v>
          </cell>
        </row>
        <row r="160">
          <cell r="A160">
            <v>38687</v>
          </cell>
          <cell r="G160">
            <v>28308</v>
          </cell>
        </row>
        <row r="161">
          <cell r="A161">
            <v>38718</v>
          </cell>
          <cell r="G161">
            <v>30702</v>
          </cell>
        </row>
        <row r="162">
          <cell r="A162">
            <v>38749</v>
          </cell>
          <cell r="G162">
            <v>30392</v>
          </cell>
        </row>
        <row r="163">
          <cell r="A163">
            <v>38777</v>
          </cell>
          <cell r="G163">
            <v>32342</v>
          </cell>
        </row>
        <row r="164">
          <cell r="A164">
            <v>38808</v>
          </cell>
          <cell r="G164">
            <v>31725</v>
          </cell>
        </row>
        <row r="165">
          <cell r="A165">
            <v>38838</v>
          </cell>
          <cell r="G165">
            <v>30255</v>
          </cell>
        </row>
        <row r="166">
          <cell r="A166">
            <v>38869</v>
          </cell>
          <cell r="G166">
            <v>43174</v>
          </cell>
        </row>
        <row r="167">
          <cell r="A167">
            <v>38899</v>
          </cell>
          <cell r="G167">
            <v>42206</v>
          </cell>
        </row>
        <row r="168">
          <cell r="A168">
            <v>38930</v>
          </cell>
          <cell r="G168">
            <v>40589</v>
          </cell>
        </row>
        <row r="169">
          <cell r="A169">
            <v>38961</v>
          </cell>
          <cell r="G169">
            <v>38496</v>
          </cell>
        </row>
        <row r="170">
          <cell r="A170">
            <v>38991</v>
          </cell>
          <cell r="G170">
            <v>37288</v>
          </cell>
        </row>
        <row r="171">
          <cell r="A171">
            <v>39022</v>
          </cell>
          <cell r="G171">
            <v>35292</v>
          </cell>
        </row>
        <row r="172">
          <cell r="A172">
            <v>39052</v>
          </cell>
          <cell r="G172">
            <v>33119</v>
          </cell>
        </row>
        <row r="173">
          <cell r="A173">
            <v>39083</v>
          </cell>
          <cell r="G173">
            <v>32529</v>
          </cell>
        </row>
        <row r="174">
          <cell r="A174">
            <v>39114</v>
          </cell>
          <cell r="G174">
            <v>30640</v>
          </cell>
        </row>
        <row r="175">
          <cell r="A175">
            <v>39142</v>
          </cell>
          <cell r="G175">
            <v>29210</v>
          </cell>
        </row>
        <row r="176">
          <cell r="A176">
            <v>39173</v>
          </cell>
          <cell r="G176">
            <v>28642</v>
          </cell>
        </row>
        <row r="177">
          <cell r="A177">
            <v>39203</v>
          </cell>
          <cell r="G177">
            <v>28421</v>
          </cell>
        </row>
        <row r="178">
          <cell r="A178">
            <v>39234</v>
          </cell>
          <cell r="G178">
            <v>26290</v>
          </cell>
        </row>
        <row r="179">
          <cell r="A179">
            <v>39264</v>
          </cell>
          <cell r="G179">
            <v>24111</v>
          </cell>
        </row>
        <row r="180">
          <cell r="A180">
            <v>39295</v>
          </cell>
          <cell r="G180">
            <v>20672</v>
          </cell>
        </row>
        <row r="181">
          <cell r="A181">
            <v>39326</v>
          </cell>
          <cell r="G181">
            <v>20359</v>
          </cell>
        </row>
        <row r="182">
          <cell r="A182">
            <v>39356</v>
          </cell>
          <cell r="G182">
            <v>16789</v>
          </cell>
        </row>
        <row r="183">
          <cell r="A183">
            <v>39387</v>
          </cell>
          <cell r="G183">
            <v>14767</v>
          </cell>
        </row>
        <row r="184">
          <cell r="A184">
            <v>39417</v>
          </cell>
          <cell r="G184">
            <v>8031</v>
          </cell>
        </row>
        <row r="185">
          <cell r="A185">
            <v>39448</v>
          </cell>
          <cell r="G185">
            <v>8826</v>
          </cell>
        </row>
        <row r="186">
          <cell r="A186">
            <v>39479</v>
          </cell>
          <cell r="G186">
            <v>5577</v>
          </cell>
        </row>
        <row r="187">
          <cell r="A187">
            <v>39508</v>
          </cell>
          <cell r="G187">
            <v>5568</v>
          </cell>
        </row>
        <row r="188">
          <cell r="A188">
            <v>39539</v>
          </cell>
          <cell r="G188">
            <v>2823</v>
          </cell>
        </row>
        <row r="189">
          <cell r="A189">
            <v>39569</v>
          </cell>
          <cell r="G189">
            <v>1319</v>
          </cell>
        </row>
        <row r="190">
          <cell r="A190">
            <v>39600</v>
          </cell>
          <cell r="G190">
            <v>1716</v>
          </cell>
        </row>
        <row r="191">
          <cell r="A191">
            <v>39630</v>
          </cell>
          <cell r="G191">
            <v>-935</v>
          </cell>
        </row>
        <row r="192">
          <cell r="A192">
            <v>39661</v>
          </cell>
          <cell r="G192">
            <v>-477</v>
          </cell>
        </row>
        <row r="193">
          <cell r="A193">
            <v>39692</v>
          </cell>
          <cell r="G193">
            <v>-3278</v>
          </cell>
        </row>
        <row r="194">
          <cell r="A194">
            <v>39722</v>
          </cell>
          <cell r="G194">
            <v>-4425</v>
          </cell>
        </row>
        <row r="195">
          <cell r="A195">
            <v>39753</v>
          </cell>
          <cell r="G195">
            <v>-7122</v>
          </cell>
        </row>
        <row r="196">
          <cell r="A196">
            <v>39783</v>
          </cell>
          <cell r="G196">
            <v>-4396</v>
          </cell>
        </row>
        <row r="197">
          <cell r="A197">
            <v>39814</v>
          </cell>
          <cell r="G197">
            <v>-7685</v>
          </cell>
        </row>
        <row r="198">
          <cell r="A198">
            <v>39845</v>
          </cell>
          <cell r="G198">
            <v>-6911</v>
          </cell>
        </row>
        <row r="199">
          <cell r="A199">
            <v>39873</v>
          </cell>
          <cell r="G199">
            <v>-8862</v>
          </cell>
        </row>
        <row r="200">
          <cell r="A200">
            <v>39904</v>
          </cell>
          <cell r="G200">
            <v>-8314</v>
          </cell>
        </row>
        <row r="201">
          <cell r="A201">
            <v>39934</v>
          </cell>
          <cell r="G201">
            <v>-8250</v>
          </cell>
        </row>
        <row r="202">
          <cell r="A202">
            <v>39965</v>
          </cell>
          <cell r="G202">
            <v>-8452</v>
          </cell>
        </row>
        <row r="203">
          <cell r="A203">
            <v>39995</v>
          </cell>
          <cell r="G203">
            <v>-8080</v>
          </cell>
        </row>
        <row r="204">
          <cell r="A204">
            <v>40026</v>
          </cell>
          <cell r="G204">
            <v>-7859</v>
          </cell>
        </row>
        <row r="205">
          <cell r="A205">
            <v>40057</v>
          </cell>
          <cell r="G205">
            <v>-8404</v>
          </cell>
        </row>
        <row r="206">
          <cell r="A206">
            <v>40087</v>
          </cell>
          <cell r="G206">
            <v>-7449</v>
          </cell>
        </row>
        <row r="207">
          <cell r="A207">
            <v>40118</v>
          </cell>
          <cell r="G207">
            <v>-5815</v>
          </cell>
        </row>
        <row r="208">
          <cell r="A208">
            <v>40148</v>
          </cell>
          <cell r="G208">
            <v>-4095</v>
          </cell>
        </row>
        <row r="209">
          <cell r="A209">
            <v>40179</v>
          </cell>
          <cell r="G209">
            <v>-2252</v>
          </cell>
        </row>
        <row r="210">
          <cell r="A210">
            <v>40210</v>
          </cell>
          <cell r="G210">
            <v>-1356</v>
          </cell>
        </row>
        <row r="211">
          <cell r="A211">
            <v>40238</v>
          </cell>
          <cell r="G211">
            <v>-3</v>
          </cell>
        </row>
        <row r="212">
          <cell r="A212">
            <v>40269</v>
          </cell>
          <cell r="G212">
            <v>2825</v>
          </cell>
        </row>
        <row r="213">
          <cell r="A213">
            <v>40299</v>
          </cell>
          <cell r="G213">
            <v>3341</v>
          </cell>
        </row>
        <row r="214">
          <cell r="A214">
            <v>40330</v>
          </cell>
          <cell r="G214">
            <v>5368</v>
          </cell>
        </row>
        <row r="215">
          <cell r="A215">
            <v>40360</v>
          </cell>
          <cell r="G215">
            <v>5991</v>
          </cell>
        </row>
        <row r="216">
          <cell r="A216">
            <v>40391</v>
          </cell>
          <cell r="G216">
            <v>6298</v>
          </cell>
        </row>
        <row r="217">
          <cell r="A217">
            <v>40422</v>
          </cell>
          <cell r="G217">
            <v>7379</v>
          </cell>
        </row>
        <row r="218">
          <cell r="A218">
            <v>40452</v>
          </cell>
          <cell r="G218">
            <v>8391</v>
          </cell>
        </row>
        <row r="219">
          <cell r="A219">
            <v>40483</v>
          </cell>
          <cell r="G219">
            <v>8547</v>
          </cell>
        </row>
        <row r="220">
          <cell r="A220">
            <v>40513</v>
          </cell>
          <cell r="G220">
            <v>9012</v>
          </cell>
        </row>
        <row r="221">
          <cell r="A221">
            <v>40544</v>
          </cell>
          <cell r="G221">
            <v>7699</v>
          </cell>
        </row>
        <row r="222">
          <cell r="A222">
            <v>40575</v>
          </cell>
          <cell r="G222">
            <v>8179</v>
          </cell>
        </row>
        <row r="223">
          <cell r="A223">
            <v>40603</v>
          </cell>
          <cell r="G223">
            <v>7785</v>
          </cell>
        </row>
        <row r="224">
          <cell r="A224">
            <v>40634</v>
          </cell>
          <cell r="G224">
            <v>7928</v>
          </cell>
        </row>
        <row r="225">
          <cell r="A225">
            <v>40664</v>
          </cell>
          <cell r="G225">
            <v>8214</v>
          </cell>
        </row>
        <row r="226">
          <cell r="A226">
            <v>40695</v>
          </cell>
          <cell r="G226">
            <v>7767</v>
          </cell>
        </row>
        <row r="227">
          <cell r="A227">
            <v>40725</v>
          </cell>
          <cell r="G227">
            <v>7467</v>
          </cell>
        </row>
        <row r="228">
          <cell r="A228">
            <v>40756</v>
          </cell>
          <cell r="G228">
            <v>7230</v>
          </cell>
        </row>
        <row r="229">
          <cell r="A229">
            <v>40787</v>
          </cell>
          <cell r="G229">
            <v>8493</v>
          </cell>
        </row>
        <row r="230">
          <cell r="A230">
            <v>40817</v>
          </cell>
          <cell r="G230">
            <v>8971</v>
          </cell>
        </row>
        <row r="231">
          <cell r="A231">
            <v>40848</v>
          </cell>
          <cell r="G231">
            <v>9283</v>
          </cell>
        </row>
        <row r="232">
          <cell r="A232">
            <v>40878</v>
          </cell>
          <cell r="G232">
            <v>9254</v>
          </cell>
        </row>
        <row r="233">
          <cell r="A233">
            <v>40909</v>
          </cell>
          <cell r="G233">
            <v>9994</v>
          </cell>
        </row>
        <row r="234">
          <cell r="A234">
            <v>40940</v>
          </cell>
          <cell r="G234">
            <v>10779</v>
          </cell>
        </row>
        <row r="235">
          <cell r="A235">
            <v>40969</v>
          </cell>
          <cell r="G235">
            <v>12104</v>
          </cell>
        </row>
        <row r="236">
          <cell r="A236">
            <v>41000</v>
          </cell>
          <cell r="G236">
            <v>12159</v>
          </cell>
        </row>
        <row r="237">
          <cell r="A237">
            <v>41030</v>
          </cell>
          <cell r="G237">
            <v>12013</v>
          </cell>
        </row>
        <row r="238">
          <cell r="A238">
            <v>41061</v>
          </cell>
          <cell r="G238">
            <v>11791</v>
          </cell>
        </row>
        <row r="239">
          <cell r="A239">
            <v>41091</v>
          </cell>
          <cell r="G239">
            <v>14443</v>
          </cell>
        </row>
        <row r="240">
          <cell r="A240">
            <v>41122</v>
          </cell>
          <cell r="G240">
            <v>14697</v>
          </cell>
        </row>
        <row r="241">
          <cell r="A241">
            <v>41153</v>
          </cell>
          <cell r="G241">
            <v>14786</v>
          </cell>
        </row>
        <row r="242">
          <cell r="A242">
            <v>41183</v>
          </cell>
          <cell r="G242">
            <v>14714</v>
          </cell>
        </row>
        <row r="243">
          <cell r="A243">
            <v>41214</v>
          </cell>
          <cell r="G243">
            <v>15091</v>
          </cell>
        </row>
        <row r="244">
          <cell r="A244">
            <v>41244</v>
          </cell>
          <cell r="G244">
            <v>15455</v>
          </cell>
        </row>
        <row r="245">
          <cell r="A245">
            <v>41275</v>
          </cell>
          <cell r="G245">
            <v>14383</v>
          </cell>
        </row>
        <row r="246">
          <cell r="A246">
            <v>41306</v>
          </cell>
          <cell r="G246">
            <v>14447</v>
          </cell>
        </row>
        <row r="247">
          <cell r="A247">
            <v>41334</v>
          </cell>
          <cell r="G247">
            <v>14483</v>
          </cell>
        </row>
        <row r="248">
          <cell r="A248">
            <v>41365</v>
          </cell>
          <cell r="G248">
            <v>14809</v>
          </cell>
        </row>
        <row r="249">
          <cell r="A249">
            <v>41395</v>
          </cell>
          <cell r="G249">
            <v>24946</v>
          </cell>
        </row>
        <row r="250">
          <cell r="A250">
            <v>41426</v>
          </cell>
          <cell r="G250">
            <v>17784</v>
          </cell>
        </row>
        <row r="251">
          <cell r="A251">
            <v>41456</v>
          </cell>
          <cell r="G251">
            <v>14739</v>
          </cell>
        </row>
        <row r="252">
          <cell r="A252">
            <v>41487</v>
          </cell>
          <cell r="G252">
            <v>16271</v>
          </cell>
        </row>
        <row r="253">
          <cell r="A253">
            <v>41518</v>
          </cell>
          <cell r="G253">
            <v>14259</v>
          </cell>
        </row>
        <row r="254">
          <cell r="A254">
            <v>41548</v>
          </cell>
          <cell r="G254">
            <v>20079</v>
          </cell>
        </row>
        <row r="255">
          <cell r="A255">
            <v>41579</v>
          </cell>
          <cell r="G255">
            <v>38072</v>
          </cell>
        </row>
        <row r="256">
          <cell r="A256">
            <v>41609</v>
          </cell>
          <cell r="G256">
            <v>21228</v>
          </cell>
        </row>
        <row r="257">
          <cell r="A257">
            <v>41640</v>
          </cell>
        </row>
        <row r="258">
          <cell r="A258">
            <v>41671</v>
          </cell>
        </row>
        <row r="259">
          <cell r="A259">
            <v>41699</v>
          </cell>
        </row>
        <row r="260">
          <cell r="A260">
            <v>41730</v>
          </cell>
        </row>
        <row r="261">
          <cell r="A261">
            <v>41760</v>
          </cell>
        </row>
        <row r="262">
          <cell r="A262">
            <v>41791</v>
          </cell>
        </row>
        <row r="263">
          <cell r="A263">
            <v>41821</v>
          </cell>
        </row>
        <row r="264">
          <cell r="A264">
            <v>41852</v>
          </cell>
        </row>
        <row r="265">
          <cell r="A265">
            <v>41883</v>
          </cell>
        </row>
        <row r="266">
          <cell r="A266">
            <v>41913</v>
          </cell>
        </row>
        <row r="267">
          <cell r="A267">
            <v>41944</v>
          </cell>
        </row>
        <row r="268">
          <cell r="A268">
            <v>41974</v>
          </cell>
        </row>
        <row r="269">
          <cell r="A269">
            <v>42005</v>
          </cell>
        </row>
        <row r="270">
          <cell r="A270">
            <v>42036</v>
          </cell>
        </row>
        <row r="271">
          <cell r="A271">
            <v>42064</v>
          </cell>
        </row>
        <row r="272">
          <cell r="A272">
            <v>42095</v>
          </cell>
        </row>
        <row r="273">
          <cell r="A273">
            <v>42125</v>
          </cell>
        </row>
        <row r="274">
          <cell r="A274">
            <v>42156</v>
          </cell>
        </row>
        <row r="275">
          <cell r="A275">
            <v>42186</v>
          </cell>
        </row>
        <row r="276">
          <cell r="A276">
            <v>42217</v>
          </cell>
        </row>
        <row r="277">
          <cell r="A277">
            <v>42248</v>
          </cell>
        </row>
        <row r="278">
          <cell r="A278">
            <v>42278</v>
          </cell>
        </row>
        <row r="279">
          <cell r="A279">
            <v>42309</v>
          </cell>
        </row>
        <row r="280">
          <cell r="A280">
            <v>42339</v>
          </cell>
        </row>
        <row r="281">
          <cell r="A281">
            <v>42370</v>
          </cell>
        </row>
        <row r="282">
          <cell r="A282">
            <v>42401</v>
          </cell>
        </row>
        <row r="283">
          <cell r="A283">
            <v>42430</v>
          </cell>
        </row>
        <row r="284">
          <cell r="A284">
            <v>42461</v>
          </cell>
        </row>
        <row r="285">
          <cell r="A285">
            <v>42491</v>
          </cell>
        </row>
        <row r="286">
          <cell r="A286">
            <v>42522</v>
          </cell>
        </row>
        <row r="287">
          <cell r="A287">
            <v>42552</v>
          </cell>
        </row>
        <row r="288">
          <cell r="A288">
            <v>42583</v>
          </cell>
        </row>
        <row r="289">
          <cell r="A289">
            <v>42614</v>
          </cell>
        </row>
        <row r="290">
          <cell r="A290">
            <v>42644</v>
          </cell>
        </row>
        <row r="291">
          <cell r="A291">
            <v>42675</v>
          </cell>
        </row>
        <row r="292">
          <cell r="A292">
            <v>42705</v>
          </cell>
        </row>
        <row r="293">
          <cell r="A293">
            <v>42736</v>
          </cell>
        </row>
        <row r="294">
          <cell r="A294">
            <v>42767</v>
          </cell>
        </row>
        <row r="295">
          <cell r="A295">
            <v>42795</v>
          </cell>
        </row>
        <row r="296">
          <cell r="A296">
            <v>42826</v>
          </cell>
        </row>
        <row r="297">
          <cell r="A297">
            <v>42856</v>
          </cell>
        </row>
        <row r="298">
          <cell r="A298">
            <v>42887</v>
          </cell>
        </row>
        <row r="299">
          <cell r="A299">
            <v>42917</v>
          </cell>
        </row>
        <row r="300">
          <cell r="A300">
            <v>42948</v>
          </cell>
        </row>
        <row r="301">
          <cell r="A301">
            <v>42979</v>
          </cell>
        </row>
        <row r="302">
          <cell r="A302">
            <v>43009</v>
          </cell>
        </row>
        <row r="303">
          <cell r="A303">
            <v>43040</v>
          </cell>
        </row>
        <row r="304">
          <cell r="A304">
            <v>43070</v>
          </cell>
        </row>
        <row r="305">
          <cell r="A305">
            <v>43101</v>
          </cell>
        </row>
        <row r="306">
          <cell r="A306">
            <v>43132</v>
          </cell>
        </row>
        <row r="307">
          <cell r="A307">
            <v>43160</v>
          </cell>
        </row>
        <row r="308">
          <cell r="A308">
            <v>43191</v>
          </cell>
        </row>
        <row r="309">
          <cell r="A309">
            <v>43221</v>
          </cell>
        </row>
        <row r="310">
          <cell r="A310">
            <v>43252</v>
          </cell>
        </row>
        <row r="311">
          <cell r="A311">
            <v>43282</v>
          </cell>
        </row>
        <row r="312">
          <cell r="A312">
            <v>43313</v>
          </cell>
        </row>
        <row r="313">
          <cell r="A313">
            <v>43344</v>
          </cell>
        </row>
        <row r="314">
          <cell r="A314">
            <v>43374</v>
          </cell>
        </row>
        <row r="315">
          <cell r="A315">
            <v>43405</v>
          </cell>
        </row>
        <row r="316">
          <cell r="A316">
            <v>43435</v>
          </cell>
        </row>
        <row r="317">
          <cell r="A317">
            <v>43466</v>
          </cell>
        </row>
        <row r="318">
          <cell r="A318">
            <v>43497</v>
          </cell>
        </row>
        <row r="319">
          <cell r="A319">
            <v>43525</v>
          </cell>
        </row>
        <row r="320">
          <cell r="A320">
            <v>43556</v>
          </cell>
        </row>
        <row r="321">
          <cell r="A321">
            <v>43586</v>
          </cell>
        </row>
        <row r="322">
          <cell r="A322">
            <v>43617</v>
          </cell>
        </row>
        <row r="323">
          <cell r="A323">
            <v>43647</v>
          </cell>
        </row>
        <row r="324">
          <cell r="A324">
            <v>43678</v>
          </cell>
        </row>
        <row r="325">
          <cell r="A325">
            <v>43709</v>
          </cell>
        </row>
        <row r="326">
          <cell r="A326">
            <v>43739</v>
          </cell>
        </row>
        <row r="327">
          <cell r="A327">
            <v>43770</v>
          </cell>
        </row>
        <row r="328">
          <cell r="A328">
            <v>43800</v>
          </cell>
        </row>
        <row r="329">
          <cell r="A329">
            <v>43831</v>
          </cell>
        </row>
      </sheetData>
      <sheetData sheetId="1">
        <row r="29">
          <cell r="E29">
            <v>1130616</v>
          </cell>
        </row>
        <row r="41">
          <cell r="E41">
            <v>1147683</v>
          </cell>
        </row>
        <row r="42">
          <cell r="E42">
            <v>1153099</v>
          </cell>
        </row>
        <row r="43">
          <cell r="E43">
            <v>1154551</v>
          </cell>
        </row>
        <row r="44">
          <cell r="E44">
            <v>1147187</v>
          </cell>
        </row>
        <row r="45">
          <cell r="E45">
            <v>1130742</v>
          </cell>
        </row>
        <row r="46">
          <cell r="E46">
            <v>1126717</v>
          </cell>
        </row>
        <row r="47">
          <cell r="E47">
            <v>1127359</v>
          </cell>
        </row>
        <row r="48">
          <cell r="E48">
            <v>1129401</v>
          </cell>
        </row>
        <row r="49">
          <cell r="E49">
            <v>1129411</v>
          </cell>
        </row>
        <row r="50">
          <cell r="E50">
            <v>1137305</v>
          </cell>
        </row>
        <row r="51">
          <cell r="E51">
            <v>1143634</v>
          </cell>
        </row>
        <row r="52">
          <cell r="E52">
            <v>1169763</v>
          </cell>
        </row>
        <row r="53">
          <cell r="E53">
            <v>1172349</v>
          </cell>
        </row>
        <row r="54">
          <cell r="E54">
            <v>1175214</v>
          </cell>
        </row>
        <row r="55">
          <cell r="E55">
            <v>1177744</v>
          </cell>
        </row>
        <row r="56">
          <cell r="E56">
            <v>1166545</v>
          </cell>
        </row>
        <row r="57">
          <cell r="E57">
            <v>1152086</v>
          </cell>
        </row>
        <row r="58">
          <cell r="E58">
            <v>1148160</v>
          </cell>
        </row>
        <row r="59">
          <cell r="E59">
            <v>1139212</v>
          </cell>
        </row>
        <row r="60">
          <cell r="E60">
            <v>1154794</v>
          </cell>
        </row>
        <row r="61">
          <cell r="E61">
            <v>1148152</v>
          </cell>
        </row>
        <row r="62">
          <cell r="E62">
            <v>1153231</v>
          </cell>
        </row>
        <row r="63">
          <cell r="E63">
            <v>1167173</v>
          </cell>
        </row>
        <row r="64">
          <cell r="E64">
            <v>1178620</v>
          </cell>
        </row>
        <row r="65">
          <cell r="E65">
            <v>1186498</v>
          </cell>
        </row>
        <row r="66">
          <cell r="E66">
            <v>1190538</v>
          </cell>
        </row>
        <row r="67">
          <cell r="E67">
            <v>1192054</v>
          </cell>
        </row>
        <row r="68">
          <cell r="E68">
            <v>1184454</v>
          </cell>
        </row>
        <row r="69">
          <cell r="E69">
            <v>1172785</v>
          </cell>
        </row>
        <row r="70">
          <cell r="E70">
            <v>1170842</v>
          </cell>
        </row>
        <row r="71">
          <cell r="E71">
            <v>1172763</v>
          </cell>
        </row>
        <row r="72">
          <cell r="E72">
            <v>1173841</v>
          </cell>
        </row>
        <row r="73">
          <cell r="E73">
            <v>1175429</v>
          </cell>
        </row>
        <row r="74">
          <cell r="E74">
            <v>1179962</v>
          </cell>
        </row>
        <row r="75">
          <cell r="E75">
            <v>1188443</v>
          </cell>
        </row>
        <row r="76">
          <cell r="E76">
            <v>1199030</v>
          </cell>
        </row>
        <row r="77">
          <cell r="E77">
            <v>1207624</v>
          </cell>
        </row>
        <row r="78">
          <cell r="E78">
            <v>1212931</v>
          </cell>
        </row>
        <row r="79">
          <cell r="E79">
            <v>1214904</v>
          </cell>
        </row>
        <row r="80">
          <cell r="E80">
            <v>1208871</v>
          </cell>
        </row>
        <row r="81">
          <cell r="E81">
            <v>1199994</v>
          </cell>
        </row>
        <row r="82">
          <cell r="E82">
            <v>1197127</v>
          </cell>
        </row>
        <row r="83">
          <cell r="E83">
            <v>1198682</v>
          </cell>
        </row>
        <row r="84">
          <cell r="E84">
            <v>1202969</v>
          </cell>
        </row>
        <row r="85">
          <cell r="E85">
            <v>1205087</v>
          </cell>
        </row>
        <row r="86">
          <cell r="E86">
            <v>1209031</v>
          </cell>
        </row>
        <row r="87">
          <cell r="E87">
            <v>1218613</v>
          </cell>
        </row>
        <row r="88">
          <cell r="E88">
            <v>1226748</v>
          </cell>
        </row>
        <row r="89">
          <cell r="E89">
            <v>1233833</v>
          </cell>
        </row>
        <row r="90">
          <cell r="E90">
            <v>1239587</v>
          </cell>
        </row>
        <row r="91">
          <cell r="E91">
            <v>1242839</v>
          </cell>
        </row>
        <row r="92">
          <cell r="E92">
            <v>1238547</v>
          </cell>
        </row>
        <row r="93">
          <cell r="E93">
            <v>1231447</v>
          </cell>
        </row>
        <row r="94">
          <cell r="E94">
            <v>1231373</v>
          </cell>
        </row>
        <row r="95">
          <cell r="E95">
            <v>1234439</v>
          </cell>
        </row>
        <row r="96">
          <cell r="E96">
            <v>1236382</v>
          </cell>
        </row>
        <row r="97">
          <cell r="E97">
            <v>1239364</v>
          </cell>
        </row>
        <row r="98">
          <cell r="E98">
            <v>1244291</v>
          </cell>
        </row>
        <row r="99">
          <cell r="E99">
            <v>1253524</v>
          </cell>
        </row>
        <row r="100">
          <cell r="E100">
            <v>1261216</v>
          </cell>
        </row>
        <row r="101">
          <cell r="E101">
            <v>1269604</v>
          </cell>
        </row>
        <row r="102">
          <cell r="E102">
            <v>1274846</v>
          </cell>
        </row>
        <row r="103">
          <cell r="E103">
            <v>1277125</v>
          </cell>
        </row>
        <row r="104">
          <cell r="E104">
            <v>1272206</v>
          </cell>
        </row>
        <row r="105">
          <cell r="E105">
            <v>1265292</v>
          </cell>
        </row>
        <row r="106">
          <cell r="E106">
            <v>1265610</v>
          </cell>
        </row>
        <row r="107">
          <cell r="E107">
            <v>1267591</v>
          </cell>
        </row>
        <row r="108">
          <cell r="E108">
            <v>1268742</v>
          </cell>
        </row>
        <row r="109">
          <cell r="E109">
            <v>1271610</v>
          </cell>
        </row>
        <row r="110">
          <cell r="E110">
            <v>1274346</v>
          </cell>
        </row>
        <row r="111">
          <cell r="E111">
            <v>1282833</v>
          </cell>
        </row>
        <row r="112">
          <cell r="E112">
            <v>1288993</v>
          </cell>
        </row>
        <row r="113">
          <cell r="E113">
            <v>1294849</v>
          </cell>
        </row>
        <row r="114">
          <cell r="E114">
            <v>1301998</v>
          </cell>
        </row>
        <row r="115">
          <cell r="E115">
            <v>1302983</v>
          </cell>
        </row>
        <row r="116">
          <cell r="E116">
            <v>1297434</v>
          </cell>
        </row>
        <row r="117">
          <cell r="E117">
            <v>1294841</v>
          </cell>
        </row>
        <row r="118">
          <cell r="E118">
            <v>1295383</v>
          </cell>
        </row>
        <row r="119">
          <cell r="E119">
            <v>1296698</v>
          </cell>
        </row>
        <row r="120">
          <cell r="E120">
            <v>1299529</v>
          </cell>
        </row>
        <row r="121">
          <cell r="E121">
            <v>1301799</v>
          </cell>
        </row>
        <row r="122">
          <cell r="E122">
            <v>1304134</v>
          </cell>
        </row>
        <row r="123">
          <cell r="E123">
            <v>1310475</v>
          </cell>
        </row>
        <row r="124">
          <cell r="E124">
            <v>1316369</v>
          </cell>
        </row>
        <row r="125">
          <cell r="E125">
            <v>1322388</v>
          </cell>
          <cell r="G125">
            <v>27539</v>
          </cell>
        </row>
        <row r="126">
          <cell r="E126">
            <v>1327540</v>
          </cell>
          <cell r="G126">
            <v>25542</v>
          </cell>
        </row>
        <row r="127">
          <cell r="E127">
            <v>1330550</v>
          </cell>
          <cell r="G127">
            <v>27567</v>
          </cell>
        </row>
        <row r="128">
          <cell r="E128">
            <v>1329175</v>
          </cell>
          <cell r="G128">
            <v>31741</v>
          </cell>
        </row>
        <row r="129">
          <cell r="E129">
            <v>1327247</v>
          </cell>
          <cell r="G129">
            <v>32406</v>
          </cell>
        </row>
        <row r="130">
          <cell r="E130">
            <v>1328067</v>
          </cell>
          <cell r="G130">
            <v>32684</v>
          </cell>
        </row>
        <row r="131">
          <cell r="E131">
            <v>1330368</v>
          </cell>
          <cell r="G131">
            <v>33670</v>
          </cell>
        </row>
        <row r="132">
          <cell r="E132">
            <v>1332916</v>
          </cell>
          <cell r="G132">
            <v>33387</v>
          </cell>
        </row>
        <row r="133">
          <cell r="E133">
            <v>1334628</v>
          </cell>
          <cell r="G133">
            <v>32829</v>
          </cell>
        </row>
        <row r="134">
          <cell r="E134">
            <v>1337646</v>
          </cell>
          <cell r="G134">
            <v>33512</v>
          </cell>
        </row>
        <row r="135">
          <cell r="E135">
            <v>1343487</v>
          </cell>
          <cell r="G135">
            <v>33012</v>
          </cell>
        </row>
        <row r="136">
          <cell r="E136">
            <v>1347450</v>
          </cell>
          <cell r="G136">
            <v>31081</v>
          </cell>
        </row>
        <row r="137">
          <cell r="E137">
            <v>1353786</v>
          </cell>
          <cell r="G137">
            <v>31398</v>
          </cell>
        </row>
        <row r="138">
          <cell r="E138">
            <v>1357284</v>
          </cell>
          <cell r="G138">
            <v>29744</v>
          </cell>
        </row>
        <row r="139">
          <cell r="E139">
            <v>1360100</v>
          </cell>
          <cell r="G139">
            <v>29550</v>
          </cell>
        </row>
        <row r="140">
          <cell r="E140">
            <v>1360024</v>
          </cell>
          <cell r="G140">
            <v>30849</v>
          </cell>
        </row>
        <row r="141">
          <cell r="E141">
            <v>1360024</v>
          </cell>
          <cell r="G141">
            <v>32777</v>
          </cell>
        </row>
        <row r="142">
          <cell r="E142">
            <v>1361026</v>
          </cell>
          <cell r="G142">
            <v>32959</v>
          </cell>
        </row>
        <row r="143">
          <cell r="E143">
            <v>1364088</v>
          </cell>
          <cell r="G143">
            <v>33720</v>
          </cell>
        </row>
        <row r="144">
          <cell r="E144">
            <v>1365744</v>
          </cell>
          <cell r="G144">
            <v>32828</v>
          </cell>
        </row>
        <row r="145">
          <cell r="E145">
            <v>1369122</v>
          </cell>
          <cell r="G145">
            <v>34494</v>
          </cell>
        </row>
        <row r="146">
          <cell r="E146">
            <v>1370668</v>
          </cell>
          <cell r="G146">
            <v>33022</v>
          </cell>
        </row>
        <row r="147">
          <cell r="E147">
            <v>1371373</v>
          </cell>
          <cell r="G147">
            <v>27886</v>
          </cell>
        </row>
        <row r="148">
          <cell r="E148">
            <v>1380977</v>
          </cell>
          <cell r="G148">
            <v>33527</v>
          </cell>
        </row>
        <row r="149">
          <cell r="E149">
            <v>1383522</v>
          </cell>
          <cell r="G149">
            <v>29736</v>
          </cell>
        </row>
        <row r="150">
          <cell r="E150">
            <v>1388413</v>
          </cell>
          <cell r="G150">
            <v>31129</v>
          </cell>
        </row>
        <row r="151">
          <cell r="E151">
            <v>1390388</v>
          </cell>
          <cell r="G151">
            <v>30288</v>
          </cell>
        </row>
        <row r="152">
          <cell r="E152">
            <v>1390826</v>
          </cell>
          <cell r="G152">
            <v>30802</v>
          </cell>
        </row>
        <row r="153">
          <cell r="E153">
            <v>1391681</v>
          </cell>
          <cell r="G153">
            <v>31657</v>
          </cell>
        </row>
        <row r="154">
          <cell r="E154">
            <v>1381997</v>
          </cell>
          <cell r="G154">
            <v>20971</v>
          </cell>
        </row>
        <row r="155">
          <cell r="E155">
            <v>1386201</v>
          </cell>
          <cell r="G155">
            <v>22113</v>
          </cell>
        </row>
        <row r="156">
          <cell r="E156">
            <v>1390012</v>
          </cell>
          <cell r="G156">
            <v>24268</v>
          </cell>
        </row>
        <row r="157">
          <cell r="E157">
            <v>1393375</v>
          </cell>
          <cell r="G157">
            <v>24253</v>
          </cell>
        </row>
        <row r="158">
          <cell r="E158">
            <v>1396942</v>
          </cell>
          <cell r="G158">
            <v>26274</v>
          </cell>
        </row>
        <row r="159">
          <cell r="E159">
            <v>1402357</v>
          </cell>
          <cell r="G159">
            <v>30984</v>
          </cell>
        </row>
        <row r="160">
          <cell r="E160">
            <v>1407725</v>
          </cell>
          <cell r="G160">
            <v>26748</v>
          </cell>
        </row>
        <row r="161">
          <cell r="E161">
            <v>1412056</v>
          </cell>
          <cell r="G161">
            <v>28534</v>
          </cell>
        </row>
        <row r="162">
          <cell r="E162">
            <v>1416705</v>
          </cell>
          <cell r="G162">
            <v>28292</v>
          </cell>
        </row>
        <row r="163">
          <cell r="E163">
            <v>1420537</v>
          </cell>
          <cell r="G163">
            <v>30149</v>
          </cell>
        </row>
        <row r="164">
          <cell r="E164">
            <v>1420670</v>
          </cell>
          <cell r="G164">
            <v>29844</v>
          </cell>
        </row>
        <row r="165">
          <cell r="E165">
            <v>1421007</v>
          </cell>
          <cell r="G165">
            <v>29326</v>
          </cell>
        </row>
        <row r="166">
          <cell r="E166">
            <v>1421610</v>
          </cell>
          <cell r="G166">
            <v>39613</v>
          </cell>
        </row>
        <row r="167">
          <cell r="E167">
            <v>1425229</v>
          </cell>
          <cell r="G167">
            <v>39028</v>
          </cell>
        </row>
        <row r="168">
          <cell r="E168">
            <v>1427208</v>
          </cell>
          <cell r="G168">
            <v>37196</v>
          </cell>
        </row>
        <row r="169">
          <cell r="E169">
            <v>1429559</v>
          </cell>
          <cell r="G169">
            <v>36184</v>
          </cell>
        </row>
        <row r="170">
          <cell r="E170">
            <v>1431506</v>
          </cell>
          <cell r="G170">
            <v>34564</v>
          </cell>
        </row>
        <row r="171">
          <cell r="E171">
            <v>1436086</v>
          </cell>
          <cell r="G171">
            <v>33729</v>
          </cell>
        </row>
        <row r="172">
          <cell r="E172">
            <v>1439559</v>
          </cell>
          <cell r="G172">
            <v>31834</v>
          </cell>
        </row>
        <row r="173">
          <cell r="E173">
            <v>1443366</v>
          </cell>
          <cell r="G173">
            <v>31310</v>
          </cell>
        </row>
        <row r="174">
          <cell r="E174">
            <v>1446822</v>
          </cell>
          <cell r="G174">
            <v>30117</v>
          </cell>
        </row>
        <row r="175">
          <cell r="E175">
            <v>1448975</v>
          </cell>
          <cell r="G175">
            <v>28438</v>
          </cell>
        </row>
        <row r="176">
          <cell r="E176">
            <v>1448322</v>
          </cell>
          <cell r="G176">
            <v>27652</v>
          </cell>
        </row>
        <row r="177">
          <cell r="E177">
            <v>1447045</v>
          </cell>
          <cell r="G177">
            <v>26038</v>
          </cell>
        </row>
        <row r="178">
          <cell r="E178">
            <v>1446743</v>
          </cell>
          <cell r="G178">
            <v>25133</v>
          </cell>
        </row>
        <row r="179">
          <cell r="E179">
            <v>1447072</v>
          </cell>
          <cell r="G179">
            <v>21843</v>
          </cell>
        </row>
        <row r="180">
          <cell r="E180">
            <v>1447084</v>
          </cell>
          <cell r="G180">
            <v>19876</v>
          </cell>
        </row>
        <row r="181">
          <cell r="E181">
            <v>1447870</v>
          </cell>
          <cell r="G181">
            <v>18311</v>
          </cell>
        </row>
        <row r="182">
          <cell r="E182">
            <v>1447612</v>
          </cell>
          <cell r="G182">
            <v>16106</v>
          </cell>
        </row>
        <row r="183">
          <cell r="E183">
            <v>1448446</v>
          </cell>
          <cell r="G183">
            <v>12360</v>
          </cell>
        </row>
        <row r="184">
          <cell r="E184">
            <v>1447909</v>
          </cell>
          <cell r="G184">
            <v>8350</v>
          </cell>
        </row>
        <row r="185">
          <cell r="E185">
            <v>1450881</v>
          </cell>
          <cell r="G185">
            <v>7515</v>
          </cell>
        </row>
        <row r="186">
          <cell r="E186">
            <v>1451349</v>
          </cell>
          <cell r="G186">
            <v>4527</v>
          </cell>
        </row>
        <row r="187">
          <cell r="E187">
            <v>1452491</v>
          </cell>
          <cell r="G187">
            <v>3516</v>
          </cell>
        </row>
        <row r="188">
          <cell r="E188">
            <v>1451218</v>
          </cell>
          <cell r="G188">
            <v>2896</v>
          </cell>
        </row>
        <row r="189">
          <cell r="E189">
            <v>1448766</v>
          </cell>
          <cell r="G189">
            <v>1721</v>
          </cell>
        </row>
        <row r="190">
          <cell r="E190">
            <v>1447578</v>
          </cell>
          <cell r="G190">
            <v>835</v>
          </cell>
        </row>
        <row r="191">
          <cell r="E191">
            <v>1446797</v>
          </cell>
          <cell r="G191">
            <v>-275</v>
          </cell>
        </row>
        <row r="192">
          <cell r="E192">
            <v>1446304</v>
          </cell>
          <cell r="G192">
            <v>-780</v>
          </cell>
        </row>
        <row r="193">
          <cell r="E193">
            <v>1445067</v>
          </cell>
          <cell r="G193">
            <v>-2803</v>
          </cell>
        </row>
        <row r="194">
          <cell r="E194">
            <v>1442971</v>
          </cell>
          <cell r="G194">
            <v>-4641</v>
          </cell>
        </row>
        <row r="195">
          <cell r="E195">
            <v>1442571</v>
          </cell>
          <cell r="G195">
            <v>-5875</v>
          </cell>
        </row>
        <row r="196">
          <cell r="E196">
            <v>1442516</v>
          </cell>
          <cell r="G196">
            <v>-5393</v>
          </cell>
        </row>
        <row r="197">
          <cell r="E197">
            <v>1443753</v>
          </cell>
          <cell r="G197">
            <v>-7128</v>
          </cell>
        </row>
        <row r="198">
          <cell r="E198">
            <v>1444924</v>
          </cell>
          <cell r="G198">
            <v>-6425</v>
          </cell>
        </row>
        <row r="199">
          <cell r="E199">
            <v>1445738</v>
          </cell>
          <cell r="G199">
            <v>-6753</v>
          </cell>
        </row>
        <row r="200">
          <cell r="E200">
            <v>1443326</v>
          </cell>
          <cell r="G200">
            <v>-7892</v>
          </cell>
        </row>
        <row r="201">
          <cell r="E201">
            <v>1441770</v>
          </cell>
          <cell r="G201">
            <v>-6996</v>
          </cell>
        </row>
        <row r="202">
          <cell r="E202">
            <v>1440419</v>
          </cell>
          <cell r="G202">
            <v>-7159</v>
          </cell>
        </row>
        <row r="203">
          <cell r="E203">
            <v>1439991</v>
          </cell>
          <cell r="G203">
            <v>-6806</v>
          </cell>
        </row>
        <row r="204">
          <cell r="E204">
            <v>1439775</v>
          </cell>
          <cell r="G204">
            <v>-6529</v>
          </cell>
        </row>
        <row r="205">
          <cell r="E205">
            <v>1437863</v>
          </cell>
          <cell r="G205">
            <v>-7204</v>
          </cell>
        </row>
        <row r="206">
          <cell r="E206">
            <v>1436780</v>
          </cell>
          <cell r="G206">
            <v>-6191</v>
          </cell>
        </row>
        <row r="207">
          <cell r="E207">
            <v>1438125</v>
          </cell>
          <cell r="G207">
            <v>-4446</v>
          </cell>
        </row>
        <row r="208">
          <cell r="E208">
            <v>1439249</v>
          </cell>
          <cell r="G208">
            <v>-3267</v>
          </cell>
        </row>
        <row r="209">
          <cell r="E209">
            <v>1442215</v>
          </cell>
          <cell r="G209">
            <v>-1538</v>
          </cell>
        </row>
        <row r="210">
          <cell r="E210">
            <v>1444106</v>
          </cell>
          <cell r="G210">
            <v>-818</v>
          </cell>
        </row>
        <row r="211">
          <cell r="E211">
            <v>1445891</v>
          </cell>
          <cell r="G211">
            <v>153</v>
          </cell>
        </row>
        <row r="212">
          <cell r="E212">
            <v>1445769</v>
          </cell>
          <cell r="G212">
            <v>2443</v>
          </cell>
        </row>
        <row r="213">
          <cell r="E213">
            <v>1444735</v>
          </cell>
          <cell r="G213">
            <v>2965</v>
          </cell>
        </row>
        <row r="214">
          <cell r="E214">
            <v>1445527</v>
          </cell>
          <cell r="G214">
            <v>5108</v>
          </cell>
        </row>
        <row r="215">
          <cell r="E215">
            <v>1445544</v>
          </cell>
          <cell r="G215">
            <v>5553</v>
          </cell>
        </row>
        <row r="216">
          <cell r="E216">
            <v>1445607</v>
          </cell>
          <cell r="G216">
            <v>5832</v>
          </cell>
        </row>
        <row r="217">
          <cell r="E217">
            <v>1444908</v>
          </cell>
          <cell r="G217">
            <v>7045</v>
          </cell>
        </row>
        <row r="218">
          <cell r="E218">
            <v>1444610</v>
          </cell>
          <cell r="G218">
            <v>7830</v>
          </cell>
        </row>
        <row r="219">
          <cell r="E219">
            <v>1445980</v>
          </cell>
          <cell r="G219">
            <v>7855</v>
          </cell>
        </row>
        <row r="220">
          <cell r="E220">
            <v>1447656</v>
          </cell>
          <cell r="G220">
            <v>8407</v>
          </cell>
        </row>
        <row r="221">
          <cell r="E221">
            <v>1449209</v>
          </cell>
          <cell r="G221">
            <v>6994</v>
          </cell>
        </row>
        <row r="222">
          <cell r="E222">
            <v>1451589</v>
          </cell>
          <cell r="G222">
            <v>7483</v>
          </cell>
        </row>
        <row r="223">
          <cell r="E223">
            <v>1453156</v>
          </cell>
          <cell r="G223">
            <v>7265</v>
          </cell>
        </row>
        <row r="224">
          <cell r="E224">
            <v>1453324</v>
          </cell>
          <cell r="G224">
            <v>7555</v>
          </cell>
        </row>
        <row r="225">
          <cell r="E225">
            <v>1452344</v>
          </cell>
          <cell r="G225">
            <v>7609</v>
          </cell>
        </row>
        <row r="226">
          <cell r="E226">
            <v>1452304</v>
          </cell>
          <cell r="G226">
            <v>6777</v>
          </cell>
        </row>
        <row r="227">
          <cell r="E227">
            <v>1452071</v>
          </cell>
          <cell r="G227">
            <v>6527</v>
          </cell>
        </row>
        <row r="228">
          <cell r="E228">
            <v>1451892</v>
          </cell>
          <cell r="G228">
            <v>6285</v>
          </cell>
        </row>
        <row r="229">
          <cell r="E229">
            <v>1452133</v>
          </cell>
          <cell r="G229">
            <v>7225</v>
          </cell>
        </row>
        <row r="230">
          <cell r="E230">
            <v>1452347</v>
          </cell>
          <cell r="G230">
            <v>7737</v>
          </cell>
        </row>
        <row r="231">
          <cell r="E231">
            <v>1453846</v>
          </cell>
          <cell r="G231">
            <v>7866</v>
          </cell>
        </row>
        <row r="232">
          <cell r="E232">
            <v>1455752</v>
          </cell>
          <cell r="G232">
            <v>8096</v>
          </cell>
        </row>
        <row r="233">
          <cell r="E233">
            <v>1458136</v>
          </cell>
          <cell r="G233">
            <v>8927</v>
          </cell>
        </row>
        <row r="234">
          <cell r="E234">
            <v>1460996</v>
          </cell>
          <cell r="G234">
            <v>9407</v>
          </cell>
        </row>
        <row r="235">
          <cell r="E235">
            <v>1463879</v>
          </cell>
          <cell r="G235">
            <v>10723</v>
          </cell>
        </row>
        <row r="236">
          <cell r="E236">
            <v>1464002</v>
          </cell>
          <cell r="G236">
            <v>10678</v>
          </cell>
        </row>
        <row r="237">
          <cell r="E237">
            <v>1463086</v>
          </cell>
          <cell r="G237">
            <v>10742</v>
          </cell>
        </row>
        <row r="238">
          <cell r="E238">
            <v>1463062</v>
          </cell>
          <cell r="G238">
            <v>10758</v>
          </cell>
        </row>
        <row r="239">
          <cell r="E239">
            <v>1464991</v>
          </cell>
          <cell r="G239">
            <v>12920</v>
          </cell>
        </row>
        <row r="240">
          <cell r="E240">
            <v>1464825</v>
          </cell>
          <cell r="G240">
            <v>12933</v>
          </cell>
        </row>
        <row r="241">
          <cell r="E241">
            <v>1465160</v>
          </cell>
          <cell r="G241">
            <v>13027</v>
          </cell>
        </row>
        <row r="242">
          <cell r="E242">
            <v>1465281</v>
          </cell>
          <cell r="G242">
            <v>12934</v>
          </cell>
        </row>
        <row r="243">
          <cell r="E243">
            <v>1467018</v>
          </cell>
          <cell r="G243">
            <v>13172</v>
          </cell>
        </row>
        <row r="244">
          <cell r="E244">
            <v>1469407</v>
          </cell>
          <cell r="G244">
            <v>13655</v>
          </cell>
        </row>
        <row r="245">
          <cell r="E245">
            <v>1471228</v>
          </cell>
          <cell r="G245">
            <v>13092</v>
          </cell>
        </row>
        <row r="246">
          <cell r="E246">
            <v>1473524</v>
          </cell>
          <cell r="G246">
            <v>12528</v>
          </cell>
        </row>
        <row r="247">
          <cell r="E247">
            <v>1476494</v>
          </cell>
          <cell r="G247">
            <v>12615</v>
          </cell>
        </row>
        <row r="248">
          <cell r="E248">
            <v>1476983</v>
          </cell>
          <cell r="G248">
            <v>12981</v>
          </cell>
        </row>
        <row r="249">
          <cell r="E249">
            <v>1485472</v>
          </cell>
          <cell r="G249">
            <v>22386</v>
          </cell>
        </row>
        <row r="250">
          <cell r="E250">
            <v>1478777</v>
          </cell>
          <cell r="G250">
            <v>15715</v>
          </cell>
        </row>
        <row r="251">
          <cell r="E251">
            <v>1478112</v>
          </cell>
          <cell r="G251">
            <v>13121</v>
          </cell>
        </row>
        <row r="252">
          <cell r="E252">
            <v>1479289</v>
          </cell>
          <cell r="G252">
            <v>14464</v>
          </cell>
        </row>
        <row r="253">
          <cell r="G253">
            <v>12394</v>
          </cell>
        </row>
        <row r="254">
          <cell r="G254">
            <v>18281</v>
          </cell>
        </row>
        <row r="255">
          <cell r="G255">
            <v>35547</v>
          </cell>
        </row>
        <row r="256">
          <cell r="G256">
            <v>18949</v>
          </cell>
        </row>
      </sheetData>
      <sheetData sheetId="2">
        <row r="29">
          <cell r="E29">
            <v>124372</v>
          </cell>
        </row>
        <row r="41">
          <cell r="E41">
            <v>128416</v>
          </cell>
        </row>
        <row r="42">
          <cell r="E42">
            <v>128504</v>
          </cell>
        </row>
        <row r="43">
          <cell r="E43">
            <v>128247</v>
          </cell>
        </row>
        <row r="44">
          <cell r="E44">
            <v>128550</v>
          </cell>
        </row>
        <row r="45">
          <cell r="E45">
            <v>128664</v>
          </cell>
        </row>
        <row r="46">
          <cell r="E46">
            <v>128856</v>
          </cell>
        </row>
        <row r="47">
          <cell r="E47">
            <v>130687</v>
          </cell>
        </row>
        <row r="48">
          <cell r="E48">
            <v>128062</v>
          </cell>
        </row>
        <row r="49">
          <cell r="E49">
            <v>130006</v>
          </cell>
        </row>
        <row r="50">
          <cell r="E50">
            <v>130509</v>
          </cell>
        </row>
        <row r="51">
          <cell r="E51">
            <v>130248</v>
          </cell>
        </row>
        <row r="52">
          <cell r="E52">
            <v>131936</v>
          </cell>
        </row>
        <row r="53">
          <cell r="E53">
            <v>131412</v>
          </cell>
        </row>
        <row r="54">
          <cell r="E54">
            <v>131980</v>
          </cell>
        </row>
        <row r="55">
          <cell r="E55">
            <v>131640</v>
          </cell>
        </row>
        <row r="56">
          <cell r="E56">
            <v>131474</v>
          </cell>
        </row>
        <row r="57">
          <cell r="E57">
            <v>131552</v>
          </cell>
        </row>
        <row r="58">
          <cell r="E58">
            <v>132613</v>
          </cell>
        </row>
        <row r="59">
          <cell r="E59">
            <v>131284</v>
          </cell>
        </row>
        <row r="60">
          <cell r="E60">
            <v>133537</v>
          </cell>
        </row>
        <row r="61">
          <cell r="E61">
            <v>133107</v>
          </cell>
        </row>
        <row r="62">
          <cell r="E62">
            <v>133516</v>
          </cell>
        </row>
        <row r="63">
          <cell r="E63">
            <v>134067</v>
          </cell>
        </row>
        <row r="64">
          <cell r="E64">
            <v>134224</v>
          </cell>
        </row>
        <row r="65">
          <cell r="E65">
            <v>134341</v>
          </cell>
        </row>
        <row r="66">
          <cell r="E66">
            <v>135084</v>
          </cell>
        </row>
        <row r="67">
          <cell r="E67">
            <v>135376</v>
          </cell>
        </row>
        <row r="68">
          <cell r="E68">
            <v>135555</v>
          </cell>
        </row>
        <row r="69">
          <cell r="E69">
            <v>135953</v>
          </cell>
        </row>
        <row r="70">
          <cell r="E70">
            <v>136237</v>
          </cell>
        </row>
        <row r="71">
          <cell r="E71">
            <v>136354</v>
          </cell>
        </row>
        <row r="72">
          <cell r="E72">
            <v>136492</v>
          </cell>
        </row>
        <row r="73">
          <cell r="E73">
            <v>136702</v>
          </cell>
        </row>
        <row r="74">
          <cell r="E74">
            <v>137309</v>
          </cell>
        </row>
        <row r="75">
          <cell r="E75">
            <v>137549</v>
          </cell>
        </row>
        <row r="76">
          <cell r="E76">
            <v>137826</v>
          </cell>
        </row>
        <row r="77">
          <cell r="E77">
            <v>138323</v>
          </cell>
        </row>
        <row r="78">
          <cell r="E78">
            <v>138841</v>
          </cell>
        </row>
        <row r="79">
          <cell r="E79">
            <v>139242</v>
          </cell>
        </row>
        <row r="80">
          <cell r="E80">
            <v>139595</v>
          </cell>
        </row>
        <row r="81">
          <cell r="E81">
            <v>139901</v>
          </cell>
        </row>
        <row r="82">
          <cell r="E82">
            <v>140066</v>
          </cell>
        </row>
        <row r="83">
          <cell r="E83">
            <v>140538</v>
          </cell>
        </row>
        <row r="84">
          <cell r="E84">
            <v>140954</v>
          </cell>
        </row>
        <row r="85">
          <cell r="E85">
            <v>141045</v>
          </cell>
        </row>
        <row r="86">
          <cell r="E86">
            <v>141535</v>
          </cell>
        </row>
        <row r="87">
          <cell r="E87">
            <v>141945</v>
          </cell>
        </row>
        <row r="88">
          <cell r="E88">
            <v>142413</v>
          </cell>
        </row>
        <row r="89">
          <cell r="E89">
            <v>142455</v>
          </cell>
        </row>
        <row r="90">
          <cell r="E90">
            <v>142712</v>
          </cell>
        </row>
        <row r="91">
          <cell r="E91">
            <v>143007</v>
          </cell>
        </row>
        <row r="92">
          <cell r="E92">
            <v>143387</v>
          </cell>
        </row>
        <row r="93">
          <cell r="E93">
            <v>143619</v>
          </cell>
        </row>
        <row r="94">
          <cell r="E94">
            <v>143894</v>
          </cell>
        </row>
        <row r="95">
          <cell r="E95">
            <v>144246</v>
          </cell>
        </row>
        <row r="96">
          <cell r="E96">
            <v>144446</v>
          </cell>
        </row>
        <row r="97">
          <cell r="E97">
            <v>146420</v>
          </cell>
        </row>
        <row r="98">
          <cell r="E98">
            <v>145296</v>
          </cell>
        </row>
        <row r="99">
          <cell r="E99">
            <v>145353</v>
          </cell>
        </row>
        <row r="100">
          <cell r="E100">
            <v>145446</v>
          </cell>
        </row>
        <row r="101">
          <cell r="E101">
            <v>145301</v>
          </cell>
        </row>
        <row r="102">
          <cell r="E102">
            <v>145430</v>
          </cell>
        </row>
        <row r="103">
          <cell r="E103">
            <v>145814</v>
          </cell>
        </row>
        <row r="104">
          <cell r="E104">
            <v>145889</v>
          </cell>
        </row>
        <row r="105">
          <cell r="E105">
            <v>146061</v>
          </cell>
        </row>
        <row r="106">
          <cell r="E106">
            <v>146412</v>
          </cell>
        </row>
        <row r="107">
          <cell r="E107">
            <v>146991</v>
          </cell>
        </row>
        <row r="108">
          <cell r="E108">
            <v>147132</v>
          </cell>
        </row>
        <row r="109">
          <cell r="E109">
            <v>147769</v>
          </cell>
        </row>
        <row r="110">
          <cell r="E110">
            <v>147965</v>
          </cell>
        </row>
        <row r="111">
          <cell r="E111">
            <v>148267</v>
          </cell>
        </row>
        <row r="112">
          <cell r="E112">
            <v>148550</v>
          </cell>
        </row>
        <row r="113">
          <cell r="E113">
            <v>148772</v>
          </cell>
        </row>
        <row r="114">
          <cell r="E114">
            <v>149370</v>
          </cell>
        </row>
        <row r="115">
          <cell r="E115">
            <v>149305</v>
          </cell>
        </row>
        <row r="116">
          <cell r="E116">
            <v>149090</v>
          </cell>
        </row>
        <row r="117">
          <cell r="E117">
            <v>150562</v>
          </cell>
        </row>
        <row r="118">
          <cell r="E118">
            <v>150249</v>
          </cell>
        </row>
        <row r="119">
          <cell r="E119">
            <v>150245</v>
          </cell>
        </row>
        <row r="120">
          <cell r="E120">
            <v>151473</v>
          </cell>
        </row>
        <row r="121">
          <cell r="E121">
            <v>151734</v>
          </cell>
        </row>
        <row r="122">
          <cell r="E122">
            <v>151409</v>
          </cell>
        </row>
        <row r="123">
          <cell r="E123">
            <v>152072</v>
          </cell>
        </row>
        <row r="124">
          <cell r="E124">
            <v>152090</v>
          </cell>
        </row>
        <row r="125">
          <cell r="E125">
            <v>152285</v>
          </cell>
          <cell r="G125">
            <v>3513</v>
          </cell>
        </row>
        <row r="126">
          <cell r="E126">
            <v>152728</v>
          </cell>
          <cell r="G126">
            <v>3358</v>
          </cell>
        </row>
        <row r="127">
          <cell r="E127">
            <v>152966</v>
          </cell>
          <cell r="G127">
            <v>3661</v>
          </cell>
        </row>
        <row r="128">
          <cell r="E128">
            <v>154125</v>
          </cell>
          <cell r="G128">
            <v>5035</v>
          </cell>
        </row>
        <row r="129">
          <cell r="E129">
            <v>154246</v>
          </cell>
          <cell r="G129">
            <v>3684</v>
          </cell>
        </row>
        <row r="130">
          <cell r="E130">
            <v>154196</v>
          </cell>
          <cell r="G130">
            <v>3947</v>
          </cell>
        </row>
        <row r="131">
          <cell r="E131">
            <v>154625</v>
          </cell>
          <cell r="G131">
            <v>4380</v>
          </cell>
        </row>
        <row r="132">
          <cell r="E132">
            <v>154824</v>
          </cell>
          <cell r="G132">
            <v>3351</v>
          </cell>
        </row>
        <row r="133">
          <cell r="E133">
            <v>155151</v>
          </cell>
          <cell r="G133">
            <v>3417</v>
          </cell>
        </row>
        <row r="134">
          <cell r="E134">
            <v>155605</v>
          </cell>
          <cell r="G134">
            <v>4196</v>
          </cell>
        </row>
        <row r="135">
          <cell r="E135">
            <v>156024</v>
          </cell>
          <cell r="G135">
            <v>3952</v>
          </cell>
        </row>
        <row r="136">
          <cell r="E136">
            <v>155830</v>
          </cell>
          <cell r="G136">
            <v>3740</v>
          </cell>
        </row>
        <row r="137">
          <cell r="E137">
            <v>156188</v>
          </cell>
          <cell r="G137">
            <v>3903</v>
          </cell>
        </row>
        <row r="138">
          <cell r="E138">
            <v>156889</v>
          </cell>
          <cell r="G138">
            <v>4161</v>
          </cell>
        </row>
        <row r="139">
          <cell r="E139">
            <v>156811</v>
          </cell>
          <cell r="G139">
            <v>3845</v>
          </cell>
        </row>
        <row r="140">
          <cell r="E140">
            <v>157434</v>
          </cell>
          <cell r="G140">
            <v>3309</v>
          </cell>
        </row>
        <row r="141">
          <cell r="E141">
            <v>157990</v>
          </cell>
          <cell r="G141">
            <v>3744</v>
          </cell>
        </row>
        <row r="142">
          <cell r="E142">
            <v>158350</v>
          </cell>
          <cell r="G142">
            <v>4154</v>
          </cell>
        </row>
        <row r="143">
          <cell r="E143">
            <v>158585</v>
          </cell>
          <cell r="G143">
            <v>3960</v>
          </cell>
        </row>
        <row r="144">
          <cell r="E144">
            <v>159272</v>
          </cell>
          <cell r="G144">
            <v>4448</v>
          </cell>
        </row>
        <row r="145">
          <cell r="E145">
            <v>159839</v>
          </cell>
          <cell r="G145">
            <v>4688</v>
          </cell>
        </row>
        <row r="146">
          <cell r="E146">
            <v>161439</v>
          </cell>
          <cell r="G146">
            <v>5834</v>
          </cell>
        </row>
        <row r="147">
          <cell r="E147">
            <v>161979</v>
          </cell>
          <cell r="G147">
            <v>5955</v>
          </cell>
        </row>
        <row r="148">
          <cell r="E148">
            <v>160368</v>
          </cell>
          <cell r="G148">
            <v>4538</v>
          </cell>
        </row>
        <row r="149">
          <cell r="E149">
            <v>159816</v>
          </cell>
          <cell r="G149">
            <v>3628</v>
          </cell>
        </row>
        <row r="150">
          <cell r="E150">
            <v>160523</v>
          </cell>
          <cell r="G150">
            <v>3634</v>
          </cell>
        </row>
        <row r="151">
          <cell r="E151">
            <v>160719</v>
          </cell>
          <cell r="G151">
            <v>3908</v>
          </cell>
        </row>
        <row r="152">
          <cell r="E152">
            <v>160892</v>
          </cell>
          <cell r="G152">
            <v>3458</v>
          </cell>
        </row>
        <row r="153">
          <cell r="E153">
            <v>161632</v>
          </cell>
          <cell r="G153">
            <v>3642</v>
          </cell>
        </row>
        <row r="154">
          <cell r="E154">
            <v>159306</v>
          </cell>
          <cell r="G154">
            <v>956</v>
          </cell>
        </row>
        <row r="155">
          <cell r="E155">
            <v>159947</v>
          </cell>
          <cell r="G155">
            <v>1362</v>
          </cell>
        </row>
        <row r="156">
          <cell r="E156">
            <v>160283</v>
          </cell>
          <cell r="G156">
            <v>1011</v>
          </cell>
        </row>
        <row r="157">
          <cell r="E157">
            <v>160541</v>
          </cell>
          <cell r="G157">
            <v>702</v>
          </cell>
        </row>
        <row r="158">
          <cell r="E158">
            <v>160759</v>
          </cell>
          <cell r="G158">
            <v>-680</v>
          </cell>
        </row>
        <row r="159">
          <cell r="E159">
            <v>161586</v>
          </cell>
          <cell r="G159">
            <v>-393</v>
          </cell>
        </row>
        <row r="160">
          <cell r="E160">
            <v>161860</v>
          </cell>
          <cell r="G160">
            <v>1492</v>
          </cell>
        </row>
        <row r="161">
          <cell r="E161">
            <v>161746</v>
          </cell>
          <cell r="G161">
            <v>1930</v>
          </cell>
        </row>
        <row r="162">
          <cell r="E162">
            <v>162413</v>
          </cell>
          <cell r="G162">
            <v>1890</v>
          </cell>
        </row>
        <row r="163">
          <cell r="E163">
            <v>162696</v>
          </cell>
          <cell r="G163">
            <v>1977</v>
          </cell>
        </row>
        <row r="164">
          <cell r="E164">
            <v>162589</v>
          </cell>
          <cell r="G164">
            <v>1697</v>
          </cell>
        </row>
        <row r="165">
          <cell r="E165">
            <v>162305</v>
          </cell>
          <cell r="G165">
            <v>673</v>
          </cell>
        </row>
        <row r="166">
          <cell r="E166">
            <v>162280</v>
          </cell>
          <cell r="G166">
            <v>2974</v>
          </cell>
        </row>
        <row r="167">
          <cell r="E167">
            <v>162512</v>
          </cell>
          <cell r="G167">
            <v>2565</v>
          </cell>
        </row>
        <row r="168">
          <cell r="E168">
            <v>162999</v>
          </cell>
          <cell r="G168">
            <v>2716</v>
          </cell>
        </row>
        <row r="169">
          <cell r="E169">
            <v>162259</v>
          </cell>
          <cell r="G169">
            <v>1718</v>
          </cell>
        </row>
        <row r="170">
          <cell r="E170">
            <v>162817</v>
          </cell>
          <cell r="G170">
            <v>2058</v>
          </cell>
        </row>
        <row r="171">
          <cell r="E171">
            <v>162599</v>
          </cell>
          <cell r="G171">
            <v>1013</v>
          </cell>
        </row>
        <row r="172">
          <cell r="E172">
            <v>162327</v>
          </cell>
          <cell r="G172">
            <v>467</v>
          </cell>
        </row>
        <row r="173">
          <cell r="E173">
            <v>162238</v>
          </cell>
          <cell r="G173">
            <v>492</v>
          </cell>
        </row>
        <row r="174">
          <cell r="E174">
            <v>162188</v>
          </cell>
          <cell r="G174">
            <v>-225</v>
          </cell>
        </row>
        <row r="175">
          <cell r="E175">
            <v>162749</v>
          </cell>
          <cell r="G175">
            <v>53</v>
          </cell>
        </row>
        <row r="176">
          <cell r="E176">
            <v>162814</v>
          </cell>
          <cell r="G176">
            <v>225</v>
          </cell>
        </row>
        <row r="177">
          <cell r="E177">
            <v>163638</v>
          </cell>
          <cell r="G177">
            <v>1333</v>
          </cell>
        </row>
        <row r="178">
          <cell r="E178">
            <v>162586</v>
          </cell>
          <cell r="G178">
            <v>306</v>
          </cell>
        </row>
        <row r="179">
          <cell r="E179">
            <v>163768</v>
          </cell>
          <cell r="G179">
            <v>1256</v>
          </cell>
        </row>
        <row r="180">
          <cell r="E180">
            <v>163005</v>
          </cell>
          <cell r="G180">
            <v>6</v>
          </cell>
        </row>
        <row r="181">
          <cell r="E181">
            <v>163411</v>
          </cell>
          <cell r="G181">
            <v>1152</v>
          </cell>
        </row>
        <row r="182">
          <cell r="E182">
            <v>162689</v>
          </cell>
          <cell r="G182">
            <v>-128</v>
          </cell>
        </row>
        <row r="183">
          <cell r="E183">
            <v>164009</v>
          </cell>
          <cell r="G183">
            <v>1410</v>
          </cell>
        </row>
        <row r="184">
          <cell r="E184">
            <v>161377</v>
          </cell>
          <cell r="G184">
            <v>-950</v>
          </cell>
        </row>
        <row r="185">
          <cell r="E185">
            <v>162685</v>
          </cell>
          <cell r="G185">
            <v>447</v>
          </cell>
        </row>
        <row r="186">
          <cell r="E186">
            <v>162362</v>
          </cell>
          <cell r="G186">
            <v>174</v>
          </cell>
        </row>
        <row r="187">
          <cell r="E187">
            <v>163703</v>
          </cell>
          <cell r="G187">
            <v>954</v>
          </cell>
        </row>
        <row r="188">
          <cell r="E188">
            <v>161848</v>
          </cell>
          <cell r="G188">
            <v>-966</v>
          </cell>
        </row>
        <row r="189">
          <cell r="E189">
            <v>162613</v>
          </cell>
          <cell r="G189">
            <v>-1025</v>
          </cell>
        </row>
        <row r="190">
          <cell r="E190">
            <v>162704</v>
          </cell>
          <cell r="G190">
            <v>118</v>
          </cell>
        </row>
        <row r="191">
          <cell r="E191">
            <v>162655</v>
          </cell>
          <cell r="G191">
            <v>-1113</v>
          </cell>
        </row>
        <row r="192">
          <cell r="E192">
            <v>162729</v>
          </cell>
          <cell r="G192">
            <v>-276</v>
          </cell>
        </row>
        <row r="193">
          <cell r="E193">
            <v>162493</v>
          </cell>
          <cell r="G193">
            <v>-918</v>
          </cell>
        </row>
        <row r="194">
          <cell r="E194">
            <v>162440</v>
          </cell>
          <cell r="G194">
            <v>-249</v>
          </cell>
        </row>
        <row r="195">
          <cell r="E195">
            <v>162493</v>
          </cell>
          <cell r="G195">
            <v>-1516</v>
          </cell>
        </row>
        <row r="196">
          <cell r="E196">
            <v>161922</v>
          </cell>
          <cell r="G196">
            <v>545</v>
          </cell>
        </row>
        <row r="197">
          <cell r="E197">
            <v>161925</v>
          </cell>
          <cell r="G197">
            <v>-760</v>
          </cell>
        </row>
        <row r="198">
          <cell r="E198">
            <v>161752</v>
          </cell>
          <cell r="G198">
            <v>-610</v>
          </cell>
        </row>
        <row r="199">
          <cell r="E199">
            <v>161596</v>
          </cell>
          <cell r="G199">
            <v>-2107</v>
          </cell>
        </row>
        <row r="200">
          <cell r="E200">
            <v>161234</v>
          </cell>
          <cell r="G200">
            <v>-614</v>
          </cell>
        </row>
        <row r="201">
          <cell r="E201">
            <v>161219</v>
          </cell>
          <cell r="G201">
            <v>-1394</v>
          </cell>
        </row>
        <row r="202">
          <cell r="E202">
            <v>161244</v>
          </cell>
          <cell r="G202">
            <v>-1460</v>
          </cell>
        </row>
        <row r="203">
          <cell r="E203">
            <v>161180</v>
          </cell>
          <cell r="G203">
            <v>-1475</v>
          </cell>
        </row>
        <row r="204">
          <cell r="E204">
            <v>161266</v>
          </cell>
          <cell r="G204">
            <v>-1463</v>
          </cell>
        </row>
        <row r="205">
          <cell r="E205">
            <v>161135</v>
          </cell>
          <cell r="G205">
            <v>-1358</v>
          </cell>
        </row>
        <row r="206">
          <cell r="E206">
            <v>161046</v>
          </cell>
          <cell r="G206">
            <v>-1394</v>
          </cell>
        </row>
        <row r="207">
          <cell r="E207">
            <v>161061</v>
          </cell>
          <cell r="G207">
            <v>-1432</v>
          </cell>
        </row>
        <row r="208">
          <cell r="E208">
            <v>161022</v>
          </cell>
          <cell r="G208">
            <v>-900</v>
          </cell>
        </row>
        <row r="209">
          <cell r="E209">
            <v>161016</v>
          </cell>
          <cell r="G209">
            <v>-909</v>
          </cell>
        </row>
        <row r="210">
          <cell r="E210">
            <v>161060</v>
          </cell>
          <cell r="G210">
            <v>-692</v>
          </cell>
        </row>
        <row r="211">
          <cell r="E211">
            <v>161282</v>
          </cell>
          <cell r="G211">
            <v>-314</v>
          </cell>
        </row>
        <row r="212">
          <cell r="E212">
            <v>161453</v>
          </cell>
          <cell r="G212">
            <v>219</v>
          </cell>
        </row>
        <row r="213">
          <cell r="E213">
            <v>161480</v>
          </cell>
          <cell r="G213">
            <v>261</v>
          </cell>
        </row>
        <row r="214">
          <cell r="E214">
            <v>161294</v>
          </cell>
          <cell r="G214">
            <v>50</v>
          </cell>
        </row>
        <row r="215">
          <cell r="E215">
            <v>161445</v>
          </cell>
          <cell r="G215">
            <v>265</v>
          </cell>
        </row>
        <row r="216">
          <cell r="E216">
            <v>161504</v>
          </cell>
          <cell r="G216">
            <v>238</v>
          </cell>
        </row>
        <row r="217">
          <cell r="E217">
            <v>161260</v>
          </cell>
          <cell r="G217">
            <v>125</v>
          </cell>
        </row>
        <row r="218">
          <cell r="E218">
            <v>161392</v>
          </cell>
          <cell r="G218">
            <v>346</v>
          </cell>
        </row>
        <row r="219">
          <cell r="E219">
            <v>161473</v>
          </cell>
          <cell r="G219">
            <v>412</v>
          </cell>
        </row>
        <row r="220">
          <cell r="E220">
            <v>161359</v>
          </cell>
          <cell r="G220">
            <v>337</v>
          </cell>
        </row>
        <row r="221">
          <cell r="E221">
            <v>161529</v>
          </cell>
          <cell r="G221">
            <v>513</v>
          </cell>
        </row>
        <row r="222">
          <cell r="E222">
            <v>161537</v>
          </cell>
          <cell r="G222">
            <v>477</v>
          </cell>
        </row>
        <row r="223">
          <cell r="E223">
            <v>161755</v>
          </cell>
          <cell r="G223">
            <v>473</v>
          </cell>
        </row>
        <row r="224">
          <cell r="E224">
            <v>161834</v>
          </cell>
          <cell r="G224">
            <v>381</v>
          </cell>
        </row>
        <row r="225">
          <cell r="E225">
            <v>162061</v>
          </cell>
          <cell r="G225">
            <v>581</v>
          </cell>
        </row>
        <row r="226">
          <cell r="E226">
            <v>162318</v>
          </cell>
          <cell r="G226">
            <v>1024</v>
          </cell>
        </row>
        <row r="227">
          <cell r="E227">
            <v>162442</v>
          </cell>
          <cell r="G227">
            <v>997</v>
          </cell>
        </row>
        <row r="228">
          <cell r="E228">
            <v>162518</v>
          </cell>
          <cell r="G228">
            <v>1014</v>
          </cell>
        </row>
        <row r="229">
          <cell r="E229">
            <v>162599</v>
          </cell>
          <cell r="G229">
            <v>1339</v>
          </cell>
        </row>
        <row r="230">
          <cell r="E230">
            <v>162647</v>
          </cell>
          <cell r="G230">
            <v>1255</v>
          </cell>
        </row>
        <row r="231">
          <cell r="E231">
            <v>162935</v>
          </cell>
          <cell r="G231">
            <v>1462</v>
          </cell>
        </row>
        <row r="232">
          <cell r="E232">
            <v>162457</v>
          </cell>
          <cell r="G232">
            <v>1098</v>
          </cell>
        </row>
        <row r="233">
          <cell r="E233">
            <v>162586</v>
          </cell>
          <cell r="G233">
            <v>1057</v>
          </cell>
        </row>
        <row r="234">
          <cell r="E234">
            <v>162826</v>
          </cell>
          <cell r="G234">
            <v>1289</v>
          </cell>
        </row>
        <row r="235">
          <cell r="E235">
            <v>162989</v>
          </cell>
          <cell r="G235">
            <v>1234</v>
          </cell>
        </row>
        <row r="236">
          <cell r="E236">
            <v>163173</v>
          </cell>
          <cell r="G236">
            <v>1339</v>
          </cell>
        </row>
        <row r="237">
          <cell r="E237">
            <v>163195</v>
          </cell>
          <cell r="G237">
            <v>1134</v>
          </cell>
        </row>
        <row r="238">
          <cell r="E238">
            <v>163131</v>
          </cell>
          <cell r="G238">
            <v>813</v>
          </cell>
        </row>
        <row r="239">
          <cell r="E239">
            <v>163667</v>
          </cell>
          <cell r="G239">
            <v>1225</v>
          </cell>
        </row>
        <row r="240">
          <cell r="E240">
            <v>163856</v>
          </cell>
          <cell r="G240">
            <v>1338</v>
          </cell>
        </row>
        <row r="241">
          <cell r="E241">
            <v>164034</v>
          </cell>
          <cell r="G241">
            <v>1435</v>
          </cell>
        </row>
        <row r="242">
          <cell r="E242">
            <v>164104</v>
          </cell>
          <cell r="G242">
            <v>1457</v>
          </cell>
        </row>
        <row r="243">
          <cell r="E243">
            <v>164426</v>
          </cell>
          <cell r="G243">
            <v>1491</v>
          </cell>
        </row>
        <row r="244">
          <cell r="E244">
            <v>164107</v>
          </cell>
          <cell r="G244">
            <v>1650</v>
          </cell>
        </row>
        <row r="245">
          <cell r="E245">
            <v>163729</v>
          </cell>
          <cell r="G245">
            <v>1143</v>
          </cell>
        </row>
        <row r="246">
          <cell r="E246">
            <v>164582</v>
          </cell>
          <cell r="G246">
            <v>1756</v>
          </cell>
        </row>
        <row r="247">
          <cell r="E247">
            <v>164648</v>
          </cell>
          <cell r="G247">
            <v>1659</v>
          </cell>
        </row>
        <row r="248">
          <cell r="E248">
            <v>164749</v>
          </cell>
          <cell r="G248">
            <v>1576</v>
          </cell>
        </row>
        <row r="249">
          <cell r="E249">
            <v>165504</v>
          </cell>
          <cell r="G249">
            <v>2309</v>
          </cell>
        </row>
        <row r="250">
          <cell r="E250">
            <v>165040</v>
          </cell>
          <cell r="G250">
            <v>1909</v>
          </cell>
        </row>
        <row r="251">
          <cell r="E251">
            <v>165197</v>
          </cell>
          <cell r="G251">
            <v>1530</v>
          </cell>
        </row>
        <row r="252">
          <cell r="E252">
            <v>165661</v>
          </cell>
          <cell r="G252">
            <v>1805</v>
          </cell>
        </row>
        <row r="253">
          <cell r="G253">
            <v>1785</v>
          </cell>
        </row>
        <row r="254">
          <cell r="G254">
            <v>1742</v>
          </cell>
        </row>
        <row r="255">
          <cell r="G255">
            <v>2456</v>
          </cell>
        </row>
        <row r="256">
          <cell r="G256">
            <v>2156</v>
          </cell>
        </row>
      </sheetData>
      <sheetData sheetId="3">
        <row r="41">
          <cell r="E41">
            <v>3042</v>
          </cell>
        </row>
        <row r="42">
          <cell r="E42">
            <v>2985</v>
          </cell>
        </row>
        <row r="43">
          <cell r="E43">
            <v>2987</v>
          </cell>
        </row>
        <row r="44">
          <cell r="E44">
            <v>2975</v>
          </cell>
        </row>
        <row r="45">
          <cell r="E45">
            <v>2951</v>
          </cell>
        </row>
        <row r="46">
          <cell r="E46">
            <v>2919</v>
          </cell>
        </row>
        <row r="47">
          <cell r="E47">
            <v>2907</v>
          </cell>
        </row>
        <row r="48">
          <cell r="E48">
            <v>2866</v>
          </cell>
        </row>
        <row r="49">
          <cell r="E49">
            <v>2880</v>
          </cell>
        </row>
        <row r="50">
          <cell r="E50">
            <v>2853</v>
          </cell>
        </row>
        <row r="51">
          <cell r="E51">
            <v>2866</v>
          </cell>
        </row>
        <row r="52">
          <cell r="E52">
            <v>2895</v>
          </cell>
        </row>
        <row r="53">
          <cell r="E53">
            <v>2865</v>
          </cell>
        </row>
        <row r="54">
          <cell r="E54">
            <v>2879</v>
          </cell>
        </row>
        <row r="55">
          <cell r="E55">
            <v>2872</v>
          </cell>
        </row>
        <row r="56">
          <cell r="E56">
            <v>2858</v>
          </cell>
        </row>
        <row r="57">
          <cell r="E57">
            <v>2800</v>
          </cell>
        </row>
        <row r="58">
          <cell r="E58">
            <v>2871</v>
          </cell>
        </row>
        <row r="59">
          <cell r="E59">
            <v>2808</v>
          </cell>
        </row>
        <row r="60">
          <cell r="E60">
            <v>2823</v>
          </cell>
        </row>
        <row r="61">
          <cell r="E61">
            <v>2814</v>
          </cell>
        </row>
        <row r="62">
          <cell r="E62">
            <v>2787</v>
          </cell>
        </row>
        <row r="63">
          <cell r="E63">
            <v>2814</v>
          </cell>
        </row>
        <row r="64">
          <cell r="E64">
            <v>2779</v>
          </cell>
        </row>
        <row r="65">
          <cell r="E65">
            <v>2754</v>
          </cell>
        </row>
        <row r="66">
          <cell r="E66">
            <v>2744</v>
          </cell>
        </row>
        <row r="67">
          <cell r="E67">
            <v>2753</v>
          </cell>
        </row>
        <row r="68">
          <cell r="E68">
            <v>2726</v>
          </cell>
        </row>
        <row r="69">
          <cell r="E69">
            <v>2704</v>
          </cell>
        </row>
        <row r="70">
          <cell r="E70">
            <v>2682</v>
          </cell>
        </row>
        <row r="71">
          <cell r="E71">
            <v>2698</v>
          </cell>
        </row>
        <row r="72">
          <cell r="E72">
            <v>2684</v>
          </cell>
        </row>
        <row r="73">
          <cell r="E73">
            <v>2686</v>
          </cell>
        </row>
        <row r="74">
          <cell r="E74">
            <v>2677</v>
          </cell>
        </row>
        <row r="75">
          <cell r="E75">
            <v>2680</v>
          </cell>
        </row>
        <row r="76">
          <cell r="E76">
            <v>2675</v>
          </cell>
        </row>
        <row r="77">
          <cell r="E77">
            <v>2661</v>
          </cell>
        </row>
        <row r="78">
          <cell r="E78">
            <v>2669</v>
          </cell>
        </row>
        <row r="79">
          <cell r="E79">
            <v>2652</v>
          </cell>
        </row>
        <row r="80">
          <cell r="E80">
            <v>2636</v>
          </cell>
        </row>
        <row r="81">
          <cell r="E81">
            <v>2617</v>
          </cell>
        </row>
        <row r="82">
          <cell r="E82">
            <v>2616</v>
          </cell>
        </row>
        <row r="83">
          <cell r="E83">
            <v>2621</v>
          </cell>
        </row>
        <row r="84">
          <cell r="E84">
            <v>2614</v>
          </cell>
        </row>
        <row r="85">
          <cell r="E85">
            <v>2607</v>
          </cell>
        </row>
        <row r="86">
          <cell r="E86">
            <v>2601</v>
          </cell>
        </row>
        <row r="87">
          <cell r="E87">
            <v>2596</v>
          </cell>
        </row>
        <row r="88">
          <cell r="E88">
            <v>2580</v>
          </cell>
        </row>
        <row r="89">
          <cell r="E89">
            <v>2572</v>
          </cell>
        </row>
        <row r="90">
          <cell r="E90">
            <v>2610</v>
          </cell>
        </row>
        <row r="91">
          <cell r="E91">
            <v>2557</v>
          </cell>
        </row>
        <row r="92">
          <cell r="E92">
            <v>2548</v>
          </cell>
        </row>
        <row r="93">
          <cell r="E93">
            <v>2536</v>
          </cell>
        </row>
        <row r="94">
          <cell r="E94">
            <v>2528</v>
          </cell>
        </row>
        <row r="95">
          <cell r="E95">
            <v>2514</v>
          </cell>
        </row>
        <row r="96">
          <cell r="E96">
            <v>2511</v>
          </cell>
        </row>
        <row r="97">
          <cell r="E97">
            <v>2536</v>
          </cell>
        </row>
        <row r="98">
          <cell r="E98">
            <v>2549</v>
          </cell>
        </row>
        <row r="99">
          <cell r="E99">
            <v>2544</v>
          </cell>
        </row>
        <row r="100">
          <cell r="E100">
            <v>2545</v>
          </cell>
        </row>
        <row r="101">
          <cell r="E101">
            <v>2548</v>
          </cell>
        </row>
        <row r="102">
          <cell r="E102">
            <v>2550</v>
          </cell>
        </row>
        <row r="103">
          <cell r="E103">
            <v>2564</v>
          </cell>
        </row>
        <row r="104">
          <cell r="E104">
            <v>2569</v>
          </cell>
        </row>
        <row r="105">
          <cell r="E105">
            <v>2571</v>
          </cell>
        </row>
        <row r="106">
          <cell r="E106">
            <v>2560</v>
          </cell>
        </row>
        <row r="107">
          <cell r="E107">
            <v>2554</v>
          </cell>
        </row>
        <row r="108">
          <cell r="E108">
            <v>2547</v>
          </cell>
        </row>
        <row r="109">
          <cell r="E109">
            <v>2536</v>
          </cell>
        </row>
        <row r="110">
          <cell r="E110">
            <v>2540</v>
          </cell>
        </row>
        <row r="111">
          <cell r="E111">
            <v>2543</v>
          </cell>
        </row>
        <row r="112">
          <cell r="E112">
            <v>2532</v>
          </cell>
        </row>
        <row r="113">
          <cell r="E113">
            <v>2541</v>
          </cell>
        </row>
        <row r="114">
          <cell r="E114">
            <v>2524</v>
          </cell>
        </row>
        <row r="115">
          <cell r="E115">
            <v>2504</v>
          </cell>
        </row>
        <row r="116">
          <cell r="E116">
            <v>2450</v>
          </cell>
        </row>
        <row r="117">
          <cell r="E117">
            <v>2586</v>
          </cell>
        </row>
        <row r="118">
          <cell r="E118">
            <v>2510</v>
          </cell>
        </row>
        <row r="119">
          <cell r="E119">
            <v>2537</v>
          </cell>
        </row>
        <row r="120">
          <cell r="E120">
            <v>2512</v>
          </cell>
        </row>
        <row r="121">
          <cell r="E121">
            <v>2521</v>
          </cell>
        </row>
        <row r="122">
          <cell r="E122">
            <v>2534</v>
          </cell>
        </row>
        <row r="123">
          <cell r="E123">
            <v>2579</v>
          </cell>
        </row>
        <row r="124">
          <cell r="E124">
            <v>2582</v>
          </cell>
        </row>
        <row r="125">
          <cell r="E125">
            <v>2578</v>
          </cell>
          <cell r="G125">
            <v>37</v>
          </cell>
        </row>
        <row r="126">
          <cell r="E126">
            <v>2579</v>
          </cell>
          <cell r="G126">
            <v>55</v>
          </cell>
        </row>
        <row r="127">
          <cell r="E127">
            <v>2592</v>
          </cell>
          <cell r="G127">
            <v>88</v>
          </cell>
        </row>
        <row r="128">
          <cell r="E128">
            <v>2605</v>
          </cell>
          <cell r="G128">
            <v>155</v>
          </cell>
        </row>
        <row r="129">
          <cell r="E129">
            <v>2617</v>
          </cell>
          <cell r="G129">
            <v>31</v>
          </cell>
        </row>
        <row r="130">
          <cell r="E130">
            <v>2655</v>
          </cell>
          <cell r="G130">
            <v>145</v>
          </cell>
        </row>
        <row r="131">
          <cell r="E131">
            <v>2643</v>
          </cell>
          <cell r="G131">
            <v>106</v>
          </cell>
        </row>
        <row r="132">
          <cell r="E132">
            <v>2680</v>
          </cell>
          <cell r="G132">
            <v>168</v>
          </cell>
        </row>
        <row r="133">
          <cell r="E133">
            <v>2684</v>
          </cell>
          <cell r="G133">
            <v>163</v>
          </cell>
        </row>
        <row r="134">
          <cell r="E134">
            <v>2705</v>
          </cell>
          <cell r="G134">
            <v>171</v>
          </cell>
        </row>
        <row r="135">
          <cell r="E135">
            <v>2703</v>
          </cell>
          <cell r="G135">
            <v>124</v>
          </cell>
        </row>
        <row r="136">
          <cell r="E136">
            <v>2708</v>
          </cell>
          <cell r="G136">
            <v>126</v>
          </cell>
        </row>
        <row r="137">
          <cell r="E137">
            <v>2722</v>
          </cell>
          <cell r="G137">
            <v>144</v>
          </cell>
        </row>
        <row r="138">
          <cell r="E138">
            <v>2707</v>
          </cell>
          <cell r="G138">
            <v>128</v>
          </cell>
        </row>
        <row r="139">
          <cell r="E139">
            <v>2739</v>
          </cell>
          <cell r="G139">
            <v>147</v>
          </cell>
        </row>
        <row r="140">
          <cell r="E140">
            <v>2753</v>
          </cell>
          <cell r="G140">
            <v>148</v>
          </cell>
        </row>
        <row r="141">
          <cell r="E141">
            <v>2738</v>
          </cell>
          <cell r="G141">
            <v>121</v>
          </cell>
        </row>
        <row r="142">
          <cell r="E142">
            <v>2735</v>
          </cell>
          <cell r="G142">
            <v>80</v>
          </cell>
        </row>
        <row r="143">
          <cell r="E143">
            <v>2735</v>
          </cell>
          <cell r="G143">
            <v>92</v>
          </cell>
        </row>
        <row r="144">
          <cell r="E144">
            <v>2741</v>
          </cell>
          <cell r="G144">
            <v>61</v>
          </cell>
        </row>
        <row r="145">
          <cell r="E145">
            <v>2713</v>
          </cell>
          <cell r="G145">
            <v>29</v>
          </cell>
        </row>
        <row r="146">
          <cell r="E146">
            <v>2730</v>
          </cell>
          <cell r="G146">
            <v>25</v>
          </cell>
        </row>
        <row r="147">
          <cell r="E147">
            <v>2727</v>
          </cell>
          <cell r="G147">
            <v>24</v>
          </cell>
        </row>
        <row r="148">
          <cell r="E148">
            <v>2747</v>
          </cell>
          <cell r="G148">
            <v>39</v>
          </cell>
        </row>
        <row r="149">
          <cell r="E149">
            <v>2722</v>
          </cell>
          <cell r="G149">
            <v>0</v>
          </cell>
        </row>
        <row r="150">
          <cell r="E150">
            <v>2712</v>
          </cell>
          <cell r="G150">
            <v>5</v>
          </cell>
        </row>
        <row r="151">
          <cell r="E151">
            <v>2708</v>
          </cell>
          <cell r="G151">
            <v>-31</v>
          </cell>
        </row>
        <row r="152">
          <cell r="E152">
            <v>2697</v>
          </cell>
          <cell r="G152">
            <v>-56</v>
          </cell>
        </row>
        <row r="153">
          <cell r="E153">
            <v>2697</v>
          </cell>
          <cell r="G153">
            <v>-41</v>
          </cell>
        </row>
        <row r="154">
          <cell r="E154">
            <v>2677</v>
          </cell>
          <cell r="G154">
            <v>-58</v>
          </cell>
        </row>
        <row r="155">
          <cell r="E155">
            <v>2681</v>
          </cell>
          <cell r="G155">
            <v>-54</v>
          </cell>
        </row>
        <row r="156">
          <cell r="E156">
            <v>2687</v>
          </cell>
          <cell r="G156">
            <v>-54</v>
          </cell>
        </row>
        <row r="157">
          <cell r="E157">
            <v>2704</v>
          </cell>
          <cell r="G157">
            <v>-9</v>
          </cell>
        </row>
        <row r="158">
          <cell r="E158">
            <v>2714</v>
          </cell>
          <cell r="G158">
            <v>-16</v>
          </cell>
        </row>
        <row r="159">
          <cell r="E159">
            <v>2721</v>
          </cell>
          <cell r="G159">
            <v>-6</v>
          </cell>
        </row>
        <row r="160">
          <cell r="E160">
            <v>2691</v>
          </cell>
          <cell r="G160">
            <v>-56</v>
          </cell>
        </row>
        <row r="161">
          <cell r="E161">
            <v>2706</v>
          </cell>
          <cell r="G161">
            <v>-16</v>
          </cell>
        </row>
        <row r="162">
          <cell r="E162">
            <v>2705</v>
          </cell>
          <cell r="G162">
            <v>-7</v>
          </cell>
        </row>
        <row r="163">
          <cell r="E163">
            <v>2698</v>
          </cell>
          <cell r="G163">
            <v>-10</v>
          </cell>
        </row>
        <row r="164">
          <cell r="E164">
            <v>2704</v>
          </cell>
          <cell r="G164">
            <v>7</v>
          </cell>
        </row>
        <row r="165">
          <cell r="E165">
            <v>2714</v>
          </cell>
          <cell r="G165">
            <v>17</v>
          </cell>
        </row>
        <row r="166">
          <cell r="E166">
            <v>2701</v>
          </cell>
          <cell r="G166">
            <v>24</v>
          </cell>
        </row>
        <row r="167">
          <cell r="E167">
            <v>2698</v>
          </cell>
          <cell r="G167">
            <v>17</v>
          </cell>
        </row>
        <row r="168">
          <cell r="E168">
            <v>2685</v>
          </cell>
          <cell r="G168">
            <v>-2</v>
          </cell>
        </row>
        <row r="169">
          <cell r="E169">
            <v>2681</v>
          </cell>
          <cell r="G169">
            <v>-23</v>
          </cell>
        </row>
        <row r="170">
          <cell r="E170">
            <v>2669</v>
          </cell>
          <cell r="G170">
            <v>-45</v>
          </cell>
        </row>
        <row r="171">
          <cell r="E171">
            <v>2675</v>
          </cell>
          <cell r="G171">
            <v>-46</v>
          </cell>
        </row>
        <row r="172">
          <cell r="E172">
            <v>2696</v>
          </cell>
          <cell r="G172">
            <v>5</v>
          </cell>
        </row>
        <row r="173">
          <cell r="E173">
            <v>2691</v>
          </cell>
          <cell r="G173">
            <v>-15</v>
          </cell>
        </row>
        <row r="174">
          <cell r="E174">
            <v>2676</v>
          </cell>
          <cell r="G174">
            <v>-29</v>
          </cell>
        </row>
        <row r="175">
          <cell r="E175">
            <v>2680</v>
          </cell>
          <cell r="G175">
            <v>-18</v>
          </cell>
        </row>
        <row r="176">
          <cell r="E176">
            <v>2664</v>
          </cell>
          <cell r="G176">
            <v>-40</v>
          </cell>
        </row>
        <row r="177">
          <cell r="E177">
            <v>2665</v>
          </cell>
          <cell r="G177">
            <v>-49</v>
          </cell>
        </row>
        <row r="178">
          <cell r="E178">
            <v>2638</v>
          </cell>
          <cell r="G178">
            <v>-63</v>
          </cell>
        </row>
        <row r="179">
          <cell r="E179">
            <v>2707</v>
          </cell>
          <cell r="G179">
            <v>9</v>
          </cell>
        </row>
        <row r="180">
          <cell r="E180">
            <v>2655</v>
          </cell>
          <cell r="G180">
            <v>-30</v>
          </cell>
        </row>
        <row r="181">
          <cell r="E181">
            <v>2667</v>
          </cell>
          <cell r="G181">
            <v>-14</v>
          </cell>
        </row>
        <row r="182">
          <cell r="E182">
            <v>2656</v>
          </cell>
          <cell r="G182">
            <v>-13</v>
          </cell>
        </row>
        <row r="183">
          <cell r="E183">
            <v>2678</v>
          </cell>
          <cell r="G183">
            <v>3</v>
          </cell>
        </row>
        <row r="184">
          <cell r="E184">
            <v>2628</v>
          </cell>
          <cell r="G184">
            <v>-68</v>
          </cell>
        </row>
        <row r="185">
          <cell r="E185">
            <v>2645</v>
          </cell>
          <cell r="G185">
            <v>-46</v>
          </cell>
        </row>
        <row r="186">
          <cell r="E186">
            <v>2603</v>
          </cell>
          <cell r="G186">
            <v>-73</v>
          </cell>
        </row>
        <row r="187">
          <cell r="E187">
            <v>2632</v>
          </cell>
          <cell r="G187">
            <v>-48</v>
          </cell>
        </row>
        <row r="188">
          <cell r="E188">
            <v>2603</v>
          </cell>
          <cell r="G188">
            <v>-61</v>
          </cell>
        </row>
        <row r="189">
          <cell r="E189">
            <v>2634</v>
          </cell>
          <cell r="G189">
            <v>-31</v>
          </cell>
        </row>
        <row r="190">
          <cell r="E190">
            <v>2589</v>
          </cell>
          <cell r="G190">
            <v>-49</v>
          </cell>
        </row>
        <row r="191">
          <cell r="E191">
            <v>2570</v>
          </cell>
          <cell r="G191">
            <v>-137</v>
          </cell>
        </row>
        <row r="192">
          <cell r="E192">
            <v>2582</v>
          </cell>
          <cell r="G192">
            <v>-73</v>
          </cell>
        </row>
        <row r="193">
          <cell r="E193">
            <v>2557</v>
          </cell>
          <cell r="G193">
            <v>-110</v>
          </cell>
        </row>
        <row r="194">
          <cell r="E194">
            <v>2544</v>
          </cell>
          <cell r="G194">
            <v>-112</v>
          </cell>
        </row>
        <row r="195">
          <cell r="E195">
            <v>2539</v>
          </cell>
          <cell r="G195">
            <v>-139</v>
          </cell>
        </row>
        <row r="196">
          <cell r="E196">
            <v>2527</v>
          </cell>
          <cell r="G196">
            <v>-101</v>
          </cell>
        </row>
        <row r="197">
          <cell r="E197">
            <v>2506</v>
          </cell>
          <cell r="G197">
            <v>-139</v>
          </cell>
        </row>
        <row r="198">
          <cell r="E198">
            <v>2509</v>
          </cell>
          <cell r="G198">
            <v>-94</v>
          </cell>
        </row>
        <row r="199">
          <cell r="E199">
            <v>2491</v>
          </cell>
          <cell r="G199">
            <v>-141</v>
          </cell>
        </row>
        <row r="200">
          <cell r="E200">
            <v>2496</v>
          </cell>
          <cell r="G200">
            <v>-107</v>
          </cell>
        </row>
        <row r="201">
          <cell r="E201">
            <v>2491</v>
          </cell>
          <cell r="G201">
            <v>-143</v>
          </cell>
        </row>
        <row r="202">
          <cell r="E202">
            <v>2491</v>
          </cell>
          <cell r="G202">
            <v>-98</v>
          </cell>
        </row>
        <row r="203">
          <cell r="E203">
            <v>2506</v>
          </cell>
          <cell r="G203">
            <v>-64</v>
          </cell>
        </row>
        <row r="204">
          <cell r="E204">
            <v>2474</v>
          </cell>
          <cell r="G204">
            <v>-108</v>
          </cell>
        </row>
        <row r="205">
          <cell r="E205">
            <v>2467</v>
          </cell>
          <cell r="G205">
            <v>-90</v>
          </cell>
        </row>
        <row r="206">
          <cell r="E206">
            <v>2464</v>
          </cell>
          <cell r="G206">
            <v>-80</v>
          </cell>
        </row>
        <row r="207">
          <cell r="E207">
            <v>2484</v>
          </cell>
          <cell r="G207">
            <v>-55</v>
          </cell>
        </row>
        <row r="208">
          <cell r="E208">
            <v>2456</v>
          </cell>
          <cell r="G208">
            <v>-71</v>
          </cell>
        </row>
        <row r="209">
          <cell r="E209">
            <v>2476</v>
          </cell>
          <cell r="G209">
            <v>-30</v>
          </cell>
        </row>
        <row r="210">
          <cell r="E210">
            <v>2455</v>
          </cell>
          <cell r="G210">
            <v>-54</v>
          </cell>
        </row>
        <row r="211">
          <cell r="E211">
            <v>2474</v>
          </cell>
          <cell r="G211">
            <v>-17</v>
          </cell>
        </row>
        <row r="212">
          <cell r="E212">
            <v>2476</v>
          </cell>
          <cell r="G212">
            <v>-20</v>
          </cell>
        </row>
        <row r="213">
          <cell r="E213">
            <v>2478</v>
          </cell>
          <cell r="G213">
            <v>-13</v>
          </cell>
        </row>
        <row r="214">
          <cell r="E214">
            <v>2493</v>
          </cell>
          <cell r="G214">
            <v>2</v>
          </cell>
        </row>
        <row r="215">
          <cell r="E215">
            <v>2502</v>
          </cell>
          <cell r="G215">
            <v>-4</v>
          </cell>
        </row>
        <row r="216">
          <cell r="E216">
            <v>2478</v>
          </cell>
          <cell r="G216">
            <v>4</v>
          </cell>
        </row>
        <row r="217">
          <cell r="E217">
            <v>2488</v>
          </cell>
          <cell r="G217">
            <v>21</v>
          </cell>
        </row>
        <row r="218">
          <cell r="E218">
            <v>2478</v>
          </cell>
          <cell r="G218">
            <v>14</v>
          </cell>
        </row>
        <row r="219">
          <cell r="E219">
            <v>2471</v>
          </cell>
          <cell r="G219">
            <v>-13</v>
          </cell>
        </row>
        <row r="220">
          <cell r="E220">
            <v>2457</v>
          </cell>
          <cell r="G220">
            <v>1</v>
          </cell>
        </row>
        <row r="221">
          <cell r="E221">
            <v>2446</v>
          </cell>
          <cell r="G221">
            <v>-30</v>
          </cell>
        </row>
        <row r="222">
          <cell r="E222">
            <v>2463</v>
          </cell>
          <cell r="G222">
            <v>8</v>
          </cell>
        </row>
        <row r="223">
          <cell r="E223">
            <v>2439</v>
          </cell>
          <cell r="G223">
            <v>-35</v>
          </cell>
        </row>
        <row r="224">
          <cell r="E224">
            <v>2418</v>
          </cell>
          <cell r="G224">
            <v>-58</v>
          </cell>
        </row>
        <row r="225">
          <cell r="E225">
            <v>2423</v>
          </cell>
          <cell r="G225">
            <v>-55</v>
          </cell>
        </row>
        <row r="226">
          <cell r="E226">
            <v>2411</v>
          </cell>
          <cell r="G226">
            <v>-82</v>
          </cell>
        </row>
        <row r="227">
          <cell r="E227">
            <v>2390</v>
          </cell>
          <cell r="G227">
            <v>-112</v>
          </cell>
        </row>
        <row r="228">
          <cell r="E228">
            <v>2400</v>
          </cell>
          <cell r="G228">
            <v>-78</v>
          </cell>
        </row>
        <row r="229">
          <cell r="E229">
            <v>2396</v>
          </cell>
          <cell r="G229">
            <v>-92</v>
          </cell>
        </row>
        <row r="230">
          <cell r="E230">
            <v>2391</v>
          </cell>
          <cell r="G230">
            <v>-87</v>
          </cell>
        </row>
        <row r="231">
          <cell r="E231">
            <v>2396</v>
          </cell>
          <cell r="G231">
            <v>-75</v>
          </cell>
        </row>
        <row r="232">
          <cell r="E232">
            <v>2388</v>
          </cell>
          <cell r="G232">
            <v>-69</v>
          </cell>
        </row>
        <row r="233">
          <cell r="E233">
            <v>2397</v>
          </cell>
          <cell r="G233">
            <v>-49</v>
          </cell>
        </row>
        <row r="234">
          <cell r="E234">
            <v>2397</v>
          </cell>
          <cell r="G234">
            <v>-66</v>
          </cell>
        </row>
        <row r="235">
          <cell r="E235">
            <v>2396</v>
          </cell>
          <cell r="G235">
            <v>-43</v>
          </cell>
        </row>
        <row r="236">
          <cell r="E236">
            <v>2369</v>
          </cell>
          <cell r="G236">
            <v>-49</v>
          </cell>
        </row>
        <row r="237">
          <cell r="E237">
            <v>2356</v>
          </cell>
          <cell r="G237">
            <v>-67</v>
          </cell>
        </row>
        <row r="238">
          <cell r="E238">
            <v>2367</v>
          </cell>
          <cell r="G238">
            <v>-44</v>
          </cell>
        </row>
        <row r="239">
          <cell r="E239">
            <v>2351</v>
          </cell>
          <cell r="G239">
            <v>-39</v>
          </cell>
        </row>
        <row r="240">
          <cell r="E240">
            <v>2355</v>
          </cell>
          <cell r="G240">
            <v>-45</v>
          </cell>
        </row>
        <row r="241">
          <cell r="E241">
            <v>2369</v>
          </cell>
          <cell r="G241">
            <v>-27</v>
          </cell>
        </row>
        <row r="242">
          <cell r="E242">
            <v>2393</v>
          </cell>
          <cell r="G242">
            <v>2</v>
          </cell>
        </row>
        <row r="243">
          <cell r="E243">
            <v>2363</v>
          </cell>
          <cell r="G243">
            <v>-33</v>
          </cell>
        </row>
        <row r="244">
          <cell r="E244">
            <v>2341</v>
          </cell>
          <cell r="G244">
            <v>-47</v>
          </cell>
        </row>
        <row r="245">
          <cell r="E245">
            <v>2357</v>
          </cell>
          <cell r="G245">
            <v>-40</v>
          </cell>
        </row>
        <row r="246">
          <cell r="E246">
            <v>2366</v>
          </cell>
          <cell r="G246">
            <v>-31</v>
          </cell>
        </row>
        <row r="247">
          <cell r="E247">
            <v>2360</v>
          </cell>
          <cell r="G247">
            <v>-36</v>
          </cell>
        </row>
        <row r="248">
          <cell r="E248">
            <v>2368</v>
          </cell>
          <cell r="G248">
            <v>-1</v>
          </cell>
        </row>
        <row r="249">
          <cell r="E249">
            <v>2356</v>
          </cell>
          <cell r="G249">
            <v>0</v>
          </cell>
        </row>
        <row r="250">
          <cell r="E250">
            <v>2347</v>
          </cell>
          <cell r="G250">
            <v>-20</v>
          </cell>
        </row>
        <row r="251">
          <cell r="E251">
            <v>2333</v>
          </cell>
          <cell r="G251">
            <v>-18</v>
          </cell>
        </row>
        <row r="252">
          <cell r="E252">
            <v>2334</v>
          </cell>
          <cell r="G252">
            <v>-21</v>
          </cell>
        </row>
        <row r="253">
          <cell r="G253">
            <v>-44</v>
          </cell>
        </row>
        <row r="254">
          <cell r="G254">
            <v>-73</v>
          </cell>
        </row>
        <row r="255">
          <cell r="G255">
            <v>-40</v>
          </cell>
        </row>
        <row r="256">
          <cell r="G256">
            <v>-29</v>
          </cell>
        </row>
      </sheetData>
      <sheetData sheetId="4">
        <row r="41">
          <cell r="E41">
            <v>2385</v>
          </cell>
        </row>
        <row r="42">
          <cell r="E42">
            <v>2362</v>
          </cell>
        </row>
        <row r="43">
          <cell r="E43">
            <v>2384</v>
          </cell>
        </row>
        <row r="44">
          <cell r="E44">
            <v>2340</v>
          </cell>
        </row>
        <row r="45">
          <cell r="E45">
            <v>2322</v>
          </cell>
        </row>
        <row r="46">
          <cell r="E46">
            <v>2312</v>
          </cell>
        </row>
        <row r="47">
          <cell r="E47">
            <v>2313</v>
          </cell>
        </row>
        <row r="48">
          <cell r="E48">
            <v>2310</v>
          </cell>
        </row>
        <row r="49">
          <cell r="E49">
            <v>2303</v>
          </cell>
        </row>
        <row r="50">
          <cell r="E50">
            <v>2279</v>
          </cell>
        </row>
        <row r="51">
          <cell r="E51">
            <v>2273</v>
          </cell>
        </row>
        <row r="52">
          <cell r="E52">
            <v>2263</v>
          </cell>
        </row>
        <row r="53">
          <cell r="E53">
            <v>2254</v>
          </cell>
        </row>
        <row r="54">
          <cell r="E54">
            <v>2263</v>
          </cell>
        </row>
        <row r="55">
          <cell r="E55">
            <v>2253</v>
          </cell>
        </row>
        <row r="56">
          <cell r="E56">
            <v>2242</v>
          </cell>
        </row>
        <row r="57">
          <cell r="E57">
            <v>2216</v>
          </cell>
        </row>
        <row r="58">
          <cell r="E58">
            <v>2204</v>
          </cell>
        </row>
        <row r="59">
          <cell r="E59">
            <v>2186</v>
          </cell>
        </row>
        <row r="60">
          <cell r="E60">
            <v>2204</v>
          </cell>
        </row>
        <row r="61">
          <cell r="E61">
            <v>2205</v>
          </cell>
        </row>
        <row r="62">
          <cell r="E62">
            <v>2198</v>
          </cell>
        </row>
        <row r="63">
          <cell r="E63">
            <v>2181</v>
          </cell>
        </row>
        <row r="64">
          <cell r="E64">
            <v>2183</v>
          </cell>
        </row>
        <row r="65">
          <cell r="E65">
            <v>2170</v>
          </cell>
        </row>
        <row r="66">
          <cell r="E66">
            <v>2160</v>
          </cell>
        </row>
        <row r="67">
          <cell r="E67">
            <v>2157</v>
          </cell>
        </row>
        <row r="68">
          <cell r="E68">
            <v>2155</v>
          </cell>
        </row>
        <row r="69">
          <cell r="E69">
            <v>2149</v>
          </cell>
        </row>
        <row r="70">
          <cell r="E70">
            <v>2141</v>
          </cell>
        </row>
        <row r="71">
          <cell r="E71">
            <v>2124</v>
          </cell>
        </row>
        <row r="72">
          <cell r="E72">
            <v>2099</v>
          </cell>
        </row>
        <row r="73">
          <cell r="E73">
            <v>2096</v>
          </cell>
        </row>
        <row r="74">
          <cell r="E74">
            <v>2087</v>
          </cell>
        </row>
        <row r="75">
          <cell r="E75">
            <v>2097</v>
          </cell>
        </row>
        <row r="76">
          <cell r="E76">
            <v>2082</v>
          </cell>
        </row>
        <row r="77">
          <cell r="E77">
            <v>2072</v>
          </cell>
        </row>
        <row r="78">
          <cell r="E78">
            <v>2079</v>
          </cell>
        </row>
        <row r="79">
          <cell r="E79">
            <v>2077</v>
          </cell>
        </row>
        <row r="80">
          <cell r="E80">
            <v>2076</v>
          </cell>
        </row>
        <row r="81">
          <cell r="E81">
            <v>2075</v>
          </cell>
        </row>
        <row r="82">
          <cell r="E82">
            <v>2084</v>
          </cell>
        </row>
        <row r="83">
          <cell r="E83">
            <v>2089</v>
          </cell>
        </row>
        <row r="84">
          <cell r="E84">
            <v>2088</v>
          </cell>
        </row>
        <row r="85">
          <cell r="E85">
            <v>2080</v>
          </cell>
        </row>
        <row r="86">
          <cell r="E86">
            <v>2086</v>
          </cell>
        </row>
        <row r="87">
          <cell r="E87">
            <v>2073</v>
          </cell>
        </row>
        <row r="88">
          <cell r="E88">
            <v>2074</v>
          </cell>
        </row>
        <row r="89">
          <cell r="E89">
            <v>2085</v>
          </cell>
        </row>
        <row r="90">
          <cell r="E90">
            <v>2085</v>
          </cell>
        </row>
        <row r="91">
          <cell r="E91">
            <v>2078</v>
          </cell>
        </row>
        <row r="92">
          <cell r="E92">
            <v>2078</v>
          </cell>
        </row>
        <row r="93">
          <cell r="E93">
            <v>2083</v>
          </cell>
        </row>
        <row r="94">
          <cell r="E94">
            <v>2080</v>
          </cell>
        </row>
        <row r="95">
          <cell r="E95">
            <v>2063</v>
          </cell>
        </row>
        <row r="96">
          <cell r="E96">
            <v>2067</v>
          </cell>
        </row>
        <row r="97">
          <cell r="E97">
            <v>2064</v>
          </cell>
        </row>
        <row r="98">
          <cell r="E98">
            <v>2056</v>
          </cell>
        </row>
        <row r="99">
          <cell r="E99">
            <v>2059</v>
          </cell>
        </row>
        <row r="100">
          <cell r="E100">
            <v>2050</v>
          </cell>
        </row>
        <row r="101">
          <cell r="E101">
            <v>2046</v>
          </cell>
        </row>
        <row r="102">
          <cell r="E102">
            <v>2036</v>
          </cell>
        </row>
        <row r="103">
          <cell r="E103">
            <v>2031</v>
          </cell>
        </row>
        <row r="104">
          <cell r="E104">
            <v>2028</v>
          </cell>
        </row>
        <row r="105">
          <cell r="E105">
            <v>2022</v>
          </cell>
        </row>
        <row r="106">
          <cell r="E106">
            <v>2011</v>
          </cell>
        </row>
        <row r="107">
          <cell r="E107">
            <v>2009</v>
          </cell>
        </row>
        <row r="108">
          <cell r="E108">
            <v>2004</v>
          </cell>
        </row>
        <row r="109">
          <cell r="E109">
            <v>2004</v>
          </cell>
        </row>
        <row r="110">
          <cell r="E110">
            <v>2003</v>
          </cell>
        </row>
        <row r="111">
          <cell r="E111">
            <v>1994</v>
          </cell>
        </row>
        <row r="112">
          <cell r="E112">
            <v>1992</v>
          </cell>
        </row>
        <row r="113">
          <cell r="E113">
            <v>1983</v>
          </cell>
        </row>
        <row r="114">
          <cell r="E114">
            <v>1981</v>
          </cell>
        </row>
        <row r="115">
          <cell r="E115">
            <v>1971</v>
          </cell>
        </row>
        <row r="116">
          <cell r="E116">
            <v>1969</v>
          </cell>
        </row>
        <row r="117">
          <cell r="E117">
            <v>1963</v>
          </cell>
        </row>
        <row r="118">
          <cell r="E118">
            <v>1969</v>
          </cell>
        </row>
        <row r="119">
          <cell r="E119">
            <v>1965</v>
          </cell>
        </row>
        <row r="120">
          <cell r="E120">
            <v>1961</v>
          </cell>
        </row>
        <row r="121">
          <cell r="E121">
            <v>1964</v>
          </cell>
        </row>
        <row r="122">
          <cell r="E122">
            <v>1956</v>
          </cell>
        </row>
        <row r="123">
          <cell r="E123">
            <v>1950</v>
          </cell>
        </row>
        <row r="124">
          <cell r="E124">
            <v>1944</v>
          </cell>
        </row>
        <row r="125">
          <cell r="E125">
            <v>1933</v>
          </cell>
          <cell r="G125">
            <v>-50</v>
          </cell>
        </row>
        <row r="126">
          <cell r="E126">
            <v>1935</v>
          </cell>
          <cell r="G126">
            <v>-46</v>
          </cell>
        </row>
        <row r="127">
          <cell r="E127">
            <v>1941</v>
          </cell>
          <cell r="G127">
            <v>-30</v>
          </cell>
        </row>
        <row r="128">
          <cell r="E128">
            <v>1928</v>
          </cell>
          <cell r="G128">
            <v>-41</v>
          </cell>
        </row>
        <row r="129">
          <cell r="E129">
            <v>1924</v>
          </cell>
          <cell r="G129">
            <v>-39</v>
          </cell>
        </row>
        <row r="130">
          <cell r="E130">
            <v>1922</v>
          </cell>
          <cell r="G130">
            <v>-47</v>
          </cell>
        </row>
        <row r="131">
          <cell r="E131">
            <v>1923</v>
          </cell>
          <cell r="G131">
            <v>-42</v>
          </cell>
        </row>
        <row r="132">
          <cell r="E132">
            <v>1914</v>
          </cell>
          <cell r="G132">
            <v>-47</v>
          </cell>
        </row>
        <row r="133">
          <cell r="E133">
            <v>1905</v>
          </cell>
          <cell r="G133">
            <v>-59</v>
          </cell>
        </row>
        <row r="134">
          <cell r="E134">
            <v>1899</v>
          </cell>
          <cell r="G134">
            <v>-57</v>
          </cell>
        </row>
        <row r="135">
          <cell r="E135">
            <v>1895</v>
          </cell>
          <cell r="G135">
            <v>-55</v>
          </cell>
        </row>
        <row r="136">
          <cell r="E136">
            <v>1890</v>
          </cell>
          <cell r="G136">
            <v>-54</v>
          </cell>
        </row>
        <row r="137">
          <cell r="E137">
            <v>1886</v>
          </cell>
          <cell r="G137">
            <v>-47</v>
          </cell>
        </row>
        <row r="138">
          <cell r="E138">
            <v>1881</v>
          </cell>
          <cell r="G138">
            <v>-54</v>
          </cell>
        </row>
        <row r="139">
          <cell r="E139">
            <v>1872</v>
          </cell>
          <cell r="G139">
            <v>-69</v>
          </cell>
        </row>
        <row r="140">
          <cell r="E140">
            <v>1867</v>
          </cell>
          <cell r="G140">
            <v>-61</v>
          </cell>
        </row>
        <row r="141">
          <cell r="E141">
            <v>1861</v>
          </cell>
          <cell r="G141">
            <v>-63</v>
          </cell>
        </row>
        <row r="142">
          <cell r="E142">
            <v>1856</v>
          </cell>
          <cell r="G142">
            <v>-66</v>
          </cell>
        </row>
        <row r="143">
          <cell r="E143">
            <v>1852</v>
          </cell>
          <cell r="G143">
            <v>-71</v>
          </cell>
        </row>
        <row r="144">
          <cell r="E144">
            <v>1843</v>
          </cell>
          <cell r="G144">
            <v>-71</v>
          </cell>
        </row>
        <row r="145">
          <cell r="E145">
            <v>1847</v>
          </cell>
          <cell r="G145">
            <v>-58</v>
          </cell>
        </row>
        <row r="146">
          <cell r="E146">
            <v>1840</v>
          </cell>
          <cell r="G146">
            <v>-59</v>
          </cell>
        </row>
        <row r="147">
          <cell r="E147">
            <v>1835</v>
          </cell>
          <cell r="G147">
            <v>-60</v>
          </cell>
        </row>
        <row r="148">
          <cell r="E148">
            <v>1828</v>
          </cell>
          <cell r="G148">
            <v>-62</v>
          </cell>
        </row>
        <row r="149">
          <cell r="E149">
            <v>1824</v>
          </cell>
          <cell r="G149">
            <v>-62</v>
          </cell>
        </row>
        <row r="150">
          <cell r="E150">
            <v>1826</v>
          </cell>
          <cell r="G150">
            <v>-55</v>
          </cell>
        </row>
        <row r="151">
          <cell r="E151">
            <v>1819</v>
          </cell>
          <cell r="G151">
            <v>-53</v>
          </cell>
        </row>
        <row r="152">
          <cell r="E152">
            <v>1814</v>
          </cell>
          <cell r="G152">
            <v>-53</v>
          </cell>
        </row>
        <row r="153">
          <cell r="E153">
            <v>1808</v>
          </cell>
          <cell r="G153">
            <v>-53</v>
          </cell>
        </row>
        <row r="154">
          <cell r="E154">
            <v>1790</v>
          </cell>
          <cell r="G154">
            <v>-66</v>
          </cell>
        </row>
        <row r="155">
          <cell r="E155">
            <v>1789</v>
          </cell>
          <cell r="G155">
            <v>-63</v>
          </cell>
        </row>
        <row r="156">
          <cell r="E156">
            <v>1785</v>
          </cell>
          <cell r="G156">
            <v>-58</v>
          </cell>
        </row>
        <row r="157">
          <cell r="E157">
            <v>1779</v>
          </cell>
          <cell r="G157">
            <v>-68</v>
          </cell>
        </row>
        <row r="158">
          <cell r="E158">
            <v>1772</v>
          </cell>
          <cell r="G158">
            <v>-68</v>
          </cell>
        </row>
        <row r="159">
          <cell r="E159">
            <v>1769</v>
          </cell>
          <cell r="G159">
            <v>-66</v>
          </cell>
        </row>
        <row r="160">
          <cell r="E160">
            <v>1763</v>
          </cell>
          <cell r="G160">
            <v>-65</v>
          </cell>
        </row>
        <row r="161">
          <cell r="E161">
            <v>1764</v>
          </cell>
          <cell r="G161">
            <v>-60</v>
          </cell>
        </row>
        <row r="162">
          <cell r="E162">
            <v>1758</v>
          </cell>
          <cell r="G162">
            <v>-68</v>
          </cell>
        </row>
        <row r="163">
          <cell r="E163">
            <v>1757</v>
          </cell>
          <cell r="G163">
            <v>-62</v>
          </cell>
        </row>
        <row r="164">
          <cell r="E164">
            <v>1756</v>
          </cell>
          <cell r="G164">
            <v>-58</v>
          </cell>
        </row>
        <row r="165">
          <cell r="E165">
            <v>1765</v>
          </cell>
          <cell r="G165">
            <v>-43</v>
          </cell>
        </row>
        <row r="166">
          <cell r="E166">
            <v>1747</v>
          </cell>
          <cell r="G166">
            <v>-43</v>
          </cell>
        </row>
        <row r="167">
          <cell r="E167">
            <v>1747</v>
          </cell>
          <cell r="G167">
            <v>-42</v>
          </cell>
        </row>
        <row r="168">
          <cell r="E168">
            <v>1743</v>
          </cell>
          <cell r="G168">
            <v>-42</v>
          </cell>
        </row>
        <row r="169">
          <cell r="E169">
            <v>1739</v>
          </cell>
          <cell r="G169">
            <v>-40</v>
          </cell>
        </row>
        <row r="170">
          <cell r="E170">
            <v>1737</v>
          </cell>
          <cell r="G170">
            <v>-35</v>
          </cell>
        </row>
        <row r="171">
          <cell r="E171">
            <v>1729</v>
          </cell>
          <cell r="G171">
            <v>-40</v>
          </cell>
        </row>
        <row r="172">
          <cell r="E172">
            <v>1722</v>
          </cell>
          <cell r="G172">
            <v>-41</v>
          </cell>
        </row>
        <row r="173">
          <cell r="E173">
            <v>1715</v>
          </cell>
          <cell r="G173">
            <v>-49</v>
          </cell>
        </row>
        <row r="174">
          <cell r="E174">
            <v>1713</v>
          </cell>
          <cell r="G174">
            <v>-45</v>
          </cell>
        </row>
        <row r="175">
          <cell r="E175">
            <v>1709</v>
          </cell>
          <cell r="G175">
            <v>-48</v>
          </cell>
        </row>
        <row r="176">
          <cell r="E176">
            <v>1706</v>
          </cell>
          <cell r="G176">
            <v>-50</v>
          </cell>
        </row>
        <row r="177">
          <cell r="E177">
            <v>1710</v>
          </cell>
          <cell r="G177">
            <v>-55</v>
          </cell>
        </row>
        <row r="178">
          <cell r="E178">
            <v>1700</v>
          </cell>
          <cell r="G178">
            <v>-47</v>
          </cell>
        </row>
        <row r="179">
          <cell r="E179">
            <v>1690</v>
          </cell>
          <cell r="G179">
            <v>-57</v>
          </cell>
        </row>
        <row r="180">
          <cell r="E180">
            <v>1684</v>
          </cell>
          <cell r="G180">
            <v>-59</v>
          </cell>
        </row>
        <row r="181">
          <cell r="E181">
            <v>1680</v>
          </cell>
          <cell r="G181">
            <v>-59</v>
          </cell>
        </row>
        <row r="182">
          <cell r="E182">
            <v>1670</v>
          </cell>
          <cell r="G182">
            <v>-67</v>
          </cell>
        </row>
        <row r="183">
          <cell r="E183">
            <v>1662</v>
          </cell>
          <cell r="G183">
            <v>-67</v>
          </cell>
        </row>
        <row r="184">
          <cell r="E184">
            <v>1663</v>
          </cell>
          <cell r="G184">
            <v>-59</v>
          </cell>
        </row>
        <row r="185">
          <cell r="E185">
            <v>1664</v>
          </cell>
          <cell r="G185">
            <v>-51</v>
          </cell>
        </row>
        <row r="186">
          <cell r="E186">
            <v>1666</v>
          </cell>
          <cell r="G186">
            <v>-47</v>
          </cell>
        </row>
        <row r="187">
          <cell r="E187">
            <v>1668</v>
          </cell>
          <cell r="G187">
            <v>-41</v>
          </cell>
        </row>
        <row r="188">
          <cell r="E188">
            <v>1666</v>
          </cell>
          <cell r="G188">
            <v>-40</v>
          </cell>
        </row>
        <row r="189">
          <cell r="E189">
            <v>1653</v>
          </cell>
          <cell r="G189">
            <v>-57</v>
          </cell>
        </row>
        <row r="190">
          <cell r="E190">
            <v>1649</v>
          </cell>
          <cell r="G190">
            <v>-51</v>
          </cell>
        </row>
        <row r="191">
          <cell r="E191">
            <v>1646</v>
          </cell>
          <cell r="G191">
            <v>-44</v>
          </cell>
        </row>
        <row r="192">
          <cell r="E192">
            <v>1643</v>
          </cell>
          <cell r="G192">
            <v>-41</v>
          </cell>
        </row>
        <row r="193">
          <cell r="E193">
            <v>1644</v>
          </cell>
          <cell r="G193">
            <v>-36</v>
          </cell>
        </row>
        <row r="194">
          <cell r="E194">
            <v>1642</v>
          </cell>
          <cell r="G194">
            <v>-28</v>
          </cell>
        </row>
        <row r="195">
          <cell r="E195">
            <v>1641</v>
          </cell>
          <cell r="G195">
            <v>-21</v>
          </cell>
        </row>
        <row r="196">
          <cell r="E196">
            <v>1639</v>
          </cell>
          <cell r="G196">
            <v>-24</v>
          </cell>
        </row>
        <row r="197">
          <cell r="E197">
            <v>1641</v>
          </cell>
          <cell r="G197">
            <v>-23</v>
          </cell>
        </row>
        <row r="198">
          <cell r="E198">
            <v>1650</v>
          </cell>
          <cell r="G198">
            <v>-16</v>
          </cell>
        </row>
        <row r="199">
          <cell r="E199">
            <v>1632</v>
          </cell>
          <cell r="G199">
            <v>-36</v>
          </cell>
        </row>
        <row r="200">
          <cell r="E200">
            <v>1627</v>
          </cell>
          <cell r="G200">
            <v>-39</v>
          </cell>
        </row>
        <row r="201">
          <cell r="E201">
            <v>1622</v>
          </cell>
          <cell r="G201">
            <v>-31</v>
          </cell>
        </row>
        <row r="202">
          <cell r="E202">
            <v>1617</v>
          </cell>
          <cell r="G202">
            <v>-32</v>
          </cell>
        </row>
        <row r="203">
          <cell r="E203">
            <v>1615</v>
          </cell>
          <cell r="G203">
            <v>-31</v>
          </cell>
        </row>
        <row r="204">
          <cell r="E204">
            <v>1616</v>
          </cell>
          <cell r="G204">
            <v>-27</v>
          </cell>
        </row>
        <row r="205">
          <cell r="E205">
            <v>1614</v>
          </cell>
          <cell r="G205">
            <v>-30</v>
          </cell>
        </row>
        <row r="206">
          <cell r="E206">
            <v>1615</v>
          </cell>
          <cell r="G206">
            <v>-27</v>
          </cell>
        </row>
        <row r="207">
          <cell r="E207">
            <v>1618</v>
          </cell>
          <cell r="G207">
            <v>-23</v>
          </cell>
        </row>
        <row r="208">
          <cell r="E208">
            <v>1616</v>
          </cell>
          <cell r="G208">
            <v>-23</v>
          </cell>
        </row>
        <row r="209">
          <cell r="E209">
            <v>1613</v>
          </cell>
          <cell r="G209">
            <v>-28</v>
          </cell>
        </row>
        <row r="210">
          <cell r="E210">
            <v>1608</v>
          </cell>
          <cell r="G210">
            <v>-42</v>
          </cell>
        </row>
        <row r="211">
          <cell r="E211">
            <v>1606</v>
          </cell>
          <cell r="G211">
            <v>-26</v>
          </cell>
        </row>
        <row r="212">
          <cell r="E212">
            <v>1608</v>
          </cell>
          <cell r="G212">
            <v>-19</v>
          </cell>
        </row>
        <row r="213">
          <cell r="E213">
            <v>1604</v>
          </cell>
          <cell r="G213">
            <v>-18</v>
          </cell>
        </row>
        <row r="214">
          <cell r="E214">
            <v>1631</v>
          </cell>
          <cell r="G214">
            <v>14</v>
          </cell>
        </row>
        <row r="215">
          <cell r="E215">
            <v>1636</v>
          </cell>
          <cell r="G215">
            <v>21</v>
          </cell>
        </row>
        <row r="216">
          <cell r="E216">
            <v>1631</v>
          </cell>
          <cell r="G216">
            <v>15</v>
          </cell>
        </row>
        <row r="217">
          <cell r="E217">
            <v>1632</v>
          </cell>
          <cell r="G217">
            <v>18</v>
          </cell>
        </row>
        <row r="218">
          <cell r="E218">
            <v>1631</v>
          </cell>
          <cell r="G218">
            <v>16</v>
          </cell>
        </row>
        <row r="219">
          <cell r="E219">
            <v>1627</v>
          </cell>
          <cell r="G219">
            <v>9</v>
          </cell>
        </row>
        <row r="220">
          <cell r="E220">
            <v>1624</v>
          </cell>
          <cell r="G220">
            <v>8</v>
          </cell>
        </row>
        <row r="221">
          <cell r="E221">
            <v>1616</v>
          </cell>
          <cell r="G221">
            <v>3</v>
          </cell>
        </row>
        <row r="222">
          <cell r="E222">
            <v>1598</v>
          </cell>
          <cell r="G222">
            <v>-10</v>
          </cell>
        </row>
        <row r="223">
          <cell r="E223">
            <v>1579</v>
          </cell>
          <cell r="G223">
            <v>-27</v>
          </cell>
        </row>
        <row r="224">
          <cell r="E224">
            <v>1578</v>
          </cell>
          <cell r="G224">
            <v>-30</v>
          </cell>
        </row>
        <row r="225">
          <cell r="E225">
            <v>1577</v>
          </cell>
          <cell r="G225">
            <v>-27</v>
          </cell>
        </row>
        <row r="226">
          <cell r="E226">
            <v>1569</v>
          </cell>
          <cell r="G226">
            <v>-62</v>
          </cell>
        </row>
        <row r="227">
          <cell r="E227">
            <v>1567</v>
          </cell>
          <cell r="G227">
            <v>-69</v>
          </cell>
        </row>
        <row r="228">
          <cell r="E228">
            <v>1565</v>
          </cell>
          <cell r="G228">
            <v>-66</v>
          </cell>
        </row>
        <row r="229">
          <cell r="E229">
            <v>1559</v>
          </cell>
          <cell r="G229">
            <v>-73</v>
          </cell>
        </row>
        <row r="230">
          <cell r="E230">
            <v>1553</v>
          </cell>
          <cell r="G230">
            <v>-78</v>
          </cell>
        </row>
        <row r="231">
          <cell r="E231">
            <v>1549</v>
          </cell>
          <cell r="G231">
            <v>-78</v>
          </cell>
        </row>
        <row r="232">
          <cell r="E232">
            <v>1550</v>
          </cell>
          <cell r="G232">
            <v>-74</v>
          </cell>
        </row>
        <row r="233">
          <cell r="E233">
            <v>1547</v>
          </cell>
          <cell r="G233">
            <v>-69</v>
          </cell>
        </row>
        <row r="234">
          <cell r="E234">
            <v>1548</v>
          </cell>
          <cell r="G234">
            <v>-50</v>
          </cell>
        </row>
        <row r="235">
          <cell r="E235">
            <v>1549</v>
          </cell>
          <cell r="G235">
            <v>-30</v>
          </cell>
        </row>
        <row r="236">
          <cell r="E236">
            <v>1549</v>
          </cell>
          <cell r="G236">
            <v>-29</v>
          </cell>
        </row>
        <row r="237">
          <cell r="E237">
            <v>1549</v>
          </cell>
          <cell r="G237">
            <v>-28</v>
          </cell>
        </row>
        <row r="238">
          <cell r="E238">
            <v>1548</v>
          </cell>
          <cell r="G238">
            <v>-21</v>
          </cell>
        </row>
        <row r="239">
          <cell r="E239">
            <v>1545</v>
          </cell>
          <cell r="G239">
            <v>-22</v>
          </cell>
        </row>
        <row r="240">
          <cell r="E240">
            <v>1584</v>
          </cell>
          <cell r="G240">
            <v>19</v>
          </cell>
        </row>
        <row r="241">
          <cell r="E241">
            <v>1583</v>
          </cell>
          <cell r="G241">
            <v>24</v>
          </cell>
        </row>
        <row r="242">
          <cell r="E242">
            <v>1579</v>
          </cell>
          <cell r="G242">
            <v>26</v>
          </cell>
        </row>
        <row r="243">
          <cell r="E243">
            <v>1575</v>
          </cell>
          <cell r="G243">
            <v>26</v>
          </cell>
        </row>
        <row r="244">
          <cell r="E244">
            <v>1573</v>
          </cell>
          <cell r="G244">
            <v>23</v>
          </cell>
        </row>
        <row r="245">
          <cell r="E245">
            <v>1569</v>
          </cell>
          <cell r="G245">
            <v>22</v>
          </cell>
        </row>
        <row r="246">
          <cell r="E246">
            <v>1568</v>
          </cell>
          <cell r="G246">
            <v>20</v>
          </cell>
        </row>
        <row r="247">
          <cell r="E247">
            <v>1567</v>
          </cell>
          <cell r="G247">
            <v>18</v>
          </cell>
        </row>
        <row r="248">
          <cell r="E248">
            <v>1569</v>
          </cell>
          <cell r="G248">
            <v>20</v>
          </cell>
        </row>
        <row r="249">
          <cell r="E249">
            <v>1568</v>
          </cell>
          <cell r="G249">
            <v>19</v>
          </cell>
        </row>
        <row r="250">
          <cell r="E250">
            <v>1563</v>
          </cell>
          <cell r="G250">
            <v>15</v>
          </cell>
        </row>
        <row r="251">
          <cell r="E251">
            <v>1562</v>
          </cell>
          <cell r="G251">
            <v>17</v>
          </cell>
        </row>
        <row r="252">
          <cell r="E252">
            <v>1561</v>
          </cell>
          <cell r="G252">
            <v>-23</v>
          </cell>
        </row>
        <row r="253">
          <cell r="G253">
            <v>-23</v>
          </cell>
        </row>
        <row r="254">
          <cell r="G254">
            <v>-18</v>
          </cell>
        </row>
        <row r="255">
          <cell r="G255">
            <v>-16</v>
          </cell>
        </row>
        <row r="256">
          <cell r="G256">
            <v>-17</v>
          </cell>
        </row>
      </sheetData>
      <sheetData sheetId="5">
        <row r="41">
          <cell r="E41">
            <v>15444</v>
          </cell>
        </row>
        <row r="42">
          <cell r="E42">
            <v>15548</v>
          </cell>
        </row>
        <row r="43">
          <cell r="E43">
            <v>15521</v>
          </cell>
        </row>
        <row r="44">
          <cell r="E44">
            <v>15620</v>
          </cell>
        </row>
        <row r="45">
          <cell r="E45">
            <v>15528</v>
          </cell>
        </row>
        <row r="46">
          <cell r="E46">
            <v>15511</v>
          </cell>
        </row>
        <row r="47">
          <cell r="E47">
            <v>15597</v>
          </cell>
        </row>
        <row r="48">
          <cell r="E48">
            <v>15782</v>
          </cell>
        </row>
        <row r="49">
          <cell r="E49">
            <v>15844</v>
          </cell>
        </row>
        <row r="50">
          <cell r="E50">
            <v>15870</v>
          </cell>
        </row>
        <row r="51">
          <cell r="E51">
            <v>15859</v>
          </cell>
        </row>
        <row r="52">
          <cell r="E52">
            <v>16177</v>
          </cell>
        </row>
        <row r="53">
          <cell r="E53">
            <v>16045</v>
          </cell>
        </row>
        <row r="54">
          <cell r="E54">
            <v>16124</v>
          </cell>
        </row>
        <row r="55">
          <cell r="E55">
            <v>16242</v>
          </cell>
        </row>
        <row r="56">
          <cell r="E56">
            <v>16218</v>
          </cell>
        </row>
        <row r="57">
          <cell r="E57">
            <v>16265</v>
          </cell>
        </row>
        <row r="58">
          <cell r="E58">
            <v>16375</v>
          </cell>
        </row>
        <row r="59">
          <cell r="E59">
            <v>16207</v>
          </cell>
        </row>
        <row r="60">
          <cell r="E60">
            <v>16529</v>
          </cell>
        </row>
        <row r="61">
          <cell r="E61">
            <v>16420</v>
          </cell>
        </row>
        <row r="62">
          <cell r="E62">
            <v>16413</v>
          </cell>
        </row>
        <row r="63">
          <cell r="E63">
            <v>16547</v>
          </cell>
        </row>
        <row r="64">
          <cell r="E64">
            <v>16592</v>
          </cell>
        </row>
        <row r="65">
          <cell r="E65">
            <v>16604</v>
          </cell>
        </row>
        <row r="66">
          <cell r="E66">
            <v>16647</v>
          </cell>
        </row>
        <row r="67">
          <cell r="E67">
            <v>16684</v>
          </cell>
        </row>
        <row r="68">
          <cell r="E68">
            <v>16691</v>
          </cell>
        </row>
        <row r="69">
          <cell r="E69">
            <v>16745</v>
          </cell>
        </row>
        <row r="70">
          <cell r="E70">
            <v>16739</v>
          </cell>
        </row>
        <row r="71">
          <cell r="E71">
            <v>16844</v>
          </cell>
        </row>
        <row r="72">
          <cell r="E72">
            <v>17011</v>
          </cell>
        </row>
        <row r="73">
          <cell r="E73">
            <v>17041</v>
          </cell>
        </row>
        <row r="74">
          <cell r="E74">
            <v>17078</v>
          </cell>
        </row>
        <row r="75">
          <cell r="E75">
            <v>17115</v>
          </cell>
        </row>
        <row r="76">
          <cell r="E76">
            <v>17182</v>
          </cell>
        </row>
        <row r="77">
          <cell r="E77">
            <v>17190</v>
          </cell>
        </row>
        <row r="78">
          <cell r="E78">
            <v>17328</v>
          </cell>
        </row>
        <row r="79">
          <cell r="E79">
            <v>17314</v>
          </cell>
        </row>
        <row r="80">
          <cell r="E80">
            <v>17349</v>
          </cell>
        </row>
        <row r="81">
          <cell r="E81">
            <v>17427</v>
          </cell>
        </row>
        <row r="82">
          <cell r="E82">
            <v>17384</v>
          </cell>
        </row>
        <row r="83">
          <cell r="E83">
            <v>17421</v>
          </cell>
        </row>
        <row r="84">
          <cell r="E84">
            <v>17454</v>
          </cell>
        </row>
        <row r="85">
          <cell r="E85">
            <v>17547</v>
          </cell>
        </row>
        <row r="86">
          <cell r="E86">
            <v>17602</v>
          </cell>
        </row>
        <row r="87">
          <cell r="E87">
            <v>17618</v>
          </cell>
        </row>
        <row r="88">
          <cell r="E88">
            <v>17725</v>
          </cell>
        </row>
        <row r="89">
          <cell r="E89">
            <v>17741</v>
          </cell>
        </row>
        <row r="90">
          <cell r="E90">
            <v>17821</v>
          </cell>
        </row>
        <row r="91">
          <cell r="E91">
            <v>17793</v>
          </cell>
        </row>
        <row r="92">
          <cell r="E92">
            <v>17875</v>
          </cell>
        </row>
        <row r="93">
          <cell r="E93">
            <v>17943</v>
          </cell>
        </row>
        <row r="94">
          <cell r="E94">
            <v>17963</v>
          </cell>
        </row>
        <row r="95">
          <cell r="E95">
            <v>17913</v>
          </cell>
        </row>
        <row r="96">
          <cell r="E96">
            <v>18039</v>
          </cell>
        </row>
        <row r="97">
          <cell r="E97">
            <v>18097</v>
          </cell>
        </row>
        <row r="98">
          <cell r="E98">
            <v>18160</v>
          </cell>
        </row>
        <row r="99">
          <cell r="E99">
            <v>18249</v>
          </cell>
        </row>
        <row r="100">
          <cell r="E100">
            <v>18320</v>
          </cell>
        </row>
        <row r="101">
          <cell r="E101">
            <v>18357</v>
          </cell>
        </row>
        <row r="102">
          <cell r="E102">
            <v>18437</v>
          </cell>
        </row>
        <row r="103">
          <cell r="E103">
            <v>18449</v>
          </cell>
        </row>
        <row r="104">
          <cell r="E104">
            <v>18509</v>
          </cell>
        </row>
        <row r="105">
          <cell r="E105">
            <v>18642</v>
          </cell>
        </row>
        <row r="106">
          <cell r="E106">
            <v>18712</v>
          </cell>
        </row>
        <row r="107">
          <cell r="E107">
            <v>18653</v>
          </cell>
        </row>
        <row r="108">
          <cell r="E108">
            <v>18822</v>
          </cell>
        </row>
        <row r="109">
          <cell r="E109">
            <v>18884</v>
          </cell>
        </row>
        <row r="110">
          <cell r="E110">
            <v>18849</v>
          </cell>
        </row>
        <row r="111">
          <cell r="E111">
            <v>18930</v>
          </cell>
        </row>
        <row r="112">
          <cell r="E112">
            <v>19124</v>
          </cell>
        </row>
        <row r="113">
          <cell r="E113">
            <v>18937</v>
          </cell>
        </row>
        <row r="114">
          <cell r="E114">
            <v>19099</v>
          </cell>
        </row>
        <row r="115">
          <cell r="E115">
            <v>19083</v>
          </cell>
        </row>
        <row r="116">
          <cell r="E116">
            <v>19082</v>
          </cell>
        </row>
        <row r="117">
          <cell r="E117">
            <v>19132</v>
          </cell>
        </row>
        <row r="118">
          <cell r="E118">
            <v>19120</v>
          </cell>
        </row>
        <row r="119">
          <cell r="E119">
            <v>19140</v>
          </cell>
        </row>
        <row r="120">
          <cell r="E120">
            <v>19137</v>
          </cell>
        </row>
        <row r="121">
          <cell r="E121">
            <v>19284</v>
          </cell>
        </row>
        <row r="122">
          <cell r="E122">
            <v>19211</v>
          </cell>
        </row>
        <row r="123">
          <cell r="E123">
            <v>19395</v>
          </cell>
        </row>
        <row r="124">
          <cell r="E124">
            <v>19331</v>
          </cell>
        </row>
        <row r="125">
          <cell r="E125">
            <v>19437</v>
          </cell>
          <cell r="G125">
            <v>500</v>
          </cell>
        </row>
        <row r="126">
          <cell r="E126">
            <v>19544</v>
          </cell>
          <cell r="G126">
            <v>445</v>
          </cell>
        </row>
        <row r="127">
          <cell r="E127">
            <v>19456</v>
          </cell>
          <cell r="G127">
            <v>373</v>
          </cell>
        </row>
        <row r="128">
          <cell r="E128">
            <v>19627</v>
          </cell>
          <cell r="G128">
            <v>545</v>
          </cell>
        </row>
        <row r="129">
          <cell r="E129">
            <v>19622</v>
          </cell>
          <cell r="G129">
            <v>490</v>
          </cell>
        </row>
        <row r="130">
          <cell r="E130">
            <v>19586</v>
          </cell>
          <cell r="G130">
            <v>466</v>
          </cell>
        </row>
        <row r="131">
          <cell r="E131">
            <v>19682</v>
          </cell>
          <cell r="G131">
            <v>542</v>
          </cell>
        </row>
        <row r="132">
          <cell r="E132">
            <v>19868</v>
          </cell>
          <cell r="G132">
            <v>731</v>
          </cell>
        </row>
        <row r="133">
          <cell r="E133">
            <v>19860</v>
          </cell>
          <cell r="G133">
            <v>576</v>
          </cell>
        </row>
        <row r="134">
          <cell r="E134">
            <v>19882</v>
          </cell>
          <cell r="G134">
            <v>671</v>
          </cell>
        </row>
        <row r="135">
          <cell r="E135">
            <v>19999</v>
          </cell>
          <cell r="G135">
            <v>604</v>
          </cell>
        </row>
        <row r="136">
          <cell r="E136">
            <v>20234</v>
          </cell>
          <cell r="G136">
            <v>903</v>
          </cell>
        </row>
        <row r="137">
          <cell r="E137">
            <v>20293</v>
          </cell>
          <cell r="G137">
            <v>856</v>
          </cell>
        </row>
        <row r="138">
          <cell r="E138">
            <v>20309</v>
          </cell>
          <cell r="G138">
            <v>765</v>
          </cell>
        </row>
        <row r="139">
          <cell r="E139">
            <v>20371</v>
          </cell>
          <cell r="G139">
            <v>915</v>
          </cell>
        </row>
        <row r="140">
          <cell r="E140">
            <v>20344</v>
          </cell>
          <cell r="G140">
            <v>717</v>
          </cell>
        </row>
        <row r="141">
          <cell r="E141">
            <v>20502</v>
          </cell>
          <cell r="G141">
            <v>880</v>
          </cell>
        </row>
        <row r="142">
          <cell r="E142">
            <v>20441</v>
          </cell>
          <cell r="G142">
            <v>855</v>
          </cell>
        </row>
        <row r="143">
          <cell r="E143">
            <v>20526</v>
          </cell>
          <cell r="G143">
            <v>844</v>
          </cell>
        </row>
        <row r="144">
          <cell r="E144">
            <v>20543</v>
          </cell>
          <cell r="G144">
            <v>675</v>
          </cell>
        </row>
        <row r="145">
          <cell r="E145">
            <v>20659</v>
          </cell>
          <cell r="G145">
            <v>799</v>
          </cell>
        </row>
        <row r="146">
          <cell r="E146">
            <v>20852</v>
          </cell>
          <cell r="G146">
            <v>970</v>
          </cell>
        </row>
        <row r="147">
          <cell r="E147">
            <v>20923</v>
          </cell>
          <cell r="G147">
            <v>924</v>
          </cell>
        </row>
        <row r="148">
          <cell r="E148">
            <v>20805</v>
          </cell>
          <cell r="G148">
            <v>571</v>
          </cell>
        </row>
        <row r="149">
          <cell r="E149">
            <v>20779</v>
          </cell>
          <cell r="G149">
            <v>486</v>
          </cell>
        </row>
        <row r="150">
          <cell r="E150">
            <v>20854</v>
          </cell>
          <cell r="G150">
            <v>545</v>
          </cell>
        </row>
        <row r="151">
          <cell r="E151">
            <v>20868</v>
          </cell>
          <cell r="G151">
            <v>497</v>
          </cell>
        </row>
        <row r="152">
          <cell r="E152">
            <v>20885</v>
          </cell>
          <cell r="G152">
            <v>541</v>
          </cell>
        </row>
        <row r="153">
          <cell r="E153">
            <v>20921</v>
          </cell>
          <cell r="G153">
            <v>419</v>
          </cell>
        </row>
        <row r="154">
          <cell r="E154">
            <v>20604</v>
          </cell>
          <cell r="G154">
            <v>163</v>
          </cell>
        </row>
        <row r="155">
          <cell r="E155">
            <v>20667</v>
          </cell>
          <cell r="G155">
            <v>141</v>
          </cell>
        </row>
        <row r="156">
          <cell r="E156">
            <v>20776</v>
          </cell>
          <cell r="G156">
            <v>233</v>
          </cell>
        </row>
        <row r="157">
          <cell r="E157">
            <v>20891</v>
          </cell>
          <cell r="G157">
            <v>232</v>
          </cell>
        </row>
        <row r="158">
          <cell r="E158">
            <v>20912</v>
          </cell>
          <cell r="G158">
            <v>60</v>
          </cell>
        </row>
        <row r="159">
          <cell r="E159">
            <v>21061</v>
          </cell>
          <cell r="G159">
            <v>138</v>
          </cell>
        </row>
        <row r="160">
          <cell r="E160">
            <v>20994</v>
          </cell>
          <cell r="G160">
            <v>189</v>
          </cell>
        </row>
        <row r="161">
          <cell r="E161">
            <v>21093</v>
          </cell>
          <cell r="G161">
            <v>314</v>
          </cell>
        </row>
        <row r="162">
          <cell r="E162">
            <v>21139</v>
          </cell>
          <cell r="G162">
            <v>285</v>
          </cell>
        </row>
        <row r="163">
          <cell r="E163">
            <v>21156</v>
          </cell>
          <cell r="G163">
            <v>288</v>
          </cell>
        </row>
        <row r="164">
          <cell r="E164">
            <v>21120</v>
          </cell>
          <cell r="G164">
            <v>235</v>
          </cell>
        </row>
        <row r="165">
          <cell r="E165">
            <v>21203</v>
          </cell>
          <cell r="G165">
            <v>282</v>
          </cell>
        </row>
        <row r="166">
          <cell r="E166">
            <v>21210</v>
          </cell>
          <cell r="G166">
            <v>606</v>
          </cell>
        </row>
        <row r="167">
          <cell r="E167">
            <v>21305</v>
          </cell>
          <cell r="G167">
            <v>638</v>
          </cell>
        </row>
        <row r="168">
          <cell r="E168">
            <v>21497</v>
          </cell>
          <cell r="G168">
            <v>721</v>
          </cell>
        </row>
        <row r="169">
          <cell r="E169">
            <v>21548</v>
          </cell>
          <cell r="G169">
            <v>657</v>
          </cell>
        </row>
        <row r="170">
          <cell r="E170">
            <v>21658</v>
          </cell>
          <cell r="G170">
            <v>746</v>
          </cell>
        </row>
        <row r="171">
          <cell r="E171">
            <v>21697</v>
          </cell>
          <cell r="G171">
            <v>636</v>
          </cell>
        </row>
        <row r="172">
          <cell r="E172">
            <v>21848</v>
          </cell>
          <cell r="G172">
            <v>854</v>
          </cell>
        </row>
        <row r="173">
          <cell r="E173">
            <v>21884</v>
          </cell>
          <cell r="G173">
            <v>791</v>
          </cell>
        </row>
        <row r="174">
          <cell r="E174">
            <v>21961</v>
          </cell>
          <cell r="G174">
            <v>822</v>
          </cell>
        </row>
        <row r="175">
          <cell r="E175">
            <v>21941</v>
          </cell>
          <cell r="G175">
            <v>785</v>
          </cell>
        </row>
        <row r="176">
          <cell r="E176">
            <v>21975</v>
          </cell>
          <cell r="G176">
            <v>855</v>
          </cell>
        </row>
        <row r="177">
          <cell r="E177">
            <v>22357</v>
          </cell>
          <cell r="G177">
            <v>1154</v>
          </cell>
        </row>
        <row r="178">
          <cell r="E178">
            <v>22171</v>
          </cell>
          <cell r="G178">
            <v>961</v>
          </cell>
        </row>
        <row r="179">
          <cell r="E179">
            <v>22365</v>
          </cell>
          <cell r="G179">
            <v>1060</v>
          </cell>
        </row>
        <row r="180">
          <cell r="E180">
            <v>22376</v>
          </cell>
          <cell r="G180">
            <v>879</v>
          </cell>
        </row>
        <row r="181">
          <cell r="E181">
            <v>22517</v>
          </cell>
          <cell r="G181">
            <v>969</v>
          </cell>
        </row>
        <row r="182">
          <cell r="E182">
            <v>22549</v>
          </cell>
          <cell r="G182">
            <v>891</v>
          </cell>
        </row>
        <row r="183">
          <cell r="E183">
            <v>22758</v>
          </cell>
          <cell r="G183">
            <v>1061</v>
          </cell>
        </row>
        <row r="184">
          <cell r="E184">
            <v>22606</v>
          </cell>
          <cell r="G184">
            <v>758</v>
          </cell>
        </row>
        <row r="185">
          <cell r="E185">
            <v>22845</v>
          </cell>
          <cell r="G185">
            <v>961</v>
          </cell>
        </row>
        <row r="186">
          <cell r="E186">
            <v>22957</v>
          </cell>
          <cell r="G186">
            <v>996</v>
          </cell>
        </row>
        <row r="187">
          <cell r="E187">
            <v>23128</v>
          </cell>
          <cell r="G187">
            <v>1187</v>
          </cell>
        </row>
        <row r="188">
          <cell r="E188">
            <v>22969</v>
          </cell>
          <cell r="G188">
            <v>994</v>
          </cell>
        </row>
        <row r="189">
          <cell r="E189">
            <v>23068</v>
          </cell>
          <cell r="G189">
            <v>711</v>
          </cell>
        </row>
        <row r="190">
          <cell r="E190">
            <v>23034</v>
          </cell>
          <cell r="G190">
            <v>863</v>
          </cell>
        </row>
        <row r="191">
          <cell r="E191">
            <v>22999</v>
          </cell>
          <cell r="G191">
            <v>634</v>
          </cell>
        </row>
        <row r="192">
          <cell r="E192">
            <v>23069</v>
          </cell>
          <cell r="G192">
            <v>693</v>
          </cell>
        </row>
        <row r="193">
          <cell r="E193">
            <v>23106</v>
          </cell>
          <cell r="G193">
            <v>589</v>
          </cell>
        </row>
        <row r="194">
          <cell r="E194">
            <v>23154</v>
          </cell>
          <cell r="G194">
            <v>605</v>
          </cell>
        </row>
        <row r="195">
          <cell r="E195">
            <v>23187</v>
          </cell>
          <cell r="G195">
            <v>429</v>
          </cell>
        </row>
        <row r="196">
          <cell r="E196">
            <v>23183</v>
          </cell>
          <cell r="G196">
            <v>577</v>
          </cell>
        </row>
        <row r="197">
          <cell r="E197">
            <v>23210</v>
          </cell>
          <cell r="G197">
            <v>365</v>
          </cell>
        </row>
        <row r="198">
          <cell r="E198">
            <v>23191</v>
          </cell>
          <cell r="G198">
            <v>234</v>
          </cell>
        </row>
        <row r="199">
          <cell r="E199">
            <v>23303</v>
          </cell>
          <cell r="G199">
            <v>175</v>
          </cell>
        </row>
        <row r="200">
          <cell r="E200">
            <v>23307</v>
          </cell>
          <cell r="G200">
            <v>338</v>
          </cell>
        </row>
        <row r="201">
          <cell r="E201">
            <v>23382</v>
          </cell>
          <cell r="G201">
            <v>314</v>
          </cell>
        </row>
        <row r="202">
          <cell r="E202">
            <v>23331</v>
          </cell>
          <cell r="G202">
            <v>297</v>
          </cell>
        </row>
        <row r="203">
          <cell r="E203">
            <v>23295</v>
          </cell>
          <cell r="G203">
            <v>296</v>
          </cell>
        </row>
        <row r="204">
          <cell r="E204">
            <v>23337</v>
          </cell>
          <cell r="G204">
            <v>268</v>
          </cell>
        </row>
        <row r="205">
          <cell r="E205">
            <v>23384</v>
          </cell>
          <cell r="G205">
            <v>278</v>
          </cell>
        </row>
        <row r="206">
          <cell r="E206">
            <v>23397</v>
          </cell>
          <cell r="G206">
            <v>243</v>
          </cell>
        </row>
        <row r="207">
          <cell r="E207">
            <v>23328</v>
          </cell>
          <cell r="G207">
            <v>141</v>
          </cell>
        </row>
        <row r="208">
          <cell r="E208">
            <v>23349</v>
          </cell>
          <cell r="G208">
            <v>166</v>
          </cell>
        </row>
        <row r="209">
          <cell r="E209">
            <v>23463</v>
          </cell>
          <cell r="G209">
            <v>253</v>
          </cell>
        </row>
        <row r="210">
          <cell r="E210">
            <v>23441</v>
          </cell>
          <cell r="G210">
            <v>250</v>
          </cell>
        </row>
        <row r="211">
          <cell r="E211">
            <v>23504</v>
          </cell>
          <cell r="G211">
            <v>201</v>
          </cell>
        </row>
        <row r="212">
          <cell r="E212">
            <v>23509</v>
          </cell>
          <cell r="G212">
            <v>202</v>
          </cell>
        </row>
        <row r="213">
          <cell r="E213">
            <v>23528</v>
          </cell>
          <cell r="G213">
            <v>146</v>
          </cell>
        </row>
        <row r="214">
          <cell r="E214">
            <v>23525</v>
          </cell>
          <cell r="G214">
            <v>194</v>
          </cell>
        </row>
        <row r="215">
          <cell r="E215">
            <v>23451</v>
          </cell>
          <cell r="G215">
            <v>156</v>
          </cell>
        </row>
        <row r="216">
          <cell r="E216">
            <v>23546</v>
          </cell>
          <cell r="G216">
            <v>209</v>
          </cell>
        </row>
        <row r="217">
          <cell r="E217">
            <v>23554</v>
          </cell>
          <cell r="G217">
            <v>170</v>
          </cell>
        </row>
        <row r="218">
          <cell r="E218">
            <v>23582</v>
          </cell>
          <cell r="G218">
            <v>185</v>
          </cell>
        </row>
        <row r="219">
          <cell r="E219">
            <v>23612</v>
          </cell>
          <cell r="G219">
            <v>284</v>
          </cell>
        </row>
        <row r="220">
          <cell r="E220">
            <v>23608</v>
          </cell>
          <cell r="G220">
            <v>259</v>
          </cell>
        </row>
        <row r="221">
          <cell r="E221">
            <v>23682</v>
          </cell>
          <cell r="G221">
            <v>219</v>
          </cell>
        </row>
        <row r="222">
          <cell r="E222">
            <v>23662</v>
          </cell>
          <cell r="G222">
            <v>221</v>
          </cell>
        </row>
        <row r="223">
          <cell r="E223">
            <v>23613</v>
          </cell>
          <cell r="G223">
            <v>109</v>
          </cell>
        </row>
        <row r="224">
          <cell r="E224">
            <v>23589</v>
          </cell>
          <cell r="G224">
            <v>80</v>
          </cell>
        </row>
        <row r="225">
          <cell r="E225">
            <v>23634</v>
          </cell>
          <cell r="G225">
            <v>106</v>
          </cell>
        </row>
        <row r="226">
          <cell r="E226">
            <v>23635</v>
          </cell>
          <cell r="G226">
            <v>110</v>
          </cell>
        </row>
        <row r="227">
          <cell r="E227">
            <v>23575</v>
          </cell>
          <cell r="G227">
            <v>124</v>
          </cell>
        </row>
        <row r="228">
          <cell r="E228">
            <v>23621</v>
          </cell>
          <cell r="G228">
            <v>75</v>
          </cell>
        </row>
        <row r="229">
          <cell r="E229">
            <v>23648</v>
          </cell>
          <cell r="G229">
            <v>94</v>
          </cell>
        </row>
        <row r="230">
          <cell r="E230">
            <v>23726</v>
          </cell>
          <cell r="G230">
            <v>144</v>
          </cell>
        </row>
        <row r="231">
          <cell r="E231">
            <v>23720</v>
          </cell>
          <cell r="G231">
            <v>108</v>
          </cell>
        </row>
        <row r="232">
          <cell r="E232">
            <v>23811</v>
          </cell>
          <cell r="G232">
            <v>203</v>
          </cell>
        </row>
        <row r="233">
          <cell r="E233">
            <v>23810</v>
          </cell>
          <cell r="G233">
            <v>128</v>
          </cell>
        </row>
        <row r="234">
          <cell r="E234">
            <v>23861</v>
          </cell>
          <cell r="G234">
            <v>199</v>
          </cell>
        </row>
        <row r="235">
          <cell r="E235">
            <v>23833</v>
          </cell>
          <cell r="G235">
            <v>220</v>
          </cell>
        </row>
        <row r="236">
          <cell r="E236">
            <v>23809</v>
          </cell>
          <cell r="G236">
            <v>220</v>
          </cell>
        </row>
        <row r="237">
          <cell r="E237">
            <v>23866</v>
          </cell>
          <cell r="G237">
            <v>232</v>
          </cell>
        </row>
        <row r="238">
          <cell r="E238">
            <v>23920</v>
          </cell>
          <cell r="G238">
            <v>285</v>
          </cell>
        </row>
        <row r="239">
          <cell r="E239">
            <v>23934</v>
          </cell>
          <cell r="G239">
            <v>359</v>
          </cell>
        </row>
        <row r="240">
          <cell r="E240">
            <v>24073</v>
          </cell>
          <cell r="G240">
            <v>452</v>
          </cell>
        </row>
        <row r="241">
          <cell r="E241">
            <v>23975</v>
          </cell>
          <cell r="G241">
            <v>327</v>
          </cell>
        </row>
        <row r="242">
          <cell r="E242">
            <v>24021</v>
          </cell>
          <cell r="G242">
            <v>295</v>
          </cell>
        </row>
        <row r="243">
          <cell r="E243">
            <v>24155</v>
          </cell>
          <cell r="G243">
            <v>435</v>
          </cell>
        </row>
        <row r="244">
          <cell r="E244">
            <v>23985</v>
          </cell>
          <cell r="G244">
            <v>174</v>
          </cell>
        </row>
        <row r="245">
          <cell r="E245">
            <v>23976</v>
          </cell>
          <cell r="G245">
            <v>166</v>
          </cell>
        </row>
        <row r="246">
          <cell r="E246">
            <v>24035</v>
          </cell>
          <cell r="G246">
            <v>174</v>
          </cell>
        </row>
        <row r="247">
          <cell r="E247">
            <v>24060</v>
          </cell>
          <cell r="G247">
            <v>227</v>
          </cell>
        </row>
        <row r="248">
          <cell r="E248">
            <v>24042</v>
          </cell>
          <cell r="G248">
            <v>233</v>
          </cell>
        </row>
        <row r="249">
          <cell r="E249">
            <v>24098</v>
          </cell>
          <cell r="G249">
            <v>232</v>
          </cell>
        </row>
        <row r="250">
          <cell r="E250">
            <v>24085</v>
          </cell>
          <cell r="G250">
            <v>165</v>
          </cell>
        </row>
        <row r="251">
          <cell r="E251">
            <v>24023</v>
          </cell>
          <cell r="G251">
            <v>89</v>
          </cell>
        </row>
        <row r="252">
          <cell r="E252">
            <v>24119</v>
          </cell>
          <cell r="G252">
            <v>46</v>
          </cell>
        </row>
        <row r="253">
          <cell r="G253">
            <v>147</v>
          </cell>
        </row>
        <row r="254">
          <cell r="G254">
            <v>147</v>
          </cell>
        </row>
        <row r="255">
          <cell r="G255">
            <v>125</v>
          </cell>
        </row>
        <row r="256">
          <cell r="G256">
            <v>169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PC wSEB"/>
      <sheetName val="SEB"/>
      <sheetName val="FPCwoSEB"/>
      <sheetName val="Annual"/>
      <sheetName val="Graphs"/>
      <sheetName val="msalcus"/>
    </sheetNames>
    <sheetDataSet>
      <sheetData sheetId="0">
        <row r="114">
          <cell r="F114">
            <v>231641</v>
          </cell>
        </row>
      </sheetData>
      <sheetData sheetId="1">
        <row r="225">
          <cell r="D225">
            <v>6167</v>
          </cell>
        </row>
        <row r="258">
          <cell r="Q258">
            <v>10125</v>
          </cell>
          <cell r="R258">
            <v>1299</v>
          </cell>
          <cell r="S258">
            <v>0</v>
          </cell>
          <cell r="T258">
            <v>32</v>
          </cell>
          <cell r="U258">
            <v>180</v>
          </cell>
        </row>
        <row r="259">
          <cell r="Q259">
            <v>12127</v>
          </cell>
          <cell r="R259">
            <v>1536</v>
          </cell>
          <cell r="S259">
            <v>0</v>
          </cell>
          <cell r="T259">
            <v>32</v>
          </cell>
          <cell r="U259">
            <v>204</v>
          </cell>
        </row>
        <row r="260">
          <cell r="Q260">
            <v>10576</v>
          </cell>
          <cell r="R260">
            <v>1306</v>
          </cell>
          <cell r="S260">
            <v>0</v>
          </cell>
          <cell r="T260">
            <v>32</v>
          </cell>
          <cell r="U260">
            <v>182</v>
          </cell>
        </row>
        <row r="261">
          <cell r="Q261">
            <v>11738</v>
          </cell>
          <cell r="R261">
            <v>1522</v>
          </cell>
          <cell r="S261">
            <v>0</v>
          </cell>
          <cell r="T261">
            <v>18</v>
          </cell>
          <cell r="U261">
            <v>192</v>
          </cell>
        </row>
        <row r="262">
          <cell r="Q262">
            <v>9715</v>
          </cell>
          <cell r="R262">
            <v>1341</v>
          </cell>
          <cell r="S262">
            <v>0</v>
          </cell>
          <cell r="T262">
            <v>18</v>
          </cell>
          <cell r="U262">
            <v>183</v>
          </cell>
        </row>
        <row r="263">
          <cell r="Q263">
            <v>10319</v>
          </cell>
          <cell r="R263">
            <v>1419</v>
          </cell>
          <cell r="S263">
            <v>0</v>
          </cell>
          <cell r="T263">
            <v>18</v>
          </cell>
          <cell r="U263">
            <v>190</v>
          </cell>
        </row>
        <row r="264">
          <cell r="Q264">
            <v>9191</v>
          </cell>
          <cell r="R264">
            <v>1288</v>
          </cell>
          <cell r="S264">
            <v>0</v>
          </cell>
          <cell r="T264">
            <v>18</v>
          </cell>
          <cell r="U264">
            <v>178</v>
          </cell>
        </row>
        <row r="265">
          <cell r="Q265">
            <v>10431</v>
          </cell>
          <cell r="R265">
            <v>1518</v>
          </cell>
          <cell r="S265">
            <v>0</v>
          </cell>
          <cell r="T265">
            <v>18</v>
          </cell>
          <cell r="U265">
            <v>187</v>
          </cell>
        </row>
        <row r="266">
          <cell r="Q266">
            <v>9824</v>
          </cell>
          <cell r="R266">
            <v>1373</v>
          </cell>
          <cell r="S266">
            <v>0</v>
          </cell>
          <cell r="T266">
            <v>18</v>
          </cell>
          <cell r="U266">
            <v>182</v>
          </cell>
        </row>
        <row r="267">
          <cell r="Q267">
            <v>10361</v>
          </cell>
          <cell r="R267">
            <v>1403</v>
          </cell>
          <cell r="S267">
            <v>0</v>
          </cell>
          <cell r="T267">
            <v>18</v>
          </cell>
          <cell r="U267">
            <v>186</v>
          </cell>
        </row>
        <row r="268">
          <cell r="Q268">
            <v>10238</v>
          </cell>
          <cell r="R268">
            <v>1478</v>
          </cell>
          <cell r="S268">
            <v>2</v>
          </cell>
          <cell r="T268">
            <v>19</v>
          </cell>
          <cell r="U268">
            <v>194</v>
          </cell>
        </row>
        <row r="269">
          <cell r="Q269">
            <v>11511</v>
          </cell>
          <cell r="R269">
            <v>1458</v>
          </cell>
          <cell r="S269">
            <v>2</v>
          </cell>
          <cell r="T269">
            <v>19</v>
          </cell>
          <cell r="U269">
            <v>200</v>
          </cell>
        </row>
        <row r="270">
          <cell r="Q270">
            <v>11076</v>
          </cell>
          <cell r="R270">
            <v>1416</v>
          </cell>
          <cell r="S270">
            <v>2</v>
          </cell>
          <cell r="T270">
            <v>19</v>
          </cell>
          <cell r="U270">
            <v>206</v>
          </cell>
        </row>
        <row r="271">
          <cell r="Q271">
            <v>11381</v>
          </cell>
          <cell r="R271">
            <v>1450</v>
          </cell>
          <cell r="S271">
            <v>2</v>
          </cell>
          <cell r="T271">
            <v>19</v>
          </cell>
          <cell r="U271">
            <v>209</v>
          </cell>
        </row>
        <row r="272">
          <cell r="Q272">
            <v>11361</v>
          </cell>
          <cell r="R272">
            <v>1452</v>
          </cell>
          <cell r="S272">
            <v>2</v>
          </cell>
          <cell r="T272">
            <v>18</v>
          </cell>
          <cell r="U272">
            <v>208</v>
          </cell>
        </row>
        <row r="273">
          <cell r="Q273">
            <v>11017</v>
          </cell>
          <cell r="R273">
            <v>1471</v>
          </cell>
          <cell r="S273">
            <v>2</v>
          </cell>
          <cell r="T273">
            <v>18</v>
          </cell>
          <cell r="U273">
            <v>207</v>
          </cell>
        </row>
        <row r="274">
          <cell r="Q274">
            <v>10136</v>
          </cell>
          <cell r="R274">
            <v>1424</v>
          </cell>
          <cell r="S274">
            <v>3</v>
          </cell>
          <cell r="T274">
            <v>18</v>
          </cell>
          <cell r="U274">
            <v>206</v>
          </cell>
        </row>
        <row r="275">
          <cell r="Q275">
            <v>10243</v>
          </cell>
          <cell r="R275">
            <v>1345</v>
          </cell>
          <cell r="S275">
            <v>2</v>
          </cell>
          <cell r="T275">
            <v>18</v>
          </cell>
          <cell r="U275">
            <v>205</v>
          </cell>
        </row>
        <row r="276">
          <cell r="Q276">
            <v>9117</v>
          </cell>
          <cell r="R276">
            <v>1379</v>
          </cell>
          <cell r="S276">
            <v>2</v>
          </cell>
          <cell r="T276">
            <v>18</v>
          </cell>
          <cell r="U276">
            <v>202</v>
          </cell>
        </row>
        <row r="277">
          <cell r="Q277">
            <v>9781</v>
          </cell>
          <cell r="R277">
            <v>1527</v>
          </cell>
          <cell r="S277">
            <v>2</v>
          </cell>
          <cell r="T277">
            <v>18</v>
          </cell>
          <cell r="U277">
            <v>229</v>
          </cell>
        </row>
        <row r="278">
          <cell r="Q278">
            <v>9963</v>
          </cell>
          <cell r="R278">
            <v>1425</v>
          </cell>
          <cell r="S278">
            <v>2</v>
          </cell>
          <cell r="T278">
            <v>18</v>
          </cell>
          <cell r="U278">
            <v>208</v>
          </cell>
        </row>
        <row r="279">
          <cell r="Q279">
            <v>10096</v>
          </cell>
          <cell r="R279">
            <v>1428</v>
          </cell>
          <cell r="S279">
            <v>2</v>
          </cell>
          <cell r="T279">
            <v>18</v>
          </cell>
          <cell r="U279">
            <v>208</v>
          </cell>
        </row>
        <row r="280">
          <cell r="Q280">
            <v>10705</v>
          </cell>
          <cell r="R280">
            <v>1430</v>
          </cell>
          <cell r="S280">
            <v>2</v>
          </cell>
          <cell r="T280">
            <v>18</v>
          </cell>
          <cell r="U280">
            <v>216</v>
          </cell>
        </row>
        <row r="281">
          <cell r="Q281">
            <v>11070</v>
          </cell>
          <cell r="R281">
            <v>1437</v>
          </cell>
          <cell r="S281">
            <v>2</v>
          </cell>
          <cell r="T281">
            <v>18</v>
          </cell>
          <cell r="U281">
            <v>216</v>
          </cell>
        </row>
        <row r="282">
          <cell r="Q282">
            <v>11336</v>
          </cell>
          <cell r="R282">
            <v>1442</v>
          </cell>
          <cell r="S282">
            <v>2</v>
          </cell>
          <cell r="T282">
            <v>18</v>
          </cell>
          <cell r="U282">
            <v>210</v>
          </cell>
        </row>
        <row r="283">
          <cell r="Q283">
            <v>11416</v>
          </cell>
          <cell r="R283">
            <v>1449</v>
          </cell>
          <cell r="S283">
            <v>2</v>
          </cell>
          <cell r="T283">
            <v>18</v>
          </cell>
          <cell r="U283">
            <v>214</v>
          </cell>
        </row>
        <row r="284">
          <cell r="Q284">
            <v>11400</v>
          </cell>
          <cell r="R284">
            <v>1448</v>
          </cell>
          <cell r="S284">
            <v>2</v>
          </cell>
          <cell r="T284">
            <v>18</v>
          </cell>
          <cell r="U284">
            <v>213</v>
          </cell>
        </row>
        <row r="285">
          <cell r="Q285">
            <v>11008</v>
          </cell>
          <cell r="R285">
            <v>1450</v>
          </cell>
          <cell r="S285">
            <v>2</v>
          </cell>
          <cell r="T285">
            <v>18</v>
          </cell>
          <cell r="U285">
            <v>215</v>
          </cell>
        </row>
        <row r="286">
          <cell r="Q286">
            <v>10544</v>
          </cell>
          <cell r="R286">
            <v>1434</v>
          </cell>
          <cell r="S286">
            <v>2</v>
          </cell>
          <cell r="T286">
            <v>18</v>
          </cell>
          <cell r="U286">
            <v>211</v>
          </cell>
        </row>
        <row r="287">
          <cell r="Q287">
            <v>10498</v>
          </cell>
          <cell r="R287">
            <v>1437</v>
          </cell>
          <cell r="S287">
            <v>2</v>
          </cell>
          <cell r="T287">
            <v>18</v>
          </cell>
          <cell r="U287">
            <v>210</v>
          </cell>
        </row>
        <row r="288">
          <cell r="Q288">
            <v>10406</v>
          </cell>
          <cell r="R288">
            <v>1460</v>
          </cell>
          <cell r="S288">
            <v>2</v>
          </cell>
          <cell r="T288">
            <v>18</v>
          </cell>
          <cell r="U288">
            <v>214</v>
          </cell>
        </row>
        <row r="289">
          <cell r="Q289">
            <v>10382</v>
          </cell>
          <cell r="R289">
            <v>1442</v>
          </cell>
          <cell r="S289">
            <v>2</v>
          </cell>
          <cell r="T289">
            <v>18</v>
          </cell>
          <cell r="U289">
            <v>219</v>
          </cell>
        </row>
        <row r="290">
          <cell r="Q290">
            <v>10336</v>
          </cell>
          <cell r="R290">
            <v>1435</v>
          </cell>
          <cell r="S290">
            <v>2</v>
          </cell>
          <cell r="T290">
            <v>18</v>
          </cell>
          <cell r="U290">
            <v>218</v>
          </cell>
        </row>
        <row r="291">
          <cell r="Q291">
            <v>10448</v>
          </cell>
          <cell r="R291">
            <v>1445</v>
          </cell>
          <cell r="S291">
            <v>2</v>
          </cell>
          <cell r="T291">
            <v>18</v>
          </cell>
          <cell r="U291">
            <v>217</v>
          </cell>
        </row>
        <row r="292">
          <cell r="Q292">
            <v>10502</v>
          </cell>
          <cell r="R292">
            <v>1449</v>
          </cell>
          <cell r="S292">
            <v>2</v>
          </cell>
          <cell r="T292">
            <v>18</v>
          </cell>
          <cell r="U292">
            <v>214</v>
          </cell>
        </row>
        <row r="293">
          <cell r="Q293">
            <v>11049</v>
          </cell>
          <cell r="R293">
            <v>1466</v>
          </cell>
          <cell r="S293">
            <v>2</v>
          </cell>
          <cell r="T293">
            <v>18</v>
          </cell>
          <cell r="U293">
            <v>217</v>
          </cell>
        </row>
        <row r="294">
          <cell r="Q294">
            <v>11271</v>
          </cell>
          <cell r="R294">
            <v>1467</v>
          </cell>
          <cell r="S294">
            <v>2</v>
          </cell>
          <cell r="T294">
            <v>18</v>
          </cell>
          <cell r="U294">
            <v>219</v>
          </cell>
        </row>
        <row r="295">
          <cell r="Q295">
            <v>11360</v>
          </cell>
          <cell r="R295">
            <v>1468</v>
          </cell>
          <cell r="S295">
            <v>2</v>
          </cell>
          <cell r="T295">
            <v>18</v>
          </cell>
          <cell r="U295">
            <v>218</v>
          </cell>
        </row>
        <row r="296">
          <cell r="Q296">
            <v>11393</v>
          </cell>
          <cell r="R296">
            <v>1453</v>
          </cell>
          <cell r="S296">
            <v>2</v>
          </cell>
          <cell r="T296">
            <v>18</v>
          </cell>
          <cell r="U296">
            <v>220</v>
          </cell>
        </row>
        <row r="297">
          <cell r="Q297">
            <v>11075</v>
          </cell>
          <cell r="R297">
            <v>1462</v>
          </cell>
          <cell r="S297">
            <v>2</v>
          </cell>
          <cell r="T297">
            <v>18</v>
          </cell>
          <cell r="U297">
            <v>230</v>
          </cell>
        </row>
        <row r="298">
          <cell r="Q298">
            <v>10716</v>
          </cell>
          <cell r="R298">
            <v>1435</v>
          </cell>
          <cell r="S298">
            <v>2</v>
          </cell>
          <cell r="T298">
            <v>18</v>
          </cell>
          <cell r="U298">
            <v>222</v>
          </cell>
        </row>
        <row r="299">
          <cell r="Q299">
            <v>10329</v>
          </cell>
          <cell r="R299">
            <v>1417</v>
          </cell>
          <cell r="S299">
            <v>4</v>
          </cell>
          <cell r="T299">
            <v>18</v>
          </cell>
          <cell r="U299">
            <v>215</v>
          </cell>
        </row>
        <row r="300">
          <cell r="Q300">
            <v>10613</v>
          </cell>
          <cell r="R300">
            <v>1439</v>
          </cell>
          <cell r="S300">
            <v>4</v>
          </cell>
          <cell r="T300">
            <v>18</v>
          </cell>
          <cell r="U300">
            <v>221</v>
          </cell>
        </row>
        <row r="301">
          <cell r="Q301">
            <v>10598</v>
          </cell>
          <cell r="R301">
            <v>1426</v>
          </cell>
          <cell r="S301">
            <v>4</v>
          </cell>
          <cell r="T301">
            <v>18</v>
          </cell>
          <cell r="U301">
            <v>220</v>
          </cell>
        </row>
        <row r="302">
          <cell r="Q302">
            <v>10612</v>
          </cell>
          <cell r="R302">
            <v>1428</v>
          </cell>
          <cell r="S302">
            <v>4</v>
          </cell>
          <cell r="T302">
            <v>18</v>
          </cell>
          <cell r="U302">
            <v>220</v>
          </cell>
        </row>
        <row r="303">
          <cell r="Q303">
            <v>10653</v>
          </cell>
          <cell r="R303">
            <v>1448</v>
          </cell>
          <cell r="S303">
            <v>4</v>
          </cell>
          <cell r="T303">
            <v>19</v>
          </cell>
          <cell r="U303">
            <v>218</v>
          </cell>
        </row>
        <row r="304">
          <cell r="Q304">
            <v>10900</v>
          </cell>
          <cell r="R304">
            <v>1446</v>
          </cell>
          <cell r="S304">
            <v>4</v>
          </cell>
          <cell r="T304">
            <v>18</v>
          </cell>
          <cell r="U304">
            <v>219</v>
          </cell>
        </row>
        <row r="305">
          <cell r="Q305">
            <v>11131</v>
          </cell>
          <cell r="R305">
            <v>1458</v>
          </cell>
          <cell r="S305">
            <v>4</v>
          </cell>
          <cell r="T305">
            <v>18</v>
          </cell>
          <cell r="U305">
            <v>223</v>
          </cell>
        </row>
        <row r="306">
          <cell r="Q306">
            <v>11309</v>
          </cell>
          <cell r="R306">
            <v>1465</v>
          </cell>
          <cell r="S306">
            <v>4</v>
          </cell>
          <cell r="T306">
            <v>18</v>
          </cell>
          <cell r="U306">
            <v>220</v>
          </cell>
        </row>
        <row r="307">
          <cell r="Q307">
            <v>11402</v>
          </cell>
          <cell r="R307">
            <v>1460</v>
          </cell>
          <cell r="S307">
            <v>4</v>
          </cell>
          <cell r="T307">
            <v>18</v>
          </cell>
          <cell r="U307">
            <v>216</v>
          </cell>
        </row>
        <row r="308">
          <cell r="Q308">
            <v>11425</v>
          </cell>
          <cell r="R308">
            <v>1462</v>
          </cell>
          <cell r="S308">
            <v>4</v>
          </cell>
          <cell r="T308">
            <v>18</v>
          </cell>
          <cell r="U308">
            <v>215</v>
          </cell>
        </row>
        <row r="309">
          <cell r="Q309">
            <v>11155</v>
          </cell>
          <cell r="R309">
            <v>1463</v>
          </cell>
          <cell r="S309">
            <v>4</v>
          </cell>
          <cell r="T309">
            <v>18</v>
          </cell>
          <cell r="U309">
            <v>215</v>
          </cell>
        </row>
        <row r="310">
          <cell r="Q310">
            <v>10805</v>
          </cell>
          <cell r="R310">
            <v>1469</v>
          </cell>
          <cell r="S310">
            <v>4</v>
          </cell>
          <cell r="T310">
            <v>18</v>
          </cell>
          <cell r="U310">
            <v>214</v>
          </cell>
        </row>
        <row r="311">
          <cell r="Q311">
            <v>10734</v>
          </cell>
          <cell r="R311">
            <v>1468</v>
          </cell>
          <cell r="S311">
            <v>4</v>
          </cell>
          <cell r="T311">
            <v>18</v>
          </cell>
          <cell r="U311">
            <v>213</v>
          </cell>
        </row>
        <row r="312">
          <cell r="Q312">
            <v>10683</v>
          </cell>
          <cell r="R312">
            <v>1475</v>
          </cell>
          <cell r="S312">
            <v>4</v>
          </cell>
          <cell r="T312">
            <v>17</v>
          </cell>
          <cell r="U312">
            <v>213</v>
          </cell>
        </row>
        <row r="313">
          <cell r="Q313">
            <v>10674</v>
          </cell>
          <cell r="R313">
            <v>1469</v>
          </cell>
          <cell r="S313">
            <v>4</v>
          </cell>
          <cell r="T313">
            <v>17</v>
          </cell>
          <cell r="U313">
            <v>213</v>
          </cell>
        </row>
        <row r="314">
          <cell r="Q314">
            <v>10646</v>
          </cell>
          <cell r="R314">
            <v>1552</v>
          </cell>
          <cell r="S314">
            <v>4</v>
          </cell>
          <cell r="T314">
            <v>17</v>
          </cell>
          <cell r="U314">
            <v>215</v>
          </cell>
        </row>
        <row r="315">
          <cell r="Q315">
            <v>10676</v>
          </cell>
          <cell r="R315">
            <v>1492</v>
          </cell>
          <cell r="S315">
            <v>4</v>
          </cell>
          <cell r="T315">
            <v>17</v>
          </cell>
          <cell r="U315">
            <v>213</v>
          </cell>
        </row>
        <row r="316">
          <cell r="Q316">
            <v>10930</v>
          </cell>
          <cell r="R316">
            <v>1520</v>
          </cell>
          <cell r="S316">
            <v>4</v>
          </cell>
          <cell r="T316">
            <v>17</v>
          </cell>
          <cell r="U316">
            <v>211</v>
          </cell>
        </row>
        <row r="317">
          <cell r="Q317">
            <v>11151</v>
          </cell>
          <cell r="R317">
            <v>1539</v>
          </cell>
          <cell r="S317">
            <v>4</v>
          </cell>
          <cell r="T317">
            <v>17</v>
          </cell>
          <cell r="U317">
            <v>213</v>
          </cell>
        </row>
        <row r="318">
          <cell r="Q318">
            <v>11336</v>
          </cell>
          <cell r="R318">
            <v>1538</v>
          </cell>
          <cell r="S318">
            <v>4</v>
          </cell>
          <cell r="T318">
            <v>17</v>
          </cell>
          <cell r="U318">
            <v>212</v>
          </cell>
        </row>
        <row r="319">
          <cell r="Q319">
            <v>11433</v>
          </cell>
          <cell r="R319">
            <v>1544</v>
          </cell>
          <cell r="S319">
            <v>4</v>
          </cell>
          <cell r="T319">
            <v>17</v>
          </cell>
          <cell r="U319">
            <v>214</v>
          </cell>
        </row>
        <row r="320">
          <cell r="Q320">
            <v>11440</v>
          </cell>
          <cell r="R320">
            <v>1525</v>
          </cell>
          <cell r="S320">
            <v>4</v>
          </cell>
          <cell r="T320">
            <v>17</v>
          </cell>
          <cell r="U320">
            <v>216</v>
          </cell>
        </row>
        <row r="321">
          <cell r="Q321">
            <v>11113</v>
          </cell>
          <cell r="R321">
            <v>1524</v>
          </cell>
          <cell r="S321">
            <v>4</v>
          </cell>
          <cell r="T321">
            <v>18</v>
          </cell>
          <cell r="U321">
            <v>216</v>
          </cell>
        </row>
        <row r="322">
          <cell r="Q322">
            <v>10866</v>
          </cell>
          <cell r="R322">
            <v>1518</v>
          </cell>
          <cell r="S322">
            <v>4</v>
          </cell>
          <cell r="T322">
            <v>18</v>
          </cell>
          <cell r="U322">
            <v>216</v>
          </cell>
        </row>
        <row r="323">
          <cell r="Q323">
            <v>10808</v>
          </cell>
          <cell r="R323">
            <v>1507</v>
          </cell>
          <cell r="S323">
            <v>4</v>
          </cell>
          <cell r="T323">
            <v>16</v>
          </cell>
          <cell r="U323">
            <v>218</v>
          </cell>
        </row>
        <row r="324">
          <cell r="Q324">
            <v>10759</v>
          </cell>
          <cell r="R324">
            <v>1507</v>
          </cell>
          <cell r="S324">
            <v>4</v>
          </cell>
          <cell r="T324">
            <v>16</v>
          </cell>
          <cell r="U324">
            <v>215</v>
          </cell>
        </row>
        <row r="325">
          <cell r="Q325">
            <v>10777</v>
          </cell>
          <cell r="R325">
            <v>1530</v>
          </cell>
          <cell r="S325">
            <v>4</v>
          </cell>
          <cell r="T325">
            <v>16</v>
          </cell>
          <cell r="U325">
            <v>222</v>
          </cell>
        </row>
        <row r="326">
          <cell r="Q326">
            <v>10785</v>
          </cell>
          <cell r="R326">
            <v>1535</v>
          </cell>
          <cell r="S326">
            <v>4</v>
          </cell>
          <cell r="T326">
            <v>16</v>
          </cell>
          <cell r="U326">
            <v>227</v>
          </cell>
        </row>
        <row r="327">
          <cell r="Q327">
            <v>10791</v>
          </cell>
          <cell r="R327">
            <v>1531</v>
          </cell>
          <cell r="S327">
            <v>4</v>
          </cell>
          <cell r="T327">
            <v>16</v>
          </cell>
          <cell r="U327">
            <v>220</v>
          </cell>
        </row>
        <row r="328">
          <cell r="Q328">
            <v>11009</v>
          </cell>
          <cell r="R328">
            <v>1556</v>
          </cell>
          <cell r="S328">
            <v>4</v>
          </cell>
          <cell r="T328">
            <v>16</v>
          </cell>
          <cell r="U328">
            <v>216</v>
          </cell>
        </row>
        <row r="329">
          <cell r="Q329">
            <v>11227</v>
          </cell>
          <cell r="R329">
            <v>1556</v>
          </cell>
          <cell r="S329">
            <v>4</v>
          </cell>
          <cell r="T329">
            <v>15</v>
          </cell>
          <cell r="U329">
            <v>218</v>
          </cell>
        </row>
        <row r="330">
          <cell r="Q330">
            <v>11435</v>
          </cell>
          <cell r="R330">
            <v>1552</v>
          </cell>
          <cell r="S330">
            <v>4</v>
          </cell>
          <cell r="T330">
            <v>15</v>
          </cell>
          <cell r="U330">
            <v>216</v>
          </cell>
        </row>
        <row r="331">
          <cell r="Q331">
            <v>11503</v>
          </cell>
          <cell r="R331">
            <v>1555</v>
          </cell>
          <cell r="S331">
            <v>4</v>
          </cell>
          <cell r="T331">
            <v>15</v>
          </cell>
          <cell r="U331">
            <v>218</v>
          </cell>
        </row>
        <row r="332">
          <cell r="Q332">
            <v>11503</v>
          </cell>
          <cell r="R332">
            <v>1555</v>
          </cell>
          <cell r="S332">
            <v>4</v>
          </cell>
          <cell r="T332">
            <v>15</v>
          </cell>
          <cell r="U332">
            <v>215</v>
          </cell>
        </row>
        <row r="333">
          <cell r="Q333">
            <v>11169</v>
          </cell>
          <cell r="R333">
            <v>1556</v>
          </cell>
          <cell r="S333">
            <v>4</v>
          </cell>
          <cell r="T333">
            <v>15</v>
          </cell>
          <cell r="U333">
            <v>214</v>
          </cell>
        </row>
        <row r="334">
          <cell r="Q334">
            <v>11036</v>
          </cell>
          <cell r="R334">
            <v>1546</v>
          </cell>
          <cell r="S334">
            <v>4</v>
          </cell>
          <cell r="T334">
            <v>15</v>
          </cell>
          <cell r="U334">
            <v>214</v>
          </cell>
        </row>
        <row r="335">
          <cell r="Q335">
            <v>10994</v>
          </cell>
          <cell r="R335">
            <v>1527</v>
          </cell>
          <cell r="S335">
            <v>4</v>
          </cell>
          <cell r="T335">
            <v>15</v>
          </cell>
          <cell r="U335">
            <v>211</v>
          </cell>
        </row>
        <row r="336">
          <cell r="Q336">
            <v>10970</v>
          </cell>
          <cell r="R336">
            <v>1531</v>
          </cell>
          <cell r="S336">
            <v>4</v>
          </cell>
          <cell r="T336">
            <v>15</v>
          </cell>
          <cell r="U336">
            <v>212</v>
          </cell>
        </row>
        <row r="337">
          <cell r="Q337">
            <v>10964</v>
          </cell>
          <cell r="R337">
            <v>1543</v>
          </cell>
          <cell r="S337">
            <v>4</v>
          </cell>
          <cell r="T337">
            <v>15</v>
          </cell>
          <cell r="U337">
            <v>212</v>
          </cell>
        </row>
        <row r="338">
          <cell r="Q338">
            <v>10929</v>
          </cell>
          <cell r="R338">
            <v>1550</v>
          </cell>
          <cell r="S338">
            <v>4</v>
          </cell>
          <cell r="T338">
            <v>15</v>
          </cell>
          <cell r="U338">
            <v>213</v>
          </cell>
        </row>
        <row r="339">
          <cell r="Q339">
            <v>10957</v>
          </cell>
          <cell r="R339">
            <v>1533</v>
          </cell>
          <cell r="S339">
            <v>4</v>
          </cell>
          <cell r="T339">
            <v>15</v>
          </cell>
          <cell r="U339">
            <v>212</v>
          </cell>
        </row>
        <row r="340">
          <cell r="Q340">
            <v>11101</v>
          </cell>
          <cell r="R340">
            <v>1562</v>
          </cell>
          <cell r="S340">
            <v>4</v>
          </cell>
          <cell r="T340">
            <v>15</v>
          </cell>
          <cell r="U340">
            <v>213</v>
          </cell>
        </row>
        <row r="341">
          <cell r="Q341">
            <v>11294</v>
          </cell>
          <cell r="R341">
            <v>1570</v>
          </cell>
          <cell r="S341">
            <v>4</v>
          </cell>
          <cell r="T341">
            <v>15</v>
          </cell>
          <cell r="U341">
            <v>212</v>
          </cell>
        </row>
        <row r="342">
          <cell r="Q342">
            <v>11461</v>
          </cell>
          <cell r="R342">
            <v>1569</v>
          </cell>
          <cell r="S342">
            <v>4</v>
          </cell>
          <cell r="T342">
            <v>15</v>
          </cell>
          <cell r="U342">
            <v>215</v>
          </cell>
        </row>
        <row r="343">
          <cell r="Q343">
            <v>11536</v>
          </cell>
          <cell r="R343">
            <v>1558</v>
          </cell>
          <cell r="S343">
            <v>4</v>
          </cell>
          <cell r="T343">
            <v>15</v>
          </cell>
          <cell r="U343">
            <v>213</v>
          </cell>
        </row>
        <row r="344">
          <cell r="Q344">
            <v>11560</v>
          </cell>
          <cell r="R344">
            <v>1557</v>
          </cell>
          <cell r="S344">
            <v>4</v>
          </cell>
          <cell r="T344">
            <v>15</v>
          </cell>
          <cell r="U344">
            <v>213</v>
          </cell>
        </row>
        <row r="345">
          <cell r="Q345">
            <v>11345</v>
          </cell>
          <cell r="R345">
            <v>1555</v>
          </cell>
          <cell r="S345">
            <v>4</v>
          </cell>
          <cell r="T345">
            <v>15</v>
          </cell>
          <cell r="U345">
            <v>215</v>
          </cell>
        </row>
        <row r="346">
          <cell r="Q346">
            <v>11230</v>
          </cell>
          <cell r="R346">
            <v>1532</v>
          </cell>
          <cell r="S346">
            <v>4</v>
          </cell>
          <cell r="T346">
            <v>15</v>
          </cell>
          <cell r="U346">
            <v>214</v>
          </cell>
        </row>
        <row r="347">
          <cell r="Q347">
            <v>11197</v>
          </cell>
          <cell r="R347">
            <v>1536</v>
          </cell>
          <cell r="S347">
            <v>6</v>
          </cell>
          <cell r="T347">
            <v>15</v>
          </cell>
          <cell r="U347">
            <v>214</v>
          </cell>
        </row>
        <row r="348">
          <cell r="Q348">
            <v>11178</v>
          </cell>
          <cell r="R348">
            <v>1531</v>
          </cell>
          <cell r="S348">
            <v>7</v>
          </cell>
          <cell r="T348">
            <v>15</v>
          </cell>
          <cell r="U348">
            <v>212</v>
          </cell>
        </row>
        <row r="349">
          <cell r="Q349">
            <v>11182</v>
          </cell>
          <cell r="R349">
            <v>1530</v>
          </cell>
          <cell r="S349">
            <v>7</v>
          </cell>
          <cell r="T349">
            <v>15</v>
          </cell>
          <cell r="U349">
            <v>211</v>
          </cell>
        </row>
        <row r="350">
          <cell r="Q350">
            <v>11194</v>
          </cell>
          <cell r="R350">
            <v>1532</v>
          </cell>
          <cell r="S350">
            <v>7</v>
          </cell>
          <cell r="T350">
            <v>15</v>
          </cell>
          <cell r="U350">
            <v>211</v>
          </cell>
        </row>
        <row r="351">
          <cell r="Q351">
            <v>11193</v>
          </cell>
          <cell r="R351">
            <v>1547</v>
          </cell>
          <cell r="S351">
            <v>6</v>
          </cell>
          <cell r="T351">
            <v>15</v>
          </cell>
          <cell r="U351">
            <v>212</v>
          </cell>
        </row>
        <row r="352">
          <cell r="Q352">
            <v>11296</v>
          </cell>
          <cell r="R352">
            <v>1568</v>
          </cell>
          <cell r="S352">
            <v>5</v>
          </cell>
          <cell r="T352">
            <v>15</v>
          </cell>
          <cell r="U352">
            <v>211</v>
          </cell>
        </row>
        <row r="353">
          <cell r="Q353">
            <v>11422</v>
          </cell>
          <cell r="R353">
            <v>1570</v>
          </cell>
          <cell r="S353">
            <v>5</v>
          </cell>
          <cell r="T353">
            <v>15</v>
          </cell>
          <cell r="U353">
            <v>212</v>
          </cell>
        </row>
        <row r="354">
          <cell r="Q354">
            <v>11542</v>
          </cell>
          <cell r="R354">
            <v>1559</v>
          </cell>
          <cell r="S354">
            <v>5</v>
          </cell>
          <cell r="T354">
            <v>15</v>
          </cell>
          <cell r="U354">
            <v>212</v>
          </cell>
        </row>
        <row r="355">
          <cell r="Q355">
            <v>11620</v>
          </cell>
          <cell r="R355">
            <v>1575</v>
          </cell>
          <cell r="S355">
            <v>5</v>
          </cell>
          <cell r="T355">
            <v>15</v>
          </cell>
          <cell r="U355">
            <v>211</v>
          </cell>
        </row>
        <row r="356">
          <cell r="Q356">
            <v>11638</v>
          </cell>
          <cell r="R356">
            <v>1583</v>
          </cell>
          <cell r="S356">
            <v>5</v>
          </cell>
          <cell r="T356">
            <v>15</v>
          </cell>
          <cell r="U356">
            <v>213</v>
          </cell>
        </row>
        <row r="357">
          <cell r="Q357">
            <v>11487</v>
          </cell>
          <cell r="R357">
            <v>1585</v>
          </cell>
          <cell r="S357">
            <v>5</v>
          </cell>
          <cell r="T357">
            <v>15</v>
          </cell>
          <cell r="U357">
            <v>211</v>
          </cell>
        </row>
        <row r="358">
          <cell r="Q358">
            <v>11364</v>
          </cell>
          <cell r="R358">
            <v>1589</v>
          </cell>
          <cell r="S358">
            <v>5</v>
          </cell>
          <cell r="T358">
            <v>15</v>
          </cell>
          <cell r="U358">
            <v>216</v>
          </cell>
        </row>
        <row r="359">
          <cell r="Q359">
            <v>11354</v>
          </cell>
          <cell r="R359">
            <v>1577</v>
          </cell>
          <cell r="S359">
            <v>5</v>
          </cell>
          <cell r="T359">
            <v>15</v>
          </cell>
          <cell r="U359">
            <v>213</v>
          </cell>
        </row>
        <row r="360">
          <cell r="Q360">
            <v>11315</v>
          </cell>
          <cell r="R360">
            <v>1567</v>
          </cell>
          <cell r="S360">
            <v>5</v>
          </cell>
          <cell r="T360">
            <v>15</v>
          </cell>
          <cell r="U360">
            <v>217</v>
          </cell>
        </row>
        <row r="361">
          <cell r="Q361">
            <v>11330</v>
          </cell>
          <cell r="R361">
            <v>1566</v>
          </cell>
          <cell r="S361">
            <v>5</v>
          </cell>
          <cell r="T361">
            <v>15</v>
          </cell>
          <cell r="U361">
            <v>217</v>
          </cell>
        </row>
        <row r="362">
          <cell r="Q362">
            <v>11502</v>
          </cell>
          <cell r="R362">
            <v>1609</v>
          </cell>
          <cell r="S362">
            <v>5</v>
          </cell>
          <cell r="T362">
            <v>15</v>
          </cell>
          <cell r="U362">
            <v>222</v>
          </cell>
        </row>
        <row r="363">
          <cell r="Q363">
            <v>11350</v>
          </cell>
          <cell r="R363">
            <v>1554</v>
          </cell>
          <cell r="S363">
            <v>5</v>
          </cell>
          <cell r="T363">
            <v>15</v>
          </cell>
          <cell r="U363">
            <v>222</v>
          </cell>
        </row>
        <row r="364">
          <cell r="Q364">
            <v>11402</v>
          </cell>
          <cell r="R364">
            <v>1568</v>
          </cell>
          <cell r="S364">
            <v>5</v>
          </cell>
          <cell r="T364">
            <v>15</v>
          </cell>
          <cell r="U364">
            <v>219</v>
          </cell>
        </row>
        <row r="365">
          <cell r="Q365">
            <v>11528</v>
          </cell>
          <cell r="R365">
            <v>1546</v>
          </cell>
          <cell r="S365">
            <v>5</v>
          </cell>
          <cell r="T365">
            <v>15</v>
          </cell>
          <cell r="U365">
            <v>218</v>
          </cell>
        </row>
        <row r="366">
          <cell r="Q366">
            <v>11631</v>
          </cell>
          <cell r="R366">
            <v>1541</v>
          </cell>
          <cell r="S366">
            <v>5</v>
          </cell>
          <cell r="T366">
            <v>15</v>
          </cell>
          <cell r="U366">
            <v>223</v>
          </cell>
        </row>
        <row r="367">
          <cell r="Q367">
            <v>11685</v>
          </cell>
          <cell r="R367">
            <v>1565</v>
          </cell>
          <cell r="S367">
            <v>5</v>
          </cell>
          <cell r="T367">
            <v>15</v>
          </cell>
          <cell r="U367">
            <v>225</v>
          </cell>
        </row>
        <row r="368">
          <cell r="Q368">
            <v>11673</v>
          </cell>
          <cell r="R368">
            <v>1575</v>
          </cell>
          <cell r="S368">
            <v>5</v>
          </cell>
          <cell r="T368">
            <v>15</v>
          </cell>
          <cell r="U368">
            <v>227</v>
          </cell>
        </row>
        <row r="369">
          <cell r="Q369">
            <v>11525</v>
          </cell>
          <cell r="R369">
            <v>1572</v>
          </cell>
          <cell r="S369">
            <v>5</v>
          </cell>
          <cell r="T369">
            <v>15</v>
          </cell>
          <cell r="U369">
            <v>236</v>
          </cell>
        </row>
        <row r="370">
          <cell r="Q370">
            <v>11445</v>
          </cell>
          <cell r="R370">
            <v>1561</v>
          </cell>
          <cell r="S370">
            <v>5</v>
          </cell>
          <cell r="T370">
            <v>15</v>
          </cell>
          <cell r="U370">
            <v>230</v>
          </cell>
        </row>
        <row r="371">
          <cell r="Q371">
            <v>11424</v>
          </cell>
          <cell r="R371">
            <v>1571</v>
          </cell>
          <cell r="S371">
            <v>5</v>
          </cell>
          <cell r="T371">
            <v>15</v>
          </cell>
          <cell r="U371">
            <v>231</v>
          </cell>
        </row>
        <row r="372">
          <cell r="Q372">
            <v>11454</v>
          </cell>
          <cell r="R372">
            <v>1562</v>
          </cell>
          <cell r="S372">
            <v>5</v>
          </cell>
          <cell r="T372">
            <v>15</v>
          </cell>
          <cell r="U372">
            <v>233</v>
          </cell>
        </row>
        <row r="373">
          <cell r="Q373">
            <v>11396</v>
          </cell>
          <cell r="R373">
            <v>1545</v>
          </cell>
          <cell r="S373">
            <v>5</v>
          </cell>
          <cell r="T373">
            <v>15</v>
          </cell>
          <cell r="U373">
            <v>231</v>
          </cell>
        </row>
        <row r="374">
          <cell r="Q374">
            <v>11436</v>
          </cell>
          <cell r="R374">
            <v>1562</v>
          </cell>
          <cell r="S374">
            <v>5</v>
          </cell>
          <cell r="T374">
            <v>15</v>
          </cell>
          <cell r="U374">
            <v>234</v>
          </cell>
        </row>
        <row r="375">
          <cell r="Q375">
            <v>11458</v>
          </cell>
          <cell r="R375">
            <v>1566</v>
          </cell>
          <cell r="S375">
            <v>5</v>
          </cell>
          <cell r="T375">
            <v>15</v>
          </cell>
          <cell r="U375">
            <v>232</v>
          </cell>
        </row>
        <row r="376">
          <cell r="Q376">
            <v>11489</v>
          </cell>
          <cell r="R376">
            <v>1581</v>
          </cell>
          <cell r="S376">
            <v>4</v>
          </cell>
          <cell r="T376">
            <v>15</v>
          </cell>
          <cell r="U376">
            <v>232</v>
          </cell>
        </row>
        <row r="377">
          <cell r="Q377">
            <v>11564</v>
          </cell>
          <cell r="R377">
            <v>1598</v>
          </cell>
          <cell r="S377">
            <v>4</v>
          </cell>
          <cell r="T377">
            <v>15</v>
          </cell>
          <cell r="U377">
            <v>233</v>
          </cell>
        </row>
        <row r="378">
          <cell r="Q378">
            <v>11639</v>
          </cell>
          <cell r="R378">
            <v>1582</v>
          </cell>
          <cell r="S378">
            <v>5</v>
          </cell>
          <cell r="T378">
            <v>15</v>
          </cell>
          <cell r="U378">
            <v>232</v>
          </cell>
        </row>
        <row r="379">
          <cell r="Q379">
            <v>11710</v>
          </cell>
          <cell r="R379">
            <v>1581</v>
          </cell>
          <cell r="S379">
            <v>5</v>
          </cell>
          <cell r="T379">
            <v>15</v>
          </cell>
          <cell r="U379">
            <v>235</v>
          </cell>
        </row>
        <row r="380">
          <cell r="Q380">
            <v>11713</v>
          </cell>
          <cell r="R380">
            <v>1590</v>
          </cell>
          <cell r="S380">
            <v>5</v>
          </cell>
          <cell r="T380">
            <v>15</v>
          </cell>
          <cell r="U380">
            <v>232</v>
          </cell>
        </row>
        <row r="381">
          <cell r="Q381">
            <v>11590</v>
          </cell>
          <cell r="R381">
            <v>1614</v>
          </cell>
          <cell r="S381">
            <v>6</v>
          </cell>
          <cell r="T381">
            <v>15</v>
          </cell>
          <cell r="U381">
            <v>233</v>
          </cell>
        </row>
        <row r="382">
          <cell r="Q382">
            <v>12164</v>
          </cell>
          <cell r="R382">
            <v>1743</v>
          </cell>
          <cell r="S382">
            <v>5</v>
          </cell>
          <cell r="T382">
            <v>15</v>
          </cell>
          <cell r="U382">
            <v>278</v>
          </cell>
        </row>
        <row r="383">
          <cell r="Q383">
            <v>12105</v>
          </cell>
          <cell r="R383">
            <v>1746</v>
          </cell>
          <cell r="S383">
            <v>5</v>
          </cell>
          <cell r="T383">
            <v>15</v>
          </cell>
          <cell r="U383">
            <v>282</v>
          </cell>
        </row>
        <row r="384">
          <cell r="Q384">
            <v>12117</v>
          </cell>
          <cell r="R384">
            <v>1771</v>
          </cell>
          <cell r="S384">
            <v>5</v>
          </cell>
          <cell r="T384">
            <v>15</v>
          </cell>
          <cell r="U384">
            <v>282</v>
          </cell>
        </row>
        <row r="385">
          <cell r="Q385">
            <v>12110</v>
          </cell>
          <cell r="R385">
            <v>1757</v>
          </cell>
          <cell r="S385">
            <v>5</v>
          </cell>
          <cell r="T385">
            <v>15</v>
          </cell>
          <cell r="U385">
            <v>280</v>
          </cell>
        </row>
        <row r="386">
          <cell r="Q386">
            <v>12082</v>
          </cell>
          <cell r="R386">
            <v>1763</v>
          </cell>
          <cell r="S386">
            <v>5</v>
          </cell>
          <cell r="T386">
            <v>15</v>
          </cell>
          <cell r="U386">
            <v>281</v>
          </cell>
        </row>
        <row r="387">
          <cell r="Q387">
            <v>12089</v>
          </cell>
          <cell r="R387">
            <v>1782</v>
          </cell>
          <cell r="S387">
            <v>5</v>
          </cell>
          <cell r="T387">
            <v>15</v>
          </cell>
          <cell r="U387">
            <v>281</v>
          </cell>
        </row>
        <row r="388">
          <cell r="Q388">
            <v>12238</v>
          </cell>
          <cell r="R388">
            <v>1758</v>
          </cell>
          <cell r="S388">
            <v>5</v>
          </cell>
          <cell r="T388">
            <v>15</v>
          </cell>
          <cell r="U388">
            <v>282</v>
          </cell>
        </row>
        <row r="389">
          <cell r="Q389">
            <v>12329</v>
          </cell>
          <cell r="R389">
            <v>1769</v>
          </cell>
          <cell r="S389">
            <v>5</v>
          </cell>
          <cell r="T389">
            <v>15</v>
          </cell>
          <cell r="U389">
            <v>281</v>
          </cell>
        </row>
        <row r="390">
          <cell r="Q390">
            <v>12391</v>
          </cell>
          <cell r="R390">
            <v>1768</v>
          </cell>
          <cell r="S390">
            <v>5</v>
          </cell>
          <cell r="T390">
            <v>15</v>
          </cell>
          <cell r="U390">
            <v>288</v>
          </cell>
        </row>
        <row r="391">
          <cell r="Q391">
            <v>12430</v>
          </cell>
          <cell r="R391">
            <v>1757</v>
          </cell>
          <cell r="S391">
            <v>5</v>
          </cell>
          <cell r="T391">
            <v>15</v>
          </cell>
          <cell r="U391">
            <v>284</v>
          </cell>
        </row>
        <row r="392">
          <cell r="Q392">
            <v>12474</v>
          </cell>
          <cell r="R392">
            <v>1770</v>
          </cell>
          <cell r="S392">
            <v>5</v>
          </cell>
          <cell r="T392">
            <v>15</v>
          </cell>
          <cell r="U392">
            <v>295</v>
          </cell>
        </row>
        <row r="393">
          <cell r="Q393">
            <v>12375</v>
          </cell>
          <cell r="R393">
            <v>1758</v>
          </cell>
          <cell r="S393">
            <v>7</v>
          </cell>
          <cell r="T393">
            <v>15</v>
          </cell>
          <cell r="U393">
            <v>293</v>
          </cell>
        </row>
        <row r="394">
          <cell r="Q394">
            <v>12320</v>
          </cell>
          <cell r="R394">
            <v>1763</v>
          </cell>
          <cell r="S394">
            <v>7</v>
          </cell>
          <cell r="T394">
            <v>15</v>
          </cell>
          <cell r="U394">
            <v>291</v>
          </cell>
        </row>
        <row r="395">
          <cell r="Q395">
            <v>12307</v>
          </cell>
          <cell r="R395">
            <v>1754</v>
          </cell>
          <cell r="S395">
            <v>7</v>
          </cell>
          <cell r="T395">
            <v>15</v>
          </cell>
          <cell r="U395">
            <v>301</v>
          </cell>
        </row>
        <row r="396">
          <cell r="Q396">
            <v>12285</v>
          </cell>
          <cell r="R396">
            <v>1759</v>
          </cell>
          <cell r="S396">
            <v>7</v>
          </cell>
          <cell r="T396">
            <v>15</v>
          </cell>
          <cell r="U396">
            <v>295</v>
          </cell>
        </row>
        <row r="397">
          <cell r="Q397">
            <v>12276</v>
          </cell>
          <cell r="R397">
            <v>1748</v>
          </cell>
          <cell r="S397">
            <v>7</v>
          </cell>
          <cell r="T397">
            <v>15</v>
          </cell>
          <cell r="U397">
            <v>300</v>
          </cell>
        </row>
        <row r="398">
          <cell r="Q398">
            <v>12231</v>
          </cell>
          <cell r="R398">
            <v>1746</v>
          </cell>
          <cell r="S398">
            <v>7</v>
          </cell>
          <cell r="T398">
            <v>15</v>
          </cell>
          <cell r="U398">
            <v>299</v>
          </cell>
        </row>
        <row r="399">
          <cell r="Q399">
            <v>12217</v>
          </cell>
          <cell r="R399">
            <v>1775</v>
          </cell>
          <cell r="S399">
            <v>7</v>
          </cell>
          <cell r="T399">
            <v>15</v>
          </cell>
          <cell r="U399">
            <v>298</v>
          </cell>
        </row>
        <row r="400">
          <cell r="Q400">
            <v>12233</v>
          </cell>
          <cell r="R400">
            <v>1761</v>
          </cell>
          <cell r="S400">
            <v>7</v>
          </cell>
          <cell r="T400">
            <v>15</v>
          </cell>
          <cell r="U400">
            <v>298</v>
          </cell>
        </row>
        <row r="401">
          <cell r="Q401">
            <v>12297</v>
          </cell>
          <cell r="R401">
            <v>1759</v>
          </cell>
          <cell r="S401">
            <v>7</v>
          </cell>
          <cell r="T401">
            <v>15</v>
          </cell>
          <cell r="U401">
            <v>303</v>
          </cell>
        </row>
        <row r="402">
          <cell r="Q402">
            <v>12366</v>
          </cell>
          <cell r="R402">
            <v>1760</v>
          </cell>
          <cell r="S402">
            <v>7</v>
          </cell>
          <cell r="T402">
            <v>16</v>
          </cell>
          <cell r="U402">
            <v>300</v>
          </cell>
        </row>
        <row r="403">
          <cell r="Q403">
            <v>12432</v>
          </cell>
          <cell r="R403">
            <v>1751</v>
          </cell>
          <cell r="S403">
            <v>7</v>
          </cell>
          <cell r="T403">
            <v>17</v>
          </cell>
          <cell r="U403">
            <v>303</v>
          </cell>
        </row>
        <row r="404">
          <cell r="Q404">
            <v>12437</v>
          </cell>
          <cell r="R404">
            <v>1753</v>
          </cell>
          <cell r="S404">
            <v>7</v>
          </cell>
          <cell r="T404">
            <v>15</v>
          </cell>
          <cell r="U404">
            <v>301</v>
          </cell>
        </row>
        <row r="405">
          <cell r="Q405">
            <v>12359</v>
          </cell>
          <cell r="R405">
            <v>1744</v>
          </cell>
          <cell r="S405">
            <v>7</v>
          </cell>
          <cell r="T405">
            <v>15</v>
          </cell>
          <cell r="U405">
            <v>303</v>
          </cell>
        </row>
        <row r="406">
          <cell r="Q406">
            <v>12294</v>
          </cell>
          <cell r="R406">
            <v>1737</v>
          </cell>
          <cell r="S406">
            <v>7</v>
          </cell>
          <cell r="T406">
            <v>15</v>
          </cell>
          <cell r="U406">
            <v>308</v>
          </cell>
        </row>
        <row r="407">
          <cell r="Q407">
            <v>12233</v>
          </cell>
          <cell r="R407">
            <v>1748</v>
          </cell>
          <cell r="S407">
            <v>7</v>
          </cell>
          <cell r="T407">
            <v>15</v>
          </cell>
          <cell r="U407">
            <v>310</v>
          </cell>
        </row>
        <row r="408">
          <cell r="Q408">
            <v>12204</v>
          </cell>
          <cell r="R408">
            <v>1744</v>
          </cell>
          <cell r="S408">
            <v>7</v>
          </cell>
          <cell r="T408">
            <v>15</v>
          </cell>
          <cell r="U408">
            <v>313</v>
          </cell>
        </row>
        <row r="409">
          <cell r="Q409">
            <v>12116</v>
          </cell>
          <cell r="R409">
            <v>1728</v>
          </cell>
          <cell r="S409">
            <v>7</v>
          </cell>
          <cell r="T409">
            <v>15</v>
          </cell>
          <cell r="U409">
            <v>322</v>
          </cell>
        </row>
        <row r="410">
          <cell r="Q410">
            <v>12108</v>
          </cell>
          <cell r="R410">
            <v>1714</v>
          </cell>
          <cell r="S410">
            <v>7</v>
          </cell>
          <cell r="T410">
            <v>15</v>
          </cell>
          <cell r="U410">
            <v>315</v>
          </cell>
        </row>
        <row r="411">
          <cell r="Q411">
            <v>12078</v>
          </cell>
          <cell r="R411">
            <v>1714</v>
          </cell>
          <cell r="S411">
            <v>7</v>
          </cell>
          <cell r="T411">
            <v>15</v>
          </cell>
          <cell r="U411">
            <v>319</v>
          </cell>
        </row>
        <row r="412">
          <cell r="Q412">
            <v>12095</v>
          </cell>
          <cell r="R412">
            <v>1706</v>
          </cell>
          <cell r="S412">
            <v>7</v>
          </cell>
          <cell r="T412">
            <v>15</v>
          </cell>
          <cell r="U412">
            <v>314</v>
          </cell>
        </row>
        <row r="413">
          <cell r="Q413">
            <v>12132</v>
          </cell>
          <cell r="R413">
            <v>1689</v>
          </cell>
          <cell r="S413">
            <v>7</v>
          </cell>
          <cell r="T413">
            <v>15</v>
          </cell>
          <cell r="U413">
            <v>329</v>
          </cell>
        </row>
        <row r="414">
          <cell r="Q414">
            <v>12206</v>
          </cell>
          <cell r="R414">
            <v>1681</v>
          </cell>
          <cell r="S414">
            <v>7</v>
          </cell>
          <cell r="T414">
            <v>15</v>
          </cell>
          <cell r="U414">
            <v>326</v>
          </cell>
        </row>
        <row r="415">
          <cell r="Q415">
            <v>12244</v>
          </cell>
          <cell r="R415">
            <v>1684</v>
          </cell>
          <cell r="S415">
            <v>7</v>
          </cell>
          <cell r="T415">
            <v>15</v>
          </cell>
          <cell r="U415">
            <v>320</v>
          </cell>
        </row>
        <row r="416">
          <cell r="Q416">
            <v>12250</v>
          </cell>
          <cell r="R416">
            <v>1680</v>
          </cell>
          <cell r="S416">
            <v>7</v>
          </cell>
          <cell r="T416">
            <v>15</v>
          </cell>
          <cell r="U416">
            <v>320</v>
          </cell>
        </row>
        <row r="417">
          <cell r="Q417">
            <v>12103</v>
          </cell>
          <cell r="R417">
            <v>1683</v>
          </cell>
          <cell r="S417">
            <v>7</v>
          </cell>
          <cell r="T417">
            <v>15</v>
          </cell>
          <cell r="U417">
            <v>323</v>
          </cell>
        </row>
        <row r="418">
          <cell r="Q418">
            <v>12044</v>
          </cell>
          <cell r="R418">
            <v>1692</v>
          </cell>
          <cell r="S418">
            <v>7</v>
          </cell>
          <cell r="T418">
            <v>15</v>
          </cell>
          <cell r="U418">
            <v>319</v>
          </cell>
        </row>
        <row r="419">
          <cell r="Q419">
            <v>12009</v>
          </cell>
          <cell r="R419">
            <v>1695</v>
          </cell>
          <cell r="S419">
            <v>7</v>
          </cell>
          <cell r="T419">
            <v>15</v>
          </cell>
          <cell r="U419">
            <v>315</v>
          </cell>
        </row>
        <row r="420">
          <cell r="Q420">
            <v>12007</v>
          </cell>
          <cell r="R420">
            <v>1697</v>
          </cell>
          <cell r="S420">
            <v>7</v>
          </cell>
          <cell r="T420">
            <v>15</v>
          </cell>
          <cell r="U420">
            <v>317</v>
          </cell>
        </row>
        <row r="421">
          <cell r="Q421">
            <v>11982</v>
          </cell>
          <cell r="R421">
            <v>1695</v>
          </cell>
          <cell r="S421">
            <v>7</v>
          </cell>
          <cell r="T421">
            <v>15</v>
          </cell>
          <cell r="U421">
            <v>321</v>
          </cell>
        </row>
        <row r="422">
          <cell r="Q422">
            <v>11953</v>
          </cell>
          <cell r="R422">
            <v>1694</v>
          </cell>
          <cell r="S422">
            <v>7</v>
          </cell>
          <cell r="T422">
            <v>15</v>
          </cell>
          <cell r="U422">
            <v>319</v>
          </cell>
        </row>
        <row r="423">
          <cell r="Q423">
            <v>11938</v>
          </cell>
          <cell r="R423">
            <v>1695</v>
          </cell>
          <cell r="S423">
            <v>7</v>
          </cell>
          <cell r="T423">
            <v>15</v>
          </cell>
          <cell r="U423">
            <v>318</v>
          </cell>
        </row>
        <row r="424">
          <cell r="Q424">
            <v>11992</v>
          </cell>
          <cell r="R424">
            <v>1697</v>
          </cell>
          <cell r="S424">
            <v>7</v>
          </cell>
          <cell r="T424">
            <v>15</v>
          </cell>
          <cell r="U424">
            <v>319</v>
          </cell>
        </row>
        <row r="425">
          <cell r="Q425">
            <v>12066</v>
          </cell>
          <cell r="R425">
            <v>1690</v>
          </cell>
          <cell r="S425">
            <v>7</v>
          </cell>
          <cell r="T425">
            <v>15</v>
          </cell>
          <cell r="U425">
            <v>315</v>
          </cell>
        </row>
        <row r="426">
          <cell r="Q426">
            <v>12125</v>
          </cell>
          <cell r="R426">
            <v>1694</v>
          </cell>
          <cell r="S426">
            <v>7</v>
          </cell>
          <cell r="T426">
            <v>15</v>
          </cell>
          <cell r="U426">
            <v>315</v>
          </cell>
        </row>
        <row r="427">
          <cell r="Q427">
            <v>12135</v>
          </cell>
          <cell r="R427">
            <v>1686</v>
          </cell>
          <cell r="S427">
            <v>7</v>
          </cell>
          <cell r="T427">
            <v>15</v>
          </cell>
          <cell r="U427">
            <v>315</v>
          </cell>
        </row>
        <row r="428">
          <cell r="Q428">
            <v>12201</v>
          </cell>
          <cell r="R428">
            <v>1701</v>
          </cell>
          <cell r="S428">
            <v>7</v>
          </cell>
          <cell r="T428">
            <v>15</v>
          </cell>
          <cell r="U428">
            <v>315</v>
          </cell>
        </row>
        <row r="429">
          <cell r="Q429">
            <v>12130</v>
          </cell>
          <cell r="R429">
            <v>1701</v>
          </cell>
          <cell r="S429">
            <v>6</v>
          </cell>
          <cell r="T429">
            <v>15</v>
          </cell>
          <cell r="U429">
            <v>296</v>
          </cell>
        </row>
        <row r="430">
          <cell r="Q430">
            <v>12065</v>
          </cell>
          <cell r="R430">
            <v>1709</v>
          </cell>
          <cell r="S430">
            <v>6</v>
          </cell>
          <cell r="T430">
            <v>15</v>
          </cell>
          <cell r="U430">
            <v>312</v>
          </cell>
        </row>
        <row r="431">
          <cell r="Q431">
            <v>12077</v>
          </cell>
          <cell r="R431">
            <v>1698</v>
          </cell>
          <cell r="S431">
            <v>6</v>
          </cell>
          <cell r="T431">
            <v>15</v>
          </cell>
          <cell r="U431">
            <v>312</v>
          </cell>
        </row>
        <row r="432">
          <cell r="Q432">
            <v>12021</v>
          </cell>
          <cell r="R432">
            <v>1694</v>
          </cell>
          <cell r="S432">
            <v>6</v>
          </cell>
          <cell r="T432">
            <v>15</v>
          </cell>
          <cell r="U432">
            <v>310</v>
          </cell>
        </row>
        <row r="433">
          <cell r="Q433">
            <v>12025</v>
          </cell>
          <cell r="R433">
            <v>1702</v>
          </cell>
          <cell r="S433">
            <v>6</v>
          </cell>
          <cell r="T433">
            <v>15</v>
          </cell>
          <cell r="U433">
            <v>311</v>
          </cell>
        </row>
        <row r="434">
          <cell r="Q434">
            <v>12003</v>
          </cell>
          <cell r="R434">
            <v>1704</v>
          </cell>
          <cell r="S434">
            <v>6</v>
          </cell>
          <cell r="T434">
            <v>15</v>
          </cell>
          <cell r="U434">
            <v>315</v>
          </cell>
        </row>
        <row r="435">
          <cell r="Q435">
            <v>11997</v>
          </cell>
          <cell r="R435">
            <v>1703</v>
          </cell>
          <cell r="S435">
            <v>6</v>
          </cell>
          <cell r="T435">
            <v>15</v>
          </cell>
          <cell r="U435">
            <v>313</v>
          </cell>
        </row>
        <row r="436">
          <cell r="Q436">
            <v>12021</v>
          </cell>
          <cell r="R436">
            <v>1699</v>
          </cell>
          <cell r="S436">
            <v>6</v>
          </cell>
          <cell r="T436">
            <v>15</v>
          </cell>
          <cell r="U436">
            <v>313</v>
          </cell>
        </row>
        <row r="437">
          <cell r="Q437">
            <v>12085</v>
          </cell>
          <cell r="R437">
            <v>1701</v>
          </cell>
          <cell r="S437">
            <v>6</v>
          </cell>
          <cell r="T437">
            <v>15</v>
          </cell>
          <cell r="U437">
            <v>319</v>
          </cell>
        </row>
        <row r="438">
          <cell r="Q438">
            <v>12144</v>
          </cell>
          <cell r="R438">
            <v>1691</v>
          </cell>
          <cell r="S438">
            <v>6</v>
          </cell>
          <cell r="T438">
            <v>15</v>
          </cell>
          <cell r="U438">
            <v>312</v>
          </cell>
        </row>
        <row r="439">
          <cell r="Q439">
            <v>12179</v>
          </cell>
          <cell r="R439">
            <v>1697</v>
          </cell>
          <cell r="S439">
            <v>6</v>
          </cell>
          <cell r="T439">
            <v>15</v>
          </cell>
          <cell r="U439">
            <v>311</v>
          </cell>
        </row>
        <row r="440">
          <cell r="Q440">
            <v>12199</v>
          </cell>
          <cell r="R440">
            <v>1698</v>
          </cell>
          <cell r="S440">
            <v>7</v>
          </cell>
          <cell r="T440">
            <v>15</v>
          </cell>
          <cell r="U440">
            <v>312</v>
          </cell>
        </row>
        <row r="441">
          <cell r="Q441">
            <v>12141</v>
          </cell>
          <cell r="R441">
            <v>1711</v>
          </cell>
          <cell r="S441">
            <v>7</v>
          </cell>
          <cell r="T441">
            <v>15</v>
          </cell>
          <cell r="U441">
            <v>311</v>
          </cell>
        </row>
        <row r="442">
          <cell r="Q442">
            <v>12096</v>
          </cell>
          <cell r="R442">
            <v>1698</v>
          </cell>
          <cell r="S442">
            <v>7</v>
          </cell>
          <cell r="T442">
            <v>15</v>
          </cell>
          <cell r="U442">
            <v>310</v>
          </cell>
        </row>
        <row r="443">
          <cell r="Q443">
            <v>12043</v>
          </cell>
          <cell r="R443">
            <v>1691</v>
          </cell>
          <cell r="S443">
            <v>7</v>
          </cell>
          <cell r="T443">
            <v>15</v>
          </cell>
          <cell r="U443">
            <v>309</v>
          </cell>
        </row>
        <row r="444">
          <cell r="Q444">
            <v>11985</v>
          </cell>
          <cell r="R444">
            <v>1693</v>
          </cell>
          <cell r="S444">
            <v>6</v>
          </cell>
          <cell r="T444">
            <v>15</v>
          </cell>
          <cell r="U444">
            <v>308</v>
          </cell>
        </row>
        <row r="445">
          <cell r="Q445">
            <v>11943</v>
          </cell>
          <cell r="R445">
            <v>1682</v>
          </cell>
          <cell r="S445">
            <v>6</v>
          </cell>
          <cell r="T445">
            <v>15</v>
          </cell>
          <cell r="U445">
            <v>309</v>
          </cell>
        </row>
        <row r="446">
          <cell r="Q446">
            <v>11944</v>
          </cell>
          <cell r="R446">
            <v>1688</v>
          </cell>
          <cell r="S446">
            <v>6</v>
          </cell>
          <cell r="T446">
            <v>15</v>
          </cell>
          <cell r="U446">
            <v>310</v>
          </cell>
        </row>
        <row r="447">
          <cell r="Q447">
            <v>11966</v>
          </cell>
          <cell r="R447">
            <v>1675</v>
          </cell>
          <cell r="S447">
            <v>7</v>
          </cell>
          <cell r="T447">
            <v>15</v>
          </cell>
          <cell r="U447">
            <v>309</v>
          </cell>
        </row>
        <row r="448">
          <cell r="Q448">
            <v>11997</v>
          </cell>
          <cell r="R448">
            <v>1676</v>
          </cell>
          <cell r="S448">
            <v>6</v>
          </cell>
          <cell r="T448">
            <v>15</v>
          </cell>
          <cell r="U448">
            <v>309</v>
          </cell>
        </row>
        <row r="449">
          <cell r="Q449">
            <v>12071</v>
          </cell>
          <cell r="R449">
            <v>1679</v>
          </cell>
          <cell r="S449">
            <v>6</v>
          </cell>
          <cell r="T449">
            <v>15</v>
          </cell>
          <cell r="U449">
            <v>310</v>
          </cell>
        </row>
        <row r="450">
          <cell r="Q450">
            <v>12094</v>
          </cell>
          <cell r="R450">
            <v>1681</v>
          </cell>
          <cell r="S450">
            <v>6</v>
          </cell>
          <cell r="T450">
            <v>15</v>
          </cell>
          <cell r="U450">
            <v>313</v>
          </cell>
        </row>
        <row r="451">
          <cell r="Q451">
            <v>12123</v>
          </cell>
          <cell r="R451">
            <v>1679</v>
          </cell>
          <cell r="S451">
            <v>7</v>
          </cell>
          <cell r="T451">
            <v>15</v>
          </cell>
          <cell r="U451">
            <v>315</v>
          </cell>
        </row>
        <row r="452">
          <cell r="Q452">
            <v>12171</v>
          </cell>
          <cell r="R452">
            <v>1680</v>
          </cell>
          <cell r="S452">
            <v>5</v>
          </cell>
          <cell r="T452">
            <v>15</v>
          </cell>
          <cell r="U452">
            <v>313</v>
          </cell>
        </row>
        <row r="453">
          <cell r="Q453">
            <v>12096</v>
          </cell>
          <cell r="R453">
            <v>1675</v>
          </cell>
          <cell r="S453">
            <v>6</v>
          </cell>
          <cell r="T453">
            <v>15</v>
          </cell>
          <cell r="U453">
            <v>313</v>
          </cell>
        </row>
        <row r="454">
          <cell r="Q454">
            <v>12038</v>
          </cell>
          <cell r="R454">
            <v>1675</v>
          </cell>
          <cell r="S454">
            <v>6</v>
          </cell>
          <cell r="T454">
            <v>15</v>
          </cell>
          <cell r="U454">
            <v>314</v>
          </cell>
        </row>
        <row r="455">
          <cell r="Q455">
            <v>12018</v>
          </cell>
          <cell r="R455">
            <v>1670</v>
          </cell>
          <cell r="S455">
            <v>6</v>
          </cell>
          <cell r="T455">
            <v>15</v>
          </cell>
          <cell r="U455">
            <v>313</v>
          </cell>
        </row>
        <row r="456">
          <cell r="Q456">
            <v>11997</v>
          </cell>
          <cell r="R456">
            <v>1666</v>
          </cell>
          <cell r="S456">
            <v>6</v>
          </cell>
          <cell r="T456">
            <v>15</v>
          </cell>
          <cell r="U456">
            <v>313</v>
          </cell>
        </row>
        <row r="457">
          <cell r="Q457">
            <v>11994</v>
          </cell>
          <cell r="R457">
            <v>1677</v>
          </cell>
          <cell r="S457">
            <v>6</v>
          </cell>
          <cell r="T457">
            <v>15</v>
          </cell>
          <cell r="U457">
            <v>316</v>
          </cell>
        </row>
        <row r="458">
          <cell r="Q458">
            <v>11975</v>
          </cell>
          <cell r="R458">
            <v>1681</v>
          </cell>
          <cell r="S458">
            <v>6</v>
          </cell>
          <cell r="T458">
            <v>15</v>
          </cell>
          <cell r="U458">
            <v>313</v>
          </cell>
        </row>
        <row r="459">
          <cell r="Q459">
            <v>11979</v>
          </cell>
          <cell r="R459">
            <v>1692</v>
          </cell>
          <cell r="S459">
            <v>6</v>
          </cell>
          <cell r="T459">
            <v>15</v>
          </cell>
          <cell r="U459">
            <v>313</v>
          </cell>
        </row>
        <row r="460">
          <cell r="Q460">
            <v>11970</v>
          </cell>
          <cell r="R460">
            <v>1686</v>
          </cell>
          <cell r="S460">
            <v>6</v>
          </cell>
          <cell r="T460">
            <v>15</v>
          </cell>
          <cell r="U460">
            <v>312</v>
          </cell>
        </row>
        <row r="461">
          <cell r="Q461">
            <v>12164</v>
          </cell>
          <cell r="R461">
            <v>1701</v>
          </cell>
          <cell r="S461">
            <v>6</v>
          </cell>
          <cell r="T461">
            <v>15</v>
          </cell>
          <cell r="U461">
            <v>313</v>
          </cell>
        </row>
        <row r="462">
          <cell r="Q462">
            <v>12066</v>
          </cell>
          <cell r="R462">
            <v>1683</v>
          </cell>
          <cell r="S462">
            <v>6</v>
          </cell>
          <cell r="T462">
            <v>15</v>
          </cell>
          <cell r="U462">
            <v>313</v>
          </cell>
        </row>
        <row r="463">
          <cell r="Q463">
            <v>12103</v>
          </cell>
          <cell r="R463">
            <v>1685</v>
          </cell>
          <cell r="S463">
            <v>6</v>
          </cell>
          <cell r="T463">
            <v>15</v>
          </cell>
          <cell r="U463">
            <v>311</v>
          </cell>
        </row>
        <row r="464">
          <cell r="Q464">
            <v>12108</v>
          </cell>
          <cell r="R464">
            <v>1685</v>
          </cell>
          <cell r="S464">
            <v>6</v>
          </cell>
          <cell r="T464">
            <v>15</v>
          </cell>
          <cell r="U464">
            <v>311</v>
          </cell>
        </row>
        <row r="465">
          <cell r="Q465">
            <v>12148</v>
          </cell>
          <cell r="R465">
            <v>1679</v>
          </cell>
          <cell r="S465">
            <v>6</v>
          </cell>
          <cell r="T465">
            <v>15</v>
          </cell>
          <cell r="U465">
            <v>312</v>
          </cell>
        </row>
        <row r="466">
          <cell r="Q466">
            <v>12050</v>
          </cell>
          <cell r="R466">
            <v>1681</v>
          </cell>
          <cell r="S466">
            <v>6</v>
          </cell>
          <cell r="T466">
            <v>15</v>
          </cell>
          <cell r="U466">
            <v>311</v>
          </cell>
        </row>
        <row r="467">
          <cell r="Q467">
            <v>12042</v>
          </cell>
          <cell r="R467">
            <v>1687</v>
          </cell>
          <cell r="S467">
            <v>6</v>
          </cell>
          <cell r="T467">
            <v>15</v>
          </cell>
          <cell r="U467">
            <v>313</v>
          </cell>
        </row>
      </sheetData>
      <sheetData sheetId="2"/>
      <sheetData sheetId="3">
        <row r="20">
          <cell r="D20">
            <v>11065591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sr"/>
      <sheetName val="Cus"/>
      <sheetName val="MWh"/>
      <sheetName val="Rev"/>
      <sheetName val="Summary"/>
    </sheetNames>
    <sheetDataSet>
      <sheetData sheetId="0">
        <row r="6">
          <cell r="D6">
            <v>742</v>
          </cell>
          <cell r="I6">
            <v>1500</v>
          </cell>
        </row>
        <row r="7">
          <cell r="D7">
            <v>6815</v>
          </cell>
          <cell r="I7">
            <v>1580</v>
          </cell>
        </row>
        <row r="8">
          <cell r="D8">
            <v>13939</v>
          </cell>
          <cell r="I8">
            <v>7291</v>
          </cell>
        </row>
        <row r="9">
          <cell r="D9">
            <v>16693</v>
          </cell>
          <cell r="I9">
            <v>11668</v>
          </cell>
        </row>
        <row r="10">
          <cell r="D10">
            <v>16839</v>
          </cell>
          <cell r="I10">
            <v>12644</v>
          </cell>
        </row>
        <row r="11">
          <cell r="D11">
            <v>18179</v>
          </cell>
          <cell r="I11">
            <v>13650</v>
          </cell>
        </row>
        <row r="12">
          <cell r="D12">
            <v>16474</v>
          </cell>
          <cell r="I12">
            <v>12589</v>
          </cell>
        </row>
        <row r="13">
          <cell r="D13">
            <v>18042</v>
          </cell>
          <cell r="I13">
            <v>11692</v>
          </cell>
        </row>
        <row r="14">
          <cell r="D14">
            <v>17562</v>
          </cell>
          <cell r="I14">
            <v>8100</v>
          </cell>
        </row>
        <row r="15">
          <cell r="D15">
            <v>17673</v>
          </cell>
          <cell r="I15">
            <v>6511</v>
          </cell>
        </row>
        <row r="16">
          <cell r="D16">
            <v>16735</v>
          </cell>
          <cell r="I16">
            <v>5107</v>
          </cell>
        </row>
        <row r="17">
          <cell r="D17">
            <v>16945</v>
          </cell>
          <cell r="I17">
            <v>2217</v>
          </cell>
        </row>
        <row r="18">
          <cell r="D18">
            <v>17868</v>
          </cell>
          <cell r="I18">
            <v>3193</v>
          </cell>
        </row>
        <row r="19">
          <cell r="D19">
            <v>21667</v>
          </cell>
          <cell r="I19">
            <v>5023</v>
          </cell>
        </row>
        <row r="20">
          <cell r="D20">
            <v>26596</v>
          </cell>
          <cell r="I20">
            <v>13912</v>
          </cell>
        </row>
        <row r="21">
          <cell r="D21">
            <v>27140</v>
          </cell>
          <cell r="I21">
            <v>18970</v>
          </cell>
        </row>
        <row r="22">
          <cell r="D22">
            <v>27678</v>
          </cell>
          <cell r="I22">
            <v>20783</v>
          </cell>
        </row>
        <row r="23">
          <cell r="D23">
            <v>28893</v>
          </cell>
          <cell r="I23">
            <v>21695</v>
          </cell>
        </row>
        <row r="24">
          <cell r="D24">
            <v>28665</v>
          </cell>
          <cell r="I24">
            <v>21905</v>
          </cell>
        </row>
        <row r="25">
          <cell r="D25">
            <v>28242</v>
          </cell>
          <cell r="I25">
            <v>21433</v>
          </cell>
        </row>
        <row r="26">
          <cell r="D26">
            <v>29250</v>
          </cell>
          <cell r="I26">
            <v>16821</v>
          </cell>
        </row>
        <row r="27">
          <cell r="D27">
            <v>28465</v>
          </cell>
          <cell r="I27">
            <v>10487</v>
          </cell>
        </row>
        <row r="28">
          <cell r="D28">
            <v>25506</v>
          </cell>
          <cell r="I28">
            <v>7784</v>
          </cell>
        </row>
        <row r="29">
          <cell r="D29">
            <v>28629</v>
          </cell>
          <cell r="I29">
            <v>3746</v>
          </cell>
        </row>
        <row r="30">
          <cell r="D30">
            <v>27982</v>
          </cell>
          <cell r="I30">
            <v>5000</v>
          </cell>
        </row>
        <row r="31">
          <cell r="D31">
            <v>30392</v>
          </cell>
          <cell r="I31">
            <v>7045</v>
          </cell>
        </row>
        <row r="32">
          <cell r="D32">
            <v>32921</v>
          </cell>
          <cell r="I32">
            <v>17221</v>
          </cell>
        </row>
        <row r="33">
          <cell r="D33">
            <v>34299</v>
          </cell>
          <cell r="I33">
            <v>23974</v>
          </cell>
        </row>
        <row r="34">
          <cell r="D34">
            <v>34737</v>
          </cell>
          <cell r="I34">
            <v>26072</v>
          </cell>
        </row>
        <row r="35">
          <cell r="D35">
            <v>35837</v>
          </cell>
          <cell r="I35">
            <v>26889</v>
          </cell>
        </row>
        <row r="36">
          <cell r="D36">
            <v>35872</v>
          </cell>
          <cell r="I36">
            <v>26291</v>
          </cell>
        </row>
        <row r="37">
          <cell r="D37">
            <v>34729</v>
          </cell>
          <cell r="I37">
            <v>25728</v>
          </cell>
        </row>
        <row r="38">
          <cell r="D38">
            <v>36600</v>
          </cell>
          <cell r="I38">
            <v>20562</v>
          </cell>
        </row>
        <row r="39">
          <cell r="D39">
            <v>34072</v>
          </cell>
          <cell r="I39">
            <v>12245</v>
          </cell>
        </row>
        <row r="40">
          <cell r="D40">
            <v>34735</v>
          </cell>
          <cell r="I40">
            <v>7063</v>
          </cell>
        </row>
        <row r="41">
          <cell r="D41">
            <v>34243</v>
          </cell>
          <cell r="I41">
            <v>5089</v>
          </cell>
        </row>
        <row r="42">
          <cell r="D42">
            <v>32798</v>
          </cell>
          <cell r="I42">
            <v>5214</v>
          </cell>
        </row>
        <row r="43">
          <cell r="D43">
            <v>37300</v>
          </cell>
          <cell r="I43">
            <v>8160</v>
          </cell>
        </row>
        <row r="44">
          <cell r="D44">
            <v>39530</v>
          </cell>
          <cell r="I44">
            <v>20185</v>
          </cell>
        </row>
        <row r="45">
          <cell r="D45">
            <v>39085</v>
          </cell>
          <cell r="I45">
            <v>27518</v>
          </cell>
        </row>
        <row r="46">
          <cell r="D46">
            <v>39730</v>
          </cell>
          <cell r="I46">
            <v>29183</v>
          </cell>
        </row>
        <row r="47">
          <cell r="D47">
            <v>39921</v>
          </cell>
          <cell r="I47">
            <v>29753</v>
          </cell>
        </row>
        <row r="48">
          <cell r="D48">
            <v>39862</v>
          </cell>
          <cell r="I48">
            <v>28287</v>
          </cell>
        </row>
        <row r="49">
          <cell r="D49">
            <v>39800</v>
          </cell>
          <cell r="I49">
            <v>28831</v>
          </cell>
        </row>
        <row r="50">
          <cell r="D50">
            <v>40433</v>
          </cell>
          <cell r="I50">
            <v>22232</v>
          </cell>
        </row>
        <row r="51">
          <cell r="D51">
            <v>38038</v>
          </cell>
          <cell r="I51">
            <v>15023</v>
          </cell>
        </row>
        <row r="52">
          <cell r="D52">
            <v>38436</v>
          </cell>
          <cell r="I52">
            <v>8839</v>
          </cell>
        </row>
        <row r="53">
          <cell r="D53">
            <v>38476</v>
          </cell>
          <cell r="I53">
            <v>6534</v>
          </cell>
        </row>
        <row r="54">
          <cell r="D54">
            <v>38718</v>
          </cell>
          <cell r="I54">
            <v>5593</v>
          </cell>
        </row>
        <row r="55">
          <cell r="D55">
            <v>37990</v>
          </cell>
          <cell r="I55">
            <v>8286</v>
          </cell>
        </row>
        <row r="56">
          <cell r="D56">
            <v>46935</v>
          </cell>
          <cell r="I56">
            <v>20910</v>
          </cell>
        </row>
        <row r="57">
          <cell r="D57">
            <v>42225</v>
          </cell>
          <cell r="I57">
            <v>31575</v>
          </cell>
        </row>
        <row r="58">
          <cell r="D58">
            <v>47458</v>
          </cell>
          <cell r="I58">
            <v>32756</v>
          </cell>
        </row>
        <row r="59">
          <cell r="D59">
            <v>46004</v>
          </cell>
          <cell r="I59">
            <v>32184</v>
          </cell>
        </row>
        <row r="60">
          <cell r="D60">
            <v>46326</v>
          </cell>
          <cell r="I60">
            <v>31770</v>
          </cell>
        </row>
        <row r="61">
          <cell r="D61">
            <v>43499</v>
          </cell>
          <cell r="I61">
            <v>29453</v>
          </cell>
        </row>
        <row r="62">
          <cell r="D62">
            <v>48271</v>
          </cell>
          <cell r="I62">
            <v>22126</v>
          </cell>
        </row>
        <row r="63">
          <cell r="D63">
            <v>44676</v>
          </cell>
          <cell r="I63">
            <v>14725</v>
          </cell>
        </row>
        <row r="64">
          <cell r="D64">
            <v>45128</v>
          </cell>
          <cell r="I64">
            <v>9229</v>
          </cell>
        </row>
        <row r="65">
          <cell r="D65">
            <v>44762</v>
          </cell>
          <cell r="I65">
            <v>5710</v>
          </cell>
        </row>
        <row r="66">
          <cell r="D66">
            <v>44485</v>
          </cell>
          <cell r="I66">
            <v>5743</v>
          </cell>
        </row>
        <row r="67">
          <cell r="D67">
            <v>47206</v>
          </cell>
          <cell r="I67">
            <v>8643</v>
          </cell>
        </row>
        <row r="68">
          <cell r="D68">
            <v>49058</v>
          </cell>
          <cell r="I68">
            <v>21933</v>
          </cell>
        </row>
        <row r="69">
          <cell r="D69">
            <v>49937</v>
          </cell>
          <cell r="I69">
            <v>32016</v>
          </cell>
        </row>
        <row r="70">
          <cell r="D70">
            <v>50975</v>
          </cell>
          <cell r="I70">
            <v>34193</v>
          </cell>
        </row>
        <row r="71">
          <cell r="D71">
            <v>49758</v>
          </cell>
          <cell r="I71">
            <v>34841</v>
          </cell>
        </row>
        <row r="72">
          <cell r="D72">
            <v>51977</v>
          </cell>
          <cell r="I72">
            <v>34380</v>
          </cell>
        </row>
        <row r="73">
          <cell r="D73">
            <v>51509</v>
          </cell>
          <cell r="I73">
            <v>33307</v>
          </cell>
        </row>
        <row r="74">
          <cell r="D74">
            <v>50343</v>
          </cell>
          <cell r="I74">
            <v>24709</v>
          </cell>
        </row>
        <row r="75">
          <cell r="D75">
            <v>48771</v>
          </cell>
          <cell r="I75">
            <v>12479</v>
          </cell>
        </row>
        <row r="76">
          <cell r="D76">
            <v>48857</v>
          </cell>
          <cell r="I76">
            <v>10084</v>
          </cell>
        </row>
        <row r="77">
          <cell r="D77">
            <v>46741</v>
          </cell>
          <cell r="I77">
            <v>6406</v>
          </cell>
        </row>
        <row r="78">
          <cell r="D78">
            <v>50852</v>
          </cell>
          <cell r="I78">
            <v>5748</v>
          </cell>
        </row>
        <row r="79">
          <cell r="D79">
            <v>50127</v>
          </cell>
          <cell r="I79">
            <v>10363</v>
          </cell>
        </row>
        <row r="80">
          <cell r="D80">
            <v>52489</v>
          </cell>
          <cell r="I80">
            <v>24517</v>
          </cell>
        </row>
        <row r="81">
          <cell r="D81">
            <v>53798</v>
          </cell>
          <cell r="I81">
            <v>32161</v>
          </cell>
        </row>
        <row r="82">
          <cell r="D82">
            <v>53428</v>
          </cell>
          <cell r="I82">
            <v>32846</v>
          </cell>
        </row>
        <row r="83">
          <cell r="D83">
            <v>53555</v>
          </cell>
          <cell r="I83">
            <v>34446</v>
          </cell>
        </row>
        <row r="84">
          <cell r="D84">
            <v>54825</v>
          </cell>
          <cell r="I84">
            <v>34376</v>
          </cell>
        </row>
        <row r="85">
          <cell r="D85">
            <v>53170</v>
          </cell>
          <cell r="I85">
            <v>32823</v>
          </cell>
        </row>
        <row r="86">
          <cell r="D86">
            <v>53476</v>
          </cell>
          <cell r="I86">
            <v>25791</v>
          </cell>
        </row>
        <row r="87">
          <cell r="D87">
            <v>53843</v>
          </cell>
          <cell r="I87">
            <v>17150</v>
          </cell>
        </row>
        <row r="88">
          <cell r="D88">
            <v>52491</v>
          </cell>
          <cell r="I88">
            <v>11701</v>
          </cell>
        </row>
        <row r="89">
          <cell r="D89">
            <v>52012</v>
          </cell>
          <cell r="I89">
            <v>7003</v>
          </cell>
        </row>
        <row r="90">
          <cell r="D90">
            <v>54279</v>
          </cell>
          <cell r="I90">
            <v>6376</v>
          </cell>
        </row>
        <row r="91">
          <cell r="D91">
            <v>52945</v>
          </cell>
          <cell r="I91">
            <v>9626</v>
          </cell>
        </row>
        <row r="92">
          <cell r="D92">
            <v>56722</v>
          </cell>
          <cell r="I92">
            <v>26310</v>
          </cell>
        </row>
        <row r="93">
          <cell r="D93">
            <v>53622</v>
          </cell>
          <cell r="I93">
            <v>34765</v>
          </cell>
        </row>
        <row r="94">
          <cell r="D94">
            <v>59284</v>
          </cell>
          <cell r="I94">
            <v>34897</v>
          </cell>
        </row>
        <row r="95">
          <cell r="D95">
            <v>56552</v>
          </cell>
          <cell r="I95">
            <v>33120</v>
          </cell>
        </row>
        <row r="96">
          <cell r="D96">
            <v>58128</v>
          </cell>
          <cell r="I96">
            <v>33158</v>
          </cell>
        </row>
        <row r="97">
          <cell r="D97">
            <v>56452</v>
          </cell>
          <cell r="I97">
            <v>34020</v>
          </cell>
        </row>
        <row r="98">
          <cell r="D98">
            <v>58918</v>
          </cell>
          <cell r="I98">
            <v>29206</v>
          </cell>
        </row>
        <row r="99">
          <cell r="D99">
            <v>56109</v>
          </cell>
          <cell r="I99">
            <v>19853</v>
          </cell>
        </row>
        <row r="100">
          <cell r="D100">
            <v>55211</v>
          </cell>
          <cell r="I100">
            <v>13184</v>
          </cell>
        </row>
        <row r="101">
          <cell r="D101">
            <v>56135</v>
          </cell>
          <cell r="I101">
            <v>8133</v>
          </cell>
        </row>
        <row r="102">
          <cell r="D102">
            <v>56307</v>
          </cell>
          <cell r="I102">
            <v>7301</v>
          </cell>
        </row>
        <row r="103">
          <cell r="D103">
            <v>56168</v>
          </cell>
          <cell r="I103">
            <v>10265</v>
          </cell>
        </row>
        <row r="104">
          <cell r="D104">
            <v>57194</v>
          </cell>
          <cell r="I104">
            <v>22993</v>
          </cell>
        </row>
        <row r="105">
          <cell r="D105">
            <v>58159</v>
          </cell>
          <cell r="I105">
            <v>34188</v>
          </cell>
        </row>
        <row r="106">
          <cell r="D106">
            <v>54786</v>
          </cell>
          <cell r="I106">
            <v>34654</v>
          </cell>
        </row>
        <row r="107">
          <cell r="D107">
            <v>60968</v>
          </cell>
          <cell r="I107">
            <v>33277</v>
          </cell>
        </row>
        <row r="108">
          <cell r="D108">
            <v>58153</v>
          </cell>
          <cell r="I108">
            <v>34755</v>
          </cell>
        </row>
        <row r="109">
          <cell r="D109">
            <v>53924</v>
          </cell>
          <cell r="I109">
            <v>35235</v>
          </cell>
        </row>
        <row r="110">
          <cell r="D110">
            <v>61173</v>
          </cell>
          <cell r="I110">
            <v>29078</v>
          </cell>
        </row>
        <row r="111">
          <cell r="D111">
            <v>58980</v>
          </cell>
          <cell r="I111">
            <v>19704</v>
          </cell>
        </row>
        <row r="112">
          <cell r="D112">
            <v>54801</v>
          </cell>
          <cell r="I112">
            <v>15044</v>
          </cell>
        </row>
        <row r="113">
          <cell r="D113">
            <v>56743</v>
          </cell>
          <cell r="I113">
            <v>8488</v>
          </cell>
        </row>
        <row r="114">
          <cell r="D114">
            <v>56598</v>
          </cell>
          <cell r="I114">
            <v>7281</v>
          </cell>
        </row>
        <row r="115">
          <cell r="D115">
            <v>56743</v>
          </cell>
          <cell r="I115">
            <v>10663</v>
          </cell>
        </row>
        <row r="116">
          <cell r="D116">
            <v>59436</v>
          </cell>
          <cell r="I116">
            <v>24525</v>
          </cell>
        </row>
        <row r="117">
          <cell r="D117">
            <v>58027</v>
          </cell>
          <cell r="I117">
            <v>36181</v>
          </cell>
        </row>
        <row r="118">
          <cell r="D118">
            <v>55263</v>
          </cell>
          <cell r="I118">
            <v>34940</v>
          </cell>
        </row>
        <row r="119">
          <cell r="D119">
            <v>64001</v>
          </cell>
          <cell r="I119">
            <v>33154</v>
          </cell>
        </row>
        <row r="120">
          <cell r="D120">
            <v>55323</v>
          </cell>
          <cell r="I120">
            <v>32473</v>
          </cell>
        </row>
        <row r="121">
          <cell r="D121">
            <v>58809</v>
          </cell>
          <cell r="I121">
            <v>33824</v>
          </cell>
        </row>
        <row r="122">
          <cell r="D122">
            <v>61927</v>
          </cell>
          <cell r="I122">
            <v>28837</v>
          </cell>
        </row>
        <row r="123">
          <cell r="D123">
            <v>56109</v>
          </cell>
          <cell r="I123">
            <v>21176</v>
          </cell>
        </row>
        <row r="124">
          <cell r="D124">
            <v>59524</v>
          </cell>
          <cell r="I124">
            <v>14390</v>
          </cell>
        </row>
        <row r="125">
          <cell r="D125">
            <v>58427</v>
          </cell>
          <cell r="I125">
            <v>9342</v>
          </cell>
        </row>
        <row r="126">
          <cell r="D126">
            <v>57705</v>
          </cell>
          <cell r="I126">
            <v>8167</v>
          </cell>
        </row>
        <row r="127">
          <cell r="D127">
            <v>58696</v>
          </cell>
          <cell r="I127">
            <v>10289</v>
          </cell>
        </row>
        <row r="128">
          <cell r="D128">
            <v>57671</v>
          </cell>
          <cell r="I128">
            <v>24226</v>
          </cell>
        </row>
        <row r="129">
          <cell r="D129">
            <v>60481</v>
          </cell>
          <cell r="I129">
            <v>33485</v>
          </cell>
        </row>
        <row r="130">
          <cell r="D130">
            <v>55256</v>
          </cell>
          <cell r="I130">
            <v>35786</v>
          </cell>
        </row>
        <row r="131">
          <cell r="D131">
            <v>60430</v>
          </cell>
          <cell r="I131">
            <v>35810</v>
          </cell>
        </row>
        <row r="132">
          <cell r="D132">
            <v>63053</v>
          </cell>
          <cell r="I132">
            <v>35064</v>
          </cell>
        </row>
        <row r="133">
          <cell r="D133">
            <v>56735</v>
          </cell>
          <cell r="I133">
            <v>35819</v>
          </cell>
        </row>
        <row r="134">
          <cell r="D134">
            <v>61269</v>
          </cell>
          <cell r="I134">
            <v>30354</v>
          </cell>
        </row>
        <row r="135">
          <cell r="D135">
            <v>60851</v>
          </cell>
          <cell r="I135">
            <v>20288</v>
          </cell>
        </row>
        <row r="136">
          <cell r="D136">
            <v>56844</v>
          </cell>
          <cell r="I136">
            <v>15312</v>
          </cell>
        </row>
        <row r="137">
          <cell r="D137">
            <v>61398</v>
          </cell>
          <cell r="I137">
            <v>8614</v>
          </cell>
        </row>
        <row r="138">
          <cell r="D138">
            <v>58664</v>
          </cell>
          <cell r="I138">
            <v>8191</v>
          </cell>
        </row>
        <row r="139">
          <cell r="D139">
            <v>58975</v>
          </cell>
          <cell r="I139">
            <v>11719</v>
          </cell>
        </row>
        <row r="140">
          <cell r="D140">
            <v>59420</v>
          </cell>
          <cell r="I140">
            <v>25106</v>
          </cell>
        </row>
        <row r="141">
          <cell r="D141">
            <v>62231</v>
          </cell>
          <cell r="I141">
            <v>35541</v>
          </cell>
        </row>
        <row r="142">
          <cell r="D142">
            <v>61746</v>
          </cell>
          <cell r="I142">
            <v>34301</v>
          </cell>
        </row>
        <row r="143">
          <cell r="D143">
            <v>59083</v>
          </cell>
          <cell r="I143">
            <v>34911</v>
          </cell>
        </row>
        <row r="144">
          <cell r="D144">
            <v>58949</v>
          </cell>
          <cell r="I144">
            <v>35931</v>
          </cell>
        </row>
        <row r="145">
          <cell r="D145">
            <v>57435</v>
          </cell>
          <cell r="I145">
            <v>33958</v>
          </cell>
        </row>
        <row r="146">
          <cell r="D146">
            <v>68960</v>
          </cell>
          <cell r="I146">
            <v>28451</v>
          </cell>
        </row>
        <row r="147">
          <cell r="D147">
            <v>60105</v>
          </cell>
          <cell r="I147">
            <v>21648</v>
          </cell>
        </row>
        <row r="148">
          <cell r="D148">
            <v>60286</v>
          </cell>
          <cell r="I148">
            <v>13111</v>
          </cell>
        </row>
        <row r="149">
          <cell r="D149">
            <v>57767</v>
          </cell>
          <cell r="I149">
            <v>8634</v>
          </cell>
        </row>
        <row r="150">
          <cell r="D150">
            <v>61077</v>
          </cell>
          <cell r="I150">
            <v>7628</v>
          </cell>
        </row>
        <row r="151">
          <cell r="D151">
            <v>60808</v>
          </cell>
          <cell r="I151">
            <v>11917</v>
          </cell>
        </row>
        <row r="152">
          <cell r="D152">
            <v>59942</v>
          </cell>
          <cell r="I152">
            <v>26275</v>
          </cell>
        </row>
        <row r="153">
          <cell r="D153">
            <v>63876</v>
          </cell>
          <cell r="I153">
            <v>33219</v>
          </cell>
        </row>
        <row r="154">
          <cell r="D154">
            <v>60394</v>
          </cell>
          <cell r="I154">
            <v>33267</v>
          </cell>
        </row>
        <row r="155">
          <cell r="D155">
            <v>61245</v>
          </cell>
          <cell r="I155">
            <v>32623</v>
          </cell>
        </row>
        <row r="156">
          <cell r="D156">
            <v>62477</v>
          </cell>
          <cell r="I156">
            <v>35062</v>
          </cell>
        </row>
        <row r="157">
          <cell r="D157">
            <v>56724</v>
          </cell>
          <cell r="I157">
            <v>36552</v>
          </cell>
        </row>
        <row r="158">
          <cell r="D158">
            <v>69737</v>
          </cell>
          <cell r="I158">
            <v>30770</v>
          </cell>
        </row>
        <row r="159">
          <cell r="D159">
            <v>64199</v>
          </cell>
          <cell r="I159">
            <v>29420</v>
          </cell>
        </row>
        <row r="160">
          <cell r="D160">
            <v>58282</v>
          </cell>
          <cell r="I160">
            <v>20777</v>
          </cell>
        </row>
        <row r="161">
          <cell r="D161">
            <v>61111</v>
          </cell>
          <cell r="I161">
            <v>10250</v>
          </cell>
        </row>
        <row r="162">
          <cell r="D162">
            <v>57898</v>
          </cell>
          <cell r="I162">
            <v>9794</v>
          </cell>
        </row>
        <row r="163">
          <cell r="D163">
            <v>60193</v>
          </cell>
          <cell r="I163">
            <v>11887</v>
          </cell>
        </row>
        <row r="164">
          <cell r="D164">
            <v>61820</v>
          </cell>
          <cell r="I164">
            <v>23213</v>
          </cell>
        </row>
        <row r="165">
          <cell r="D165">
            <v>61899</v>
          </cell>
          <cell r="I165">
            <v>34325</v>
          </cell>
        </row>
        <row r="166">
          <cell r="D166">
            <v>62054</v>
          </cell>
          <cell r="I166">
            <v>34464</v>
          </cell>
        </row>
        <row r="167">
          <cell r="D167">
            <v>65966</v>
          </cell>
          <cell r="I167">
            <v>33857</v>
          </cell>
        </row>
        <row r="168">
          <cell r="D168">
            <v>62252</v>
          </cell>
          <cell r="I168">
            <v>34484</v>
          </cell>
        </row>
        <row r="169">
          <cell r="D169">
            <v>58220</v>
          </cell>
          <cell r="I169">
            <v>36507</v>
          </cell>
        </row>
        <row r="170">
          <cell r="D170">
            <v>68549</v>
          </cell>
          <cell r="I170">
            <v>33497</v>
          </cell>
        </row>
        <row r="171">
          <cell r="D171">
            <v>62100</v>
          </cell>
          <cell r="I171">
            <v>23606</v>
          </cell>
        </row>
        <row r="172">
          <cell r="D172">
            <v>58835</v>
          </cell>
          <cell r="I172">
            <v>19972</v>
          </cell>
        </row>
        <row r="173">
          <cell r="D173">
            <v>57887</v>
          </cell>
          <cell r="I173">
            <v>11174</v>
          </cell>
        </row>
        <row r="174">
          <cell r="D174">
            <v>61662</v>
          </cell>
          <cell r="I174">
            <v>9508</v>
          </cell>
        </row>
        <row r="175">
          <cell r="D175">
            <v>60330</v>
          </cell>
          <cell r="I175">
            <v>12373</v>
          </cell>
        </row>
        <row r="176">
          <cell r="D176">
            <v>62126</v>
          </cell>
          <cell r="I176">
            <v>26844</v>
          </cell>
        </row>
        <row r="177">
          <cell r="D177">
            <v>61345</v>
          </cell>
          <cell r="I177">
            <v>32297</v>
          </cell>
        </row>
        <row r="178">
          <cell r="D178">
            <v>59771</v>
          </cell>
          <cell r="I178">
            <v>37301</v>
          </cell>
        </row>
        <row r="179">
          <cell r="D179">
            <v>66856</v>
          </cell>
          <cell r="I179">
            <v>34472</v>
          </cell>
        </row>
        <row r="180">
          <cell r="D180">
            <v>59440</v>
          </cell>
          <cell r="I180">
            <v>35692</v>
          </cell>
        </row>
        <row r="181">
          <cell r="D181">
            <v>61656</v>
          </cell>
          <cell r="I181">
            <v>36159</v>
          </cell>
        </row>
        <row r="182">
          <cell r="D182">
            <v>70258</v>
          </cell>
          <cell r="I182">
            <v>31933</v>
          </cell>
        </row>
        <row r="183">
          <cell r="D183">
            <v>62132</v>
          </cell>
          <cell r="I183">
            <v>24120</v>
          </cell>
        </row>
        <row r="184">
          <cell r="D184">
            <v>58237</v>
          </cell>
          <cell r="I184">
            <v>17900</v>
          </cell>
        </row>
        <row r="185">
          <cell r="D185">
            <v>61505</v>
          </cell>
          <cell r="I185">
            <v>11076</v>
          </cell>
        </row>
        <row r="186">
          <cell r="D186">
            <v>57216</v>
          </cell>
          <cell r="I186">
            <v>9370</v>
          </cell>
        </row>
        <row r="187">
          <cell r="D187">
            <v>61364</v>
          </cell>
          <cell r="I187">
            <v>11682</v>
          </cell>
        </row>
        <row r="188">
          <cell r="D188">
            <v>64966</v>
          </cell>
          <cell r="I188">
            <v>25670</v>
          </cell>
        </row>
        <row r="189">
          <cell r="D189">
            <v>63172</v>
          </cell>
          <cell r="I189">
            <v>35479</v>
          </cell>
        </row>
        <row r="190">
          <cell r="D190">
            <v>61870</v>
          </cell>
          <cell r="I190">
            <v>34678</v>
          </cell>
        </row>
        <row r="191">
          <cell r="D191">
            <v>56987</v>
          </cell>
          <cell r="I191">
            <v>34313</v>
          </cell>
        </row>
        <row r="192">
          <cell r="I192">
            <v>29976</v>
          </cell>
        </row>
        <row r="193">
          <cell r="I193">
            <v>33854</v>
          </cell>
        </row>
        <row r="194">
          <cell r="I194">
            <v>29930</v>
          </cell>
        </row>
        <row r="195">
          <cell r="I195">
            <v>22645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ecast"/>
      <sheetName val="Residential"/>
      <sheetName val="Commercial"/>
      <sheetName val="IND"/>
      <sheetName val="SHL"/>
      <sheetName val="SPA"/>
    </sheetNames>
    <sheetDataSet>
      <sheetData sheetId="0">
        <row r="190">
          <cell r="C190">
            <v>11997</v>
          </cell>
          <cell r="D190">
            <v>1680.5272933020738</v>
          </cell>
          <cell r="E190">
            <v>6</v>
          </cell>
          <cell r="F190">
            <v>15</v>
          </cell>
          <cell r="G190">
            <v>313</v>
          </cell>
        </row>
        <row r="191">
          <cell r="C191">
            <v>11980</v>
          </cell>
          <cell r="D191">
            <v>1678.6208589422972</v>
          </cell>
          <cell r="E191">
            <v>6</v>
          </cell>
          <cell r="F191">
            <v>15</v>
          </cell>
          <cell r="G191">
            <v>313</v>
          </cell>
        </row>
        <row r="192">
          <cell r="C192">
            <v>11963</v>
          </cell>
          <cell r="D192">
            <v>1678.0945332281196</v>
          </cell>
          <cell r="E192">
            <v>6</v>
          </cell>
          <cell r="F192">
            <v>15</v>
          </cell>
          <cell r="G192">
            <v>313</v>
          </cell>
        </row>
        <row r="193">
          <cell r="C193">
            <v>11964</v>
          </cell>
          <cell r="D193">
            <v>1677.7109710213224</v>
          </cell>
          <cell r="E193">
            <v>6</v>
          </cell>
          <cell r="F193">
            <v>15</v>
          </cell>
          <cell r="G193">
            <v>313</v>
          </cell>
        </row>
        <row r="194">
          <cell r="C194">
            <v>11989</v>
          </cell>
          <cell r="D194">
            <v>1674.7644041160477</v>
          </cell>
          <cell r="E194">
            <v>6</v>
          </cell>
          <cell r="F194">
            <v>15</v>
          </cell>
          <cell r="G194">
            <v>313</v>
          </cell>
        </row>
        <row r="195">
          <cell r="C195">
            <v>12092</v>
          </cell>
          <cell r="D195">
            <v>1671.496343146257</v>
          </cell>
          <cell r="E195">
            <v>6</v>
          </cell>
          <cell r="F195">
            <v>15</v>
          </cell>
          <cell r="G195">
            <v>313</v>
          </cell>
        </row>
        <row r="196">
          <cell r="C196">
            <v>12131</v>
          </cell>
          <cell r="D196">
            <v>1689.0634230355563</v>
          </cell>
          <cell r="E196">
            <v>6</v>
          </cell>
          <cell r="F196">
            <v>15</v>
          </cell>
          <cell r="G196">
            <v>313</v>
          </cell>
        </row>
        <row r="197">
          <cell r="C197">
            <v>12159</v>
          </cell>
          <cell r="D197">
            <v>1687.1177826093024</v>
          </cell>
          <cell r="E197">
            <v>6</v>
          </cell>
          <cell r="F197">
            <v>15</v>
          </cell>
          <cell r="G197">
            <v>313</v>
          </cell>
        </row>
        <row r="198">
          <cell r="C198">
            <v>12194</v>
          </cell>
          <cell r="D198">
            <v>1690.0863387775548</v>
          </cell>
          <cell r="E198">
            <v>6</v>
          </cell>
          <cell r="F198">
            <v>15</v>
          </cell>
          <cell r="G198">
            <v>313</v>
          </cell>
        </row>
        <row r="199">
          <cell r="C199">
            <v>12107</v>
          </cell>
          <cell r="D199">
            <v>1690.5229993891053</v>
          </cell>
          <cell r="E199">
            <v>6</v>
          </cell>
          <cell r="F199">
            <v>15</v>
          </cell>
          <cell r="G199">
            <v>313</v>
          </cell>
        </row>
        <row r="200">
          <cell r="C200">
            <v>12050</v>
          </cell>
          <cell r="D200">
            <v>1689.9498328326813</v>
          </cell>
          <cell r="E200">
            <v>6</v>
          </cell>
          <cell r="F200">
            <v>15</v>
          </cell>
          <cell r="G200">
            <v>313</v>
          </cell>
        </row>
        <row r="201">
          <cell r="C201">
            <v>12026</v>
          </cell>
          <cell r="D201">
            <v>1688.106558765463</v>
          </cell>
          <cell r="E201">
            <v>6</v>
          </cell>
          <cell r="F201">
            <v>15</v>
          </cell>
          <cell r="G201">
            <v>313</v>
          </cell>
        </row>
        <row r="202">
          <cell r="C202">
            <v>11992</v>
          </cell>
          <cell r="D202">
            <v>1686.5291764924382</v>
          </cell>
          <cell r="E202">
            <v>6</v>
          </cell>
          <cell r="F202">
            <v>15</v>
          </cell>
          <cell r="G202">
            <v>313</v>
          </cell>
        </row>
        <row r="203">
          <cell r="C203">
            <v>11975</v>
          </cell>
          <cell r="D203">
            <v>1684.6159334385197</v>
          </cell>
          <cell r="E203">
            <v>6</v>
          </cell>
          <cell r="F203">
            <v>15</v>
          </cell>
          <cell r="G203">
            <v>313</v>
          </cell>
        </row>
        <row r="204">
          <cell r="C204">
            <v>11958</v>
          </cell>
          <cell r="D204">
            <v>1684.0877279896488</v>
          </cell>
          <cell r="E204">
            <v>6</v>
          </cell>
          <cell r="F204">
            <v>15</v>
          </cell>
          <cell r="G204">
            <v>313</v>
          </cell>
        </row>
        <row r="205">
          <cell r="C205">
            <v>11959</v>
          </cell>
          <cell r="D205">
            <v>1683.7027959178272</v>
          </cell>
          <cell r="E205">
            <v>6</v>
          </cell>
          <cell r="F205">
            <v>15</v>
          </cell>
          <cell r="G205">
            <v>313</v>
          </cell>
        </row>
        <row r="206">
          <cell r="C206">
            <v>11984</v>
          </cell>
          <cell r="D206">
            <v>1680.7457055593193</v>
          </cell>
          <cell r="E206">
            <v>6</v>
          </cell>
          <cell r="F206">
            <v>15</v>
          </cell>
          <cell r="G206">
            <v>313</v>
          </cell>
        </row>
        <row r="207">
          <cell r="C207">
            <v>12087</v>
          </cell>
          <cell r="D207">
            <v>1677.465972943208</v>
          </cell>
          <cell r="E207">
            <v>6</v>
          </cell>
          <cell r="F207">
            <v>15</v>
          </cell>
          <cell r="G207">
            <v>313</v>
          </cell>
        </row>
        <row r="208">
          <cell r="C208">
            <v>12144</v>
          </cell>
          <cell r="D208">
            <v>1697.0779588506716</v>
          </cell>
          <cell r="E208">
            <v>6</v>
          </cell>
          <cell r="F208">
            <v>15</v>
          </cell>
          <cell r="G208">
            <v>314</v>
          </cell>
        </row>
        <row r="209">
          <cell r="C209">
            <v>12172</v>
          </cell>
          <cell r="D209">
            <v>1695.1230864413751</v>
          </cell>
          <cell r="E209">
            <v>6</v>
          </cell>
          <cell r="F209">
            <v>15</v>
          </cell>
          <cell r="G209">
            <v>314</v>
          </cell>
        </row>
        <row r="210">
          <cell r="C210">
            <v>12207</v>
          </cell>
          <cell r="D210">
            <v>1698.105728285396</v>
          </cell>
          <cell r="E210">
            <v>6</v>
          </cell>
          <cell r="F210">
            <v>15</v>
          </cell>
          <cell r="G210">
            <v>314</v>
          </cell>
        </row>
        <row r="211">
          <cell r="C211">
            <v>12119</v>
          </cell>
          <cell r="D211">
            <v>1698.544460833419</v>
          </cell>
          <cell r="E211">
            <v>6</v>
          </cell>
          <cell r="F211">
            <v>15</v>
          </cell>
          <cell r="G211">
            <v>314</v>
          </cell>
        </row>
        <row r="212">
          <cell r="C212">
            <v>12062</v>
          </cell>
          <cell r="D212">
            <v>1697.9685746254818</v>
          </cell>
          <cell r="E212">
            <v>6</v>
          </cell>
          <cell r="F212">
            <v>15</v>
          </cell>
          <cell r="G212">
            <v>314</v>
          </cell>
        </row>
        <row r="213">
          <cell r="C213">
            <v>12038</v>
          </cell>
          <cell r="D213">
            <v>1696.1165542993442</v>
          </cell>
          <cell r="E213">
            <v>6</v>
          </cell>
          <cell r="F213">
            <v>15</v>
          </cell>
          <cell r="G213">
            <v>314</v>
          </cell>
        </row>
        <row r="214">
          <cell r="C214">
            <v>12004</v>
          </cell>
          <cell r="D214">
            <v>1694.5316874129244</v>
          </cell>
          <cell r="E214">
            <v>6</v>
          </cell>
          <cell r="F214">
            <v>15</v>
          </cell>
          <cell r="G214">
            <v>314</v>
          </cell>
        </row>
        <row r="215">
          <cell r="C215">
            <v>11987</v>
          </cell>
          <cell r="D215">
            <v>1692.6093661001496</v>
          </cell>
          <cell r="E215">
            <v>6</v>
          </cell>
          <cell r="F215">
            <v>15</v>
          </cell>
          <cell r="G215">
            <v>314</v>
          </cell>
        </row>
        <row r="216">
          <cell r="C216">
            <v>11970</v>
          </cell>
          <cell r="D216">
            <v>1692.078654338354</v>
          </cell>
          <cell r="E216">
            <v>6</v>
          </cell>
          <cell r="F216">
            <v>15</v>
          </cell>
          <cell r="G216">
            <v>314</v>
          </cell>
        </row>
        <row r="217">
          <cell r="C217">
            <v>11971</v>
          </cell>
          <cell r="D217">
            <v>1691.6918957798334</v>
          </cell>
          <cell r="E217">
            <v>6</v>
          </cell>
          <cell r="F217">
            <v>15</v>
          </cell>
          <cell r="G217">
            <v>314</v>
          </cell>
        </row>
        <row r="218">
          <cell r="C218">
            <v>11996</v>
          </cell>
          <cell r="D218">
            <v>1688.720774150348</v>
          </cell>
          <cell r="E218">
            <v>6</v>
          </cell>
          <cell r="F218">
            <v>15</v>
          </cell>
          <cell r="G218">
            <v>314</v>
          </cell>
        </row>
        <row r="219">
          <cell r="C219">
            <v>12099</v>
          </cell>
          <cell r="D219">
            <v>1685.4254793391426</v>
          </cell>
          <cell r="E219">
            <v>6</v>
          </cell>
          <cell r="F219">
            <v>15</v>
          </cell>
          <cell r="G219">
            <v>314</v>
          </cell>
        </row>
        <row r="220">
          <cell r="C220">
            <v>12156</v>
          </cell>
          <cell r="D220">
            <v>1706.0943116426763</v>
          </cell>
          <cell r="E220">
            <v>6</v>
          </cell>
          <cell r="F220">
            <v>15</v>
          </cell>
          <cell r="G220">
            <v>315</v>
          </cell>
        </row>
        <row r="221">
          <cell r="C221">
            <v>12184</v>
          </cell>
          <cell r="D221">
            <v>1704.1290532524567</v>
          </cell>
          <cell r="E221">
            <v>6</v>
          </cell>
          <cell r="F221">
            <v>15</v>
          </cell>
          <cell r="G221">
            <v>315</v>
          </cell>
        </row>
        <row r="222">
          <cell r="C222">
            <v>12219</v>
          </cell>
          <cell r="D222">
            <v>1707.1275414817176</v>
          </cell>
          <cell r="E222">
            <v>6</v>
          </cell>
          <cell r="F222">
            <v>15</v>
          </cell>
          <cell r="G222">
            <v>315</v>
          </cell>
        </row>
        <row r="223">
          <cell r="C223">
            <v>12131</v>
          </cell>
          <cell r="D223">
            <v>1707.5686049582719</v>
          </cell>
          <cell r="E223">
            <v>6</v>
          </cell>
          <cell r="F223">
            <v>15</v>
          </cell>
          <cell r="G223">
            <v>315</v>
          </cell>
        </row>
        <row r="224">
          <cell r="C224">
            <v>12074</v>
          </cell>
          <cell r="D224">
            <v>1706.9896591423822</v>
          </cell>
          <cell r="E224">
            <v>6</v>
          </cell>
          <cell r="F224">
            <v>15</v>
          </cell>
          <cell r="G224">
            <v>315</v>
          </cell>
        </row>
        <row r="225">
          <cell r="C225">
            <v>12050</v>
          </cell>
          <cell r="D225">
            <v>1705.1277992749606</v>
          </cell>
          <cell r="E225">
            <v>6</v>
          </cell>
          <cell r="F225">
            <v>15</v>
          </cell>
          <cell r="G225">
            <v>315</v>
          </cell>
        </row>
        <row r="226">
          <cell r="C226">
            <v>12016</v>
          </cell>
          <cell r="D226">
            <v>1703.534512198471</v>
          </cell>
          <cell r="E226">
            <v>6</v>
          </cell>
          <cell r="F226">
            <v>15</v>
          </cell>
          <cell r="G226">
            <v>315</v>
          </cell>
        </row>
        <row r="227">
          <cell r="C227">
            <v>11999</v>
          </cell>
          <cell r="D227">
            <v>1701.6019778444834</v>
          </cell>
          <cell r="E227">
            <v>6</v>
          </cell>
          <cell r="F227">
            <v>15</v>
          </cell>
          <cell r="G227">
            <v>315</v>
          </cell>
        </row>
        <row r="228">
          <cell r="C228">
            <v>11982</v>
          </cell>
          <cell r="D228">
            <v>1701.0684464806475</v>
          </cell>
          <cell r="E228">
            <v>6</v>
          </cell>
          <cell r="F228">
            <v>15</v>
          </cell>
          <cell r="G228">
            <v>315</v>
          </cell>
        </row>
        <row r="229">
          <cell r="C229">
            <v>11983</v>
          </cell>
          <cell r="D229">
            <v>1700.6796331245905</v>
          </cell>
          <cell r="E229">
            <v>6</v>
          </cell>
          <cell r="F229">
            <v>15</v>
          </cell>
          <cell r="G229">
            <v>315</v>
          </cell>
        </row>
        <row r="230">
          <cell r="C230">
            <v>12008</v>
          </cell>
          <cell r="D230">
            <v>1697.6927263152554</v>
          </cell>
          <cell r="E230">
            <v>6</v>
          </cell>
          <cell r="F230">
            <v>15</v>
          </cell>
          <cell r="G230">
            <v>315</v>
          </cell>
        </row>
        <row r="231">
          <cell r="C231">
            <v>12111</v>
          </cell>
          <cell r="D231">
            <v>1694.3799240345688</v>
          </cell>
          <cell r="E231">
            <v>6</v>
          </cell>
          <cell r="F231">
            <v>15</v>
          </cell>
          <cell r="G231">
            <v>315</v>
          </cell>
        </row>
        <row r="232">
          <cell r="C232">
            <v>12171</v>
          </cell>
          <cell r="D232">
            <v>1714.1088474577916</v>
          </cell>
          <cell r="E232">
            <v>6</v>
          </cell>
          <cell r="F232">
            <v>15</v>
          </cell>
          <cell r="G232">
            <v>316</v>
          </cell>
        </row>
        <row r="233">
          <cell r="C233">
            <v>12199</v>
          </cell>
          <cell r="D233">
            <v>1712.1343570845293</v>
          </cell>
          <cell r="E233">
            <v>6</v>
          </cell>
          <cell r="F233">
            <v>15</v>
          </cell>
          <cell r="G233">
            <v>316</v>
          </cell>
        </row>
        <row r="234">
          <cell r="C234">
            <v>12234</v>
          </cell>
          <cell r="D234">
            <v>1715.1469309895588</v>
          </cell>
          <cell r="E234">
            <v>6</v>
          </cell>
          <cell r="F234">
            <v>15</v>
          </cell>
          <cell r="G234">
            <v>316</v>
          </cell>
        </row>
        <row r="235">
          <cell r="C235">
            <v>12146</v>
          </cell>
          <cell r="D235">
            <v>1715.5900664025855</v>
          </cell>
          <cell r="E235">
            <v>6</v>
          </cell>
          <cell r="F235">
            <v>15</v>
          </cell>
          <cell r="G235">
            <v>316</v>
          </cell>
        </row>
        <row r="236">
          <cell r="C236">
            <v>12089</v>
          </cell>
          <cell r="D236">
            <v>1715.0084009351824</v>
          </cell>
          <cell r="E236">
            <v>6</v>
          </cell>
          <cell r="F236">
            <v>15</v>
          </cell>
          <cell r="G236">
            <v>316</v>
          </cell>
        </row>
        <row r="237">
          <cell r="C237">
            <v>12065</v>
          </cell>
          <cell r="D237">
            <v>1713.1377948088418</v>
          </cell>
          <cell r="E237">
            <v>6</v>
          </cell>
          <cell r="F237">
            <v>15</v>
          </cell>
          <cell r="G237">
            <v>316</v>
          </cell>
        </row>
        <row r="238">
          <cell r="C238">
            <v>12031</v>
          </cell>
          <cell r="D238">
            <v>1711.5370231189572</v>
          </cell>
          <cell r="E238">
            <v>6</v>
          </cell>
          <cell r="F238">
            <v>15</v>
          </cell>
          <cell r="G238">
            <v>316</v>
          </cell>
        </row>
        <row r="239">
          <cell r="C239">
            <v>12014</v>
          </cell>
          <cell r="D239">
            <v>1709.5954105061135</v>
          </cell>
          <cell r="E239">
            <v>6</v>
          </cell>
          <cell r="F239">
            <v>15</v>
          </cell>
          <cell r="G239">
            <v>316</v>
          </cell>
        </row>
        <row r="240">
          <cell r="C240">
            <v>11997</v>
          </cell>
          <cell r="D240">
            <v>1709.0593728293529</v>
          </cell>
          <cell r="E240">
            <v>6</v>
          </cell>
          <cell r="F240">
            <v>15</v>
          </cell>
          <cell r="G240">
            <v>316</v>
          </cell>
        </row>
        <row r="241">
          <cell r="C241">
            <v>11998</v>
          </cell>
          <cell r="D241">
            <v>1708.6687329865968</v>
          </cell>
          <cell r="E241">
            <v>6</v>
          </cell>
          <cell r="F241">
            <v>15</v>
          </cell>
          <cell r="G241">
            <v>316</v>
          </cell>
        </row>
        <row r="242">
          <cell r="C242">
            <v>12023</v>
          </cell>
          <cell r="D242">
            <v>1705.6677949062844</v>
          </cell>
          <cell r="E242">
            <v>6</v>
          </cell>
          <cell r="F242">
            <v>15</v>
          </cell>
          <cell r="G242">
            <v>316</v>
          </cell>
        </row>
        <row r="243">
          <cell r="C243">
            <v>12126</v>
          </cell>
          <cell r="D243">
            <v>1702.3394304305034</v>
          </cell>
          <cell r="E243">
            <v>6</v>
          </cell>
          <cell r="F243">
            <v>15</v>
          </cell>
          <cell r="G243">
            <v>316</v>
          </cell>
        </row>
        <row r="244">
          <cell r="C244">
            <v>12184</v>
          </cell>
          <cell r="D244">
            <v>1721.1215662960176</v>
          </cell>
          <cell r="E244">
            <v>6</v>
          </cell>
          <cell r="F244">
            <v>15</v>
          </cell>
          <cell r="G244">
            <v>317</v>
          </cell>
        </row>
        <row r="245">
          <cell r="C245">
            <v>12212</v>
          </cell>
          <cell r="D245">
            <v>1719.1389979375929</v>
          </cell>
          <cell r="E245">
            <v>6</v>
          </cell>
          <cell r="F245">
            <v>15</v>
          </cell>
          <cell r="G245">
            <v>317</v>
          </cell>
        </row>
        <row r="246">
          <cell r="C246">
            <v>12247</v>
          </cell>
          <cell r="D246">
            <v>1722.1638968089198</v>
          </cell>
          <cell r="E246">
            <v>6</v>
          </cell>
          <cell r="F246">
            <v>15</v>
          </cell>
          <cell r="G246">
            <v>317</v>
          </cell>
        </row>
        <row r="247">
          <cell r="C247">
            <v>12159</v>
          </cell>
          <cell r="D247">
            <v>1722.60884516636</v>
          </cell>
          <cell r="E247">
            <v>6</v>
          </cell>
          <cell r="F247">
            <v>15</v>
          </cell>
          <cell r="G247">
            <v>317</v>
          </cell>
        </row>
        <row r="248">
          <cell r="C248">
            <v>12102</v>
          </cell>
          <cell r="D248">
            <v>1722.0248000038828</v>
          </cell>
          <cell r="E248">
            <v>6</v>
          </cell>
          <cell r="F248">
            <v>15</v>
          </cell>
          <cell r="G248">
            <v>317</v>
          </cell>
        </row>
        <row r="249">
          <cell r="C249">
            <v>12078</v>
          </cell>
          <cell r="D249">
            <v>1720.1465409009879</v>
          </cell>
          <cell r="E249">
            <v>6</v>
          </cell>
          <cell r="F249">
            <v>15</v>
          </cell>
          <cell r="G249">
            <v>317</v>
          </cell>
        </row>
        <row r="250">
          <cell r="C250">
            <v>12044</v>
          </cell>
          <cell r="D250">
            <v>1718.5392201743825</v>
          </cell>
          <cell r="E250">
            <v>6</v>
          </cell>
          <cell r="F250">
            <v>15</v>
          </cell>
          <cell r="G250">
            <v>317</v>
          </cell>
        </row>
        <row r="251">
          <cell r="C251">
            <v>12027</v>
          </cell>
          <cell r="D251">
            <v>1716.5896640850397</v>
          </cell>
          <cell r="E251">
            <v>6</v>
          </cell>
          <cell r="F251">
            <v>15</v>
          </cell>
          <cell r="G251">
            <v>317</v>
          </cell>
        </row>
        <row r="252">
          <cell r="C252">
            <v>12010</v>
          </cell>
          <cell r="D252">
            <v>1716.0514333844701</v>
          </cell>
          <cell r="E252">
            <v>6</v>
          </cell>
          <cell r="F252">
            <v>15</v>
          </cell>
          <cell r="G252">
            <v>317</v>
          </cell>
        </row>
        <row r="253">
          <cell r="C253">
            <v>12011</v>
          </cell>
          <cell r="D253">
            <v>1715.6591953658524</v>
          </cell>
          <cell r="E253">
            <v>6</v>
          </cell>
          <cell r="F253">
            <v>15</v>
          </cell>
          <cell r="G253">
            <v>317</v>
          </cell>
        </row>
        <row r="254">
          <cell r="C254">
            <v>12036</v>
          </cell>
          <cell r="D254">
            <v>1712.6459799234344</v>
          </cell>
          <cell r="E254">
            <v>6</v>
          </cell>
          <cell r="F254">
            <v>15</v>
          </cell>
          <cell r="G254">
            <v>317</v>
          </cell>
        </row>
        <row r="255">
          <cell r="C255">
            <v>12139</v>
          </cell>
          <cell r="D255">
            <v>1709.3039985269461</v>
          </cell>
          <cell r="E255">
            <v>6</v>
          </cell>
          <cell r="F255">
            <v>15</v>
          </cell>
          <cell r="G255">
            <v>317</v>
          </cell>
        </row>
        <row r="256">
          <cell r="C256">
            <v>12196</v>
          </cell>
          <cell r="D256">
            <v>1726.1306511804646</v>
          </cell>
          <cell r="E256">
            <v>6</v>
          </cell>
          <cell r="F256">
            <v>15</v>
          </cell>
          <cell r="G256">
            <v>319</v>
          </cell>
        </row>
        <row r="257">
          <cell r="C257">
            <v>12224</v>
          </cell>
          <cell r="D257">
            <v>1724.1423128326383</v>
          </cell>
          <cell r="E257">
            <v>6</v>
          </cell>
          <cell r="F257">
            <v>15</v>
          </cell>
          <cell r="G257">
            <v>319</v>
          </cell>
        </row>
        <row r="258">
          <cell r="C258">
            <v>12259</v>
          </cell>
          <cell r="D258">
            <v>1727.1760152513207</v>
          </cell>
          <cell r="E258">
            <v>6</v>
          </cell>
          <cell r="F258">
            <v>15</v>
          </cell>
          <cell r="G258">
            <v>319</v>
          </cell>
        </row>
        <row r="259">
          <cell r="C259">
            <v>12171</v>
          </cell>
          <cell r="D259">
            <v>1727.6222585690562</v>
          </cell>
          <cell r="E259">
            <v>6</v>
          </cell>
          <cell r="F259">
            <v>15</v>
          </cell>
          <cell r="G259">
            <v>319</v>
          </cell>
        </row>
        <row r="260">
          <cell r="C260">
            <v>12114</v>
          </cell>
          <cell r="D260">
            <v>1727.0365136243831</v>
          </cell>
          <cell r="E260">
            <v>6</v>
          </cell>
          <cell r="F260">
            <v>15</v>
          </cell>
          <cell r="G260">
            <v>319</v>
          </cell>
        </row>
        <row r="261">
          <cell r="C261">
            <v>12090</v>
          </cell>
          <cell r="D261">
            <v>1725.1527881096636</v>
          </cell>
          <cell r="E261">
            <v>6</v>
          </cell>
          <cell r="F261">
            <v>15</v>
          </cell>
          <cell r="G261">
            <v>319</v>
          </cell>
        </row>
        <row r="262">
          <cell r="C262">
            <v>12055</v>
          </cell>
          <cell r="D262">
            <v>1723.5407894996863</v>
          </cell>
          <cell r="E262">
            <v>6</v>
          </cell>
          <cell r="F262">
            <v>15</v>
          </cell>
          <cell r="G262">
            <v>319</v>
          </cell>
        </row>
        <row r="263">
          <cell r="C263">
            <v>12039</v>
          </cell>
          <cell r="D263">
            <v>1721.5855594985583</v>
          </cell>
          <cell r="E263">
            <v>6</v>
          </cell>
          <cell r="F263">
            <v>15</v>
          </cell>
          <cell r="G263">
            <v>319</v>
          </cell>
        </row>
        <row r="264">
          <cell r="C264">
            <v>12022</v>
          </cell>
          <cell r="D264">
            <v>1721.045762352411</v>
          </cell>
          <cell r="E264">
            <v>6</v>
          </cell>
          <cell r="F264">
            <v>15</v>
          </cell>
          <cell r="G264">
            <v>319</v>
          </cell>
        </row>
        <row r="265">
          <cell r="C265">
            <v>12023</v>
          </cell>
          <cell r="D265">
            <v>1720.6523827796061</v>
          </cell>
          <cell r="E265">
            <v>6</v>
          </cell>
          <cell r="F265">
            <v>15</v>
          </cell>
          <cell r="G265">
            <v>319</v>
          </cell>
        </row>
        <row r="266">
          <cell r="C266">
            <v>12048</v>
          </cell>
          <cell r="D266">
            <v>1717.6303977928276</v>
          </cell>
          <cell r="E266">
            <v>6</v>
          </cell>
          <cell r="F266">
            <v>15</v>
          </cell>
          <cell r="G266">
            <v>319</v>
          </cell>
        </row>
        <row r="267">
          <cell r="C267">
            <v>12151</v>
          </cell>
          <cell r="D267">
            <v>1714.2786900244053</v>
          </cell>
          <cell r="E267">
            <v>6</v>
          </cell>
          <cell r="F267">
            <v>15</v>
          </cell>
          <cell r="G267">
            <v>319</v>
          </cell>
        </row>
        <row r="268">
          <cell r="C268">
            <v>12206</v>
          </cell>
          <cell r="D268">
            <v>1729.1361021111329</v>
          </cell>
          <cell r="E268">
            <v>6</v>
          </cell>
          <cell r="F268">
            <v>15</v>
          </cell>
          <cell r="G268">
            <v>319</v>
          </cell>
        </row>
        <row r="269">
          <cell r="C269">
            <v>12234</v>
          </cell>
          <cell r="D269">
            <v>1727.1443017696656</v>
          </cell>
          <cell r="E269">
            <v>6</v>
          </cell>
          <cell r="F269">
            <v>15</v>
          </cell>
          <cell r="G269">
            <v>319</v>
          </cell>
        </row>
        <row r="270">
          <cell r="C270">
            <v>12269</v>
          </cell>
          <cell r="D270">
            <v>1730.1832863167613</v>
          </cell>
          <cell r="E270">
            <v>6</v>
          </cell>
          <cell r="F270">
            <v>15</v>
          </cell>
          <cell r="G270">
            <v>319</v>
          </cell>
        </row>
        <row r="271">
          <cell r="C271">
            <v>12181</v>
          </cell>
          <cell r="D271">
            <v>1730.6303066106736</v>
          </cell>
          <cell r="E271">
            <v>6</v>
          </cell>
          <cell r="F271">
            <v>15</v>
          </cell>
          <cell r="G271">
            <v>319</v>
          </cell>
        </row>
        <row r="272">
          <cell r="C272">
            <v>12124</v>
          </cell>
          <cell r="D272">
            <v>1730.0435417966833</v>
          </cell>
          <cell r="E272">
            <v>6</v>
          </cell>
          <cell r="F272">
            <v>15</v>
          </cell>
          <cell r="G272">
            <v>319</v>
          </cell>
        </row>
        <row r="273">
          <cell r="C273">
            <v>12100</v>
          </cell>
          <cell r="D273">
            <v>1728.1565364348689</v>
          </cell>
          <cell r="E273">
            <v>6</v>
          </cell>
          <cell r="F273">
            <v>15</v>
          </cell>
          <cell r="G273">
            <v>319</v>
          </cell>
        </row>
        <row r="274">
          <cell r="C274">
            <v>12065</v>
          </cell>
          <cell r="D274">
            <v>1726.5417310948685</v>
          </cell>
          <cell r="E274">
            <v>6</v>
          </cell>
          <cell r="F274">
            <v>15</v>
          </cell>
          <cell r="G274">
            <v>319</v>
          </cell>
        </row>
        <row r="275">
          <cell r="C275">
            <v>12049</v>
          </cell>
          <cell r="D275">
            <v>1724.5830967466695</v>
          </cell>
          <cell r="E275">
            <v>6</v>
          </cell>
          <cell r="F275">
            <v>15</v>
          </cell>
          <cell r="G275">
            <v>319</v>
          </cell>
        </row>
        <row r="276">
          <cell r="C276">
            <v>12032</v>
          </cell>
          <cell r="D276">
            <v>1724.0423597331753</v>
          </cell>
          <cell r="E276">
            <v>6</v>
          </cell>
          <cell r="F276">
            <v>15</v>
          </cell>
          <cell r="G276">
            <v>319</v>
          </cell>
        </row>
        <row r="277">
          <cell r="C277">
            <v>12033</v>
          </cell>
          <cell r="D277">
            <v>1723.6482952278586</v>
          </cell>
          <cell r="E277">
            <v>6</v>
          </cell>
          <cell r="F277">
            <v>15</v>
          </cell>
          <cell r="G277">
            <v>319</v>
          </cell>
        </row>
        <row r="278">
          <cell r="C278">
            <v>12058</v>
          </cell>
          <cell r="D278">
            <v>1720.6210485144634</v>
          </cell>
          <cell r="E278">
            <v>6</v>
          </cell>
          <cell r="F278">
            <v>15</v>
          </cell>
          <cell r="G278">
            <v>319</v>
          </cell>
        </row>
        <row r="279">
          <cell r="C279">
            <v>12161</v>
          </cell>
          <cell r="D279">
            <v>1717.2635049228807</v>
          </cell>
          <cell r="E279">
            <v>6</v>
          </cell>
          <cell r="F279">
            <v>15</v>
          </cell>
          <cell r="G279">
            <v>319</v>
          </cell>
        </row>
        <row r="280">
          <cell r="C280">
            <v>12214</v>
          </cell>
          <cell r="D280">
            <v>1731.1397360649116</v>
          </cell>
          <cell r="E280">
            <v>6</v>
          </cell>
          <cell r="F280">
            <v>15</v>
          </cell>
          <cell r="G280">
            <v>319</v>
          </cell>
        </row>
        <row r="281">
          <cell r="C281">
            <v>12242</v>
          </cell>
          <cell r="D281">
            <v>1729.1456277276836</v>
          </cell>
          <cell r="E281">
            <v>6</v>
          </cell>
          <cell r="F281">
            <v>15</v>
          </cell>
          <cell r="G281">
            <v>319</v>
          </cell>
        </row>
        <row r="282">
          <cell r="C282">
            <v>12277</v>
          </cell>
          <cell r="D282">
            <v>1732.1881336937215</v>
          </cell>
          <cell r="E282">
            <v>6</v>
          </cell>
          <cell r="F282">
            <v>15</v>
          </cell>
          <cell r="G282">
            <v>319</v>
          </cell>
        </row>
        <row r="283">
          <cell r="C283">
            <v>12189</v>
          </cell>
          <cell r="D283">
            <v>1732.6356719717521</v>
          </cell>
          <cell r="E283">
            <v>6</v>
          </cell>
          <cell r="F283">
            <v>15</v>
          </cell>
          <cell r="G283">
            <v>319</v>
          </cell>
        </row>
        <row r="284">
          <cell r="C284">
            <v>12132</v>
          </cell>
          <cell r="D284">
            <v>1732.0482272448833</v>
          </cell>
          <cell r="E284">
            <v>6</v>
          </cell>
          <cell r="F284">
            <v>15</v>
          </cell>
          <cell r="G284">
            <v>319</v>
          </cell>
        </row>
        <row r="285">
          <cell r="C285">
            <v>12108</v>
          </cell>
          <cell r="D285">
            <v>1730.1590353183394</v>
          </cell>
          <cell r="E285">
            <v>6</v>
          </cell>
          <cell r="F285">
            <v>15</v>
          </cell>
          <cell r="G285">
            <v>319</v>
          </cell>
        </row>
        <row r="286">
          <cell r="C286">
            <v>12073</v>
          </cell>
          <cell r="D286">
            <v>1728.5423588249901</v>
          </cell>
          <cell r="E286">
            <v>6</v>
          </cell>
          <cell r="F286">
            <v>15</v>
          </cell>
          <cell r="G286">
            <v>319</v>
          </cell>
        </row>
        <row r="287">
          <cell r="C287">
            <v>12057</v>
          </cell>
          <cell r="D287">
            <v>1726.5814549120771</v>
          </cell>
          <cell r="E287">
            <v>6</v>
          </cell>
          <cell r="F287">
            <v>15</v>
          </cell>
          <cell r="G287">
            <v>319</v>
          </cell>
        </row>
        <row r="288">
          <cell r="C288">
            <v>12039</v>
          </cell>
          <cell r="D288">
            <v>1726.0400913203518</v>
          </cell>
          <cell r="E288">
            <v>6</v>
          </cell>
          <cell r="F288">
            <v>15</v>
          </cell>
          <cell r="G288">
            <v>319</v>
          </cell>
        </row>
        <row r="289">
          <cell r="C289">
            <v>12041</v>
          </cell>
          <cell r="D289">
            <v>1725.6455701933601</v>
          </cell>
          <cell r="E289">
            <v>6</v>
          </cell>
          <cell r="F289">
            <v>15</v>
          </cell>
          <cell r="G289">
            <v>319</v>
          </cell>
        </row>
        <row r="290">
          <cell r="C290">
            <v>12066</v>
          </cell>
          <cell r="D290">
            <v>1722.6148156622205</v>
          </cell>
          <cell r="E290">
            <v>6</v>
          </cell>
          <cell r="F290">
            <v>15</v>
          </cell>
          <cell r="G290">
            <v>319</v>
          </cell>
        </row>
        <row r="291">
          <cell r="C291">
            <v>12169</v>
          </cell>
          <cell r="D291">
            <v>1719.2533815218644</v>
          </cell>
          <cell r="E291">
            <v>6</v>
          </cell>
          <cell r="F291">
            <v>15</v>
          </cell>
          <cell r="G291">
            <v>319</v>
          </cell>
        </row>
        <row r="292">
          <cell r="C292">
            <v>12221</v>
          </cell>
          <cell r="D292">
            <v>1733.1433700186906</v>
          </cell>
          <cell r="E292">
            <v>6</v>
          </cell>
          <cell r="F292">
            <v>15</v>
          </cell>
          <cell r="G292">
            <v>319</v>
          </cell>
        </row>
        <row r="293">
          <cell r="C293">
            <v>12249</v>
          </cell>
          <cell r="D293">
            <v>1731.1469536857019</v>
          </cell>
          <cell r="E293">
            <v>6</v>
          </cell>
          <cell r="F293">
            <v>15</v>
          </cell>
          <cell r="G293">
            <v>319</v>
          </cell>
        </row>
        <row r="294">
          <cell r="C294">
            <v>12284</v>
          </cell>
          <cell r="D294">
            <v>1734.192981070682</v>
          </cell>
          <cell r="E294">
            <v>6</v>
          </cell>
          <cell r="F294">
            <v>15</v>
          </cell>
          <cell r="G294">
            <v>319</v>
          </cell>
        </row>
        <row r="295">
          <cell r="C295">
            <v>12196</v>
          </cell>
          <cell r="D295">
            <v>1734.6410373328306</v>
          </cell>
          <cell r="E295">
            <v>6</v>
          </cell>
          <cell r="F295">
            <v>15</v>
          </cell>
          <cell r="G295">
            <v>319</v>
          </cell>
        </row>
        <row r="296">
          <cell r="C296">
            <v>12139</v>
          </cell>
          <cell r="D296">
            <v>1734.0529126930835</v>
          </cell>
          <cell r="E296">
            <v>6</v>
          </cell>
          <cell r="F296">
            <v>15</v>
          </cell>
          <cell r="G296">
            <v>319</v>
          </cell>
        </row>
        <row r="297">
          <cell r="C297">
            <v>12115</v>
          </cell>
          <cell r="D297">
            <v>1732.1615342018097</v>
          </cell>
          <cell r="E297">
            <v>6</v>
          </cell>
          <cell r="F297">
            <v>15</v>
          </cell>
          <cell r="G297">
            <v>319</v>
          </cell>
        </row>
        <row r="298">
          <cell r="C298">
            <v>12080</v>
          </cell>
          <cell r="D298">
            <v>1730.5429865551116</v>
          </cell>
          <cell r="E298">
            <v>6</v>
          </cell>
          <cell r="F298">
            <v>15</v>
          </cell>
          <cell r="G298">
            <v>319</v>
          </cell>
        </row>
        <row r="299">
          <cell r="C299">
            <v>12064</v>
          </cell>
          <cell r="D299">
            <v>1728.5798130774847</v>
          </cell>
          <cell r="E299">
            <v>6</v>
          </cell>
          <cell r="F299">
            <v>15</v>
          </cell>
          <cell r="G299">
            <v>319</v>
          </cell>
        </row>
        <row r="300">
          <cell r="C300">
            <v>12046</v>
          </cell>
          <cell r="D300">
            <v>1728.0378229075282</v>
          </cell>
          <cell r="E300">
            <v>6</v>
          </cell>
          <cell r="F300">
            <v>15</v>
          </cell>
          <cell r="G300">
            <v>319</v>
          </cell>
        </row>
        <row r="301">
          <cell r="C301">
            <v>12048</v>
          </cell>
          <cell r="D301">
            <v>1727.6428451588617</v>
          </cell>
          <cell r="E301">
            <v>6</v>
          </cell>
          <cell r="F301">
            <v>15</v>
          </cell>
          <cell r="G301">
            <v>319</v>
          </cell>
        </row>
        <row r="302">
          <cell r="C302">
            <v>12073</v>
          </cell>
          <cell r="D302">
            <v>1724.6085828099776</v>
          </cell>
          <cell r="E302">
            <v>6</v>
          </cell>
          <cell r="F302">
            <v>15</v>
          </cell>
          <cell r="G302">
            <v>319</v>
          </cell>
        </row>
        <row r="303">
          <cell r="C303">
            <v>12176</v>
          </cell>
          <cell r="D303">
            <v>1721.2432581208479</v>
          </cell>
          <cell r="E303">
            <v>6</v>
          </cell>
          <cell r="F303">
            <v>15</v>
          </cell>
          <cell r="G303">
            <v>319</v>
          </cell>
        </row>
        <row r="304">
          <cell r="C304">
            <v>12227</v>
          </cell>
          <cell r="D304">
            <v>1735.1470039724693</v>
          </cell>
          <cell r="E304">
            <v>6</v>
          </cell>
          <cell r="F304">
            <v>15</v>
          </cell>
          <cell r="G304">
            <v>319</v>
          </cell>
        </row>
        <row r="305">
          <cell r="C305">
            <v>12255</v>
          </cell>
          <cell r="D305">
            <v>1733.1482796437199</v>
          </cell>
          <cell r="E305">
            <v>6</v>
          </cell>
          <cell r="F305">
            <v>15</v>
          </cell>
          <cell r="G305">
            <v>319</v>
          </cell>
        </row>
        <row r="306">
          <cell r="C306">
            <v>12290</v>
          </cell>
          <cell r="D306">
            <v>1736.1978284476422</v>
          </cell>
          <cell r="E306">
            <v>6</v>
          </cell>
          <cell r="F306">
            <v>15</v>
          </cell>
          <cell r="G306">
            <v>319</v>
          </cell>
        </row>
        <row r="307">
          <cell r="C307">
            <v>12202</v>
          </cell>
          <cell r="D307">
            <v>1736.6464026939088</v>
          </cell>
          <cell r="E307">
            <v>6</v>
          </cell>
          <cell r="F307">
            <v>15</v>
          </cell>
          <cell r="G307">
            <v>319</v>
          </cell>
        </row>
        <row r="308">
          <cell r="C308">
            <v>12145</v>
          </cell>
          <cell r="D308">
            <v>1736.0575981412835</v>
          </cell>
          <cell r="E308">
            <v>6</v>
          </cell>
          <cell r="F308">
            <v>15</v>
          </cell>
          <cell r="G308">
            <v>319</v>
          </cell>
        </row>
        <row r="309">
          <cell r="C309">
            <v>12121</v>
          </cell>
          <cell r="D309">
            <v>1734.1640330852799</v>
          </cell>
          <cell r="E309">
            <v>6</v>
          </cell>
          <cell r="F309">
            <v>15</v>
          </cell>
          <cell r="G309">
            <v>319</v>
          </cell>
        </row>
        <row r="310">
          <cell r="C310">
            <v>12086</v>
          </cell>
          <cell r="D310">
            <v>1732.5436142852332</v>
          </cell>
          <cell r="E310">
            <v>6</v>
          </cell>
          <cell r="F310">
            <v>15</v>
          </cell>
          <cell r="G310">
            <v>319</v>
          </cell>
        </row>
        <row r="311">
          <cell r="C311">
            <v>12070</v>
          </cell>
          <cell r="D311">
            <v>1730.578171242892</v>
          </cell>
          <cell r="E311">
            <v>6</v>
          </cell>
          <cell r="F311">
            <v>15</v>
          </cell>
          <cell r="G311">
            <v>319</v>
          </cell>
        </row>
        <row r="312">
          <cell r="C312">
            <v>12052</v>
          </cell>
          <cell r="D312">
            <v>1730.0355544947045</v>
          </cell>
          <cell r="E312">
            <v>6</v>
          </cell>
          <cell r="F312">
            <v>15</v>
          </cell>
          <cell r="G312">
            <v>319</v>
          </cell>
        </row>
        <row r="313">
          <cell r="C313">
            <v>12054</v>
          </cell>
          <cell r="D313">
            <v>1729.6401201243632</v>
          </cell>
          <cell r="E313">
            <v>6</v>
          </cell>
          <cell r="F313">
            <v>15</v>
          </cell>
          <cell r="G313">
            <v>319</v>
          </cell>
        </row>
        <row r="314">
          <cell r="C314">
            <v>12079</v>
          </cell>
          <cell r="D314">
            <v>1726.602349957735</v>
          </cell>
          <cell r="E314">
            <v>6</v>
          </cell>
          <cell r="F314">
            <v>15</v>
          </cell>
          <cell r="G314">
            <v>319</v>
          </cell>
        </row>
        <row r="315">
          <cell r="C315">
            <v>12182</v>
          </cell>
          <cell r="D315">
            <v>1723.2331347198317</v>
          </cell>
          <cell r="E315">
            <v>6</v>
          </cell>
          <cell r="F315">
            <v>15</v>
          </cell>
          <cell r="G315">
            <v>319</v>
          </cell>
        </row>
        <row r="316">
          <cell r="C316">
            <v>12232</v>
          </cell>
          <cell r="D316">
            <v>1737.1506379262482</v>
          </cell>
          <cell r="E316">
            <v>6</v>
          </cell>
          <cell r="F316">
            <v>15</v>
          </cell>
          <cell r="G316">
            <v>319</v>
          </cell>
        </row>
        <row r="317">
          <cell r="C317">
            <v>12260</v>
          </cell>
          <cell r="D317">
            <v>1735.1496056017381</v>
          </cell>
          <cell r="E317">
            <v>6</v>
          </cell>
          <cell r="F317">
            <v>15</v>
          </cell>
          <cell r="G317">
            <v>319</v>
          </cell>
        </row>
        <row r="318">
          <cell r="C318">
            <v>12296</v>
          </cell>
          <cell r="D318">
            <v>1738.2026758246025</v>
          </cell>
          <cell r="E318">
            <v>6</v>
          </cell>
          <cell r="F318">
            <v>15</v>
          </cell>
          <cell r="G318">
            <v>319</v>
          </cell>
        </row>
        <row r="319">
          <cell r="C319">
            <v>12207</v>
          </cell>
          <cell r="D319">
            <v>1738.6517680549873</v>
          </cell>
          <cell r="E319">
            <v>6</v>
          </cell>
          <cell r="F319">
            <v>15</v>
          </cell>
          <cell r="G319">
            <v>319</v>
          </cell>
        </row>
        <row r="320">
          <cell r="C320">
            <v>12150</v>
          </cell>
          <cell r="D320">
            <v>1738.0622835894835</v>
          </cell>
          <cell r="E320">
            <v>6</v>
          </cell>
          <cell r="F320">
            <v>15</v>
          </cell>
          <cell r="G320">
            <v>319</v>
          </cell>
        </row>
        <row r="321">
          <cell r="C321">
            <v>12126</v>
          </cell>
          <cell r="D321">
            <v>1736.1665319687502</v>
          </cell>
          <cell r="E321">
            <v>6</v>
          </cell>
          <cell r="F321">
            <v>15</v>
          </cell>
          <cell r="G321">
            <v>319</v>
          </cell>
        </row>
        <row r="322">
          <cell r="C322">
            <v>12091</v>
          </cell>
          <cell r="D322">
            <v>1734.5442420153547</v>
          </cell>
          <cell r="E322">
            <v>6</v>
          </cell>
          <cell r="F322">
            <v>15</v>
          </cell>
          <cell r="G322">
            <v>319</v>
          </cell>
        </row>
        <row r="323">
          <cell r="C323">
            <v>12075</v>
          </cell>
          <cell r="D323">
            <v>1732.5765294082996</v>
          </cell>
          <cell r="E323">
            <v>6</v>
          </cell>
          <cell r="F323">
            <v>15</v>
          </cell>
          <cell r="G323">
            <v>319</v>
          </cell>
        </row>
        <row r="324">
          <cell r="C324">
            <v>12057</v>
          </cell>
          <cell r="D324">
            <v>1732.0332860818808</v>
          </cell>
          <cell r="E324">
            <v>6</v>
          </cell>
          <cell r="F324">
            <v>15</v>
          </cell>
          <cell r="G324">
            <v>319</v>
          </cell>
        </row>
        <row r="325">
          <cell r="C325">
            <v>12059</v>
          </cell>
          <cell r="D325">
            <v>1731.6373950898649</v>
          </cell>
          <cell r="E325">
            <v>6</v>
          </cell>
          <cell r="F325">
            <v>15</v>
          </cell>
          <cell r="G325">
            <v>319</v>
          </cell>
        </row>
        <row r="326">
          <cell r="C326">
            <v>12084</v>
          </cell>
          <cell r="D326">
            <v>1728.5961171054921</v>
          </cell>
          <cell r="E326">
            <v>6</v>
          </cell>
          <cell r="F326">
            <v>15</v>
          </cell>
          <cell r="G326">
            <v>319</v>
          </cell>
        </row>
        <row r="327">
          <cell r="C327">
            <v>12187</v>
          </cell>
          <cell r="D327">
            <v>1725.2230113188152</v>
          </cell>
          <cell r="E327">
            <v>6</v>
          </cell>
          <cell r="F327">
            <v>15</v>
          </cell>
          <cell r="G327">
            <v>319</v>
          </cell>
        </row>
        <row r="328">
          <cell r="C328">
            <v>12237</v>
          </cell>
          <cell r="D328">
            <v>1739.154271880027</v>
          </cell>
          <cell r="E328">
            <v>6</v>
          </cell>
          <cell r="F328">
            <v>15</v>
          </cell>
          <cell r="G328">
            <v>319</v>
          </cell>
        </row>
        <row r="329">
          <cell r="C329">
            <v>12265</v>
          </cell>
          <cell r="D329">
            <v>1737.1509315597564</v>
          </cell>
          <cell r="E329">
            <v>6</v>
          </cell>
          <cell r="F329">
            <v>15</v>
          </cell>
          <cell r="G329">
            <v>319</v>
          </cell>
        </row>
        <row r="330">
          <cell r="C330">
            <v>12301</v>
          </cell>
          <cell r="D330">
            <v>1740.2075232015629</v>
          </cell>
          <cell r="E330">
            <v>6</v>
          </cell>
          <cell r="F330">
            <v>15</v>
          </cell>
          <cell r="G330">
            <v>319</v>
          </cell>
        </row>
        <row r="331">
          <cell r="C331">
            <v>12212</v>
          </cell>
          <cell r="D331">
            <v>1740.6571334160658</v>
          </cell>
          <cell r="E331">
            <v>6</v>
          </cell>
          <cell r="F331">
            <v>15</v>
          </cell>
          <cell r="G331">
            <v>319</v>
          </cell>
        </row>
        <row r="332">
          <cell r="C332">
            <v>12155</v>
          </cell>
          <cell r="D332">
            <v>1740.0669690376837</v>
          </cell>
          <cell r="E332">
            <v>6</v>
          </cell>
          <cell r="F332">
            <v>15</v>
          </cell>
          <cell r="G332">
            <v>319</v>
          </cell>
        </row>
        <row r="333">
          <cell r="C333">
            <v>12131</v>
          </cell>
          <cell r="D333">
            <v>1738.1690308522204</v>
          </cell>
          <cell r="E333">
            <v>6</v>
          </cell>
          <cell r="F333">
            <v>15</v>
          </cell>
          <cell r="G333">
            <v>319</v>
          </cell>
        </row>
        <row r="334">
          <cell r="C334">
            <v>12096</v>
          </cell>
          <cell r="D334">
            <v>1736.544869745476</v>
          </cell>
          <cell r="E334">
            <v>6</v>
          </cell>
          <cell r="F334">
            <v>15</v>
          </cell>
          <cell r="G334">
            <v>319</v>
          </cell>
        </row>
        <row r="335">
          <cell r="C335">
            <v>12080</v>
          </cell>
          <cell r="D335">
            <v>1734.5748875737072</v>
          </cell>
          <cell r="E335">
            <v>6</v>
          </cell>
          <cell r="F335">
            <v>15</v>
          </cell>
          <cell r="G335">
            <v>319</v>
          </cell>
        </row>
        <row r="336">
          <cell r="C336">
            <v>12062</v>
          </cell>
          <cell r="D336">
            <v>1734.0310176690571</v>
          </cell>
          <cell r="E336">
            <v>6</v>
          </cell>
          <cell r="F336">
            <v>15</v>
          </cell>
          <cell r="G336">
            <v>319</v>
          </cell>
        </row>
        <row r="337">
          <cell r="C337">
            <v>12064</v>
          </cell>
          <cell r="D337">
            <v>1733.6346700553665</v>
          </cell>
          <cell r="E337">
            <v>6</v>
          </cell>
          <cell r="F337">
            <v>15</v>
          </cell>
          <cell r="G337">
            <v>319</v>
          </cell>
        </row>
        <row r="338">
          <cell r="C338">
            <v>12089</v>
          </cell>
          <cell r="D338">
            <v>1730.5898842532492</v>
          </cell>
          <cell r="E338">
            <v>6</v>
          </cell>
          <cell r="F338">
            <v>15</v>
          </cell>
          <cell r="G338">
            <v>319</v>
          </cell>
        </row>
        <row r="339">
          <cell r="C339">
            <v>12192</v>
          </cell>
          <cell r="D339">
            <v>1727.212887917799</v>
          </cell>
          <cell r="E339">
            <v>6</v>
          </cell>
          <cell r="F339">
            <v>15</v>
          </cell>
          <cell r="G339">
            <v>319</v>
          </cell>
        </row>
        <row r="340">
          <cell r="C340">
            <v>12242</v>
          </cell>
          <cell r="D340">
            <v>1741.1579058338059</v>
          </cell>
          <cell r="E340">
            <v>6</v>
          </cell>
          <cell r="F340">
            <v>15</v>
          </cell>
          <cell r="G340">
            <v>319</v>
          </cell>
        </row>
        <row r="341">
          <cell r="C341">
            <v>12270</v>
          </cell>
          <cell r="D341">
            <v>1739.1522575177744</v>
          </cell>
          <cell r="E341">
            <v>6</v>
          </cell>
          <cell r="F341">
            <v>15</v>
          </cell>
          <cell r="G341">
            <v>319</v>
          </cell>
        </row>
        <row r="342">
          <cell r="C342">
            <v>12306</v>
          </cell>
          <cell r="D342">
            <v>1742.2123705785232</v>
          </cell>
          <cell r="E342">
            <v>6</v>
          </cell>
          <cell r="F342">
            <v>15</v>
          </cell>
          <cell r="G342">
            <v>319</v>
          </cell>
        </row>
        <row r="343">
          <cell r="C343">
            <v>12217</v>
          </cell>
          <cell r="D343">
            <v>1742.6624987771443</v>
          </cell>
          <cell r="E343">
            <v>6</v>
          </cell>
          <cell r="F343">
            <v>15</v>
          </cell>
          <cell r="G343">
            <v>319</v>
          </cell>
        </row>
        <row r="344">
          <cell r="C344">
            <v>12160</v>
          </cell>
          <cell r="D344">
            <v>1742.0716544858838</v>
          </cell>
          <cell r="E344">
            <v>6</v>
          </cell>
          <cell r="F344">
            <v>15</v>
          </cell>
          <cell r="G344">
            <v>319</v>
          </cell>
        </row>
        <row r="345">
          <cell r="C345">
            <v>12136</v>
          </cell>
          <cell r="D345">
            <v>1740.1715297356909</v>
          </cell>
          <cell r="E345">
            <v>6</v>
          </cell>
          <cell r="F345">
            <v>15</v>
          </cell>
          <cell r="G345">
            <v>319</v>
          </cell>
        </row>
        <row r="346">
          <cell r="C346">
            <v>12101</v>
          </cell>
          <cell r="D346">
            <v>1738.5454974755976</v>
          </cell>
          <cell r="E346">
            <v>6</v>
          </cell>
          <cell r="F346">
            <v>15</v>
          </cell>
          <cell r="G346">
            <v>319</v>
          </cell>
        </row>
        <row r="347">
          <cell r="C347">
            <v>12085</v>
          </cell>
          <cell r="D347">
            <v>1736.5732457391146</v>
          </cell>
          <cell r="E347">
            <v>6</v>
          </cell>
          <cell r="F347">
            <v>15</v>
          </cell>
          <cell r="G347">
            <v>319</v>
          </cell>
        </row>
        <row r="348">
          <cell r="C348">
            <v>12067</v>
          </cell>
          <cell r="D348">
            <v>1736.0287492562334</v>
          </cell>
          <cell r="E348">
            <v>6</v>
          </cell>
          <cell r="F348">
            <v>15</v>
          </cell>
          <cell r="G348">
            <v>319</v>
          </cell>
        </row>
        <row r="349">
          <cell r="C349">
            <v>12068</v>
          </cell>
          <cell r="D349">
            <v>1735.631945020868</v>
          </cell>
          <cell r="E349">
            <v>6</v>
          </cell>
          <cell r="F349">
            <v>15</v>
          </cell>
          <cell r="G349">
            <v>319</v>
          </cell>
        </row>
        <row r="350">
          <cell r="C350">
            <v>12094</v>
          </cell>
          <cell r="D350">
            <v>1732.5836514010066</v>
          </cell>
          <cell r="E350">
            <v>6</v>
          </cell>
          <cell r="F350">
            <v>15</v>
          </cell>
          <cell r="G350">
            <v>319</v>
          </cell>
        </row>
        <row r="351">
          <cell r="C351">
            <v>12198</v>
          </cell>
          <cell r="D351">
            <v>1729.2027645167825</v>
          </cell>
          <cell r="E351">
            <v>6</v>
          </cell>
          <cell r="F351">
            <v>15</v>
          </cell>
          <cell r="G351">
            <v>319</v>
          </cell>
        </row>
        <row r="352">
          <cell r="C352">
            <v>12247</v>
          </cell>
          <cell r="D352">
            <v>1743.1615397875846</v>
          </cell>
          <cell r="E352">
            <v>6</v>
          </cell>
          <cell r="F352">
            <v>15</v>
          </cell>
          <cell r="G352">
            <v>319</v>
          </cell>
        </row>
        <row r="353">
          <cell r="C353">
            <v>12275</v>
          </cell>
          <cell r="D353">
            <v>1741.1535834757926</v>
          </cell>
          <cell r="E353">
            <v>6</v>
          </cell>
          <cell r="F353">
            <v>15</v>
          </cell>
          <cell r="G353">
            <v>319</v>
          </cell>
        </row>
        <row r="354">
          <cell r="C354">
            <v>12311</v>
          </cell>
          <cell r="D354">
            <v>1744.2172179554834</v>
          </cell>
          <cell r="E354">
            <v>6</v>
          </cell>
          <cell r="F354">
            <v>15</v>
          </cell>
          <cell r="G354">
            <v>319</v>
          </cell>
        </row>
        <row r="355">
          <cell r="C355">
            <v>12222</v>
          </cell>
          <cell r="D355">
            <v>1744.6678641382225</v>
          </cell>
          <cell r="E355">
            <v>6</v>
          </cell>
          <cell r="F355">
            <v>15</v>
          </cell>
          <cell r="G355">
            <v>319</v>
          </cell>
        </row>
        <row r="356">
          <cell r="C356">
            <v>12165</v>
          </cell>
          <cell r="D356">
            <v>1744.076339934084</v>
          </cell>
          <cell r="E356">
            <v>6</v>
          </cell>
          <cell r="F356">
            <v>15</v>
          </cell>
          <cell r="G356">
            <v>319</v>
          </cell>
        </row>
        <row r="357">
          <cell r="C357">
            <v>12141</v>
          </cell>
          <cell r="D357">
            <v>1742.1740286191612</v>
          </cell>
          <cell r="E357">
            <v>6</v>
          </cell>
          <cell r="F357">
            <v>15</v>
          </cell>
          <cell r="G357">
            <v>319</v>
          </cell>
        </row>
        <row r="358">
          <cell r="C358">
            <v>12106</v>
          </cell>
          <cell r="D358">
            <v>1740.5461252057191</v>
          </cell>
          <cell r="E358">
            <v>6</v>
          </cell>
          <cell r="F358">
            <v>15</v>
          </cell>
          <cell r="G358">
            <v>319</v>
          </cell>
        </row>
        <row r="359">
          <cell r="C359">
            <v>12090</v>
          </cell>
          <cell r="D359">
            <v>1738.5716039045221</v>
          </cell>
          <cell r="E359">
            <v>6</v>
          </cell>
          <cell r="F359">
            <v>15</v>
          </cell>
          <cell r="G359">
            <v>319</v>
          </cell>
        </row>
        <row r="360">
          <cell r="C360">
            <v>12072</v>
          </cell>
          <cell r="D360">
            <v>1738.0264808434097</v>
          </cell>
          <cell r="E360">
            <v>6</v>
          </cell>
          <cell r="F360">
            <v>15</v>
          </cell>
          <cell r="G360">
            <v>319</v>
          </cell>
        </row>
        <row r="361">
          <cell r="C361">
            <v>12073</v>
          </cell>
          <cell r="D361">
            <v>1737.6292199863697</v>
          </cell>
          <cell r="E361">
            <v>6</v>
          </cell>
          <cell r="F361">
            <v>15</v>
          </cell>
          <cell r="G361">
            <v>319</v>
          </cell>
        </row>
        <row r="362">
          <cell r="C362">
            <v>12099</v>
          </cell>
          <cell r="D362">
            <v>1734.5774185487637</v>
          </cell>
          <cell r="E362">
            <v>6</v>
          </cell>
          <cell r="F362">
            <v>15</v>
          </cell>
          <cell r="G362">
            <v>319</v>
          </cell>
        </row>
        <row r="363">
          <cell r="C363">
            <v>12203</v>
          </cell>
          <cell r="D363">
            <v>1731.1926411157663</v>
          </cell>
          <cell r="E363">
            <v>6</v>
          </cell>
          <cell r="F363">
            <v>15</v>
          </cell>
          <cell r="G363">
            <v>319</v>
          </cell>
        </row>
        <row r="364">
          <cell r="C364">
            <v>12252</v>
          </cell>
          <cell r="D364">
            <v>1743.1615397875846</v>
          </cell>
          <cell r="E364">
            <v>6</v>
          </cell>
          <cell r="F364">
            <v>15</v>
          </cell>
          <cell r="G364">
            <v>319</v>
          </cell>
        </row>
        <row r="365">
          <cell r="C365">
            <v>12280</v>
          </cell>
          <cell r="D365">
            <v>1741.1535834757926</v>
          </cell>
          <cell r="E365">
            <v>6</v>
          </cell>
          <cell r="F365">
            <v>15</v>
          </cell>
          <cell r="G365">
            <v>319</v>
          </cell>
        </row>
        <row r="366">
          <cell r="C366">
            <v>12316</v>
          </cell>
          <cell r="D366">
            <v>1744.2172179554834</v>
          </cell>
          <cell r="E366">
            <v>6</v>
          </cell>
          <cell r="F366">
            <v>15</v>
          </cell>
          <cell r="G366">
            <v>319</v>
          </cell>
        </row>
        <row r="367">
          <cell r="C367">
            <v>12227</v>
          </cell>
          <cell r="D367">
            <v>1744.6678641382225</v>
          </cell>
          <cell r="E367">
            <v>6</v>
          </cell>
          <cell r="F367">
            <v>15</v>
          </cell>
          <cell r="G367">
            <v>319</v>
          </cell>
        </row>
        <row r="368">
          <cell r="C368">
            <v>12170</v>
          </cell>
          <cell r="D368">
            <v>1744.076339934084</v>
          </cell>
          <cell r="E368">
            <v>6</v>
          </cell>
          <cell r="F368">
            <v>15</v>
          </cell>
          <cell r="G368">
            <v>319</v>
          </cell>
        </row>
        <row r="369">
          <cell r="C369">
            <v>12146</v>
          </cell>
          <cell r="D369">
            <v>1742.1740286191612</v>
          </cell>
          <cell r="E369">
            <v>6</v>
          </cell>
          <cell r="F369">
            <v>15</v>
          </cell>
          <cell r="G369">
            <v>319</v>
          </cell>
        </row>
        <row r="370">
          <cell r="C370">
            <v>12111</v>
          </cell>
          <cell r="D370">
            <v>1740.5461252057191</v>
          </cell>
          <cell r="E370">
            <v>6</v>
          </cell>
          <cell r="F370">
            <v>15</v>
          </cell>
          <cell r="G370">
            <v>319</v>
          </cell>
        </row>
        <row r="371">
          <cell r="C371">
            <v>12095</v>
          </cell>
          <cell r="D371">
            <v>1738.5716039045221</v>
          </cell>
          <cell r="E371">
            <v>6</v>
          </cell>
          <cell r="F371">
            <v>15</v>
          </cell>
          <cell r="G371">
            <v>319</v>
          </cell>
        </row>
        <row r="372">
          <cell r="C372">
            <v>12077</v>
          </cell>
          <cell r="D372">
            <v>1738.0264808434097</v>
          </cell>
          <cell r="E372">
            <v>6</v>
          </cell>
          <cell r="F372">
            <v>15</v>
          </cell>
          <cell r="G372">
            <v>319</v>
          </cell>
        </row>
        <row r="373">
          <cell r="C373">
            <v>12078</v>
          </cell>
          <cell r="D373">
            <v>1737.6292199863697</v>
          </cell>
          <cell r="E373">
            <v>6</v>
          </cell>
          <cell r="F373">
            <v>15</v>
          </cell>
          <cell r="G373">
            <v>319</v>
          </cell>
        </row>
        <row r="374">
          <cell r="C374">
            <v>12104</v>
          </cell>
          <cell r="D374">
            <v>1734.5774185487637</v>
          </cell>
          <cell r="E374">
            <v>6</v>
          </cell>
          <cell r="F374">
            <v>15</v>
          </cell>
          <cell r="G374">
            <v>319</v>
          </cell>
        </row>
        <row r="375">
          <cell r="C375">
            <v>12208</v>
          </cell>
          <cell r="D375">
            <v>1731.1926411157663</v>
          </cell>
          <cell r="E375">
            <v>6</v>
          </cell>
          <cell r="F375">
            <v>15</v>
          </cell>
          <cell r="G375">
            <v>319</v>
          </cell>
        </row>
        <row r="376">
          <cell r="C376">
            <v>12257</v>
          </cell>
          <cell r="D376">
            <v>1743.1615397875846</v>
          </cell>
          <cell r="E376">
            <v>6</v>
          </cell>
          <cell r="F376">
            <v>15</v>
          </cell>
          <cell r="G376">
            <v>319</v>
          </cell>
        </row>
        <row r="377">
          <cell r="C377">
            <v>12286</v>
          </cell>
          <cell r="D377">
            <v>1741.1535834757926</v>
          </cell>
          <cell r="E377">
            <v>6</v>
          </cell>
          <cell r="F377">
            <v>15</v>
          </cell>
          <cell r="G377">
            <v>319</v>
          </cell>
        </row>
        <row r="378">
          <cell r="C378">
            <v>12321</v>
          </cell>
          <cell r="D378">
            <v>1744.2172179554834</v>
          </cell>
          <cell r="E378">
            <v>6</v>
          </cell>
          <cell r="F378">
            <v>15</v>
          </cell>
          <cell r="G378">
            <v>319</v>
          </cell>
        </row>
        <row r="379">
          <cell r="C379">
            <v>12232</v>
          </cell>
          <cell r="D379">
            <v>1744.6678641382225</v>
          </cell>
          <cell r="E379">
            <v>6</v>
          </cell>
          <cell r="F379">
            <v>15</v>
          </cell>
          <cell r="G379">
            <v>319</v>
          </cell>
        </row>
        <row r="380">
          <cell r="C380">
            <v>12175</v>
          </cell>
          <cell r="D380">
            <v>1744.076339934084</v>
          </cell>
          <cell r="E380">
            <v>6</v>
          </cell>
          <cell r="F380">
            <v>15</v>
          </cell>
          <cell r="G380">
            <v>319</v>
          </cell>
        </row>
        <row r="381">
          <cell r="C381">
            <v>12151</v>
          </cell>
          <cell r="D381">
            <v>1742.1740286191612</v>
          </cell>
          <cell r="E381">
            <v>6</v>
          </cell>
          <cell r="F381">
            <v>15</v>
          </cell>
          <cell r="G381">
            <v>319</v>
          </cell>
        </row>
        <row r="382">
          <cell r="C382">
            <v>12116</v>
          </cell>
          <cell r="D382">
            <v>1740.5461252057191</v>
          </cell>
          <cell r="E382">
            <v>6</v>
          </cell>
          <cell r="F382">
            <v>15</v>
          </cell>
          <cell r="G382">
            <v>319</v>
          </cell>
        </row>
        <row r="383">
          <cell r="C383">
            <v>12100</v>
          </cell>
          <cell r="D383">
            <v>1738.5716039045221</v>
          </cell>
          <cell r="E383">
            <v>6</v>
          </cell>
          <cell r="F383">
            <v>15</v>
          </cell>
          <cell r="G383">
            <v>319</v>
          </cell>
        </row>
        <row r="384">
          <cell r="C384">
            <v>12082</v>
          </cell>
          <cell r="D384">
            <v>1738.0264808434097</v>
          </cell>
          <cell r="E384">
            <v>6</v>
          </cell>
          <cell r="F384">
            <v>15</v>
          </cell>
          <cell r="G384">
            <v>319</v>
          </cell>
        </row>
        <row r="385">
          <cell r="C385">
            <v>12083</v>
          </cell>
          <cell r="D385">
            <v>1737.6292199863697</v>
          </cell>
          <cell r="E385">
            <v>6</v>
          </cell>
          <cell r="F385">
            <v>15</v>
          </cell>
          <cell r="G385">
            <v>319</v>
          </cell>
        </row>
        <row r="386">
          <cell r="C386">
            <v>12109</v>
          </cell>
          <cell r="D386">
            <v>1734.5774185487637</v>
          </cell>
          <cell r="E386">
            <v>6</v>
          </cell>
          <cell r="F386">
            <v>15</v>
          </cell>
          <cell r="G386">
            <v>319</v>
          </cell>
        </row>
        <row r="387">
          <cell r="C387">
            <v>12213</v>
          </cell>
          <cell r="D387">
            <v>1731.1926411157663</v>
          </cell>
          <cell r="E387">
            <v>6</v>
          </cell>
          <cell r="F387">
            <v>15</v>
          </cell>
          <cell r="G387">
            <v>319</v>
          </cell>
        </row>
        <row r="388">
          <cell r="D388">
            <v>1743.1615397875846</v>
          </cell>
          <cell r="E388">
            <v>6</v>
          </cell>
          <cell r="G388">
            <v>319</v>
          </cell>
        </row>
        <row r="389">
          <cell r="D389">
            <v>1741.1535834757926</v>
          </cell>
          <cell r="E389">
            <v>6</v>
          </cell>
          <cell r="G389">
            <v>319</v>
          </cell>
        </row>
        <row r="390">
          <cell r="D390">
            <v>1744.2172179554834</v>
          </cell>
          <cell r="E390">
            <v>6</v>
          </cell>
          <cell r="G390">
            <v>319</v>
          </cell>
        </row>
        <row r="391">
          <cell r="D391">
            <v>1744.6678641382225</v>
          </cell>
          <cell r="E391">
            <v>6</v>
          </cell>
          <cell r="G391">
            <v>319</v>
          </cell>
        </row>
        <row r="392">
          <cell r="D392">
            <v>1744.076339934084</v>
          </cell>
          <cell r="E392">
            <v>6</v>
          </cell>
          <cell r="G392">
            <v>319</v>
          </cell>
        </row>
        <row r="393">
          <cell r="D393">
            <v>1742.1740286191612</v>
          </cell>
          <cell r="E393">
            <v>6</v>
          </cell>
          <cell r="G393">
            <v>319</v>
          </cell>
        </row>
        <row r="394">
          <cell r="D394">
            <v>1740.5461252057191</v>
          </cell>
          <cell r="E394">
            <v>6</v>
          </cell>
          <cell r="G394">
            <v>319</v>
          </cell>
        </row>
        <row r="395">
          <cell r="D395">
            <v>1738.5716039045221</v>
          </cell>
          <cell r="E395">
            <v>6</v>
          </cell>
          <cell r="G395">
            <v>319</v>
          </cell>
        </row>
        <row r="396">
          <cell r="D396">
            <v>1738.0264808434097</v>
          </cell>
          <cell r="E396">
            <v>6</v>
          </cell>
          <cell r="G396">
            <v>319</v>
          </cell>
        </row>
        <row r="397">
          <cell r="D397">
            <v>1737.6292199863697</v>
          </cell>
          <cell r="E397">
            <v>6</v>
          </cell>
          <cell r="G397">
            <v>319</v>
          </cell>
        </row>
        <row r="398">
          <cell r="D398">
            <v>1734.5774185487637</v>
          </cell>
          <cell r="E398">
            <v>6</v>
          </cell>
          <cell r="G398">
            <v>319</v>
          </cell>
        </row>
        <row r="399">
          <cell r="D399">
            <v>1731.1926411157663</v>
          </cell>
          <cell r="E399">
            <v>6</v>
          </cell>
          <cell r="G399">
            <v>319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30">
          <cell r="D130">
            <v>1482273.78924866</v>
          </cell>
        </row>
        <row r="131">
          <cell r="D131">
            <v>1483618.0478194701</v>
          </cell>
        </row>
        <row r="132">
          <cell r="D132">
            <v>1485020.6999864201</v>
          </cell>
        </row>
        <row r="133">
          <cell r="D133">
            <v>1486476.89265728</v>
          </cell>
        </row>
        <row r="134">
          <cell r="D134">
            <v>1487979.2770484199</v>
          </cell>
        </row>
        <row r="135">
          <cell r="D135">
            <v>1489519.5950996799</v>
          </cell>
        </row>
        <row r="136">
          <cell r="D136">
            <v>1491089.71659772</v>
          </cell>
        </row>
        <row r="137">
          <cell r="D137">
            <v>1492682.25777379</v>
          </cell>
        </row>
        <row r="138">
          <cell r="D138">
            <v>1494290.8951314699</v>
          </cell>
        </row>
        <row r="139">
          <cell r="D139">
            <v>1495910.46858248</v>
          </cell>
        </row>
        <row r="140">
          <cell r="D140">
            <v>1497536.94829204</v>
          </cell>
        </row>
        <row r="141">
          <cell r="D141">
            <v>1499580.2354812301</v>
          </cell>
        </row>
        <row r="142">
          <cell r="D142">
            <v>1501625.2684289</v>
          </cell>
        </row>
        <row r="143">
          <cell r="D143">
            <v>1503670.6006465401</v>
          </cell>
        </row>
        <row r="144">
          <cell r="D144">
            <v>1505715.3300766</v>
          </cell>
        </row>
        <row r="145">
          <cell r="D145">
            <v>1507758.95912638</v>
          </cell>
        </row>
        <row r="146">
          <cell r="D146">
            <v>1509801.2764886201</v>
          </cell>
        </row>
        <row r="147">
          <cell r="D147">
            <v>1511842.26190074</v>
          </cell>
        </row>
        <row r="148">
          <cell r="D148">
            <v>1513882.01265442</v>
          </cell>
        </row>
        <row r="149">
          <cell r="D149">
            <v>1515920.68934495</v>
          </cell>
        </row>
        <row r="150">
          <cell r="D150">
            <v>1517958.4777548499</v>
          </cell>
        </row>
        <row r="151">
          <cell r="D151">
            <v>1519995.5636603599</v>
          </cell>
        </row>
        <row r="152">
          <cell r="D152">
            <v>1522032.1175496201</v>
          </cell>
        </row>
        <row r="153">
          <cell r="D153">
            <v>1523992.0282306401</v>
          </cell>
        </row>
        <row r="154">
          <cell r="D154">
            <v>1525951.6750279199</v>
          </cell>
        </row>
        <row r="155">
          <cell r="D155">
            <v>1527911.1530164599</v>
          </cell>
        </row>
        <row r="156">
          <cell r="D156">
            <v>1529870.53375683</v>
          </cell>
        </row>
        <row r="157">
          <cell r="D157">
            <v>1531829.86865829</v>
          </cell>
        </row>
        <row r="158">
          <cell r="D158">
            <v>1533789.1926768499</v>
          </cell>
        </row>
        <row r="159">
          <cell r="D159">
            <v>1535748.5279121001</v>
          </cell>
        </row>
        <row r="160">
          <cell r="D160">
            <v>1537707.88684675</v>
          </cell>
        </row>
        <row r="161">
          <cell r="D161">
            <v>1539667.27510297</v>
          </cell>
        </row>
        <row r="162">
          <cell r="D162">
            <v>1541626.69367879</v>
          </cell>
        </row>
        <row r="163">
          <cell r="D163">
            <v>1543586.1406851499</v>
          </cell>
        </row>
        <row r="164">
          <cell r="D164">
            <v>1545545.6126371</v>
          </cell>
        </row>
        <row r="165">
          <cell r="D165">
            <v>1547548.13322698</v>
          </cell>
        </row>
        <row r="166">
          <cell r="D166">
            <v>1549550.67035931</v>
          </cell>
        </row>
        <row r="167">
          <cell r="D167">
            <v>1551553.2201030699</v>
          </cell>
        </row>
        <row r="168">
          <cell r="D168">
            <v>1553555.77903611</v>
          </cell>
        </row>
        <row r="169">
          <cell r="D169">
            <v>1555558.3443265699</v>
          </cell>
        </row>
        <row r="170">
          <cell r="D170">
            <v>1557560.9137335799</v>
          </cell>
        </row>
        <row r="171">
          <cell r="D171">
            <v>1559563.4855591799</v>
          </cell>
        </row>
        <row r="172">
          <cell r="D172">
            <v>1561566.0585743999</v>
          </cell>
        </row>
        <row r="173">
          <cell r="D173">
            <v>1563568.63193587</v>
          </cell>
        </row>
        <row r="174">
          <cell r="D174">
            <v>1565571.2051035301</v>
          </cell>
        </row>
        <row r="175">
          <cell r="D175">
            <v>1567573.7777657199</v>
          </cell>
        </row>
        <row r="176">
          <cell r="D176">
            <v>1569576.34977497</v>
          </cell>
        </row>
        <row r="177">
          <cell r="D177">
            <v>1571480.69182096</v>
          </cell>
        </row>
        <row r="178">
          <cell r="D178">
            <v>1573385.0332132699</v>
          </cell>
        </row>
        <row r="179">
          <cell r="D179">
            <v>1575289.3740268999</v>
          </cell>
        </row>
        <row r="180">
          <cell r="D180">
            <v>1577193.71435494</v>
          </cell>
        </row>
        <row r="181">
          <cell r="D181">
            <v>1579098.0542938299</v>
          </cell>
        </row>
        <row r="182">
          <cell r="D182">
            <v>1581002.3939340799</v>
          </cell>
        </row>
        <row r="183">
          <cell r="D183">
            <v>1582906.7333551601</v>
          </cell>
        </row>
        <row r="184">
          <cell r="D184">
            <v>1584811.0726233099</v>
          </cell>
        </row>
        <row r="185">
          <cell r="D185">
            <v>1586715.4117912899</v>
          </cell>
        </row>
        <row r="186">
          <cell r="D186">
            <v>1588619.75089934</v>
          </cell>
        </row>
        <row r="187">
          <cell r="D187">
            <v>1590524.0899768199</v>
          </cell>
        </row>
        <row r="188">
          <cell r="D188">
            <v>1592428.4290440399</v>
          </cell>
        </row>
        <row r="189">
          <cell r="D189">
            <v>1594210.8131978901</v>
          </cell>
        </row>
        <row r="190">
          <cell r="D190">
            <v>1595993.1973623901</v>
          </cell>
        </row>
        <row r="191">
          <cell r="D191">
            <v>1597775.5815413699</v>
          </cell>
        </row>
        <row r="192">
          <cell r="D192">
            <v>1599557.9657359601</v>
          </cell>
        </row>
        <row r="193">
          <cell r="D193">
            <v>1601340.3499455501</v>
          </cell>
        </row>
        <row r="194">
          <cell r="D194">
            <v>1603122.73416855</v>
          </cell>
        </row>
        <row r="195">
          <cell r="D195">
            <v>1604905.1184028799</v>
          </cell>
        </row>
        <row r="196">
          <cell r="D196">
            <v>1606687.5026463601</v>
          </cell>
        </row>
        <row r="197">
          <cell r="D197">
            <v>1608469.8868969099</v>
          </cell>
        </row>
        <row r="198">
          <cell r="D198">
            <v>1610252.27115267</v>
          </cell>
        </row>
        <row r="199">
          <cell r="D199">
            <v>1612034.65541211</v>
          </cell>
        </row>
        <row r="200">
          <cell r="D200">
            <v>1613817.0396739901</v>
          </cell>
        </row>
        <row r="201">
          <cell r="D201">
            <v>1615585.16661799</v>
          </cell>
        </row>
        <row r="202">
          <cell r="D202">
            <v>1617353.2935627699</v>
          </cell>
        </row>
        <row r="203">
          <cell r="D203">
            <v>1619121.4205078499</v>
          </cell>
        </row>
        <row r="204">
          <cell r="D204">
            <v>1620889.5474528901</v>
          </cell>
        </row>
        <row r="205">
          <cell r="D205">
            <v>1622657.67439772</v>
          </cell>
        </row>
        <row r="206">
          <cell r="D206">
            <v>1624425.80134222</v>
          </cell>
        </row>
        <row r="207">
          <cell r="D207">
            <v>1626193.9282863699</v>
          </cell>
        </row>
        <row r="208">
          <cell r="D208">
            <v>1627962.05523018</v>
          </cell>
        </row>
        <row r="209">
          <cell r="D209">
            <v>1629730.18217368</v>
          </cell>
        </row>
        <row r="210">
          <cell r="D210">
            <v>1631498.30911691</v>
          </cell>
        </row>
        <row r="211">
          <cell r="D211">
            <v>1633266.4360599299</v>
          </cell>
        </row>
        <row r="212">
          <cell r="D212">
            <v>1635034.5630027801</v>
          </cell>
        </row>
        <row r="213">
          <cell r="D213">
            <v>1636731.1840053899</v>
          </cell>
        </row>
        <row r="214">
          <cell r="D214">
            <v>1638427.8050079099</v>
          </cell>
        </row>
        <row r="215">
          <cell r="D215">
            <v>1640124.42601038</v>
          </cell>
        </row>
        <row r="216">
          <cell r="D216">
            <v>1641821.0470127999</v>
          </cell>
        </row>
        <row r="217">
          <cell r="D217">
            <v>1643517.66801521</v>
          </cell>
        </row>
        <row r="218">
          <cell r="D218">
            <v>1645214.28901761</v>
          </cell>
        </row>
        <row r="219">
          <cell r="D219">
            <v>1646910.9100200101</v>
          </cell>
        </row>
        <row r="220">
          <cell r="D220">
            <v>1648607.5310224099</v>
          </cell>
        </row>
        <row r="221">
          <cell r="D221">
            <v>1650304.15202482</v>
          </cell>
        </row>
        <row r="222">
          <cell r="D222">
            <v>1652000.7730272401</v>
          </cell>
        </row>
        <row r="223">
          <cell r="D223">
            <v>1653697.3940296699</v>
          </cell>
        </row>
        <row r="224">
          <cell r="D224">
            <v>1655394.0150321</v>
          </cell>
        </row>
        <row r="225">
          <cell r="D225">
            <v>1657061.13435066</v>
          </cell>
        </row>
        <row r="226">
          <cell r="D226">
            <v>1658728.25366922</v>
          </cell>
        </row>
        <row r="227">
          <cell r="D227">
            <v>1660395.37298779</v>
          </cell>
        </row>
        <row r="228">
          <cell r="D228">
            <v>1662062.49230636</v>
          </cell>
        </row>
        <row r="229">
          <cell r="D229">
            <v>1663729.6116249301</v>
          </cell>
        </row>
        <row r="230">
          <cell r="D230">
            <v>1665396.7309435001</v>
          </cell>
        </row>
        <row r="231">
          <cell r="D231">
            <v>1667063.8502620801</v>
          </cell>
        </row>
        <row r="232">
          <cell r="D232">
            <v>1668730.9695806501</v>
          </cell>
        </row>
        <row r="233">
          <cell r="D233">
            <v>1670398.0888992299</v>
          </cell>
        </row>
        <row r="234">
          <cell r="D234">
            <v>1672065.2082177999</v>
          </cell>
        </row>
        <row r="235">
          <cell r="D235">
            <v>1673732.3275363799</v>
          </cell>
        </row>
        <row r="236">
          <cell r="D236">
            <v>1675399.4468549499</v>
          </cell>
        </row>
        <row r="237">
          <cell r="D237">
            <v>1676947.5723928099</v>
          </cell>
        </row>
        <row r="238">
          <cell r="D238">
            <v>1678495.6979306701</v>
          </cell>
        </row>
        <row r="239">
          <cell r="D239">
            <v>1680043.8234685301</v>
          </cell>
        </row>
        <row r="240">
          <cell r="D240">
            <v>1681591.9490063901</v>
          </cell>
        </row>
        <row r="241">
          <cell r="D241">
            <v>1683140.07454424</v>
          </cell>
        </row>
        <row r="242">
          <cell r="D242">
            <v>1684688.2000821</v>
          </cell>
        </row>
        <row r="243">
          <cell r="D243">
            <v>1686236.32561996</v>
          </cell>
        </row>
        <row r="244">
          <cell r="D244">
            <v>1687784.4511578199</v>
          </cell>
        </row>
        <row r="245">
          <cell r="D245">
            <v>1689332.5766956799</v>
          </cell>
        </row>
        <row r="246">
          <cell r="D246">
            <v>1690880.7022335399</v>
          </cell>
        </row>
        <row r="247">
          <cell r="D247">
            <v>1692428.8277713901</v>
          </cell>
        </row>
        <row r="248">
          <cell r="D248">
            <v>1693976.9533092501</v>
          </cell>
        </row>
        <row r="249">
          <cell r="D249">
            <v>1695497.22223854</v>
          </cell>
        </row>
        <row r="250">
          <cell r="D250">
            <v>1697017.4911678201</v>
          </cell>
        </row>
        <row r="251">
          <cell r="D251">
            <v>1698537.7600971099</v>
          </cell>
        </row>
        <row r="252">
          <cell r="D252">
            <v>1700058.0290263901</v>
          </cell>
        </row>
        <row r="253">
          <cell r="D253">
            <v>1701578.2979556799</v>
          </cell>
        </row>
        <row r="254">
          <cell r="D254">
            <v>1703098.56688496</v>
          </cell>
        </row>
        <row r="255">
          <cell r="D255">
            <v>1704618.8358142499</v>
          </cell>
        </row>
        <row r="256">
          <cell r="D256">
            <v>1706139.10474353</v>
          </cell>
        </row>
        <row r="257">
          <cell r="D257">
            <v>1707659.3736728199</v>
          </cell>
        </row>
        <row r="258">
          <cell r="D258">
            <v>1709179.6426021</v>
          </cell>
        </row>
        <row r="259">
          <cell r="D259">
            <v>1710699.9115313899</v>
          </cell>
        </row>
        <row r="260">
          <cell r="D260">
            <v>1712220.18046067</v>
          </cell>
        </row>
        <row r="261">
          <cell r="D261">
            <v>1713667.7370612801</v>
          </cell>
        </row>
        <row r="262">
          <cell r="D262">
            <v>1715115.2936618901</v>
          </cell>
        </row>
        <row r="263">
          <cell r="D263">
            <v>1716562.8502625001</v>
          </cell>
        </row>
        <row r="264">
          <cell r="D264">
            <v>1718010.4068631099</v>
          </cell>
        </row>
        <row r="265">
          <cell r="D265">
            <v>1719457.9634637199</v>
          </cell>
        </row>
        <row r="266">
          <cell r="D266">
            <v>1720905.5200643199</v>
          </cell>
        </row>
        <row r="267">
          <cell r="D267">
            <v>1722353.07666493</v>
          </cell>
        </row>
        <row r="268">
          <cell r="D268">
            <v>1723800.63326554</v>
          </cell>
        </row>
        <row r="269">
          <cell r="D269">
            <v>1725248.18986615</v>
          </cell>
        </row>
        <row r="270">
          <cell r="D270">
            <v>1726695.7464667601</v>
          </cell>
        </row>
        <row r="271">
          <cell r="D271">
            <v>1728143.3030673701</v>
          </cell>
        </row>
        <row r="272">
          <cell r="D272">
            <v>1729590.8596679701</v>
          </cell>
        </row>
        <row r="273">
          <cell r="D273">
            <v>1730965.74049714</v>
          </cell>
        </row>
        <row r="274">
          <cell r="D274">
            <v>1732340.6213263001</v>
          </cell>
        </row>
        <row r="275">
          <cell r="D275">
            <v>1733715.50215546</v>
          </cell>
        </row>
        <row r="276">
          <cell r="D276">
            <v>1735090.3829846201</v>
          </cell>
        </row>
        <row r="277">
          <cell r="D277">
            <v>1736465.2638137799</v>
          </cell>
        </row>
        <row r="278">
          <cell r="D278">
            <v>1737840.14464294</v>
          </cell>
        </row>
        <row r="279">
          <cell r="D279">
            <v>1739215.0254720999</v>
          </cell>
        </row>
        <row r="280">
          <cell r="D280">
            <v>1740589.90630126</v>
          </cell>
        </row>
        <row r="281">
          <cell r="D281">
            <v>1741964.7871304201</v>
          </cell>
        </row>
        <row r="282">
          <cell r="D282">
            <v>1743339.66795958</v>
          </cell>
        </row>
        <row r="283">
          <cell r="D283">
            <v>1744714.5487887401</v>
          </cell>
        </row>
        <row r="284">
          <cell r="D284">
            <v>1746089.4296179099</v>
          </cell>
        </row>
        <row r="285">
          <cell r="D285">
            <v>1747437.9161276601</v>
          </cell>
        </row>
        <row r="286">
          <cell r="D286">
            <v>1748786.40263741</v>
          </cell>
        </row>
        <row r="287">
          <cell r="D287">
            <v>1750134.8891471601</v>
          </cell>
        </row>
        <row r="288">
          <cell r="D288">
            <v>1751483.37565691</v>
          </cell>
        </row>
        <row r="289">
          <cell r="D289">
            <v>1752831.8621666599</v>
          </cell>
        </row>
        <row r="290">
          <cell r="D290">
            <v>1754180.34867642</v>
          </cell>
        </row>
        <row r="291">
          <cell r="D291">
            <v>1755528.8351861699</v>
          </cell>
        </row>
        <row r="292">
          <cell r="D292">
            <v>1756877.3216959201</v>
          </cell>
        </row>
        <row r="293">
          <cell r="D293">
            <v>1758225.80820567</v>
          </cell>
        </row>
        <row r="294">
          <cell r="D294">
            <v>1759574.2947154201</v>
          </cell>
        </row>
        <row r="295">
          <cell r="D295">
            <v>1760922.78122518</v>
          </cell>
        </row>
        <row r="296">
          <cell r="D296">
            <v>1762271.2677349299</v>
          </cell>
        </row>
        <row r="297">
          <cell r="D297">
            <v>1763592.7384523801</v>
          </cell>
        </row>
        <row r="298">
          <cell r="D298">
            <v>1764914.20916982</v>
          </cell>
        </row>
        <row r="299">
          <cell r="D299">
            <v>1766235.6798872701</v>
          </cell>
        </row>
        <row r="300">
          <cell r="D300">
            <v>1767557.15060472</v>
          </cell>
        </row>
        <row r="301">
          <cell r="D301">
            <v>1768878.6213221699</v>
          </cell>
        </row>
        <row r="302">
          <cell r="D302">
            <v>1770200.09203962</v>
          </cell>
        </row>
        <row r="303">
          <cell r="D303">
            <v>1771521.5627570699</v>
          </cell>
        </row>
        <row r="304">
          <cell r="D304">
            <v>1772843.0334745101</v>
          </cell>
        </row>
        <row r="305">
          <cell r="D305">
            <v>1774164.50419196</v>
          </cell>
        </row>
        <row r="306">
          <cell r="D306">
            <v>1775485.9749094101</v>
          </cell>
        </row>
        <row r="307">
          <cell r="D307">
            <v>1776807.44562686</v>
          </cell>
        </row>
        <row r="308">
          <cell r="D308">
            <v>1778128.9163443099</v>
          </cell>
        </row>
        <row r="309">
          <cell r="D309">
            <v>1779422.6766820999</v>
          </cell>
        </row>
        <row r="310">
          <cell r="D310">
            <v>1780716.4370198899</v>
          </cell>
        </row>
        <row r="311">
          <cell r="D311">
            <v>1782010.19735768</v>
          </cell>
        </row>
        <row r="312">
          <cell r="D312">
            <v>1783303.95769547</v>
          </cell>
        </row>
        <row r="313">
          <cell r="D313">
            <v>1784597.71803326</v>
          </cell>
        </row>
        <row r="314">
          <cell r="D314">
            <v>1785891.47837106</v>
          </cell>
        </row>
        <row r="315">
          <cell r="D315">
            <v>1787185.23870885</v>
          </cell>
        </row>
        <row r="316">
          <cell r="D316">
            <v>1788478.99904664</v>
          </cell>
        </row>
        <row r="317">
          <cell r="D317">
            <v>1789772.75938443</v>
          </cell>
        </row>
        <row r="318">
          <cell r="D318">
            <v>1791066.51972222</v>
          </cell>
        </row>
        <row r="319">
          <cell r="D319">
            <v>1792360.28006001</v>
          </cell>
        </row>
        <row r="320">
          <cell r="D320">
            <v>1793654.0403978101</v>
          </cell>
        </row>
        <row r="321">
          <cell r="D321">
            <v>1794869.6413797899</v>
          </cell>
        </row>
        <row r="322">
          <cell r="D322">
            <v>1796085.24236176</v>
          </cell>
        </row>
        <row r="323">
          <cell r="D323">
            <v>1797300.8433437401</v>
          </cell>
        </row>
        <row r="324">
          <cell r="D324">
            <v>1798516.44432572</v>
          </cell>
        </row>
        <row r="325">
          <cell r="D325">
            <v>1799732.0453077001</v>
          </cell>
        </row>
        <row r="326">
          <cell r="D326">
            <v>1800947.6462896799</v>
          </cell>
        </row>
        <row r="327">
          <cell r="D327">
            <v>1802163.24727166</v>
          </cell>
        </row>
        <row r="328">
          <cell r="D328">
            <v>1803378.8482536401</v>
          </cell>
        </row>
        <row r="329">
          <cell r="D329">
            <v>1804594.44923562</v>
          </cell>
        </row>
        <row r="330">
          <cell r="D330">
            <v>1805810.0502176001</v>
          </cell>
        </row>
        <row r="331">
          <cell r="D331">
            <v>1807025.6511995799</v>
          </cell>
        </row>
        <row r="332">
          <cell r="D332">
            <v>1808241.25218156</v>
          </cell>
        </row>
        <row r="333">
          <cell r="D333">
            <v>1809427.09557905</v>
          </cell>
        </row>
        <row r="334">
          <cell r="D334">
            <v>1810612.93897654</v>
          </cell>
        </row>
        <row r="335">
          <cell r="D335">
            <v>1811798.78237404</v>
          </cell>
        </row>
        <row r="336">
          <cell r="D336">
            <v>1812984.62577153</v>
          </cell>
        </row>
        <row r="337">
          <cell r="D337">
            <v>1814170.46916902</v>
          </cell>
        </row>
        <row r="338">
          <cell r="D338">
            <v>1815356.3125665199</v>
          </cell>
        </row>
        <row r="339">
          <cell r="D339">
            <v>1816542.1559640099</v>
          </cell>
        </row>
        <row r="340">
          <cell r="D340">
            <v>1817727.9993614999</v>
          </cell>
        </row>
        <row r="341">
          <cell r="D341">
            <v>1818913.8427589999</v>
          </cell>
        </row>
        <row r="342">
          <cell r="D342">
            <v>1820099.6861564899</v>
          </cell>
        </row>
        <row r="343">
          <cell r="D343">
            <v>1821285.5295539801</v>
          </cell>
        </row>
        <row r="344">
          <cell r="D344">
            <v>1822471.3729514801</v>
          </cell>
        </row>
        <row r="345">
          <cell r="D345">
            <v>1823627.8974512301</v>
          </cell>
        </row>
        <row r="346">
          <cell r="D346">
            <v>1824784.4219509901</v>
          </cell>
        </row>
        <row r="347">
          <cell r="D347">
            <v>1825940.9464507401</v>
          </cell>
        </row>
        <row r="348">
          <cell r="D348">
            <v>1827097.4709505001</v>
          </cell>
        </row>
        <row r="349">
          <cell r="D349">
            <v>1828253.9954502599</v>
          </cell>
        </row>
        <row r="350">
          <cell r="D350">
            <v>1829410.5199500101</v>
          </cell>
        </row>
        <row r="351">
          <cell r="D351">
            <v>1830567.0444497699</v>
          </cell>
        </row>
        <row r="352">
          <cell r="D352">
            <v>1831723.5689495299</v>
          </cell>
        </row>
        <row r="353">
          <cell r="D353">
            <v>1832880.0934492799</v>
          </cell>
        </row>
        <row r="354">
          <cell r="D354">
            <v>1834036.6179490399</v>
          </cell>
        </row>
        <row r="355">
          <cell r="D355">
            <v>1835193.1424487899</v>
          </cell>
        </row>
        <row r="356">
          <cell r="D356">
            <v>1836349.6669485499</v>
          </cell>
        </row>
        <row r="357">
          <cell r="D357">
            <v>1837477.60369515</v>
          </cell>
        </row>
        <row r="358">
          <cell r="D358">
            <v>1838605.5404417501</v>
          </cell>
        </row>
        <row r="359">
          <cell r="D359">
            <v>1839733.4771883499</v>
          </cell>
        </row>
        <row r="360">
          <cell r="D360">
            <v>1840861.41393496</v>
          </cell>
        </row>
        <row r="361">
          <cell r="D361">
            <v>1841989.3506815601</v>
          </cell>
        </row>
        <row r="362">
          <cell r="D362">
            <v>1843117.28742816</v>
          </cell>
        </row>
        <row r="363">
          <cell r="D363">
            <v>1844245.22417476</v>
          </cell>
        </row>
        <row r="364">
          <cell r="D364">
            <v>1845373.1609213599</v>
          </cell>
        </row>
        <row r="365">
          <cell r="D365">
            <v>1846501.09766796</v>
          </cell>
        </row>
        <row r="366">
          <cell r="D366">
            <v>1847629.0344145601</v>
          </cell>
        </row>
        <row r="367">
          <cell r="D367">
            <v>1848756.9711611699</v>
          </cell>
        </row>
        <row r="368">
          <cell r="D368">
            <v>1849884.90790777</v>
          </cell>
        </row>
        <row r="369">
          <cell r="D369">
            <v>1850984.9514885701</v>
          </cell>
        </row>
        <row r="370">
          <cell r="D370">
            <v>1852084.9950693699</v>
          </cell>
        </row>
        <row r="371">
          <cell r="D371">
            <v>1853185.03865016</v>
          </cell>
        </row>
        <row r="372">
          <cell r="D372">
            <v>1854285.08223096</v>
          </cell>
        </row>
        <row r="373">
          <cell r="D373">
            <v>1855385.1258117601</v>
          </cell>
        </row>
        <row r="374">
          <cell r="D374">
            <v>1856485.1693925599</v>
          </cell>
        </row>
        <row r="375">
          <cell r="D375">
            <v>1857585.21297336</v>
          </cell>
        </row>
        <row r="376">
          <cell r="D376">
            <v>1858685.25655416</v>
          </cell>
        </row>
        <row r="377">
          <cell r="D377">
            <v>1859785.3001349601</v>
          </cell>
        </row>
        <row r="378">
          <cell r="D378">
            <v>1860885.3437157599</v>
          </cell>
        </row>
        <row r="379">
          <cell r="D379">
            <v>1861985.38729656</v>
          </cell>
        </row>
        <row r="380">
          <cell r="D380">
            <v>1863085.43087736</v>
          </cell>
        </row>
        <row r="381">
          <cell r="D381">
            <v>1864158.27587971</v>
          </cell>
        </row>
        <row r="382">
          <cell r="D382">
            <v>1865231.1208820599</v>
          </cell>
        </row>
        <row r="383">
          <cell r="D383">
            <v>1866303.9658844101</v>
          </cell>
        </row>
        <row r="384">
          <cell r="D384">
            <v>1867376.81088676</v>
          </cell>
        </row>
        <row r="385">
          <cell r="D385">
            <v>1868449.6558891099</v>
          </cell>
        </row>
        <row r="386">
          <cell r="D386">
            <v>1869522.5008914601</v>
          </cell>
        </row>
        <row r="387">
          <cell r="D387">
            <v>1870595.34589381</v>
          </cell>
        </row>
        <row r="388">
          <cell r="D388">
            <v>1871668.19089616</v>
          </cell>
        </row>
        <row r="389">
          <cell r="D389">
            <v>1872741.0358985099</v>
          </cell>
        </row>
        <row r="390">
          <cell r="D390">
            <v>1873813.8809008601</v>
          </cell>
        </row>
        <row r="391">
          <cell r="D391">
            <v>1874886.72590321</v>
          </cell>
        </row>
        <row r="392">
          <cell r="D392">
            <v>1875959.5709055599</v>
          </cell>
        </row>
        <row r="393">
          <cell r="D393">
            <v>1877006.6796186201</v>
          </cell>
        </row>
        <row r="394">
          <cell r="D394">
            <v>1878053.78833169</v>
          </cell>
        </row>
        <row r="395">
          <cell r="D395">
            <v>1879100.8970447499</v>
          </cell>
        </row>
        <row r="396">
          <cell r="D396">
            <v>1880148.0057578201</v>
          </cell>
        </row>
        <row r="397">
          <cell r="D397">
            <v>1881195.11447088</v>
          </cell>
        </row>
        <row r="398">
          <cell r="D398">
            <v>1882242.2231839499</v>
          </cell>
        </row>
        <row r="399">
          <cell r="D399">
            <v>1883289.3318970101</v>
          </cell>
        </row>
        <row r="400">
          <cell r="D400">
            <v>1884336.44061008</v>
          </cell>
        </row>
        <row r="401">
          <cell r="D401">
            <v>1885383.5493231399</v>
          </cell>
        </row>
        <row r="402">
          <cell r="D402">
            <v>1886430.6580362101</v>
          </cell>
        </row>
        <row r="403">
          <cell r="D403">
            <v>1887477.76674927</v>
          </cell>
        </row>
        <row r="404">
          <cell r="D404">
            <v>1888524.87546234</v>
          </cell>
        </row>
        <row r="405">
          <cell r="D405">
            <v>1889656.3217029299</v>
          </cell>
        </row>
        <row r="406">
          <cell r="D406">
            <v>1890787.7679435301</v>
          </cell>
        </row>
        <row r="407">
          <cell r="D407">
            <v>1891919.2141841201</v>
          </cell>
        </row>
        <row r="408">
          <cell r="D408">
            <v>1893050.66042472</v>
          </cell>
        </row>
        <row r="409">
          <cell r="D409">
            <v>1894182.10666531</v>
          </cell>
        </row>
        <row r="410">
          <cell r="D410">
            <v>1895313.5529059099</v>
          </cell>
        </row>
        <row r="411">
          <cell r="D411">
            <v>1896444.9991464999</v>
          </cell>
        </row>
        <row r="412">
          <cell r="D412">
            <v>1897576.4453871001</v>
          </cell>
        </row>
        <row r="413">
          <cell r="D413">
            <v>1898707.8916276901</v>
          </cell>
        </row>
        <row r="414">
          <cell r="D414">
            <v>1899839.33786829</v>
          </cell>
        </row>
        <row r="415">
          <cell r="D415">
            <v>1900970.78410888</v>
          </cell>
        </row>
        <row r="416">
          <cell r="D416">
            <v>1902102.2303494799</v>
          </cell>
        </row>
        <row r="417">
          <cell r="D417">
            <v>1903272.5734818301</v>
          </cell>
        </row>
        <row r="418">
          <cell r="D418">
            <v>1904442.91661419</v>
          </cell>
        </row>
        <row r="419">
          <cell r="D419">
            <v>1905613.2597465401</v>
          </cell>
        </row>
        <row r="420">
          <cell r="D420">
            <v>1906783.6028789</v>
          </cell>
        </row>
        <row r="421">
          <cell r="D421">
            <v>1907953.9460112499</v>
          </cell>
        </row>
        <row r="422">
          <cell r="D422">
            <v>1909124.28914361</v>
          </cell>
        </row>
        <row r="423">
          <cell r="D423">
            <v>1910294.6322759599</v>
          </cell>
        </row>
        <row r="424">
          <cell r="D424">
            <v>1911464.9754083201</v>
          </cell>
        </row>
        <row r="425">
          <cell r="D425">
            <v>1912635.31854067</v>
          </cell>
        </row>
        <row r="426">
          <cell r="D426">
            <v>1913805.6616730299</v>
          </cell>
        </row>
        <row r="427">
          <cell r="D427">
            <v>1914976.00480539</v>
          </cell>
        </row>
        <row r="428">
          <cell r="D428">
            <v>1916146.3479377399</v>
          </cell>
        </row>
        <row r="429">
          <cell r="D429">
            <v>1917254.4706661699</v>
          </cell>
        </row>
        <row r="430">
          <cell r="D430">
            <v>1918362.5933946001</v>
          </cell>
        </row>
        <row r="431">
          <cell r="D431">
            <v>1919470.7161230301</v>
          </cell>
        </row>
        <row r="432">
          <cell r="D432">
            <v>1920578.83885146</v>
          </cell>
        </row>
        <row r="433">
          <cell r="D433">
            <v>1921686.96157989</v>
          </cell>
        </row>
        <row r="434">
          <cell r="D434">
            <v>1922795.08430832</v>
          </cell>
        </row>
        <row r="435">
          <cell r="D435">
            <v>1923903.2070367499</v>
          </cell>
        </row>
        <row r="436">
          <cell r="D436">
            <v>1925011.3297651799</v>
          </cell>
        </row>
        <row r="437">
          <cell r="D437">
            <v>1926119.4524936101</v>
          </cell>
        </row>
        <row r="438">
          <cell r="D438">
            <v>1927227.5752220401</v>
          </cell>
        </row>
        <row r="439">
          <cell r="D439">
            <v>1928335.69795047</v>
          </cell>
        </row>
        <row r="440">
          <cell r="D440">
            <v>1929443.8206789</v>
          </cell>
        </row>
        <row r="441">
          <cell r="D441">
            <v>1930602.0999256501</v>
          </cell>
        </row>
        <row r="442">
          <cell r="D442">
            <v>1931760.3791724099</v>
          </cell>
        </row>
        <row r="443">
          <cell r="D443">
            <v>1932918.6584191599</v>
          </cell>
        </row>
        <row r="444">
          <cell r="D444">
            <v>1934076.93766591</v>
          </cell>
        </row>
        <row r="445">
          <cell r="D445">
            <v>1935235.2169126701</v>
          </cell>
        </row>
        <row r="446">
          <cell r="D446">
            <v>1936393.4961594201</v>
          </cell>
        </row>
        <row r="447">
          <cell r="D447">
            <v>1937551.7754061699</v>
          </cell>
        </row>
        <row r="448">
          <cell r="D448">
            <v>1938710.05465293</v>
          </cell>
        </row>
        <row r="449">
          <cell r="D449">
            <v>1939868.3338996801</v>
          </cell>
        </row>
        <row r="450">
          <cell r="D450">
            <v>1941026.6131464301</v>
          </cell>
        </row>
        <row r="451">
          <cell r="D451">
            <v>1942184.8923931899</v>
          </cell>
        </row>
        <row r="452">
          <cell r="D452">
            <v>1943343.17163994</v>
          </cell>
        </row>
      </sheetData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30">
          <cell r="D130">
            <v>165066.84471882001</v>
          </cell>
        </row>
        <row r="131">
          <cell r="D131">
            <v>165201.41630081399</v>
          </cell>
        </row>
        <row r="132">
          <cell r="D132">
            <v>165342.39173276001</v>
          </cell>
        </row>
        <row r="133">
          <cell r="D133">
            <v>165489.88099320701</v>
          </cell>
        </row>
        <row r="134">
          <cell r="D134">
            <v>165643.41201723099</v>
          </cell>
        </row>
        <row r="135">
          <cell r="D135">
            <v>165802.19850489</v>
          </cell>
        </row>
        <row r="136">
          <cell r="D136">
            <v>165965.32822595499</v>
          </cell>
        </row>
        <row r="137">
          <cell r="D137">
            <v>166131.88760561301</v>
          </cell>
        </row>
        <row r="138">
          <cell r="D138">
            <v>166301.03740840501</v>
          </cell>
        </row>
        <row r="139">
          <cell r="D139">
            <v>166472.052531786</v>
          </cell>
        </row>
        <row r="140">
          <cell r="D140">
            <v>166644.336754766</v>
          </cell>
        </row>
        <row r="141">
          <cell r="D141">
            <v>166833.288141453</v>
          </cell>
        </row>
        <row r="142">
          <cell r="D142">
            <v>167038.553447882</v>
          </cell>
        </row>
        <row r="143">
          <cell r="D143">
            <v>167259.87870023001</v>
          </cell>
        </row>
        <row r="144">
          <cell r="D144">
            <v>167481.223969018</v>
          </cell>
        </row>
        <row r="145">
          <cell r="D145">
            <v>167702.479798335</v>
          </cell>
        </row>
        <row r="146">
          <cell r="D146">
            <v>167923.58419642001</v>
          </cell>
        </row>
        <row r="147">
          <cell r="D147">
            <v>168144.50905607099</v>
          </cell>
        </row>
        <row r="148">
          <cell r="D148">
            <v>168365.24912951601</v>
          </cell>
        </row>
        <row r="149">
          <cell r="D149">
            <v>168585.81345988499</v>
          </cell>
        </row>
        <row r="150">
          <cell r="D150">
            <v>168806.21900779201</v>
          </cell>
        </row>
        <row r="151">
          <cell r="D151">
            <v>169026.48613383499</v>
          </cell>
        </row>
        <row r="152">
          <cell r="D152">
            <v>169246.63557854801</v>
          </cell>
        </row>
        <row r="153">
          <cell r="D153">
            <v>169463.75621508801</v>
          </cell>
        </row>
        <row r="154">
          <cell r="D154">
            <v>169677.864809185</v>
          </cell>
        </row>
        <row r="155">
          <cell r="D155">
            <v>169888.975228447</v>
          </cell>
        </row>
        <row r="156">
          <cell r="D156">
            <v>170100.02881820299</v>
          </cell>
        </row>
        <row r="157">
          <cell r="D157">
            <v>170311.033867447</v>
          </cell>
        </row>
        <row r="158">
          <cell r="D158">
            <v>170521.99635475501</v>
          </cell>
        </row>
        <row r="159">
          <cell r="D159">
            <v>170732.92035784401</v>
          </cell>
        </row>
        <row r="160">
          <cell r="D160">
            <v>170943.808458374</v>
          </cell>
        </row>
        <row r="161">
          <cell r="D161">
            <v>171154.66211057</v>
          </cell>
        </row>
        <row r="162">
          <cell r="D162">
            <v>171365.481957565</v>
          </cell>
        </row>
        <row r="163">
          <cell r="D163">
            <v>171576.26809000099</v>
          </cell>
        </row>
        <row r="164">
          <cell r="D164">
            <v>171787.020248335</v>
          </cell>
        </row>
        <row r="165">
          <cell r="D165">
            <v>171999.39140774799</v>
          </cell>
        </row>
        <row r="166">
          <cell r="D166">
            <v>172213.38101957701</v>
          </cell>
        </row>
        <row r="167">
          <cell r="D167">
            <v>172428.98851779601</v>
          </cell>
        </row>
        <row r="168">
          <cell r="D168">
            <v>172644.55993135</v>
          </cell>
        </row>
        <row r="169">
          <cell r="D169">
            <v>172860.09477634201</v>
          </cell>
        </row>
        <row r="170">
          <cell r="D170">
            <v>173075.59263359601</v>
          </cell>
        </row>
        <row r="171">
          <cell r="D171">
            <v>173291.05314996</v>
          </cell>
        </row>
        <row r="172">
          <cell r="D172">
            <v>173506.476033649</v>
          </cell>
        </row>
        <row r="173">
          <cell r="D173">
            <v>173721.86104635001</v>
          </cell>
        </row>
        <row r="174">
          <cell r="D174">
            <v>173937.20799401501</v>
          </cell>
        </row>
        <row r="175">
          <cell r="D175">
            <v>174152.51671761301</v>
          </cell>
        </row>
        <row r="176">
          <cell r="D176">
            <v>174367.787084626</v>
          </cell>
        </row>
        <row r="177">
          <cell r="D177">
            <v>174579.24432107701</v>
          </cell>
        </row>
        <row r="178">
          <cell r="D178">
            <v>174786.888326682</v>
          </cell>
        </row>
        <row r="179">
          <cell r="D179">
            <v>174990.719009475</v>
          </cell>
        </row>
        <row r="180">
          <cell r="D180">
            <v>175194.51094280899</v>
          </cell>
        </row>
        <row r="181">
          <cell r="D181">
            <v>175398.26404156099</v>
          </cell>
        </row>
        <row r="182">
          <cell r="D182">
            <v>175601.978220969</v>
          </cell>
        </row>
        <row r="183">
          <cell r="D183">
            <v>175805.65339550999</v>
          </cell>
        </row>
        <row r="184">
          <cell r="D184">
            <v>176009.289478269</v>
          </cell>
        </row>
        <row r="185">
          <cell r="D185">
            <v>176212.88638064</v>
          </cell>
        </row>
        <row r="186">
          <cell r="D186">
            <v>176416.44401227499</v>
          </cell>
        </row>
        <row r="187">
          <cell r="D187">
            <v>176619.96228116899</v>
          </cell>
        </row>
        <row r="188">
          <cell r="D188">
            <v>176823.44109383499</v>
          </cell>
        </row>
        <row r="189">
          <cell r="D189">
            <v>177022.19398863401</v>
          </cell>
        </row>
        <row r="190">
          <cell r="D190">
            <v>177216.22086972799</v>
          </cell>
        </row>
        <row r="191">
          <cell r="D191">
            <v>177405.52164040599</v>
          </cell>
        </row>
        <row r="192">
          <cell r="D192">
            <v>177594.782570123</v>
          </cell>
        </row>
        <row r="193">
          <cell r="D193">
            <v>177784.00356090101</v>
          </cell>
        </row>
        <row r="194">
          <cell r="D194">
            <v>177973.18451431399</v>
          </cell>
        </row>
        <row r="195">
          <cell r="D195">
            <v>178162.32533157099</v>
          </cell>
        </row>
        <row r="196">
          <cell r="D196">
            <v>178351.425913574</v>
          </cell>
        </row>
        <row r="197">
          <cell r="D197">
            <v>178540.48616096599</v>
          </cell>
        </row>
        <row r="198">
          <cell r="D198">
            <v>178729.50597415201</v>
          </cell>
        </row>
        <row r="199">
          <cell r="D199">
            <v>178918.48525332101</v>
          </cell>
        </row>
        <row r="200">
          <cell r="D200">
            <v>179107.42389844399</v>
          </cell>
        </row>
        <row r="201">
          <cell r="D201">
            <v>179295.773942653</v>
          </cell>
        </row>
        <row r="202">
          <cell r="D202">
            <v>179483.53528549499</v>
          </cell>
        </row>
        <row r="203">
          <cell r="D203">
            <v>179670.7078263</v>
          </cell>
        </row>
        <row r="204">
          <cell r="D204">
            <v>179857.83933080401</v>
          </cell>
        </row>
        <row r="205">
          <cell r="D205">
            <v>180044.92969788401</v>
          </cell>
        </row>
        <row r="206">
          <cell r="D206">
            <v>180231.97882618301</v>
          </cell>
        </row>
        <row r="207">
          <cell r="D207">
            <v>180418.986614105</v>
          </cell>
        </row>
        <row r="208">
          <cell r="D208">
            <v>180605.95295981201</v>
          </cell>
        </row>
        <row r="209">
          <cell r="D209">
            <v>180792.877761221</v>
          </cell>
        </row>
        <row r="210">
          <cell r="D210">
            <v>180979.76091599799</v>
          </cell>
        </row>
        <row r="211">
          <cell r="D211">
            <v>181166.60232156099</v>
          </cell>
        </row>
        <row r="212">
          <cell r="D212">
            <v>181353.401875076</v>
          </cell>
        </row>
        <row r="213">
          <cell r="D213">
            <v>181537.411711583</v>
          </cell>
        </row>
        <row r="214">
          <cell r="D214">
            <v>181718.63172774101</v>
          </cell>
        </row>
        <row r="215">
          <cell r="D215">
            <v>181897.06181995201</v>
          </cell>
        </row>
        <row r="216">
          <cell r="D216">
            <v>182075.44964622901</v>
          </cell>
        </row>
        <row r="217">
          <cell r="D217">
            <v>182253.79510246299</v>
          </cell>
        </row>
        <row r="218">
          <cell r="D218">
            <v>182432.098084286</v>
          </cell>
        </row>
        <row r="219">
          <cell r="D219">
            <v>182610.358487071</v>
          </cell>
        </row>
        <row r="220">
          <cell r="D220">
            <v>182788.576205936</v>
          </cell>
        </row>
        <row r="221">
          <cell r="D221">
            <v>182966.75113573801</v>
          </cell>
        </row>
        <row r="222">
          <cell r="D222">
            <v>183144.88317107401</v>
          </cell>
        </row>
        <row r="223">
          <cell r="D223">
            <v>183322.972206284</v>
          </cell>
        </row>
        <row r="224">
          <cell r="D224">
            <v>183501.01813544499</v>
          </cell>
        </row>
        <row r="225">
          <cell r="D225">
            <v>183677.88718988601</v>
          </cell>
        </row>
        <row r="226">
          <cell r="D226">
            <v>183853.57926316201</v>
          </cell>
        </row>
        <row r="227">
          <cell r="D227">
            <v>184028.09424856701</v>
          </cell>
        </row>
        <row r="228">
          <cell r="D228">
            <v>184202.56570161899</v>
          </cell>
        </row>
        <row r="229">
          <cell r="D229">
            <v>184376.99351508499</v>
          </cell>
        </row>
        <row r="230">
          <cell r="D230">
            <v>184551.37758146899</v>
          </cell>
        </row>
        <row r="231">
          <cell r="D231">
            <v>184725.71779300799</v>
          </cell>
        </row>
        <row r="232">
          <cell r="D232">
            <v>184900.01404167499</v>
          </cell>
        </row>
        <row r="233">
          <cell r="D233">
            <v>185074.266219176</v>
          </cell>
        </row>
        <row r="234">
          <cell r="D234">
            <v>185248.47421695199</v>
          </cell>
        </row>
        <row r="235">
          <cell r="D235">
            <v>185422.63792617299</v>
          </cell>
        </row>
        <row r="236">
          <cell r="D236">
            <v>185596.757237746</v>
          </cell>
        </row>
        <row r="237">
          <cell r="D237">
            <v>185766.25946311999</v>
          </cell>
        </row>
        <row r="238">
          <cell r="D238">
            <v>185931.14449266301</v>
          </cell>
        </row>
        <row r="239">
          <cell r="D239">
            <v>186091.41221646901</v>
          </cell>
        </row>
        <row r="240">
          <cell r="D240">
            <v>186251.63510355001</v>
          </cell>
        </row>
        <row r="241">
          <cell r="D241">
            <v>186411.81304345801</v>
          </cell>
        </row>
        <row r="242">
          <cell r="D242">
            <v>186571.94592547501</v>
          </cell>
        </row>
        <row r="243">
          <cell r="D243">
            <v>186732.03363861199</v>
          </cell>
        </row>
        <row r="244">
          <cell r="D244">
            <v>186892.07607160299</v>
          </cell>
        </row>
        <row r="245">
          <cell r="D245">
            <v>187052.07311291</v>
          </cell>
        </row>
        <row r="246">
          <cell r="D246">
            <v>187212.02465072001</v>
          </cell>
        </row>
        <row r="247">
          <cell r="D247">
            <v>187371.93057294501</v>
          </cell>
        </row>
        <row r="248">
          <cell r="D248">
            <v>187531.79076721999</v>
          </cell>
        </row>
        <row r="249">
          <cell r="D249">
            <v>187690.53467379499</v>
          </cell>
        </row>
        <row r="250">
          <cell r="D250">
            <v>187848.162179751</v>
          </cell>
        </row>
        <row r="251">
          <cell r="D251">
            <v>188004.67317189201</v>
          </cell>
        </row>
        <row r="252">
          <cell r="D252">
            <v>188161.13798385</v>
          </cell>
        </row>
        <row r="253">
          <cell r="D253">
            <v>188317.556501869</v>
          </cell>
        </row>
        <row r="254">
          <cell r="D254">
            <v>188473.92861191399</v>
          </cell>
        </row>
        <row r="255">
          <cell r="D255">
            <v>188630.254199669</v>
          </cell>
        </row>
        <row r="256">
          <cell r="D256">
            <v>188786.53315053499</v>
          </cell>
        </row>
        <row r="257">
          <cell r="D257">
            <v>188942.76534963201</v>
          </cell>
        </row>
        <row r="258">
          <cell r="D258">
            <v>189098.950681797</v>
          </cell>
        </row>
        <row r="259">
          <cell r="D259">
            <v>189255.08903158299</v>
          </cell>
        </row>
        <row r="260">
          <cell r="D260">
            <v>189411.18028325701</v>
          </cell>
        </row>
        <row r="261">
          <cell r="D261">
            <v>189564.43020099</v>
          </cell>
        </row>
        <row r="262">
          <cell r="D262">
            <v>189714.838668479</v>
          </cell>
        </row>
        <row r="263">
          <cell r="D263">
            <v>189862.40556913399</v>
          </cell>
        </row>
        <row r="264">
          <cell r="D264">
            <v>190009.92490589499</v>
          </cell>
        </row>
        <row r="265">
          <cell r="D265">
            <v>190157.396561598</v>
          </cell>
        </row>
        <row r="266">
          <cell r="D266">
            <v>190304.82041879001</v>
          </cell>
        </row>
        <row r="267">
          <cell r="D267">
            <v>190452.19635973001</v>
          </cell>
        </row>
        <row r="268">
          <cell r="D268">
            <v>190599.524266386</v>
          </cell>
        </row>
        <row r="269">
          <cell r="D269">
            <v>190746.804020435</v>
          </cell>
        </row>
        <row r="270">
          <cell r="D270">
            <v>190894.035503263</v>
          </cell>
        </row>
        <row r="271">
          <cell r="D271">
            <v>191041.21859596501</v>
          </cell>
        </row>
        <row r="272">
          <cell r="D272">
            <v>191188.35317933999</v>
          </cell>
        </row>
        <row r="273">
          <cell r="D273">
            <v>191332.64641886801</v>
          </cell>
        </row>
        <row r="274">
          <cell r="D274">
            <v>191474.098194761</v>
          </cell>
        </row>
        <row r="275">
          <cell r="D275">
            <v>191612.708386938</v>
          </cell>
        </row>
        <row r="276">
          <cell r="D276">
            <v>191751.269590048</v>
          </cell>
        </row>
        <row r="277">
          <cell r="D277">
            <v>191889.781683418</v>
          </cell>
        </row>
        <row r="278">
          <cell r="D278">
            <v>192028.24454607599</v>
          </cell>
        </row>
        <row r="279">
          <cell r="D279">
            <v>192166.658056752</v>
          </cell>
        </row>
        <row r="280">
          <cell r="D280">
            <v>192305.02209387801</v>
          </cell>
        </row>
        <row r="281">
          <cell r="D281">
            <v>192443.336535585</v>
          </cell>
        </row>
        <row r="282">
          <cell r="D282">
            <v>192581.60125970599</v>
          </cell>
        </row>
        <row r="283">
          <cell r="D283">
            <v>192719.81614377099</v>
          </cell>
        </row>
        <row r="284">
          <cell r="D284">
            <v>192857.981065011</v>
          </cell>
        </row>
        <row r="285">
          <cell r="D285">
            <v>192995.081644691</v>
          </cell>
        </row>
        <row r="286">
          <cell r="D286">
            <v>193131.11775943701</v>
          </cell>
        </row>
        <row r="287">
          <cell r="D287">
            <v>193266.08928556801</v>
          </cell>
        </row>
        <row r="288">
          <cell r="D288">
            <v>193401.010354759</v>
          </cell>
        </row>
        <row r="289">
          <cell r="D289">
            <v>193535.880842718</v>
          </cell>
        </row>
        <row r="290">
          <cell r="D290">
            <v>193670.70062485</v>
          </cell>
        </row>
        <row r="291">
          <cell r="D291">
            <v>193805.46957625099</v>
          </cell>
        </row>
        <row r="292">
          <cell r="D292">
            <v>193940.18757171099</v>
          </cell>
        </row>
        <row r="293">
          <cell r="D293">
            <v>194074.85448570899</v>
          </cell>
        </row>
        <row r="294">
          <cell r="D294">
            <v>194209.47019241701</v>
          </cell>
        </row>
        <row r="295">
          <cell r="D295">
            <v>194344.03456569699</v>
          </cell>
        </row>
        <row r="296">
          <cell r="D296">
            <v>194478.54747909901</v>
          </cell>
        </row>
        <row r="297">
          <cell r="D297">
            <v>194611.97066883699</v>
          </cell>
        </row>
        <row r="298">
          <cell r="D298">
            <v>194744.30400783801</v>
          </cell>
        </row>
        <row r="299">
          <cell r="D299">
            <v>194875.54736871601</v>
          </cell>
        </row>
        <row r="300">
          <cell r="D300">
            <v>195006.73876079699</v>
          </cell>
        </row>
        <row r="301">
          <cell r="D301">
            <v>195137.878056065</v>
          </cell>
        </row>
        <row r="302">
          <cell r="D302">
            <v>195268.96512619199</v>
          </cell>
        </row>
        <row r="303">
          <cell r="D303">
            <v>195399.99984253099</v>
          </cell>
        </row>
        <row r="304">
          <cell r="D304">
            <v>195530.98207611899</v>
          </cell>
        </row>
        <row r="305">
          <cell r="D305">
            <v>195661.911697676</v>
          </cell>
        </row>
        <row r="306">
          <cell r="D306">
            <v>195792.78857760399</v>
          </cell>
        </row>
        <row r="307">
          <cell r="D307">
            <v>195923.61258598301</v>
          </cell>
        </row>
        <row r="308">
          <cell r="D308">
            <v>196054.38359257599</v>
          </cell>
        </row>
        <row r="309">
          <cell r="D309">
            <v>196184.036638861</v>
          </cell>
        </row>
        <row r="310">
          <cell r="D310">
            <v>196312.571593956</v>
          </cell>
        </row>
        <row r="311">
          <cell r="D311">
            <v>196439.98832665899</v>
          </cell>
        </row>
        <row r="312">
          <cell r="D312">
            <v>196567.351533407</v>
          </cell>
        </row>
        <row r="313">
          <cell r="D313">
            <v>196694.66108234899</v>
          </cell>
        </row>
        <row r="314">
          <cell r="D314">
            <v>196821.91684131199</v>
          </cell>
        </row>
        <row r="315">
          <cell r="D315">
            <v>196949.118677794</v>
          </cell>
        </row>
        <row r="316">
          <cell r="D316">
            <v>197076.26645896901</v>
          </cell>
        </row>
        <row r="317">
          <cell r="D317">
            <v>197203.36005168199</v>
          </cell>
        </row>
        <row r="318">
          <cell r="D318">
            <v>197330.399322451</v>
          </cell>
        </row>
        <row r="319">
          <cell r="D319">
            <v>197457.384137466</v>
          </cell>
        </row>
        <row r="320">
          <cell r="D320">
            <v>197584.31436258499</v>
          </cell>
        </row>
        <row r="321">
          <cell r="D321">
            <v>197708.186430375</v>
          </cell>
        </row>
        <row r="322">
          <cell r="D322">
            <v>197829.000206033</v>
          </cell>
        </row>
        <row r="323">
          <cell r="D323">
            <v>197946.75555442501</v>
          </cell>
        </row>
        <row r="324">
          <cell r="D324">
            <v>198064.455773047</v>
          </cell>
        </row>
        <row r="325">
          <cell r="D325">
            <v>198182.10072609899</v>
          </cell>
        </row>
        <row r="326">
          <cell r="D326">
            <v>198299.69027744501</v>
          </cell>
        </row>
        <row r="327">
          <cell r="D327">
            <v>198417.22429061399</v>
          </cell>
        </row>
        <row r="328">
          <cell r="D328">
            <v>198534.70262880001</v>
          </cell>
        </row>
        <row r="329">
          <cell r="D329">
            <v>198652.12515485799</v>
          </cell>
        </row>
        <row r="330">
          <cell r="D330">
            <v>198769.491731307</v>
          </cell>
        </row>
        <row r="331">
          <cell r="D331">
            <v>198886.80222032699</v>
          </cell>
        </row>
        <row r="332">
          <cell r="D332">
            <v>199004.056483758</v>
          </cell>
        </row>
        <row r="333">
          <cell r="D333">
            <v>199120.11088710601</v>
          </cell>
        </row>
        <row r="334">
          <cell r="D334">
            <v>199234.96529153199</v>
          </cell>
        </row>
        <row r="335">
          <cell r="D335">
            <v>199348.61955785</v>
          </cell>
        </row>
        <row r="336">
          <cell r="D336">
            <v>199462.217042529</v>
          </cell>
        </row>
        <row r="337">
          <cell r="D337">
            <v>199575.757605697</v>
          </cell>
        </row>
        <row r="338">
          <cell r="D338">
            <v>199689.24110714099</v>
          </cell>
        </row>
        <row r="339">
          <cell r="D339">
            <v>199802.66740630101</v>
          </cell>
        </row>
        <row r="340">
          <cell r="D340">
            <v>199916.03636227001</v>
          </cell>
        </row>
        <row r="341">
          <cell r="D341">
            <v>200029.347833796</v>
          </cell>
        </row>
        <row r="342">
          <cell r="D342">
            <v>200142.601679277</v>
          </cell>
        </row>
        <row r="343">
          <cell r="D343">
            <v>200255.797756763</v>
          </cell>
        </row>
        <row r="344">
          <cell r="D344">
            <v>200368.93592395601</v>
          </cell>
        </row>
        <row r="345">
          <cell r="D345">
            <v>200480.88939964701</v>
          </cell>
        </row>
        <row r="346">
          <cell r="D346">
            <v>200591.65804083401</v>
          </cell>
        </row>
        <row r="347">
          <cell r="D347">
            <v>200701.24170416399</v>
          </cell>
        </row>
        <row r="348">
          <cell r="D348">
            <v>200810.766884488</v>
          </cell>
        </row>
        <row r="349">
          <cell r="D349">
            <v>200920.233437744</v>
          </cell>
        </row>
        <row r="350">
          <cell r="D350">
            <v>201029.64121951899</v>
          </cell>
        </row>
        <row r="351">
          <cell r="D351">
            <v>201138.990085039</v>
          </cell>
        </row>
        <row r="352">
          <cell r="D352">
            <v>201248.27988917599</v>
          </cell>
        </row>
        <row r="353">
          <cell r="D353">
            <v>201357.510486446</v>
          </cell>
        </row>
        <row r="354">
          <cell r="D354">
            <v>201466.68173100401</v>
          </cell>
        </row>
        <row r="355">
          <cell r="D355">
            <v>201575.79347664799</v>
          </cell>
        </row>
        <row r="356">
          <cell r="D356">
            <v>201684.84557681301</v>
          </cell>
        </row>
        <row r="357">
          <cell r="D357">
            <v>201792.73934174201</v>
          </cell>
        </row>
        <row r="358">
          <cell r="D358">
            <v>201899.47462414901</v>
          </cell>
        </row>
        <row r="359">
          <cell r="D359">
            <v>202005.05127638599</v>
          </cell>
        </row>
        <row r="360">
          <cell r="D360">
            <v>202110.567693271</v>
          </cell>
        </row>
        <row r="361">
          <cell r="D361">
            <v>202216.023726429</v>
          </cell>
        </row>
        <row r="362">
          <cell r="D362">
            <v>202321.419227115</v>
          </cell>
        </row>
        <row r="363">
          <cell r="D363">
            <v>202426.754046221</v>
          </cell>
        </row>
        <row r="364">
          <cell r="D364">
            <v>202532.028034271</v>
          </cell>
        </row>
        <row r="365">
          <cell r="D365">
            <v>202637.24104141901</v>
          </cell>
        </row>
        <row r="366">
          <cell r="D366">
            <v>202742.39291745101</v>
          </cell>
        </row>
        <row r="367">
          <cell r="D367">
            <v>202847.483511784</v>
          </cell>
        </row>
        <row r="368">
          <cell r="D368">
            <v>202952.512673463</v>
          </cell>
        </row>
        <row r="369">
          <cell r="D369">
            <v>203056.40839926599</v>
          </cell>
        </row>
        <row r="370">
          <cell r="D370">
            <v>203159.17053749401</v>
          </cell>
        </row>
        <row r="371">
          <cell r="D371">
            <v>203260.798936073</v>
          </cell>
        </row>
        <row r="372">
          <cell r="D372">
            <v>203362.365294452</v>
          </cell>
        </row>
        <row r="373">
          <cell r="D373">
            <v>203463.86945980499</v>
          </cell>
        </row>
        <row r="374">
          <cell r="D374">
            <v>203565.311278935</v>
          </cell>
        </row>
        <row r="375">
          <cell r="D375">
            <v>203666.690598263</v>
          </cell>
        </row>
        <row r="376">
          <cell r="D376">
            <v>203768.007263835</v>
          </cell>
        </row>
        <row r="377">
          <cell r="D377">
            <v>203869.26112131501</v>
          </cell>
        </row>
        <row r="378">
          <cell r="D378">
            <v>203970.45201598899</v>
          </cell>
        </row>
        <row r="379">
          <cell r="D379">
            <v>204071.57979276101</v>
          </cell>
        </row>
        <row r="380">
          <cell r="D380">
            <v>204172.64429615301</v>
          </cell>
        </row>
        <row r="381">
          <cell r="D381">
            <v>204272.60020934799</v>
          </cell>
        </row>
        <row r="382">
          <cell r="D382">
            <v>204371.4473761</v>
          </cell>
        </row>
        <row r="383">
          <cell r="D383">
            <v>204469.185639781</v>
          </cell>
        </row>
        <row r="384">
          <cell r="D384">
            <v>204566.86000433101</v>
          </cell>
        </row>
        <row r="385">
          <cell r="D385">
            <v>204664.470312347</v>
          </cell>
        </row>
        <row r="386">
          <cell r="D386">
            <v>204762.01640603901</v>
          </cell>
        </row>
        <row r="387">
          <cell r="D387">
            <v>204859.49812722899</v>
          </cell>
        </row>
        <row r="388">
          <cell r="D388">
            <v>204956.91531734899</v>
          </cell>
        </row>
        <row r="389">
          <cell r="D389">
            <v>205054.26781743899</v>
          </cell>
        </row>
        <row r="390">
          <cell r="D390">
            <v>205151.555468148</v>
          </cell>
        </row>
        <row r="391">
          <cell r="D391">
            <v>205248.778109734</v>
          </cell>
        </row>
        <row r="392">
          <cell r="D392">
            <v>205345.93558205999</v>
          </cell>
        </row>
        <row r="393">
          <cell r="D393">
            <v>205442.038755088</v>
          </cell>
        </row>
        <row r="394">
          <cell r="D394">
            <v>205537.08746789201</v>
          </cell>
        </row>
        <row r="395">
          <cell r="D395">
            <v>205631.08155914801</v>
          </cell>
        </row>
        <row r="396">
          <cell r="D396">
            <v>205725.009836643</v>
          </cell>
        </row>
        <row r="397">
          <cell r="D397">
            <v>205818.872138259</v>
          </cell>
        </row>
        <row r="398">
          <cell r="D398">
            <v>205912.66830147701</v>
          </cell>
        </row>
        <row r="399">
          <cell r="D399">
            <v>206006.39816338001</v>
          </cell>
        </row>
        <row r="400">
          <cell r="D400">
            <v>206100.061560648</v>
          </cell>
        </row>
        <row r="401">
          <cell r="D401">
            <v>206193.65832955801</v>
          </cell>
        </row>
        <row r="402">
          <cell r="D402">
            <v>206287.18830598699</v>
          </cell>
        </row>
        <row r="403">
          <cell r="D403">
            <v>206380.651325402</v>
          </cell>
        </row>
        <row r="404">
          <cell r="D404">
            <v>206474.047222872</v>
          </cell>
        </row>
        <row r="405">
          <cell r="D405">
            <v>206570.61667489001</v>
          </cell>
        </row>
        <row r="406">
          <cell r="D406">
            <v>206670.359515708</v>
          </cell>
        </row>
        <row r="407">
          <cell r="D407">
            <v>206773.27557917</v>
          </cell>
        </row>
        <row r="408">
          <cell r="D408">
            <v>206876.12385687299</v>
          </cell>
        </row>
        <row r="409">
          <cell r="D409">
            <v>206978.904181841</v>
          </cell>
        </row>
        <row r="410">
          <cell r="D410">
            <v>207081.61638668599</v>
          </cell>
        </row>
        <row r="411">
          <cell r="D411">
            <v>207184.260303608</v>
          </cell>
        </row>
        <row r="412">
          <cell r="D412">
            <v>207286.83576439499</v>
          </cell>
        </row>
        <row r="413">
          <cell r="D413">
            <v>207389.34260041799</v>
          </cell>
        </row>
        <row r="414">
          <cell r="D414">
            <v>207491.78064263501</v>
          </cell>
        </row>
        <row r="415">
          <cell r="D415">
            <v>207594.149721586</v>
          </cell>
        </row>
        <row r="416">
          <cell r="D416">
            <v>207696.44966739501</v>
          </cell>
        </row>
        <row r="417">
          <cell r="D417">
            <v>207800.17500231601</v>
          </cell>
        </row>
        <row r="418">
          <cell r="D418">
            <v>207905.32555563501</v>
          </cell>
        </row>
        <row r="419">
          <cell r="D419">
            <v>208011.90115621701</v>
          </cell>
        </row>
        <row r="420">
          <cell r="D420">
            <v>208118.40693995499</v>
          </cell>
        </row>
        <row r="421">
          <cell r="D421">
            <v>208224.842734868</v>
          </cell>
        </row>
        <row r="422">
          <cell r="D422">
            <v>208331.20836855401</v>
          </cell>
        </row>
        <row r="423">
          <cell r="D423">
            <v>208437.503668185</v>
          </cell>
        </row>
        <row r="424">
          <cell r="D424">
            <v>208543.72846050799</v>
          </cell>
        </row>
        <row r="425">
          <cell r="D425">
            <v>208649.882571842</v>
          </cell>
        </row>
        <row r="426">
          <cell r="D426">
            <v>208755.96582807999</v>
          </cell>
        </row>
        <row r="427">
          <cell r="D427">
            <v>208861.978054684</v>
          </cell>
        </row>
        <row r="428">
          <cell r="D428">
            <v>208967.91907668699</v>
          </cell>
        </row>
        <row r="429">
          <cell r="D429">
            <v>209071.39777252599</v>
          </cell>
        </row>
        <row r="430">
          <cell r="D430">
            <v>209172.41396637101</v>
          </cell>
        </row>
        <row r="431">
          <cell r="D431">
            <v>209270.96748195699</v>
          </cell>
        </row>
        <row r="432">
          <cell r="D432">
            <v>209369.449088756</v>
          </cell>
        </row>
        <row r="433">
          <cell r="D433">
            <v>209467.858609633</v>
          </cell>
        </row>
        <row r="434">
          <cell r="D434">
            <v>209566.19586702</v>
          </cell>
        </row>
        <row r="435">
          <cell r="D435">
            <v>209664.460682912</v>
          </cell>
        </row>
        <row r="436">
          <cell r="D436">
            <v>209762.65287886199</v>
          </cell>
        </row>
        <row r="437">
          <cell r="D437">
            <v>209860.77227598801</v>
          </cell>
        </row>
        <row r="438">
          <cell r="D438">
            <v>209958.81869496399</v>
          </cell>
        </row>
        <row r="439">
          <cell r="D439">
            <v>210056.79195602299</v>
          </cell>
        </row>
        <row r="440">
          <cell r="D440">
            <v>210154.69187895599</v>
          </cell>
        </row>
        <row r="441">
          <cell r="D441">
            <v>210254.44564981901</v>
          </cell>
        </row>
        <row r="442">
          <cell r="D442">
            <v>210356.053087515</v>
          </cell>
        </row>
        <row r="443">
          <cell r="D443">
            <v>210459.51401049801</v>
          </cell>
        </row>
        <row r="444">
          <cell r="D444">
            <v>210562.900870068</v>
          </cell>
        </row>
        <row r="445">
          <cell r="D445">
            <v>210666.21348378301</v>
          </cell>
        </row>
        <row r="446">
          <cell r="D446">
            <v>210769.45166875501</v>
          </cell>
        </row>
        <row r="447">
          <cell r="D447">
            <v>210872.615241644</v>
          </cell>
        </row>
        <row r="448">
          <cell r="D448">
            <v>210975.70401865899</v>
          </cell>
        </row>
        <row r="449">
          <cell r="D449">
            <v>211078.717815554</v>
          </cell>
        </row>
        <row r="450">
          <cell r="D450">
            <v>211181.65644763299</v>
          </cell>
        </row>
        <row r="451">
          <cell r="D451">
            <v>211284.519729741</v>
          </cell>
        </row>
        <row r="452">
          <cell r="D452">
            <v>211387.30747627001</v>
          </cell>
        </row>
      </sheetData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18">
          <cell r="D118">
            <v>2341.3346458373599</v>
          </cell>
        </row>
        <row r="119">
          <cell r="D119">
            <v>2339.2861136423498</v>
          </cell>
        </row>
        <row r="120">
          <cell r="D120">
            <v>2337.1709857247902</v>
          </cell>
        </row>
        <row r="121">
          <cell r="D121">
            <v>2335.12111537283</v>
          </cell>
        </row>
        <row r="122">
          <cell r="D122">
            <v>2333.1364510735898</v>
          </cell>
        </row>
        <row r="123">
          <cell r="D123">
            <v>2331.2169416410302</v>
          </cell>
        </row>
        <row r="124">
          <cell r="D124">
            <v>2329.3642797541002</v>
          </cell>
        </row>
        <row r="125">
          <cell r="D125">
            <v>2327.57841487425</v>
          </cell>
        </row>
        <row r="126">
          <cell r="D126">
            <v>2325.8592967836298</v>
          </cell>
        </row>
        <row r="127">
          <cell r="D127">
            <v>2324.19514987606</v>
          </cell>
        </row>
        <row r="128">
          <cell r="D128">
            <v>2322.5859245689298</v>
          </cell>
        </row>
        <row r="129">
          <cell r="D129">
            <v>2321.0315715942402</v>
          </cell>
        </row>
        <row r="130">
          <cell r="D130">
            <v>2319.5144802933501</v>
          </cell>
        </row>
        <row r="131">
          <cell r="D131">
            <v>2318.0346020215102</v>
          </cell>
        </row>
        <row r="132">
          <cell r="D132">
            <v>2316.5918884426201</v>
          </cell>
        </row>
        <row r="133">
          <cell r="D133">
            <v>2315.1823398899701</v>
          </cell>
        </row>
        <row r="134">
          <cell r="D134">
            <v>2313.8059086389298</v>
          </cell>
        </row>
        <row r="135">
          <cell r="D135">
            <v>2312.4625472676498</v>
          </cell>
        </row>
        <row r="136">
          <cell r="D136">
            <v>2311.1644656991398</v>
          </cell>
        </row>
        <row r="137">
          <cell r="D137">
            <v>2309.9116171114501</v>
          </cell>
        </row>
        <row r="138">
          <cell r="D138">
            <v>2308.70395497972</v>
          </cell>
        </row>
        <row r="139">
          <cell r="D139">
            <v>2307.50835371824</v>
          </cell>
        </row>
        <row r="140">
          <cell r="D140">
            <v>2306.3247673906699</v>
          </cell>
        </row>
        <row r="141">
          <cell r="D141">
            <v>2305.1531503521701</v>
          </cell>
        </row>
        <row r="142">
          <cell r="D142">
            <v>2304.00357442615</v>
          </cell>
        </row>
        <row r="143">
          <cell r="D143">
            <v>2302.8759945451602</v>
          </cell>
        </row>
        <row r="144">
          <cell r="D144">
            <v>2301.7703659277199</v>
          </cell>
        </row>
        <row r="145">
          <cell r="D145">
            <v>2300.6462261728402</v>
          </cell>
        </row>
        <row r="146">
          <cell r="D146">
            <v>2299.5035310655198</v>
          </cell>
        </row>
        <row r="147">
          <cell r="D147">
            <v>2298.3422366713198</v>
          </cell>
        </row>
        <row r="148">
          <cell r="D148">
            <v>2297.1950985047201</v>
          </cell>
        </row>
        <row r="149">
          <cell r="D149">
            <v>2296.0620731870299</v>
          </cell>
        </row>
        <row r="150">
          <cell r="D150">
            <v>2294.94311761481</v>
          </cell>
        </row>
        <row r="151">
          <cell r="D151">
            <v>2293.80087632713</v>
          </cell>
        </row>
        <row r="152">
          <cell r="D152">
            <v>2292.6353067658101</v>
          </cell>
        </row>
        <row r="153">
          <cell r="D153">
            <v>2291.4463666427</v>
          </cell>
        </row>
        <row r="154">
          <cell r="D154">
            <v>2290.2328917426598</v>
          </cell>
        </row>
        <row r="155">
          <cell r="D155">
            <v>2288.9948403124999</v>
          </cell>
        </row>
        <row r="156">
          <cell r="D156">
            <v>2287.7321708639302</v>
          </cell>
        </row>
        <row r="157">
          <cell r="D157">
            <v>2286.4388972951101</v>
          </cell>
        </row>
        <row r="158">
          <cell r="D158">
            <v>2285.1149786425799</v>
          </cell>
        </row>
        <row r="159">
          <cell r="D159">
            <v>2283.76037420283</v>
          </cell>
        </row>
        <row r="160">
          <cell r="D160">
            <v>2282.38566881834</v>
          </cell>
        </row>
        <row r="161">
          <cell r="D161">
            <v>2280.99082230048</v>
          </cell>
        </row>
        <row r="162">
          <cell r="D162">
            <v>2279.5757947156098</v>
          </cell>
        </row>
        <row r="163">
          <cell r="D163">
            <v>2278.13785921206</v>
          </cell>
        </row>
        <row r="164">
          <cell r="D164">
            <v>2276.6769763613602</v>
          </cell>
        </row>
        <row r="165">
          <cell r="D165">
            <v>2275.1931069851998</v>
          </cell>
        </row>
        <row r="166">
          <cell r="D166">
            <v>2273.6703431799001</v>
          </cell>
        </row>
        <row r="167">
          <cell r="D167">
            <v>2272.10864626276</v>
          </cell>
        </row>
        <row r="168">
          <cell r="D168">
            <v>2270.5079777965402</v>
          </cell>
        </row>
        <row r="169">
          <cell r="D169">
            <v>2268.9449819659399</v>
          </cell>
        </row>
        <row r="170">
          <cell r="D170">
            <v>2267.4196208199601</v>
          </cell>
        </row>
        <row r="171">
          <cell r="D171">
            <v>2265.9318566483598</v>
          </cell>
        </row>
        <row r="172">
          <cell r="D172">
            <v>2264.4254826935698</v>
          </cell>
        </row>
        <row r="173">
          <cell r="D173">
            <v>2262.90046172242</v>
          </cell>
        </row>
        <row r="174">
          <cell r="D174">
            <v>2261.35675673795</v>
          </cell>
        </row>
        <row r="175">
          <cell r="D175">
            <v>2259.8093448769</v>
          </cell>
        </row>
        <row r="176">
          <cell r="D176">
            <v>2258.2581896103402</v>
          </cell>
        </row>
        <row r="177">
          <cell r="D177">
            <v>2256.7032546411301</v>
          </cell>
        </row>
        <row r="178">
          <cell r="D178">
            <v>2255.1614152259999</v>
          </cell>
        </row>
        <row r="179">
          <cell r="D179">
            <v>2253.6326355269698</v>
          </cell>
        </row>
        <row r="180">
          <cell r="D180">
            <v>2252.11687993343</v>
          </cell>
        </row>
        <row r="181">
          <cell r="D181">
            <v>2250.6181053467899</v>
          </cell>
        </row>
        <row r="182">
          <cell r="D182">
            <v>2249.1362766069101</v>
          </cell>
        </row>
        <row r="183">
          <cell r="D183">
            <v>2247.6713587767799</v>
          </cell>
        </row>
        <row r="184">
          <cell r="D184">
            <v>2246.1865750440302</v>
          </cell>
        </row>
        <row r="185">
          <cell r="D185">
            <v>2244.6818909136</v>
          </cell>
        </row>
        <row r="186">
          <cell r="D186">
            <v>2243.1572721092798</v>
          </cell>
        </row>
        <row r="187">
          <cell r="D187">
            <v>2241.6603118186899</v>
          </cell>
        </row>
        <row r="188">
          <cell r="D188">
            <v>2240.1909761992101</v>
          </cell>
        </row>
        <row r="189">
          <cell r="D189">
            <v>2238.74923162298</v>
          </cell>
        </row>
        <row r="190">
          <cell r="D190">
            <v>2237.29790044641</v>
          </cell>
        </row>
        <row r="191">
          <cell r="D191">
            <v>2235.8369494670101</v>
          </cell>
        </row>
        <row r="192">
          <cell r="D192">
            <v>2234.3663456929798</v>
          </cell>
        </row>
        <row r="193">
          <cell r="D193">
            <v>2232.9252605905499</v>
          </cell>
        </row>
        <row r="194">
          <cell r="D194">
            <v>2231.5136615852598</v>
          </cell>
        </row>
        <row r="195">
          <cell r="D195">
            <v>2230.13151630932</v>
          </cell>
        </row>
        <row r="196">
          <cell r="D196">
            <v>2228.7403722914801</v>
          </cell>
        </row>
        <row r="197">
          <cell r="D197">
            <v>2227.3401975734</v>
          </cell>
        </row>
        <row r="198">
          <cell r="D198">
            <v>2225.9309603995498</v>
          </cell>
        </row>
        <row r="199">
          <cell r="D199">
            <v>2224.5408641143399</v>
          </cell>
        </row>
        <row r="200">
          <cell r="D200">
            <v>2223.16987736392</v>
          </cell>
        </row>
        <row r="201">
          <cell r="D201">
            <v>2221.81796899342</v>
          </cell>
        </row>
        <row r="202">
          <cell r="D202">
            <v>2220.4633856544601</v>
          </cell>
        </row>
        <row r="203">
          <cell r="D203">
            <v>2219.1060965862798</v>
          </cell>
        </row>
        <row r="204">
          <cell r="D204">
            <v>2217.7460712232601</v>
          </cell>
        </row>
        <row r="205">
          <cell r="D205">
            <v>2216.3844884934801</v>
          </cell>
        </row>
        <row r="206">
          <cell r="D206">
            <v>2215.02131821799</v>
          </cell>
        </row>
        <row r="207">
          <cell r="D207">
            <v>2213.6565304093301</v>
          </cell>
        </row>
        <row r="208">
          <cell r="D208">
            <v>2212.2991947789501</v>
          </cell>
        </row>
        <row r="209">
          <cell r="D209">
            <v>2210.9492817187502</v>
          </cell>
        </row>
        <row r="210">
          <cell r="D210">
            <v>2209.6067618084498</v>
          </cell>
        </row>
        <row r="211">
          <cell r="D211">
            <v>2208.2667613568801</v>
          </cell>
        </row>
        <row r="212">
          <cell r="D212">
            <v>2206.9292513159498</v>
          </cell>
        </row>
        <row r="213">
          <cell r="D213">
            <v>2205.5942028218801</v>
          </cell>
        </row>
        <row r="214">
          <cell r="D214">
            <v>2204.26442970169</v>
          </cell>
        </row>
        <row r="215">
          <cell r="D215">
            <v>2202.93990345674</v>
          </cell>
        </row>
        <row r="216">
          <cell r="D216">
            <v>2201.6205957692</v>
          </cell>
        </row>
        <row r="217">
          <cell r="D217">
            <v>2200.2887658166701</v>
          </cell>
        </row>
        <row r="218">
          <cell r="D218">
            <v>2198.9443856395701</v>
          </cell>
        </row>
        <row r="219">
          <cell r="D219">
            <v>2197.58742745569</v>
          </cell>
        </row>
        <row r="220">
          <cell r="D220">
            <v>2196.2513001433199</v>
          </cell>
        </row>
        <row r="221">
          <cell r="D221">
            <v>2194.9359762717099</v>
          </cell>
        </row>
        <row r="222">
          <cell r="D222">
            <v>2193.6414285841502</v>
          </cell>
        </row>
        <row r="223">
          <cell r="D223">
            <v>2192.3455301532499</v>
          </cell>
        </row>
        <row r="224">
          <cell r="D224">
            <v>2191.0482540671001</v>
          </cell>
        </row>
        <row r="225">
          <cell r="D225">
            <v>2189.74957358456</v>
          </cell>
        </row>
        <row r="226">
          <cell r="D226">
            <v>2188.4556363859601</v>
          </cell>
        </row>
        <row r="227">
          <cell r="D227">
            <v>2187.1664160684199</v>
          </cell>
        </row>
        <row r="228">
          <cell r="D228">
            <v>2185.8818863965998</v>
          </cell>
        </row>
        <row r="229">
          <cell r="D229">
            <v>2184.5847746260401</v>
          </cell>
        </row>
        <row r="230">
          <cell r="D230">
            <v>2183.2750548532599</v>
          </cell>
        </row>
        <row r="231">
          <cell r="D231">
            <v>2181.9527013391798</v>
          </cell>
        </row>
        <row r="232">
          <cell r="D232">
            <v>2180.6442205149901</v>
          </cell>
        </row>
        <row r="233">
          <cell r="D233">
            <v>2179.3495869672001</v>
          </cell>
        </row>
        <row r="234">
          <cell r="D234">
            <v>2178.0687754435398</v>
          </cell>
        </row>
        <row r="235">
          <cell r="D235">
            <v>2176.7899088436202</v>
          </cell>
        </row>
        <row r="236">
          <cell r="D236">
            <v>2175.5129622346099</v>
          </cell>
        </row>
        <row r="237">
          <cell r="D237">
            <v>2174.23791084192</v>
          </cell>
        </row>
        <row r="238">
          <cell r="D238">
            <v>2172.9641711280701</v>
          </cell>
        </row>
        <row r="239">
          <cell r="D239">
            <v>2171.6917186318601</v>
          </cell>
        </row>
        <row r="240">
          <cell r="D240">
            <v>2170.4205290472801</v>
          </cell>
        </row>
        <row r="241">
          <cell r="D241">
            <v>2169.1561732299301</v>
          </cell>
        </row>
        <row r="242">
          <cell r="D242">
            <v>2167.8986271812801</v>
          </cell>
        </row>
        <row r="243">
          <cell r="D243">
            <v>2166.64786705507</v>
          </cell>
        </row>
        <row r="244">
          <cell r="D244">
            <v>2165.3935850275602</v>
          </cell>
        </row>
        <row r="245">
          <cell r="D245">
            <v>2164.1357575541401</v>
          </cell>
        </row>
        <row r="246">
          <cell r="D246">
            <v>2162.8743612396001</v>
          </cell>
        </row>
        <row r="247">
          <cell r="D247">
            <v>2161.63471006185</v>
          </cell>
        </row>
        <row r="248">
          <cell r="D248">
            <v>2160.4167809216101</v>
          </cell>
        </row>
        <row r="249">
          <cell r="D249">
            <v>2159.22055086619</v>
          </cell>
        </row>
        <row r="250">
          <cell r="D250">
            <v>2158.0327136641499</v>
          </cell>
        </row>
        <row r="251">
          <cell r="D251">
            <v>2156.8532466531301</v>
          </cell>
        </row>
        <row r="252">
          <cell r="D252">
            <v>2155.6821273145802</v>
          </cell>
        </row>
        <row r="253">
          <cell r="D253">
            <v>2154.5066842589999</v>
          </cell>
        </row>
        <row r="254">
          <cell r="D254">
            <v>2153.3268952526801</v>
          </cell>
        </row>
        <row r="255">
          <cell r="D255">
            <v>2152.1427382030201</v>
          </cell>
        </row>
        <row r="256">
          <cell r="D256">
            <v>2150.96540294843</v>
          </cell>
        </row>
        <row r="257">
          <cell r="D257">
            <v>2149.7948676757901</v>
          </cell>
        </row>
        <row r="258">
          <cell r="D258">
            <v>2148.6311107103402</v>
          </cell>
        </row>
        <row r="259">
          <cell r="D259">
            <v>2147.4850580890102</v>
          </cell>
        </row>
        <row r="260">
          <cell r="D260">
            <v>2146.3566884112302</v>
          </cell>
        </row>
        <row r="261">
          <cell r="D261">
            <v>2145.24598041224</v>
          </cell>
        </row>
        <row r="262">
          <cell r="D262">
            <v>2144.1217208686098</v>
          </cell>
        </row>
        <row r="263">
          <cell r="D263">
            <v>2142.9838887845799</v>
          </cell>
        </row>
        <row r="264">
          <cell r="D264">
            <v>2141.83246329759</v>
          </cell>
        </row>
        <row r="265">
          <cell r="D265">
            <v>2140.6713085347101</v>
          </cell>
        </row>
        <row r="266">
          <cell r="D266">
            <v>2139.5004038972902</v>
          </cell>
        </row>
        <row r="267">
          <cell r="D267">
            <v>2138.3197289174</v>
          </cell>
        </row>
        <row r="268">
          <cell r="D268">
            <v>2137.1624340726698</v>
          </cell>
        </row>
        <row r="269">
          <cell r="D269">
            <v>2136.0284991540998</v>
          </cell>
        </row>
        <row r="270">
          <cell r="D270">
            <v>2134.9179040808799</v>
          </cell>
        </row>
        <row r="271">
          <cell r="D271">
            <v>2133.8119725841598</v>
          </cell>
        </row>
        <row r="272">
          <cell r="D272">
            <v>2132.71068483716</v>
          </cell>
        </row>
        <row r="273">
          <cell r="D273">
            <v>2131.6140211389102</v>
          </cell>
        </row>
        <row r="274">
          <cell r="D274">
            <v>2130.5158762178298</v>
          </cell>
        </row>
        <row r="275">
          <cell r="D275">
            <v>2129.4162306221601</v>
          </cell>
        </row>
        <row r="276">
          <cell r="D276">
            <v>2128.3150650235898</v>
          </cell>
        </row>
        <row r="277">
          <cell r="D277">
            <v>2127.2041056206799</v>
          </cell>
        </row>
        <row r="278">
          <cell r="D278">
            <v>2126.0833333296</v>
          </cell>
        </row>
        <row r="279">
          <cell r="D279">
            <v>2124.9527291876302</v>
          </cell>
        </row>
        <row r="280">
          <cell r="D280">
            <v>2123.8533658635101</v>
          </cell>
        </row>
        <row r="281">
          <cell r="D281">
            <v>2122.78522463439</v>
          </cell>
        </row>
        <row r="282">
          <cell r="D282">
            <v>2121.7482868962002</v>
          </cell>
        </row>
        <row r="283">
          <cell r="D283">
            <v>2120.7083689050801</v>
          </cell>
        </row>
        <row r="284">
          <cell r="D284">
            <v>2119.66545229231</v>
          </cell>
        </row>
        <row r="285">
          <cell r="D285">
            <v>2118.61951880572</v>
          </cell>
        </row>
        <row r="286">
          <cell r="D286">
            <v>2117.5858008415398</v>
          </cell>
        </row>
        <row r="287">
          <cell r="D287">
            <v>2116.5642803784999</v>
          </cell>
        </row>
        <row r="288">
          <cell r="D288">
            <v>2115.55493950966</v>
          </cell>
        </row>
        <row r="289">
          <cell r="D289">
            <v>2114.5222711966398</v>
          </cell>
        </row>
        <row r="290">
          <cell r="D290">
            <v>2113.4662577590202</v>
          </cell>
        </row>
        <row r="291">
          <cell r="D291">
            <v>2112.3868816285999</v>
          </cell>
        </row>
        <row r="292">
          <cell r="D292">
            <v>2111.3288636315801</v>
          </cell>
        </row>
        <row r="293">
          <cell r="D293">
            <v>2110.2921864219902</v>
          </cell>
        </row>
        <row r="294">
          <cell r="D294">
            <v>2109.2768327638901</v>
          </cell>
        </row>
        <row r="295">
          <cell r="D295">
            <v>2108.26895334849</v>
          </cell>
        </row>
        <row r="296">
          <cell r="D296">
            <v>2107.2685311578898</v>
          </cell>
        </row>
        <row r="297">
          <cell r="D297">
            <v>2106.2755492821898</v>
          </cell>
        </row>
        <row r="298">
          <cell r="D298">
            <v>2105.29933577153</v>
          </cell>
        </row>
        <row r="299">
          <cell r="D299">
            <v>2104.3398739299</v>
          </cell>
        </row>
        <row r="300">
          <cell r="D300">
            <v>2103.3971471672598</v>
          </cell>
        </row>
        <row r="301">
          <cell r="D301">
            <v>2102.44290700382</v>
          </cell>
        </row>
        <row r="302">
          <cell r="D302">
            <v>2101.4771370593999</v>
          </cell>
        </row>
        <row r="303">
          <cell r="D303">
            <v>2100.4998210577301</v>
          </cell>
        </row>
        <row r="304">
          <cell r="D304">
            <v>2099.5276073535201</v>
          </cell>
        </row>
        <row r="305">
          <cell r="D305">
            <v>2098.5604798764002</v>
          </cell>
        </row>
        <row r="306">
          <cell r="D306">
            <v>2097.5984226579699</v>
          </cell>
        </row>
        <row r="307">
          <cell r="D307">
            <v>2096.6541820807402</v>
          </cell>
        </row>
        <row r="308">
          <cell r="D308">
            <v>2095.7277423783098</v>
          </cell>
        </row>
        <row r="309">
          <cell r="D309">
            <v>2094.8190878843102</v>
          </cell>
        </row>
        <row r="310">
          <cell r="D310">
            <v>2093.9169767234998</v>
          </cell>
        </row>
        <row r="311">
          <cell r="D311">
            <v>2093.0213934277199</v>
          </cell>
        </row>
        <row r="312">
          <cell r="D312">
            <v>2092.1323226269001</v>
          </cell>
        </row>
        <row r="313">
          <cell r="D313">
            <v>2091.2246832993301</v>
          </cell>
        </row>
        <row r="314">
          <cell r="D314">
            <v>2090.2984602694</v>
          </cell>
        </row>
        <row r="315">
          <cell r="D315">
            <v>2089.3536384577801</v>
          </cell>
        </row>
        <row r="316">
          <cell r="D316">
            <v>2088.42791328869</v>
          </cell>
        </row>
        <row r="317">
          <cell r="D317">
            <v>2087.52126987357</v>
          </cell>
        </row>
        <row r="318">
          <cell r="D318">
            <v>2086.63369341831</v>
          </cell>
        </row>
        <row r="319">
          <cell r="D319">
            <v>2085.7536177245902</v>
          </cell>
        </row>
        <row r="320">
          <cell r="D320">
            <v>2084.8810281854498</v>
          </cell>
        </row>
        <row r="321">
          <cell r="D321">
            <v>2084.0159102866201</v>
          </cell>
        </row>
        <row r="322">
          <cell r="D322">
            <v>2083.1674391224701</v>
          </cell>
        </row>
        <row r="323">
          <cell r="D323">
            <v>2082.3356003623398</v>
          </cell>
        </row>
        <row r="324">
          <cell r="D324">
            <v>2081.5203797665099</v>
          </cell>
        </row>
        <row r="325">
          <cell r="D325">
            <v>2080.6953661904499</v>
          </cell>
        </row>
        <row r="326">
          <cell r="D326">
            <v>2079.8605455745601</v>
          </cell>
        </row>
        <row r="327">
          <cell r="D327">
            <v>2079.0159039484502</v>
          </cell>
        </row>
        <row r="328">
          <cell r="D328">
            <v>2078.1813786982798</v>
          </cell>
        </row>
        <row r="329">
          <cell r="D329">
            <v>2077.3569560303799</v>
          </cell>
        </row>
        <row r="330">
          <cell r="D330">
            <v>2076.54262223862</v>
          </cell>
        </row>
        <row r="331">
          <cell r="D331">
            <v>2075.7373605512098</v>
          </cell>
        </row>
        <row r="332">
          <cell r="D332">
            <v>2074.9411574354099</v>
          </cell>
        </row>
        <row r="333">
          <cell r="D333">
            <v>2074.1539994443101</v>
          </cell>
        </row>
        <row r="334">
          <cell r="D334">
            <v>2073.3685999970999</v>
          </cell>
        </row>
        <row r="335">
          <cell r="D335">
            <v>2072.5849458169801</v>
          </cell>
        </row>
        <row r="336">
          <cell r="D336">
            <v>2071.8030237114099</v>
          </cell>
        </row>
        <row r="337">
          <cell r="D337">
            <v>2071.0199170908099</v>
          </cell>
        </row>
        <row r="338">
          <cell r="D338">
            <v>2070.2356129295099</v>
          </cell>
        </row>
        <row r="339">
          <cell r="D339">
            <v>2069.4500982845102</v>
          </cell>
        </row>
        <row r="340">
          <cell r="D340">
            <v>2068.6784162942799</v>
          </cell>
        </row>
        <row r="341">
          <cell r="D341">
            <v>2067.92055417955</v>
          </cell>
        </row>
        <row r="342">
          <cell r="D342">
            <v>2067.1764992421099</v>
          </cell>
        </row>
        <row r="343">
          <cell r="D343">
            <v>2066.4386273895798</v>
          </cell>
        </row>
        <row r="344">
          <cell r="D344">
            <v>2065.7069260844</v>
          </cell>
        </row>
        <row r="345">
          <cell r="D345">
            <v>2064.9813828685401</v>
          </cell>
        </row>
        <row r="346">
          <cell r="D346">
            <v>2064.2507822826101</v>
          </cell>
        </row>
        <row r="347">
          <cell r="D347">
            <v>2063.5151120261899</v>
          </cell>
        </row>
        <row r="348">
          <cell r="D348">
            <v>2062.7743598768998</v>
          </cell>
        </row>
        <row r="349">
          <cell r="D349">
            <v>2062.0407939617098</v>
          </cell>
        </row>
        <row r="350">
          <cell r="D350">
            <v>2061.3144022128599</v>
          </cell>
        </row>
        <row r="351">
          <cell r="D351">
            <v>2060.59517263916</v>
          </cell>
        </row>
        <row r="352">
          <cell r="D352">
            <v>2059.8778525427701</v>
          </cell>
        </row>
        <row r="353">
          <cell r="D353">
            <v>2059.16243008418</v>
          </cell>
        </row>
        <row r="354">
          <cell r="D354">
            <v>2058.44889349903</v>
          </cell>
        </row>
        <row r="355">
          <cell r="D355">
            <v>2057.74042492638</v>
          </cell>
        </row>
        <row r="356">
          <cell r="D356">
            <v>2057.0370127506899</v>
          </cell>
        </row>
        <row r="357">
          <cell r="D357">
            <v>2056.3386454300799</v>
          </cell>
        </row>
        <row r="358">
          <cell r="D358">
            <v>2055.6445130387501</v>
          </cell>
        </row>
        <row r="359">
          <cell r="D359">
            <v>2054.9546041808198</v>
          </cell>
        </row>
        <row r="360">
          <cell r="D360">
            <v>2054.2689075327598</v>
          </cell>
        </row>
        <row r="361">
          <cell r="D361">
            <v>2053.57562371107</v>
          </cell>
        </row>
        <row r="362">
          <cell r="D362">
            <v>2052.8747415354401</v>
          </cell>
        </row>
        <row r="363">
          <cell r="D363">
            <v>2052.1662498965102</v>
          </cell>
        </row>
        <row r="364">
          <cell r="D364">
            <v>2051.4601097600098</v>
          </cell>
        </row>
        <row r="365">
          <cell r="D365">
            <v>2050.7563101571</v>
          </cell>
        </row>
        <row r="366">
          <cell r="D366">
            <v>2050.0548401885699</v>
          </cell>
        </row>
        <row r="367">
          <cell r="D367">
            <v>2049.3592791782498</v>
          </cell>
        </row>
        <row r="368">
          <cell r="D368">
            <v>2048.6696163648098</v>
          </cell>
        </row>
        <row r="369">
          <cell r="D369">
            <v>2047.9858410551601</v>
          </cell>
        </row>
        <row r="370">
          <cell r="D370">
            <v>2047.3051059233901</v>
          </cell>
        </row>
        <row r="371">
          <cell r="D371">
            <v>2046.6274004116999</v>
          </cell>
        </row>
        <row r="372">
          <cell r="D372">
            <v>2045.9527140292701</v>
          </cell>
        </row>
        <row r="373">
          <cell r="D373">
            <v>2045.2705620450799</v>
          </cell>
        </row>
        <row r="374">
          <cell r="D374">
            <v>2044.5809341010299</v>
          </cell>
        </row>
        <row r="375">
          <cell r="D375">
            <v>2043.88381990471</v>
          </cell>
        </row>
        <row r="376">
          <cell r="D376">
            <v>2043.1912789984999</v>
          </cell>
        </row>
        <row r="377">
          <cell r="D377">
            <v>2042.50330122021</v>
          </cell>
        </row>
        <row r="378">
          <cell r="D378">
            <v>2041.8198764721201</v>
          </cell>
        </row>
        <row r="379">
          <cell r="D379">
            <v>2041.1428863383001</v>
          </cell>
        </row>
        <row r="380">
          <cell r="D380">
            <v>2040.4723208487801</v>
          </cell>
        </row>
        <row r="381">
          <cell r="D381">
            <v>2039.8081700968501</v>
          </cell>
        </row>
        <row r="382">
          <cell r="D382">
            <v>2039.1402214073401</v>
          </cell>
        </row>
        <row r="383">
          <cell r="D383">
            <v>2038.4684649988601</v>
          </cell>
        </row>
        <row r="384">
          <cell r="D384">
            <v>2037.7928911520701</v>
          </cell>
        </row>
        <row r="385">
          <cell r="D385">
            <v>2037.1026573227</v>
          </cell>
        </row>
        <row r="386">
          <cell r="D386">
            <v>2036.39775391435</v>
          </cell>
        </row>
        <row r="387">
          <cell r="D387">
            <v>2035.67817139154</v>
          </cell>
        </row>
        <row r="388">
          <cell r="D388">
            <v>2034.9658622075899</v>
          </cell>
        </row>
        <row r="389">
          <cell r="D389">
            <v>2034.26081694765</v>
          </cell>
        </row>
        <row r="390">
          <cell r="D390">
            <v>2033.5630262565801</v>
          </cell>
        </row>
        <row r="391">
          <cell r="D391">
            <v>2032.8718754628901</v>
          </cell>
        </row>
        <row r="392">
          <cell r="D392">
            <v>2032.1873553297901</v>
          </cell>
        </row>
        <row r="393">
          <cell r="D393">
            <v>2031.5094566790999</v>
          </cell>
        </row>
        <row r="394">
          <cell r="D394">
            <v>2030.82771786023</v>
          </cell>
        </row>
        <row r="395">
          <cell r="D395">
            <v>2030.1421298110999</v>
          </cell>
        </row>
        <row r="396">
          <cell r="D396">
            <v>2029.4526835271399</v>
          </cell>
        </row>
        <row r="397">
          <cell r="D397">
            <v>2028.74860976129</v>
          </cell>
        </row>
        <row r="398">
          <cell r="D398">
            <v>2028.0298996228801</v>
          </cell>
        </row>
        <row r="399">
          <cell r="D399">
            <v>2027.2965442776699</v>
          </cell>
        </row>
        <row r="400">
          <cell r="D400">
            <v>2026.56986101348</v>
          </cell>
        </row>
        <row r="401">
          <cell r="D401">
            <v>2025.8498411078201</v>
          </cell>
        </row>
        <row r="402">
          <cell r="D402">
            <v>2025.1364758935399</v>
          </cell>
        </row>
        <row r="403">
          <cell r="D403">
            <v>2024.43523272314</v>
          </cell>
        </row>
        <row r="404">
          <cell r="D404">
            <v>2023.74610303911</v>
          </cell>
        </row>
        <row r="405">
          <cell r="D405">
            <v>2023.0690783382299</v>
          </cell>
        </row>
        <row r="406">
          <cell r="D406">
            <v>2022.3943915724799</v>
          </cell>
        </row>
        <row r="407">
          <cell r="D407">
            <v>2021.7220343462</v>
          </cell>
        </row>
        <row r="408">
          <cell r="D408">
            <v>2021.05199831702</v>
          </cell>
        </row>
        <row r="409">
          <cell r="D409">
            <v>2020.3658279306101</v>
          </cell>
        </row>
        <row r="410">
          <cell r="D410">
            <v>2019.6635149501101</v>
          </cell>
        </row>
        <row r="411">
          <cell r="D411">
            <v>2018.9450511909499</v>
          </cell>
        </row>
        <row r="412">
          <cell r="D412">
            <v>2018.23440691616</v>
          </cell>
        </row>
        <row r="413">
          <cell r="D413">
            <v>2017.5315740446799</v>
          </cell>
        </row>
        <row r="414">
          <cell r="D414">
            <v>2016.83654454674</v>
          </cell>
        </row>
        <row r="415">
          <cell r="D415">
            <v>2016.14455018684</v>
          </cell>
        </row>
        <row r="416">
          <cell r="D416">
            <v>2015.4555830367899</v>
          </cell>
        </row>
        <row r="417">
          <cell r="D417">
            <v>2014.7696352186799</v>
          </cell>
        </row>
        <row r="418">
          <cell r="D418">
            <v>2014.08520361203</v>
          </cell>
        </row>
        <row r="419">
          <cell r="D419">
            <v>2013.4022804386</v>
          </cell>
        </row>
        <row r="420">
          <cell r="D420">
            <v>2012.72085796951</v>
          </cell>
        </row>
        <row r="421">
          <cell r="D421">
            <v>2012.0328989489201</v>
          </cell>
        </row>
        <row r="422">
          <cell r="D422">
            <v>2011.3383957457199</v>
          </cell>
        </row>
        <row r="423">
          <cell r="D423">
            <v>2010.6373407772101</v>
          </cell>
        </row>
        <row r="424">
          <cell r="D424">
            <v>2009.94543869484</v>
          </cell>
        </row>
        <row r="425">
          <cell r="D425">
            <v>2009.2626820118301</v>
          </cell>
        </row>
        <row r="426">
          <cell r="D426">
            <v>2008.5890632889</v>
          </cell>
        </row>
        <row r="427">
          <cell r="D427">
            <v>2007.9157572629999</v>
          </cell>
        </row>
        <row r="428">
          <cell r="D428">
            <v>2007.24275658895</v>
          </cell>
        </row>
        <row r="429">
          <cell r="D429">
            <v>2006.5700539682</v>
          </cell>
        </row>
        <row r="430">
          <cell r="D430">
            <v>2005.89833027343</v>
          </cell>
        </row>
        <row r="431">
          <cell r="D431">
            <v>2005.22757829841</v>
          </cell>
        </row>
        <row r="432">
          <cell r="D432">
            <v>2004.5577908826399</v>
          </cell>
        </row>
        <row r="433">
          <cell r="D433">
            <v>2003.88958080419</v>
          </cell>
        </row>
        <row r="434">
          <cell r="D434">
            <v>2003.2229409931199</v>
          </cell>
        </row>
        <row r="435">
          <cell r="D435">
            <v>2002.5578644243701</v>
          </cell>
        </row>
        <row r="436">
          <cell r="D436">
            <v>2001.8980039549199</v>
          </cell>
        </row>
        <row r="437">
          <cell r="D437">
            <v>2001.24335264857</v>
          </cell>
        </row>
        <row r="438">
          <cell r="D438">
            <v>2000.5939036131299</v>
          </cell>
        </row>
        <row r="439">
          <cell r="D439">
            <v>1999.94628196248</v>
          </cell>
        </row>
        <row r="440">
          <cell r="D440">
            <v>1999.3004808916301</v>
          </cell>
        </row>
        <row r="441">
          <cell r="D441">
            <v>1998.6564936387399</v>
          </cell>
        </row>
        <row r="442">
          <cell r="D442">
            <v>1998.01335533625</v>
          </cell>
        </row>
        <row r="443">
          <cell r="D443">
            <v>1997.3710593078799</v>
          </cell>
        </row>
        <row r="444">
          <cell r="D444">
            <v>1996.72959891969</v>
          </cell>
        </row>
      </sheetData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>
        <row r="118">
          <cell r="D118">
            <v>1560.1802183100399</v>
          </cell>
        </row>
        <row r="119">
          <cell r="D119">
            <v>1559.2722651582801</v>
          </cell>
        </row>
        <row r="120">
          <cell r="D120">
            <v>1558.3798445394</v>
          </cell>
        </row>
        <row r="121">
          <cell r="D121">
            <v>1557.5026907352999</v>
          </cell>
        </row>
        <row r="122">
          <cell r="D122">
            <v>1556.6405425736</v>
          </cell>
        </row>
        <row r="123">
          <cell r="D123">
            <v>1555.79314334981</v>
          </cell>
        </row>
        <row r="124">
          <cell r="D124">
            <v>1554.9602407509601</v>
          </cell>
        </row>
        <row r="125">
          <cell r="D125">
            <v>1554.1415867804501</v>
          </cell>
        </row>
        <row r="126">
          <cell r="D126">
            <v>1553.3369376841799</v>
          </cell>
        </row>
        <row r="127">
          <cell r="D127">
            <v>1552.5460538780201</v>
          </cell>
        </row>
        <row r="128">
          <cell r="D128">
            <v>1551.76869987646</v>
          </cell>
        </row>
        <row r="129">
          <cell r="D129">
            <v>1551.00464422246</v>
          </cell>
        </row>
        <row r="130">
          <cell r="D130">
            <v>1550.2536594185899</v>
          </cell>
        </row>
        <row r="131">
          <cell r="D131">
            <v>1549.5155218592499</v>
          </cell>
        </row>
        <row r="132">
          <cell r="D132">
            <v>1548.79001176409</v>
          </cell>
        </row>
        <row r="133">
          <cell r="D133">
            <v>1548.0769131126101</v>
          </cell>
        </row>
        <row r="134">
          <cell r="D134">
            <v>1547.37601357981</v>
          </cell>
        </row>
        <row r="135">
          <cell r="D135">
            <v>1546.6871044729601</v>
          </cell>
        </row>
        <row r="136">
          <cell r="D136">
            <v>1546.00998066949</v>
          </cell>
        </row>
        <row r="137">
          <cell r="D137">
            <v>1545.3444405559201</v>
          </cell>
        </row>
        <row r="138">
          <cell r="D138">
            <v>1544.69028596776</v>
          </cell>
        </row>
        <row r="139">
          <cell r="D139">
            <v>1544.0473221306199</v>
          </cell>
        </row>
        <row r="140">
          <cell r="D140">
            <v>1543.4153576021099</v>
          </cell>
        </row>
        <row r="141">
          <cell r="D141">
            <v>1542.7942042149</v>
          </cell>
        </row>
        <row r="142">
          <cell r="D142">
            <v>1542.1836770206701</v>
          </cell>
        </row>
        <row r="143">
          <cell r="D143">
            <v>1541.58359423505</v>
          </cell>
        </row>
        <row r="144">
          <cell r="D144">
            <v>1540.99377718349</v>
          </cell>
        </row>
        <row r="145">
          <cell r="D145">
            <v>1540.41405024807</v>
          </cell>
        </row>
        <row r="146">
          <cell r="D146">
            <v>1539.84424081519</v>
          </cell>
        </row>
        <row r="147">
          <cell r="D147">
            <v>1539.28417922417</v>
          </cell>
        </row>
        <row r="148">
          <cell r="D148">
            <v>1538.7336987167901</v>
          </cell>
        </row>
        <row r="149">
          <cell r="D149">
            <v>1538.1926353875499</v>
          </cell>
        </row>
        <row r="150">
          <cell r="D150">
            <v>1537.6608281349399</v>
          </cell>
        </row>
        <row r="151">
          <cell r="D151">
            <v>1537.1381186134399</v>
          </cell>
        </row>
        <row r="152">
          <cell r="D152">
            <v>1536.62435118638</v>
          </cell>
        </row>
        <row r="153">
          <cell r="D153">
            <v>1536.1193728796</v>
          </cell>
        </row>
        <row r="154">
          <cell r="D154">
            <v>1535.6230333358801</v>
          </cell>
        </row>
        <row r="155">
          <cell r="D155">
            <v>1535.1351847702099</v>
          </cell>
        </row>
        <row r="156">
          <cell r="D156">
            <v>1534.6556819257601</v>
          </cell>
        </row>
        <row r="157">
          <cell r="D157">
            <v>1534.1843820306401</v>
          </cell>
        </row>
        <row r="158">
          <cell r="D158">
            <v>1533.72114475538</v>
          </cell>
        </row>
        <row r="159">
          <cell r="D159">
            <v>1533.2658321711599</v>
          </cell>
        </row>
        <row r="160">
          <cell r="D160">
            <v>1532.81830870874</v>
          </cell>
        </row>
        <row r="161">
          <cell r="D161">
            <v>1532.37844111808</v>
          </cell>
        </row>
        <row r="162">
          <cell r="D162">
            <v>1531.94609842868</v>
          </cell>
        </row>
        <row r="163">
          <cell r="D163">
            <v>1531.5211519105801</v>
          </cell>
        </row>
        <row r="164">
          <cell r="D164">
            <v>1531.10347503601</v>
          </cell>
        </row>
        <row r="165">
          <cell r="D165">
            <v>1530.69294344176</v>
          </cell>
        </row>
        <row r="166">
          <cell r="D166">
            <v>1530.28943489212</v>
          </cell>
        </row>
        <row r="167">
          <cell r="D167">
            <v>1529.89282924248</v>
          </cell>
        </row>
        <row r="168">
          <cell r="D168">
            <v>1529.50300840358</v>
          </cell>
        </row>
        <row r="169">
          <cell r="D169">
            <v>1529.1198563063299</v>
          </cell>
        </row>
        <row r="170">
          <cell r="D170">
            <v>1528.74325886725</v>
          </cell>
        </row>
        <row r="171">
          <cell r="D171">
            <v>1528.37310395452</v>
          </cell>
        </row>
        <row r="172">
          <cell r="D172">
            <v>1528.00928135457</v>
          </cell>
        </row>
        <row r="173">
          <cell r="D173">
            <v>1527.65168273929</v>
          </cell>
        </row>
        <row r="174">
          <cell r="D174">
            <v>1527.30020163376</v>
          </cell>
        </row>
        <row r="175">
          <cell r="D175">
            <v>1526.9547333845201</v>
          </cell>
        </row>
        <row r="176">
          <cell r="D176">
            <v>1526.6151751284699</v>
          </cell>
        </row>
        <row r="177">
          <cell r="D177">
            <v>1526.2814257621901</v>
          </cell>
        </row>
        <row r="178">
          <cell r="D178">
            <v>1525.9533859118601</v>
          </cell>
        </row>
        <row r="179">
          <cell r="D179">
            <v>1525.6309579036699</v>
          </cell>
        </row>
        <row r="180">
          <cell r="D180">
            <v>1525.3140457347499</v>
          </cell>
        </row>
        <row r="181">
          <cell r="D181">
            <v>1525.00255504453</v>
          </cell>
        </row>
        <row r="182">
          <cell r="D182">
            <v>1524.69639308673</v>
          </cell>
        </row>
        <row r="183">
          <cell r="D183">
            <v>1524.3954687016601</v>
          </cell>
        </row>
        <row r="184">
          <cell r="D184">
            <v>1524.09969228914</v>
          </cell>
        </row>
        <row r="185">
          <cell r="D185">
            <v>1523.80897578181</v>
          </cell>
        </row>
        <row r="186">
          <cell r="D186">
            <v>1523.52323261885</v>
          </cell>
        </row>
        <row r="187">
          <cell r="D187">
            <v>1523.2423777203001</v>
          </cell>
        </row>
        <row r="188">
          <cell r="D188">
            <v>1522.9663274616601</v>
          </cell>
        </row>
        <row r="189">
          <cell r="D189">
            <v>1522.69499964901</v>
          </cell>
        </row>
        <row r="190">
          <cell r="D190">
            <v>1522.4283134945299</v>
          </cell>
        </row>
        <row r="191">
          <cell r="D191">
            <v>1522.1661895924699</v>
          </cell>
        </row>
        <row r="192">
          <cell r="D192">
            <v>1521.9085498954801</v>
          </cell>
        </row>
        <row r="193">
          <cell r="D193">
            <v>1521.6553176913901</v>
          </cell>
        </row>
        <row r="194">
          <cell r="D194">
            <v>1521.4064175803401</v>
          </cell>
        </row>
        <row r="195">
          <cell r="D195">
            <v>1521.16177545237</v>
          </cell>
        </row>
        <row r="196">
          <cell r="D196">
            <v>1520.9213184653299</v>
          </cell>
        </row>
        <row r="197">
          <cell r="D197">
            <v>1520.68497502319</v>
          </cell>
        </row>
        <row r="198">
          <cell r="D198">
            <v>1520.45267475473</v>
          </cell>
        </row>
        <row r="199">
          <cell r="D199">
            <v>1520.22434849259</v>
          </cell>
        </row>
        <row r="200">
          <cell r="D200">
            <v>1519.9999282526501</v>
          </cell>
        </row>
        <row r="201">
          <cell r="D201">
            <v>1519.7793472138301</v>
          </cell>
        </row>
        <row r="202">
          <cell r="D202">
            <v>1519.56253969816</v>
          </cell>
        </row>
        <row r="203">
          <cell r="D203">
            <v>1519.3494411512299</v>
          </cell>
        </row>
        <row r="204">
          <cell r="D204">
            <v>1519.13998812301</v>
          </cell>
        </row>
        <row r="205">
          <cell r="D205">
            <v>1518.9341182488599</v>
          </cell>
        </row>
        <row r="206">
          <cell r="D206">
            <v>1518.73177023109</v>
          </cell>
        </row>
        <row r="207">
          <cell r="D207">
            <v>1518.5328838206001</v>
          </cell>
        </row>
        <row r="208">
          <cell r="D208">
            <v>1518.33739979898</v>
          </cell>
        </row>
        <row r="209">
          <cell r="D209">
            <v>1518.1452599609199</v>
          </cell>
        </row>
        <row r="210">
          <cell r="D210">
            <v>1517.9564070967999</v>
          </cell>
        </row>
        <row r="211">
          <cell r="D211">
            <v>1517.7707849757201</v>
          </cell>
        </row>
        <row r="212">
          <cell r="D212">
            <v>1517.5883383287101</v>
          </cell>
        </row>
        <row r="213">
          <cell r="D213">
            <v>1517.4090128323301</v>
          </cell>
        </row>
        <row r="214">
          <cell r="D214">
            <v>1517.2327550924299</v>
          </cell>
        </row>
        <row r="215">
          <cell r="D215">
            <v>1517.0595126282999</v>
          </cell>
        </row>
        <row r="216">
          <cell r="D216">
            <v>1516.8892338570199</v>
          </cell>
        </row>
        <row r="217">
          <cell r="D217">
            <v>1516.72186807813</v>
          </cell>
        </row>
        <row r="218">
          <cell r="D218">
            <v>1516.55736545849</v>
          </cell>
        </row>
        <row r="219">
          <cell r="D219">
            <v>1516.39567701746</v>
          </cell>
        </row>
        <row r="220">
          <cell r="D220">
            <v>1516.2367546123601</v>
          </cell>
        </row>
        <row r="221">
          <cell r="D221">
            <v>1516.0805509240399</v>
          </cell>
        </row>
        <row r="222">
          <cell r="D222">
            <v>1515.9270194429</v>
          </cell>
        </row>
        <row r="223">
          <cell r="D223">
            <v>1515.77611445496</v>
          </cell>
        </row>
        <row r="224">
          <cell r="D224">
            <v>1515.6277910282799</v>
          </cell>
        </row>
        <row r="225">
          <cell r="D225">
            <v>1515.4820049995899</v>
          </cell>
        </row>
        <row r="226">
          <cell r="D226">
            <v>1515.3387129611301</v>
          </cell>
        </row>
        <row r="227">
          <cell r="D227">
            <v>1515.1978722477099</v>
          </cell>
        </row>
        <row r="228">
          <cell r="D228">
            <v>1515.05944092403</v>
          </cell>
        </row>
        <row r="229">
          <cell r="D229">
            <v>1514.92337777219</v>
          </cell>
        </row>
        <row r="230">
          <cell r="D230">
            <v>1514.7896422794099</v>
          </cell>
        </row>
        <row r="231">
          <cell r="D231">
            <v>1514.6581946259701</v>
          </cell>
        </row>
        <row r="232">
          <cell r="D232">
            <v>1514.52899567336</v>
          </cell>
        </row>
        <row r="233">
          <cell r="D233">
            <v>1514.40200695259</v>
          </cell>
        </row>
        <row r="234">
          <cell r="D234">
            <v>1514.2771906528201</v>
          </cell>
        </row>
        <row r="235">
          <cell r="D235">
            <v>1514.1545096099901</v>
          </cell>
        </row>
        <row r="236">
          <cell r="D236">
            <v>1514.0339272958599</v>
          </cell>
        </row>
        <row r="237">
          <cell r="D237">
            <v>1513.9154078070601</v>
          </cell>
        </row>
        <row r="238">
          <cell r="D238">
            <v>1513.7989158544301</v>
          </cell>
        </row>
        <row r="239">
          <cell r="D239">
            <v>1513.6844167525101</v>
          </cell>
        </row>
        <row r="240">
          <cell r="D240">
            <v>1513.5718764092101</v>
          </cell>
        </row>
        <row r="241">
          <cell r="D241">
            <v>1513.4612613156701</v>
          </cell>
        </row>
        <row r="242">
          <cell r="D242">
            <v>1513.35253853626</v>
          </cell>
        </row>
        <row r="243">
          <cell r="D243">
            <v>1513.2456756987799</v>
          </cell>
        </row>
        <row r="244">
          <cell r="D244">
            <v>1513.1406409848501</v>
          </cell>
        </row>
        <row r="245">
          <cell r="D245">
            <v>1513.0374031204101</v>
          </cell>
        </row>
        <row r="246">
          <cell r="D246">
            <v>1512.9359313663799</v>
          </cell>
        </row>
        <row r="247">
          <cell r="D247">
            <v>1512.83619550957</v>
          </cell>
        </row>
        <row r="248">
          <cell r="D248">
            <v>1512.7381658536599</v>
          </cell>
        </row>
        <row r="249">
          <cell r="D249">
            <v>1512.6418132103199</v>
          </cell>
        </row>
        <row r="250">
          <cell r="D250">
            <v>1512.5471088905799</v>
          </cell>
        </row>
        <row r="251">
          <cell r="D251">
            <v>1512.4540246962299</v>
          </cell>
        </row>
        <row r="252">
          <cell r="D252">
            <v>1512.36253291147</v>
          </cell>
        </row>
        <row r="253">
          <cell r="D253">
            <v>1512.2726062946399</v>
          </cell>
        </row>
        <row r="254">
          <cell r="D254">
            <v>1512.1842180701101</v>
          </cell>
        </row>
        <row r="255">
          <cell r="D255">
            <v>1512.0973419203001</v>
          </cell>
        </row>
        <row r="256">
          <cell r="D256">
            <v>1512.01195197784</v>
          </cell>
        </row>
        <row r="257">
          <cell r="D257">
            <v>1511.92802281789</v>
          </cell>
        </row>
        <row r="258">
          <cell r="D258">
            <v>1511.84552945057</v>
          </cell>
        </row>
        <row r="259">
          <cell r="D259">
            <v>1511.7644473134801</v>
          </cell>
        </row>
        <row r="260">
          <cell r="D260">
            <v>1511.68475226444</v>
          </cell>
        </row>
        <row r="261">
          <cell r="D261">
            <v>1511.60642057425</v>
          </cell>
        </row>
        <row r="262">
          <cell r="D262">
            <v>1511.5294289196599</v>
          </cell>
        </row>
        <row r="263">
          <cell r="D263">
            <v>1511.45375437644</v>
          </cell>
        </row>
        <row r="264">
          <cell r="D264">
            <v>1511.37937441248</v>
          </cell>
        </row>
        <row r="265">
          <cell r="D265">
            <v>1511.3062668811799</v>
          </cell>
        </row>
        <row r="266">
          <cell r="D266">
            <v>1511.23441001477</v>
          </cell>
        </row>
        <row r="267">
          <cell r="D267">
            <v>1511.1637824178899</v>
          </cell>
        </row>
        <row r="268">
          <cell r="D268">
            <v>1511.09436306118</v>
          </cell>
        </row>
        <row r="269">
          <cell r="D269">
            <v>1511.0261312750299</v>
          </cell>
        </row>
        <row r="270">
          <cell r="D270">
            <v>1510.95906674345</v>
          </cell>
        </row>
        <row r="271">
          <cell r="D271">
            <v>1510.89314949799</v>
          </cell>
        </row>
        <row r="272">
          <cell r="D272">
            <v>1510.8283599117899</v>
          </cell>
        </row>
        <row r="273">
          <cell r="D273">
            <v>1510.7646786937601</v>
          </cell>
        </row>
        <row r="274">
          <cell r="D274">
            <v>1510.7020868828299</v>
          </cell>
        </row>
        <row r="275">
          <cell r="D275">
            <v>1510.64056584231</v>
          </cell>
        </row>
        <row r="276">
          <cell r="D276">
            <v>1510.58009725431</v>
          </cell>
        </row>
        <row r="277">
          <cell r="D277">
            <v>1510.5206631143201</v>
          </cell>
        </row>
        <row r="278">
          <cell r="D278">
            <v>1510.4622457258299</v>
          </cell>
        </row>
        <row r="279">
          <cell r="D279">
            <v>1510.40482769509</v>
          </cell>
        </row>
        <row r="280">
          <cell r="D280">
            <v>1510.3483919258699</v>
          </cell>
        </row>
        <row r="281">
          <cell r="D281">
            <v>1510.29292161443</v>
          </cell>
        </row>
        <row r="282">
          <cell r="D282">
            <v>1510.2384002445101</v>
          </cell>
        </row>
        <row r="283">
          <cell r="D283">
            <v>1510.18481158237</v>
          </cell>
        </row>
        <row r="284">
          <cell r="D284">
            <v>1510.132139672</v>
          </cell>
        </row>
        <row r="285">
          <cell r="D285">
            <v>1510.0803688303499</v>
          </cell>
        </row>
        <row r="286">
          <cell r="D286">
            <v>1510.0294836426499</v>
          </cell>
        </row>
        <row r="287">
          <cell r="D287">
            <v>1509.97946895784</v>
          </cell>
        </row>
        <row r="288">
          <cell r="D288">
            <v>1509.9303098840801</v>
          </cell>
        </row>
        <row r="289">
          <cell r="D289">
            <v>1509.88199178424</v>
          </cell>
        </row>
        <row r="290">
          <cell r="D290">
            <v>1509.8345002716301</v>
          </cell>
        </row>
        <row r="291">
          <cell r="D291">
            <v>1509.7878212056401</v>
          </cell>
        </row>
        <row r="292">
          <cell r="D292">
            <v>1509.7419406876099</v>
          </cell>
        </row>
        <row r="293">
          <cell r="D293">
            <v>1509.6968450566101</v>
          </cell>
        </row>
        <row r="294">
          <cell r="D294">
            <v>1509.65252088543</v>
          </cell>
        </row>
        <row r="295">
          <cell r="D295">
            <v>1509.60895497655</v>
          </cell>
        </row>
        <row r="296">
          <cell r="D296">
            <v>1509.5661343582201</v>
          </cell>
        </row>
        <row r="297">
          <cell r="D297">
            <v>1509.52404628062</v>
          </cell>
        </row>
        <row r="298">
          <cell r="D298">
            <v>1509.4826782120399</v>
          </cell>
        </row>
        <row r="299">
          <cell r="D299">
            <v>1509.4420178351199</v>
          </cell>
        </row>
        <row r="300">
          <cell r="D300">
            <v>1509.4020530432599</v>
          </cell>
        </row>
        <row r="301">
          <cell r="D301">
            <v>1509.3627719369399</v>
          </cell>
        </row>
        <row r="302">
          <cell r="D302">
            <v>1509.32416282023</v>
          </cell>
        </row>
        <row r="303">
          <cell r="D303">
            <v>1509.28621419725</v>
          </cell>
        </row>
        <row r="304">
          <cell r="D304">
            <v>1509.24891476882</v>
          </cell>
        </row>
        <row r="305">
          <cell r="D305">
            <v>1509.2122534290399</v>
          </cell>
        </row>
        <row r="306">
          <cell r="D306">
            <v>1509.1762192619899</v>
          </cell>
        </row>
        <row r="307">
          <cell r="D307">
            <v>1509.14080153852</v>
          </cell>
        </row>
        <row r="308">
          <cell r="D308">
            <v>1509.1059897130001</v>
          </cell>
        </row>
        <row r="309">
          <cell r="D309">
            <v>1509.0717734202201</v>
          </cell>
        </row>
        <row r="310">
          <cell r="D310">
            <v>1509.03814247227</v>
          </cell>
        </row>
        <row r="311">
          <cell r="D311">
            <v>1509.00508685556</v>
          </cell>
        </row>
        <row r="312">
          <cell r="D312">
            <v>1508.97259672778</v>
          </cell>
        </row>
        <row r="313">
          <cell r="D313">
            <v>1508.9406624149899</v>
          </cell>
        </row>
        <row r="314">
          <cell r="D314">
            <v>1508.90927440876</v>
          </cell>
        </row>
        <row r="315">
          <cell r="D315">
            <v>1508.8784233633201</v>
          </cell>
        </row>
        <row r="316">
          <cell r="D316">
            <v>1508.84810009277</v>
          </cell>
        </row>
        <row r="317">
          <cell r="D317">
            <v>1508.8182955683601</v>
          </cell>
        </row>
        <row r="318">
          <cell r="D318">
            <v>1508.78900091581</v>
          </cell>
        </row>
        <row r="319">
          <cell r="D319">
            <v>1508.7602074126301</v>
          </cell>
        </row>
        <row r="320">
          <cell r="D320">
            <v>1508.7319064855701</v>
          </cell>
        </row>
        <row r="321">
          <cell r="D321">
            <v>1508.7040897080201</v>
          </cell>
        </row>
        <row r="322">
          <cell r="D322">
            <v>1508.6767487975501</v>
          </cell>
        </row>
        <row r="323">
          <cell r="D323">
            <v>1508.6498756134099</v>
          </cell>
        </row>
        <row r="324">
          <cell r="D324">
            <v>1508.6234621541</v>
          </cell>
        </row>
        <row r="325">
          <cell r="D325">
            <v>1508.5975005550299</v>
          </cell>
        </row>
        <row r="326">
          <cell r="D326">
            <v>1508.5719830861301</v>
          </cell>
        </row>
        <row r="327">
          <cell r="D327">
            <v>1508.5469021495801</v>
          </cell>
        </row>
        <row r="328">
          <cell r="D328">
            <v>1508.52225027755</v>
          </cell>
        </row>
        <row r="329">
          <cell r="D329">
            <v>1508.49802012992</v>
          </cell>
        </row>
        <row r="330">
          <cell r="D330">
            <v>1508.4742044922</v>
          </cell>
        </row>
        <row r="331">
          <cell r="D331">
            <v>1508.45079627326</v>
          </cell>
        </row>
        <row r="332">
          <cell r="D332">
            <v>1508.42778850332</v>
          </cell>
        </row>
        <row r="333">
          <cell r="D333">
            <v>1508.40517433182</v>
          </cell>
        </row>
        <row r="334">
          <cell r="D334">
            <v>1508.38294702539</v>
          </cell>
        </row>
        <row r="335">
          <cell r="D335">
            <v>1508.3610999658599</v>
          </cell>
        </row>
        <row r="336">
          <cell r="D336">
            <v>1508.33962664827</v>
          </cell>
        </row>
        <row r="337">
          <cell r="D337">
            <v>1508.3185206789401</v>
          </cell>
        </row>
        <row r="338">
          <cell r="D338">
            <v>1508.29777577357</v>
          </cell>
        </row>
        <row r="339">
          <cell r="D339">
            <v>1508.27738575537</v>
          </cell>
        </row>
        <row r="340">
          <cell r="D340">
            <v>1508.25734455322</v>
          </cell>
        </row>
        <row r="341">
          <cell r="D341">
            <v>1508.2376461998499</v>
          </cell>
        </row>
        <row r="342">
          <cell r="D342">
            <v>1508.2182848300799</v>
          </cell>
        </row>
        <row r="343">
          <cell r="D343">
            <v>1508.19925467906</v>
          </cell>
        </row>
        <row r="344">
          <cell r="D344">
            <v>1508.1805500805699</v>
          </cell>
        </row>
        <row r="345">
          <cell r="D345">
            <v>1508.16216546532</v>
          </cell>
        </row>
        <row r="346">
          <cell r="D346">
            <v>1508.1440953593001</v>
          </cell>
        </row>
        <row r="347">
          <cell r="D347">
            <v>1508.1263343821299</v>
          </cell>
        </row>
        <row r="348">
          <cell r="D348">
            <v>1508.10887724548</v>
          </cell>
        </row>
        <row r="349">
          <cell r="D349">
            <v>1508.0917187514999</v>
          </cell>
        </row>
        <row r="350">
          <cell r="D350">
            <v>1508.07485379125</v>
          </cell>
        </row>
        <row r="351">
          <cell r="D351">
            <v>1508.05827734318</v>
          </cell>
        </row>
        <row r="352">
          <cell r="D352">
            <v>1508.04198447166</v>
          </cell>
        </row>
        <row r="353">
          <cell r="D353">
            <v>1508.0259703255001</v>
          </cell>
        </row>
        <row r="354">
          <cell r="D354">
            <v>1508.01023013648</v>
          </cell>
        </row>
        <row r="355">
          <cell r="D355">
            <v>1507.9947592179701</v>
          </cell>
        </row>
        <row r="356">
          <cell r="D356">
            <v>1507.9795529634901</v>
          </cell>
        </row>
        <row r="357">
          <cell r="D357">
            <v>1507.9646068454001</v>
          </cell>
        </row>
        <row r="358">
          <cell r="D358">
            <v>1507.94991641349</v>
          </cell>
        </row>
        <row r="359">
          <cell r="D359">
            <v>1507.9354772936799</v>
          </cell>
        </row>
        <row r="360">
          <cell r="D360">
            <v>1507.9212851867301</v>
          </cell>
        </row>
        <row r="361">
          <cell r="D361">
            <v>1507.90733586694</v>
          </cell>
        </row>
        <row r="362">
          <cell r="D362">
            <v>1507.8936251809</v>
          </cell>
        </row>
        <row r="363">
          <cell r="D363">
            <v>1507.8801490462599</v>
          </cell>
        </row>
        <row r="364">
          <cell r="D364">
            <v>1507.8669034505001</v>
          </cell>
        </row>
        <row r="365">
          <cell r="D365">
            <v>1507.85388444975</v>
          </cell>
        </row>
        <row r="366">
          <cell r="D366">
            <v>1507.8410881676</v>
          </cell>
        </row>
        <row r="367">
          <cell r="D367">
            <v>1507.8285107939701</v>
          </cell>
        </row>
        <row r="368">
          <cell r="D368">
            <v>1507.81614858393</v>
          </cell>
        </row>
        <row r="369">
          <cell r="D369">
            <v>1507.8039978566501</v>
          </cell>
        </row>
        <row r="370">
          <cell r="D370">
            <v>1507.7920549942501</v>
          </cell>
        </row>
        <row r="371">
          <cell r="D371">
            <v>1507.7803164407401</v>
          </cell>
        </row>
        <row r="372">
          <cell r="D372">
            <v>1507.76877870097</v>
          </cell>
        </row>
        <row r="373">
          <cell r="D373">
            <v>1507.7574383395799</v>
          </cell>
        </row>
        <row r="374">
          <cell r="D374">
            <v>1507.74629197998</v>
          </cell>
        </row>
        <row r="375">
          <cell r="D375">
            <v>1507.7353363033501</v>
          </cell>
        </row>
        <row r="376">
          <cell r="D376">
            <v>1507.7245680476201</v>
          </cell>
        </row>
        <row r="377">
          <cell r="D377">
            <v>1507.7139840065599</v>
          </cell>
        </row>
        <row r="378">
          <cell r="D378">
            <v>1507.70358102877</v>
          </cell>
        </row>
        <row r="379">
          <cell r="D379">
            <v>1507.6933560167599</v>
          </cell>
        </row>
        <row r="380">
          <cell r="D380">
            <v>1507.68330592605</v>
          </cell>
        </row>
        <row r="381">
          <cell r="D381">
            <v>1507.6734277641999</v>
          </cell>
        </row>
        <row r="382">
          <cell r="D382">
            <v>1507.6637185900199</v>
          </cell>
        </row>
        <row r="383">
          <cell r="D383">
            <v>1507.65417551258</v>
          </cell>
        </row>
        <row r="384">
          <cell r="D384">
            <v>1507.6447956904401</v>
          </cell>
        </row>
        <row r="385">
          <cell r="D385">
            <v>1507.6355763307599</v>
          </cell>
        </row>
        <row r="386">
          <cell r="D386">
            <v>1507.62651468848</v>
          </cell>
        </row>
        <row r="387">
          <cell r="D387">
            <v>1507.61760806549</v>
          </cell>
        </row>
        <row r="388">
          <cell r="D388">
            <v>1507.60885380985</v>
          </cell>
        </row>
        <row r="389">
          <cell r="D389">
            <v>1507.6002493149799</v>
          </cell>
        </row>
        <row r="390">
          <cell r="D390">
            <v>1507.5917920188899</v>
          </cell>
        </row>
        <row r="391">
          <cell r="D391">
            <v>1507.5834794034299</v>
          </cell>
        </row>
        <row r="392">
          <cell r="D392">
            <v>1507.5753089935199</v>
          </cell>
        </row>
        <row r="393">
          <cell r="D393">
            <v>1507.56727835641</v>
          </cell>
        </row>
        <row r="394">
          <cell r="D394">
            <v>1507.5593851009901</v>
          </cell>
        </row>
        <row r="395">
          <cell r="D395">
            <v>1507.55162687704</v>
          </cell>
        </row>
        <row r="396">
          <cell r="D396">
            <v>1507.5440013745399</v>
          </cell>
        </row>
        <row r="397">
          <cell r="D397">
            <v>1507.5365063230199</v>
          </cell>
        </row>
        <row r="398">
          <cell r="D398">
            <v>1507.5291394908199</v>
          </cell>
        </row>
        <row r="399">
          <cell r="D399">
            <v>1507.52189868446</v>
          </cell>
        </row>
        <row r="400">
          <cell r="D400">
            <v>1507.5147817479999</v>
          </cell>
        </row>
        <row r="401">
          <cell r="D401">
            <v>1507.50778656236</v>
          </cell>
        </row>
        <row r="402">
          <cell r="D402">
            <v>1507.50091104475</v>
          </cell>
        </row>
        <row r="403">
          <cell r="D403">
            <v>1507.4941531479601</v>
          </cell>
        </row>
        <row r="404">
          <cell r="D404">
            <v>1507.4875108598401</v>
          </cell>
        </row>
        <row r="405">
          <cell r="D405">
            <v>1507.48098220264</v>
          </cell>
        </row>
        <row r="406">
          <cell r="D406">
            <v>1507.47456523247</v>
          </cell>
        </row>
        <row r="407">
          <cell r="D407">
            <v>1507.46825803867</v>
          </cell>
        </row>
        <row r="408">
          <cell r="D408">
            <v>1507.4620587432701</v>
          </cell>
        </row>
        <row r="409">
          <cell r="D409">
            <v>1507.45596550043</v>
          </cell>
        </row>
        <row r="410">
          <cell r="D410">
            <v>1507.4499764959</v>
          </cell>
        </row>
        <row r="411">
          <cell r="D411">
            <v>1507.44408994644</v>
          </cell>
        </row>
        <row r="412">
          <cell r="D412">
            <v>1507.43830409934</v>
          </cell>
        </row>
        <row r="413">
          <cell r="D413">
            <v>1507.4326172318599</v>
          </cell>
        </row>
        <row r="414">
          <cell r="D414">
            <v>1507.42702765074</v>
          </cell>
        </row>
        <row r="415">
          <cell r="D415">
            <v>1507.42153369169</v>
          </cell>
        </row>
        <row r="416">
          <cell r="D416">
            <v>1507.41613371886</v>
          </cell>
        </row>
        <row r="417">
          <cell r="D417">
            <v>1507.4108261244401</v>
          </cell>
        </row>
        <row r="418">
          <cell r="D418">
            <v>1507.4056093280701</v>
          </cell>
        </row>
        <row r="419">
          <cell r="D419">
            <v>1507.4004817764701</v>
          </cell>
        </row>
        <row r="420">
          <cell r="D420">
            <v>1507.3954419429001</v>
          </cell>
        </row>
        <row r="421">
          <cell r="D421">
            <v>1507.3904883267501</v>
          </cell>
        </row>
        <row r="422">
          <cell r="D422">
            <v>1507.3856194530799</v>
          </cell>
        </row>
        <row r="423">
          <cell r="D423">
            <v>1507.3808338721899</v>
          </cell>
        </row>
        <row r="424">
          <cell r="D424">
            <v>1507.3761301591801</v>
          </cell>
        </row>
        <row r="425">
          <cell r="D425">
            <v>1507.3715069135101</v>
          </cell>
        </row>
        <row r="426">
          <cell r="D426">
            <v>1507.3669627586</v>
          </cell>
        </row>
        <row r="427">
          <cell r="D427">
            <v>1507.36249634145</v>
          </cell>
        </row>
        <row r="428">
          <cell r="D428">
            <v>1507.3581063321799</v>
          </cell>
        </row>
        <row r="429">
          <cell r="D429">
            <v>1507.3537914236499</v>
          </cell>
        </row>
        <row r="430">
          <cell r="D430">
            <v>1507.3495503311101</v>
          </cell>
        </row>
        <row r="431">
          <cell r="D431">
            <v>1507.34538179178</v>
          </cell>
        </row>
        <row r="432">
          <cell r="D432">
            <v>1507.34128456447</v>
          </cell>
        </row>
        <row r="433">
          <cell r="D433">
            <v>1507.33725742923</v>
          </cell>
        </row>
        <row r="434">
          <cell r="D434">
            <v>1507.33329918698</v>
          </cell>
        </row>
        <row r="435">
          <cell r="D435">
            <v>1507.32940865916</v>
          </cell>
        </row>
        <row r="436">
          <cell r="D436">
            <v>1507.3255846873601</v>
          </cell>
        </row>
        <row r="437">
          <cell r="D437">
            <v>1507.3218261330001</v>
          </cell>
        </row>
        <row r="438">
          <cell r="D438">
            <v>1507.31813187697</v>
          </cell>
        </row>
        <row r="439">
          <cell r="D439">
            <v>1507.3145008193001</v>
          </cell>
        </row>
        <row r="440">
          <cell r="D440">
            <v>1507.3109318788499</v>
          </cell>
        </row>
        <row r="441">
          <cell r="D441">
            <v>1507.3074239929599</v>
          </cell>
        </row>
        <row r="442">
          <cell r="D442">
            <v>1507.3039761171599</v>
          </cell>
        </row>
        <row r="443">
          <cell r="D443">
            <v>1507.30058722486</v>
          </cell>
        </row>
        <row r="444">
          <cell r="D444">
            <v>1507.297256307</v>
          </cell>
        </row>
        <row r="445">
          <cell r="D445">
            <v>1507.2939823718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Q682"/>
  <sheetViews>
    <sheetView tabSelected="1" topLeftCell="A200" zoomScale="75" workbookViewId="0">
      <selection activeCell="I561" sqref="I561"/>
    </sheetView>
  </sheetViews>
  <sheetFormatPr defaultRowHeight="12.75"/>
  <cols>
    <col min="1" max="1" width="11.85546875" customWidth="1"/>
    <col min="2" max="2" width="7.5703125" customWidth="1"/>
    <col min="3" max="4" width="13.140625" bestFit="1" customWidth="1"/>
    <col min="5" max="5" width="11.5703125" bestFit="1" customWidth="1"/>
    <col min="6" max="6" width="9.5703125" bestFit="1" customWidth="1"/>
    <col min="7" max="7" width="8.140625" bestFit="1" customWidth="1"/>
    <col min="8" max="8" width="11.42578125" bestFit="1" customWidth="1"/>
    <col min="9" max="9" width="12.7109375" style="158" customWidth="1"/>
    <col min="10" max="10" width="11.5703125" customWidth="1"/>
    <col min="11" max="11" width="13.42578125" customWidth="1"/>
    <col min="12" max="12" width="11.5703125" bestFit="1" customWidth="1"/>
    <col min="19" max="19" width="5.85546875" customWidth="1"/>
    <col min="20" max="21" width="10.5703125" bestFit="1" customWidth="1"/>
    <col min="22" max="22" width="9.5703125" bestFit="1" customWidth="1"/>
    <col min="23" max="24" width="9.28515625" bestFit="1" customWidth="1"/>
    <col min="25" max="25" width="9.7109375" bestFit="1" customWidth="1"/>
    <col min="27" max="27" width="6.7109375" customWidth="1"/>
    <col min="28" max="28" width="5.85546875" customWidth="1"/>
    <col min="29" max="30" width="13.140625" bestFit="1" customWidth="1"/>
    <col min="31" max="31" width="11.5703125" bestFit="1" customWidth="1"/>
    <col min="32" max="33" width="9.5703125" bestFit="1" customWidth="1"/>
    <col min="34" max="34" width="11.28515625" bestFit="1" customWidth="1"/>
    <col min="36" max="36" width="10.42578125" customWidth="1"/>
    <col min="37" max="37" width="5.140625" bestFit="1" customWidth="1"/>
    <col min="38" max="39" width="10.5703125" bestFit="1" customWidth="1"/>
    <col min="40" max="40" width="10" bestFit="1" customWidth="1"/>
    <col min="41" max="42" width="7.28515625" bestFit="1" customWidth="1"/>
    <col min="43" max="43" width="7.85546875" bestFit="1" customWidth="1"/>
    <col min="44" max="44" width="12.28515625" bestFit="1" customWidth="1"/>
    <col min="49" max="50" width="10.28515625" bestFit="1" customWidth="1"/>
    <col min="51" max="52" width="9.140625" style="61"/>
    <col min="53" max="53" width="15.140625" style="61" customWidth="1"/>
    <col min="54" max="54" width="7.42578125" bestFit="1" customWidth="1"/>
    <col min="55" max="66" width="12.85546875" bestFit="1" customWidth="1"/>
    <col min="67" max="67" width="10.5703125" bestFit="1" customWidth="1"/>
    <col min="69" max="69" width="7.42578125" style="61" hidden="1" customWidth="1"/>
    <col min="70" max="70" width="5.140625" style="61" hidden="1" customWidth="1"/>
    <col min="71" max="71" width="12" style="61" hidden="1" customWidth="1"/>
    <col min="72" max="72" width="11.5703125" hidden="1" customWidth="1"/>
    <col min="73" max="77" width="13.140625" hidden="1" customWidth="1"/>
    <col min="78" max="78" width="12.85546875" hidden="1" customWidth="1"/>
    <col min="79" max="84" width="13.140625" hidden="1" customWidth="1"/>
    <col min="85" max="85" width="10.42578125" hidden="1" customWidth="1"/>
    <col min="86" max="88" width="0" hidden="1" customWidth="1"/>
    <col min="89" max="89" width="11.28515625" hidden="1" customWidth="1"/>
    <col min="90" max="90" width="0" hidden="1" customWidth="1"/>
    <col min="91" max="92" width="9.85546875" hidden="1" customWidth="1"/>
    <col min="93" max="96" width="0" hidden="1" customWidth="1"/>
    <col min="97" max="97" width="9.85546875" hidden="1" customWidth="1"/>
    <col min="98" max="113" width="0" hidden="1" customWidth="1"/>
    <col min="114" max="115" width="9.85546875" hidden="1" customWidth="1"/>
    <col min="116" max="119" width="0" hidden="1" customWidth="1"/>
    <col min="120" max="120" width="9.85546875" hidden="1" customWidth="1"/>
    <col min="121" max="123" width="0" hidden="1" customWidth="1"/>
  </cols>
  <sheetData>
    <row r="1" spans="1:121" s="1" customFormat="1">
      <c r="A1" s="170" t="s">
        <v>85</v>
      </c>
      <c r="I1" s="150"/>
      <c r="R1" s="62" t="s">
        <v>55</v>
      </c>
      <c r="V1" s="184" t="s">
        <v>87</v>
      </c>
      <c r="AA1" s="143" t="s">
        <v>88</v>
      </c>
      <c r="AJ1" s="143" t="s">
        <v>84</v>
      </c>
      <c r="AS1" s="93"/>
      <c r="AT1" s="93"/>
      <c r="AZ1" s="2"/>
      <c r="BA1" s="2"/>
      <c r="BB1" s="79" t="s">
        <v>82</v>
      </c>
      <c r="BQ1" s="173" t="s">
        <v>83</v>
      </c>
      <c r="BR1" s="2"/>
      <c r="BS1" s="2"/>
      <c r="BT1" s="67" t="s">
        <v>62</v>
      </c>
      <c r="CI1" s="2"/>
      <c r="CJ1" s="2"/>
      <c r="CK1" s="83" t="s">
        <v>41</v>
      </c>
      <c r="CL1" s="86"/>
      <c r="CM1" s="87"/>
      <c r="CN1" s="87"/>
      <c r="CO1" s="87"/>
      <c r="DA1" s="2"/>
      <c r="DB1" s="2"/>
      <c r="DC1" s="83" t="s">
        <v>42</v>
      </c>
      <c r="DD1" s="86"/>
      <c r="DE1" s="87"/>
    </row>
    <row r="2" spans="1:121" s="1" customFormat="1">
      <c r="A2" s="2" t="s">
        <v>12</v>
      </c>
      <c r="B2" s="2" t="s">
        <v>13</v>
      </c>
      <c r="C2" s="3" t="s">
        <v>14</v>
      </c>
      <c r="D2" s="4" t="s">
        <v>64</v>
      </c>
      <c r="E2" s="3" t="s">
        <v>16</v>
      </c>
      <c r="F2" s="3" t="s">
        <v>17</v>
      </c>
      <c r="G2" s="3" t="s">
        <v>18</v>
      </c>
      <c r="H2" s="3" t="s">
        <v>19</v>
      </c>
      <c r="I2" s="151" t="s">
        <v>38</v>
      </c>
      <c r="J2" s="4"/>
      <c r="K2" s="3"/>
      <c r="L2" s="3"/>
      <c r="M2" s="3"/>
      <c r="N2" s="3"/>
      <c r="O2" s="3"/>
      <c r="P2" s="3"/>
      <c r="R2" s="3" t="str">
        <f t="shared" ref="R2:Y2" si="0">A2</f>
        <v>YEAR</v>
      </c>
      <c r="S2" s="3" t="str">
        <f t="shared" si="0"/>
        <v>MO</v>
      </c>
      <c r="T2" s="3" t="str">
        <f t="shared" si="0"/>
        <v>TOTAL</v>
      </c>
      <c r="U2" s="3" t="str">
        <f t="shared" si="0"/>
        <v>RC-Tot</v>
      </c>
      <c r="V2" s="3" t="str">
        <f t="shared" si="0"/>
        <v>CC</v>
      </c>
      <c r="W2" s="3" t="str">
        <f t="shared" si="0"/>
        <v>IC</v>
      </c>
      <c r="X2" s="3" t="str">
        <f t="shared" si="0"/>
        <v>SHL</v>
      </c>
      <c r="Y2" s="3" t="str">
        <f t="shared" si="0"/>
        <v>SPA</v>
      </c>
      <c r="AA2" s="2" t="str">
        <f t="shared" ref="AA2:AH2" si="1">A2</f>
        <v>YEAR</v>
      </c>
      <c r="AB2" s="1" t="str">
        <f t="shared" si="1"/>
        <v>MO</v>
      </c>
      <c r="AC2" s="3" t="str">
        <f t="shared" si="1"/>
        <v>TOTAL</v>
      </c>
      <c r="AD2" s="3" t="str">
        <f t="shared" si="1"/>
        <v>RC-Tot</v>
      </c>
      <c r="AE2" s="3" t="str">
        <f t="shared" si="1"/>
        <v>CC</v>
      </c>
      <c r="AF2" s="3" t="str">
        <f t="shared" si="1"/>
        <v>IC</v>
      </c>
      <c r="AG2" s="3" t="str">
        <f t="shared" si="1"/>
        <v>SHL</v>
      </c>
      <c r="AH2" s="3" t="str">
        <f t="shared" si="1"/>
        <v>SPA</v>
      </c>
      <c r="AJ2" s="2" t="s">
        <v>12</v>
      </c>
      <c r="AK2" s="2" t="s">
        <v>13</v>
      </c>
      <c r="AL2" s="3" t="s">
        <v>14</v>
      </c>
      <c r="AM2" s="3" t="s">
        <v>15</v>
      </c>
      <c r="AN2" s="3" t="s">
        <v>16</v>
      </c>
      <c r="AO2" s="3" t="s">
        <v>17</v>
      </c>
      <c r="AP2" s="3" t="s">
        <v>18</v>
      </c>
      <c r="AQ2" s="3" t="s">
        <v>19</v>
      </c>
      <c r="AR2" s="3" t="s">
        <v>38</v>
      </c>
      <c r="AS2" s="94"/>
      <c r="AT2" s="94"/>
      <c r="AU2" s="3"/>
      <c r="AW2" s="36"/>
      <c r="AY2" s="2" t="s">
        <v>12</v>
      </c>
      <c r="AZ2" s="2" t="s">
        <v>13</v>
      </c>
      <c r="BA2" s="178" t="s">
        <v>73</v>
      </c>
      <c r="BB2" s="3" t="s">
        <v>12</v>
      </c>
      <c r="BC2" s="2" t="s">
        <v>0</v>
      </c>
      <c r="BD2" s="2" t="s">
        <v>1</v>
      </c>
      <c r="BE2" s="2" t="s">
        <v>2</v>
      </c>
      <c r="BF2" s="2" t="s">
        <v>3</v>
      </c>
      <c r="BG2" s="2" t="s">
        <v>4</v>
      </c>
      <c r="BH2" s="2" t="s">
        <v>5</v>
      </c>
      <c r="BI2" s="2" t="s">
        <v>6</v>
      </c>
      <c r="BJ2" s="2" t="s">
        <v>7</v>
      </c>
      <c r="BK2" s="2" t="s">
        <v>8</v>
      </c>
      <c r="BL2" s="2" t="s">
        <v>9</v>
      </c>
      <c r="BM2" s="2" t="s">
        <v>10</v>
      </c>
      <c r="BN2" s="2" t="s">
        <v>11</v>
      </c>
      <c r="BO2" s="3" t="s">
        <v>14</v>
      </c>
      <c r="BQ2" s="2" t="s">
        <v>12</v>
      </c>
      <c r="BR2" s="2" t="s">
        <v>13</v>
      </c>
      <c r="BS2" s="78" t="s">
        <v>33</v>
      </c>
      <c r="BT2" s="3" t="s">
        <v>12</v>
      </c>
      <c r="BU2" s="2" t="s">
        <v>0</v>
      </c>
      <c r="BV2" s="2" t="s">
        <v>1</v>
      </c>
      <c r="BW2" s="2" t="s">
        <v>2</v>
      </c>
      <c r="BX2" s="2" t="s">
        <v>3</v>
      </c>
      <c r="BY2" s="2" t="s">
        <v>4</v>
      </c>
      <c r="BZ2" s="2" t="s">
        <v>5</v>
      </c>
      <c r="CA2" s="2" t="s">
        <v>6</v>
      </c>
      <c r="CB2" s="2" t="s">
        <v>7</v>
      </c>
      <c r="CC2" s="2" t="s">
        <v>8</v>
      </c>
      <c r="CD2" s="2" t="s">
        <v>9</v>
      </c>
      <c r="CE2" s="2" t="s">
        <v>10</v>
      </c>
      <c r="CF2" s="2" t="s">
        <v>11</v>
      </c>
      <c r="CG2" s="3" t="s">
        <v>14</v>
      </c>
      <c r="CI2" s="2" t="s">
        <v>12</v>
      </c>
      <c r="CJ2" s="2" t="s">
        <v>13</v>
      </c>
      <c r="CK2" s="128" t="s">
        <v>39</v>
      </c>
      <c r="CL2" s="3" t="s">
        <v>12</v>
      </c>
      <c r="CM2" s="2" t="s">
        <v>0</v>
      </c>
      <c r="CN2" s="2" t="s">
        <v>1</v>
      </c>
      <c r="CO2" s="2" t="s">
        <v>2</v>
      </c>
      <c r="CP2" s="2" t="s">
        <v>3</v>
      </c>
      <c r="CQ2" s="2" t="s">
        <v>4</v>
      </c>
      <c r="CR2" s="2" t="s">
        <v>5</v>
      </c>
      <c r="CS2" s="2" t="s">
        <v>6</v>
      </c>
      <c r="CT2" s="2" t="s">
        <v>7</v>
      </c>
      <c r="CU2" s="2" t="s">
        <v>8</v>
      </c>
      <c r="CV2" s="2" t="s">
        <v>9</v>
      </c>
      <c r="CW2" s="2" t="s">
        <v>10</v>
      </c>
      <c r="CX2" s="2" t="s">
        <v>11</v>
      </c>
      <c r="CY2" s="3" t="s">
        <v>14</v>
      </c>
      <c r="DA2" s="2" t="s">
        <v>12</v>
      </c>
      <c r="DB2" s="2" t="s">
        <v>13</v>
      </c>
      <c r="DC2" s="129" t="s">
        <v>60</v>
      </c>
      <c r="DD2" s="3" t="s">
        <v>12</v>
      </c>
      <c r="DE2" s="2" t="s">
        <v>0</v>
      </c>
      <c r="DF2" s="2" t="s">
        <v>1</v>
      </c>
      <c r="DG2" s="2" t="s">
        <v>2</v>
      </c>
      <c r="DH2" s="2" t="s">
        <v>3</v>
      </c>
      <c r="DI2" s="2" t="s">
        <v>4</v>
      </c>
      <c r="DJ2" s="2" t="s">
        <v>5</v>
      </c>
      <c r="DK2" s="2" t="s">
        <v>6</v>
      </c>
      <c r="DL2" s="2" t="s">
        <v>7</v>
      </c>
      <c r="DM2" s="2" t="s">
        <v>8</v>
      </c>
      <c r="DN2" s="2" t="s">
        <v>9</v>
      </c>
      <c r="DO2" s="2" t="s">
        <v>10</v>
      </c>
      <c r="DP2" s="2" t="s">
        <v>11</v>
      </c>
      <c r="DQ2" s="3" t="s">
        <v>14</v>
      </c>
    </row>
    <row r="3" spans="1:121" s="36" customFormat="1">
      <c r="A3" s="38">
        <v>1996</v>
      </c>
      <c r="B3" s="64">
        <v>1</v>
      </c>
      <c r="C3" s="5">
        <f>SUM(D3:H3)</f>
        <v>1296970</v>
      </c>
      <c r="D3" s="5">
        <f>[2]RC!$E41</f>
        <v>1147683</v>
      </c>
      <c r="E3" s="5">
        <f>[2]CC!$E41</f>
        <v>128416</v>
      </c>
      <c r="F3" s="5">
        <f>[2]IC!$E41</f>
        <v>3042</v>
      </c>
      <c r="G3" s="5">
        <f>[2]SHL!$E41</f>
        <v>2385</v>
      </c>
      <c r="H3" s="5">
        <f>[2]SPA!$E41</f>
        <v>15444</v>
      </c>
      <c r="I3" s="152"/>
      <c r="J3" s="35"/>
      <c r="K3" s="35"/>
      <c r="L3" s="35"/>
      <c r="M3" s="35"/>
      <c r="N3" s="35"/>
      <c r="O3" s="35"/>
      <c r="P3" s="35"/>
      <c r="R3" s="36">
        <v>1996</v>
      </c>
      <c r="S3" s="36">
        <f t="shared" ref="S3:S66" si="2">B3</f>
        <v>1</v>
      </c>
      <c r="T3" s="37">
        <f t="shared" ref="T3:T65" si="3">SUM(U3:Y3)</f>
        <v>11636</v>
      </c>
      <c r="U3" s="37">
        <f>[3]SEB!Q258</f>
        <v>10125</v>
      </c>
      <c r="V3" s="37">
        <f>[3]SEB!R258</f>
        <v>1299</v>
      </c>
      <c r="W3" s="37">
        <f>[3]SEB!S258</f>
        <v>0</v>
      </c>
      <c r="X3" s="37">
        <f>[3]SEB!T258</f>
        <v>32</v>
      </c>
      <c r="Y3" s="37">
        <f>[3]SEB!U258</f>
        <v>180</v>
      </c>
      <c r="AA3" s="38">
        <v>1996</v>
      </c>
      <c r="AB3" s="39">
        <f t="shared" ref="AB3:AB66" si="4">B3</f>
        <v>1</v>
      </c>
      <c r="AC3" s="37">
        <f>SUM(AD3:AH3)</f>
        <v>1285334</v>
      </c>
      <c r="AD3" s="37">
        <f t="shared" ref="AD3:AD66" si="5">D3-U3</f>
        <v>1137558</v>
      </c>
      <c r="AE3" s="37">
        <f t="shared" ref="AE3:AE66" si="6">E3-V3</f>
        <v>127117</v>
      </c>
      <c r="AF3" s="37">
        <f t="shared" ref="AF3:AF66" si="7">F3-W3</f>
        <v>3042</v>
      </c>
      <c r="AG3" s="37">
        <f t="shared" ref="AG3:AG66" si="8">G3-X3</f>
        <v>2353</v>
      </c>
      <c r="AH3" s="37">
        <f t="shared" ref="AH3:AH66" si="9">H3-Y3</f>
        <v>15264</v>
      </c>
      <c r="AJ3" s="38">
        <v>1996</v>
      </c>
      <c r="AK3" s="41">
        <f t="shared" ref="AK3:AK14" si="10">B3</f>
        <v>1</v>
      </c>
      <c r="AL3" s="90"/>
      <c r="AM3" s="91"/>
      <c r="AN3" s="92"/>
      <c r="AO3" s="92"/>
      <c r="AP3" s="92"/>
      <c r="AQ3" s="92"/>
      <c r="AR3" s="93"/>
      <c r="AS3" s="93"/>
      <c r="AT3" s="93"/>
      <c r="AY3" s="38">
        <v>1996</v>
      </c>
      <c r="AZ3" s="64">
        <v>1</v>
      </c>
      <c r="BA3" s="68">
        <f>SUM(D3:F3,H3)</f>
        <v>1294585</v>
      </c>
      <c r="BB3" s="101">
        <v>1996</v>
      </c>
      <c r="BC3" s="63">
        <f>BA3</f>
        <v>1294585</v>
      </c>
      <c r="BD3" s="84">
        <f>BA4</f>
        <v>1300136</v>
      </c>
      <c r="BE3" s="63">
        <f>BA5</f>
        <v>1301306</v>
      </c>
      <c r="BF3" s="63">
        <f>BA6</f>
        <v>1294332</v>
      </c>
      <c r="BG3" s="63">
        <f>BA7</f>
        <v>1277885</v>
      </c>
      <c r="BH3" s="63">
        <f>BA8</f>
        <v>1274003</v>
      </c>
      <c r="BI3" s="84">
        <f>BA9</f>
        <v>1276550</v>
      </c>
      <c r="BJ3" s="63">
        <f>BA10</f>
        <v>1276111</v>
      </c>
      <c r="BK3" s="63">
        <f>BA11</f>
        <v>1278141</v>
      </c>
      <c r="BL3" s="63">
        <f>BA12</f>
        <v>1286537</v>
      </c>
      <c r="BM3" s="63">
        <f>BA13</f>
        <v>1292607</v>
      </c>
      <c r="BN3" s="63">
        <f>BA14</f>
        <v>1320771</v>
      </c>
      <c r="BO3" s="63">
        <f t="shared" ref="BO3:BO35" si="11">AVERAGE(BC3:BN3)</f>
        <v>1289413.6666666667</v>
      </c>
      <c r="BQ3" s="38">
        <v>1996</v>
      </c>
      <c r="BR3" s="64" t="s">
        <v>43</v>
      </c>
      <c r="BS3" s="68">
        <f>D3</f>
        <v>1147683</v>
      </c>
      <c r="BT3" s="146">
        <v>1996</v>
      </c>
      <c r="BU3" s="63">
        <f>BS3</f>
        <v>1147683</v>
      </c>
      <c r="BV3" s="84">
        <f>BS4</f>
        <v>1153099</v>
      </c>
      <c r="BW3" s="63">
        <f>BS5</f>
        <v>1154551</v>
      </c>
      <c r="BX3" s="63">
        <f>BS6</f>
        <v>1147187</v>
      </c>
      <c r="BY3" s="63">
        <f>BS7</f>
        <v>1130742</v>
      </c>
      <c r="BZ3" s="63">
        <f>BS8</f>
        <v>1126717</v>
      </c>
      <c r="CA3" s="84">
        <f>BS9</f>
        <v>1127359</v>
      </c>
      <c r="CB3" s="63">
        <f>BS10</f>
        <v>1129401</v>
      </c>
      <c r="CC3" s="63">
        <f>BS11</f>
        <v>1129411</v>
      </c>
      <c r="CD3" s="63">
        <f>BS12</f>
        <v>1137305</v>
      </c>
      <c r="CE3" s="63">
        <f>BS13</f>
        <v>1143634</v>
      </c>
      <c r="CF3" s="63">
        <f>BS14</f>
        <v>1169763</v>
      </c>
      <c r="CG3" s="63">
        <f t="shared" ref="CG3:CG45" si="12">AVERAGE(BU3:CF3)</f>
        <v>1141404.3333333333</v>
      </c>
      <c r="CI3" s="38">
        <v>1996</v>
      </c>
      <c r="CJ3" s="64">
        <v>1</v>
      </c>
      <c r="CK3" s="68">
        <f>I3</f>
        <v>0</v>
      </c>
      <c r="CL3" s="101">
        <v>1996</v>
      </c>
      <c r="CM3" s="63">
        <f>CK3</f>
        <v>0</v>
      </c>
      <c r="CN3" s="63">
        <f>CK4</f>
        <v>0</v>
      </c>
      <c r="CO3" s="63">
        <f>CK5</f>
        <v>0</v>
      </c>
      <c r="CP3" s="63">
        <f>CK6</f>
        <v>0</v>
      </c>
      <c r="CQ3" s="63">
        <f>CK7</f>
        <v>0</v>
      </c>
      <c r="CR3" s="63">
        <f>CK8</f>
        <v>0</v>
      </c>
      <c r="CS3" s="63">
        <f>CK9</f>
        <v>0</v>
      </c>
      <c r="CT3" s="63">
        <f>CK10</f>
        <v>0</v>
      </c>
      <c r="CU3" s="63">
        <f>CK11</f>
        <v>0</v>
      </c>
      <c r="CV3" s="63">
        <f>CK12</f>
        <v>0</v>
      </c>
      <c r="CW3" s="63">
        <f>CK13</f>
        <v>0</v>
      </c>
      <c r="CX3" s="63">
        <f>CK14</f>
        <v>0</v>
      </c>
      <c r="CY3" s="63">
        <f t="shared" ref="CY3:CY35" si="13">AVERAGE(CM3:CX3)</f>
        <v>0</v>
      </c>
      <c r="DA3" s="38">
        <v>1996</v>
      </c>
      <c r="DB3" s="64">
        <v>1</v>
      </c>
      <c r="DC3" s="68"/>
      <c r="DD3" s="148">
        <v>1996</v>
      </c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</row>
    <row r="4" spans="1:121" s="36" customFormat="1">
      <c r="A4" s="38">
        <v>1996</v>
      </c>
      <c r="B4" s="64">
        <v>2</v>
      </c>
      <c r="C4" s="5">
        <f t="shared" ref="C4:C66" si="14">SUM(D4:H4)</f>
        <v>1302498</v>
      </c>
      <c r="D4" s="5">
        <f>[2]RC!$E42</f>
        <v>1153099</v>
      </c>
      <c r="E4" s="5">
        <f>[2]CC!$E42</f>
        <v>128504</v>
      </c>
      <c r="F4" s="5">
        <f>[2]IC!$E42</f>
        <v>2985</v>
      </c>
      <c r="G4" s="5">
        <f>[2]SHL!$E42</f>
        <v>2362</v>
      </c>
      <c r="H4" s="5">
        <f>[2]SPA!$E42</f>
        <v>15548</v>
      </c>
      <c r="I4" s="152"/>
      <c r="J4" s="35"/>
      <c r="K4" s="35"/>
      <c r="L4" s="35"/>
      <c r="M4" s="35"/>
      <c r="N4" s="35"/>
      <c r="O4" s="35"/>
      <c r="P4" s="35"/>
      <c r="R4" s="36">
        <v>1996</v>
      </c>
      <c r="S4" s="36">
        <f t="shared" si="2"/>
        <v>2</v>
      </c>
      <c r="T4" s="37">
        <f t="shared" si="3"/>
        <v>13899</v>
      </c>
      <c r="U4" s="37">
        <f>[3]SEB!Q259</f>
        <v>12127</v>
      </c>
      <c r="V4" s="37">
        <f>[3]SEB!R259</f>
        <v>1536</v>
      </c>
      <c r="W4" s="37">
        <f>[3]SEB!S259</f>
        <v>0</v>
      </c>
      <c r="X4" s="37">
        <f>[3]SEB!T259</f>
        <v>32</v>
      </c>
      <c r="Y4" s="37">
        <f>[3]SEB!U259</f>
        <v>204</v>
      </c>
      <c r="AA4" s="38">
        <v>1996</v>
      </c>
      <c r="AB4" s="39">
        <f t="shared" si="4"/>
        <v>2</v>
      </c>
      <c r="AC4" s="37">
        <f t="shared" ref="AC4:AC67" si="15">SUM(AD4:AH4)</f>
        <v>1288599</v>
      </c>
      <c r="AD4" s="37">
        <f t="shared" si="5"/>
        <v>1140972</v>
      </c>
      <c r="AE4" s="37">
        <f t="shared" si="6"/>
        <v>126968</v>
      </c>
      <c r="AF4" s="37">
        <f t="shared" si="7"/>
        <v>2985</v>
      </c>
      <c r="AG4" s="37">
        <f t="shared" si="8"/>
        <v>2330</v>
      </c>
      <c r="AH4" s="37">
        <f t="shared" si="9"/>
        <v>15344</v>
      </c>
      <c r="AJ4" s="38">
        <v>1996</v>
      </c>
      <c r="AK4" s="41">
        <f t="shared" si="10"/>
        <v>2</v>
      </c>
      <c r="AL4" s="90"/>
      <c r="AM4" s="91"/>
      <c r="AN4" s="92"/>
      <c r="AO4" s="92"/>
      <c r="AP4" s="92"/>
      <c r="AQ4" s="92"/>
      <c r="AR4" s="93"/>
      <c r="AS4" s="93"/>
      <c r="AT4" s="93"/>
      <c r="AY4" s="38">
        <v>1996</v>
      </c>
      <c r="AZ4" s="64">
        <v>2</v>
      </c>
      <c r="BA4" s="68">
        <f t="shared" ref="BA4:BA67" si="16">SUM(D4:F4,H4)</f>
        <v>1300136</v>
      </c>
      <c r="BB4" s="101">
        <f>BB3+1</f>
        <v>1997</v>
      </c>
      <c r="BC4" s="63">
        <f>BA15</f>
        <v>1322671</v>
      </c>
      <c r="BD4" s="84">
        <f>BA16</f>
        <v>1326197</v>
      </c>
      <c r="BE4" s="63">
        <f>BA17</f>
        <v>1328498</v>
      </c>
      <c r="BF4" s="63">
        <f>BA18</f>
        <v>1317095</v>
      </c>
      <c r="BG4" s="63">
        <f>BA19</f>
        <v>1302703</v>
      </c>
      <c r="BH4" s="63">
        <f>BA20</f>
        <v>1300019</v>
      </c>
      <c r="BI4" s="84">
        <f>BA21</f>
        <v>1289511</v>
      </c>
      <c r="BJ4" s="63">
        <f>BA22</f>
        <v>1307683</v>
      </c>
      <c r="BK4" s="63">
        <f>BA23</f>
        <v>1300493</v>
      </c>
      <c r="BL4" s="63">
        <f>BA24</f>
        <v>1305947</v>
      </c>
      <c r="BM4" s="63">
        <f>BA25</f>
        <v>1320601</v>
      </c>
      <c r="BN4" s="63">
        <f>BA26</f>
        <v>1332215</v>
      </c>
      <c r="BO4" s="63">
        <f t="shared" si="11"/>
        <v>1312802.75</v>
      </c>
      <c r="BP4" s="40"/>
      <c r="BQ4" s="38">
        <v>1996</v>
      </c>
      <c r="BR4" s="64" t="s">
        <v>44</v>
      </c>
      <c r="BS4" s="68">
        <f t="shared" ref="BS4:BS67" si="17">D4</f>
        <v>1153099</v>
      </c>
      <c r="BT4" s="146">
        <f>BT3+1</f>
        <v>1997</v>
      </c>
      <c r="BU4" s="63">
        <f>BS15</f>
        <v>1172349</v>
      </c>
      <c r="BV4" s="84">
        <f>BS16</f>
        <v>1175214</v>
      </c>
      <c r="BW4" s="63">
        <f>BS17</f>
        <v>1177744</v>
      </c>
      <c r="BX4" s="63">
        <f>BS18</f>
        <v>1166545</v>
      </c>
      <c r="BY4" s="63">
        <f>BS19</f>
        <v>1152086</v>
      </c>
      <c r="BZ4" s="63">
        <f>BS20</f>
        <v>1148160</v>
      </c>
      <c r="CA4" s="84">
        <f>BS21</f>
        <v>1139212</v>
      </c>
      <c r="CB4" s="63">
        <f>BS22</f>
        <v>1154794</v>
      </c>
      <c r="CC4" s="63">
        <f>BS23</f>
        <v>1148152</v>
      </c>
      <c r="CD4" s="63">
        <f>BS24</f>
        <v>1153231</v>
      </c>
      <c r="CE4" s="63">
        <f>BS25</f>
        <v>1167173</v>
      </c>
      <c r="CF4" s="63">
        <f>BS26</f>
        <v>1178620</v>
      </c>
      <c r="CG4" s="63">
        <f t="shared" si="12"/>
        <v>1161106.6666666667</v>
      </c>
      <c r="CI4" s="38">
        <v>1996</v>
      </c>
      <c r="CJ4" s="64">
        <v>2</v>
      </c>
      <c r="CK4" s="68">
        <f t="shared" ref="CK4:CK67" si="18">I4</f>
        <v>0</v>
      </c>
      <c r="CL4" s="101">
        <f>CL3+1</f>
        <v>1997</v>
      </c>
      <c r="CM4" s="63">
        <f>CK15</f>
        <v>0</v>
      </c>
      <c r="CN4" s="63">
        <f>CK16</f>
        <v>0</v>
      </c>
      <c r="CO4" s="63">
        <f>CK17</f>
        <v>0</v>
      </c>
      <c r="CP4" s="63">
        <f>CK18</f>
        <v>0</v>
      </c>
      <c r="CQ4" s="63">
        <f>CK19</f>
        <v>0</v>
      </c>
      <c r="CR4" s="63">
        <f>CK20</f>
        <v>0</v>
      </c>
      <c r="CS4" s="63">
        <f>CK21</f>
        <v>0</v>
      </c>
      <c r="CT4" s="63">
        <f>CK22</f>
        <v>0</v>
      </c>
      <c r="CU4" s="63">
        <f>CK23</f>
        <v>0</v>
      </c>
      <c r="CV4" s="63">
        <f>CK24</f>
        <v>0</v>
      </c>
      <c r="CW4" s="63">
        <f>CK25</f>
        <v>0</v>
      </c>
      <c r="CX4" s="63">
        <f>CK26</f>
        <v>0</v>
      </c>
      <c r="CY4" s="63">
        <f t="shared" si="13"/>
        <v>0</v>
      </c>
      <c r="DA4" s="38">
        <v>1996</v>
      </c>
      <c r="DB4" s="64">
        <v>2</v>
      </c>
      <c r="DC4" s="68"/>
      <c r="DD4" s="148">
        <f>DD3+1</f>
        <v>1997</v>
      </c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</row>
    <row r="5" spans="1:121" s="36" customFormat="1">
      <c r="A5" s="38">
        <v>1996</v>
      </c>
      <c r="B5" s="64">
        <v>3</v>
      </c>
      <c r="C5" s="5">
        <f t="shared" si="14"/>
        <v>1303690</v>
      </c>
      <c r="D5" s="5">
        <f>[2]RC!$E43</f>
        <v>1154551</v>
      </c>
      <c r="E5" s="5">
        <f>[2]CC!$E43</f>
        <v>128247</v>
      </c>
      <c r="F5" s="5">
        <f>[2]IC!$E43</f>
        <v>2987</v>
      </c>
      <c r="G5" s="5">
        <f>[2]SHL!$E43</f>
        <v>2384</v>
      </c>
      <c r="H5" s="5">
        <f>[2]SPA!$E43</f>
        <v>15521</v>
      </c>
      <c r="I5" s="152"/>
      <c r="J5" s="35"/>
      <c r="K5" s="35"/>
      <c r="L5" s="35"/>
      <c r="M5" s="35"/>
      <c r="N5" s="35"/>
      <c r="O5" s="35"/>
      <c r="P5" s="35"/>
      <c r="R5" s="36">
        <v>1996</v>
      </c>
      <c r="S5" s="36">
        <f t="shared" si="2"/>
        <v>3</v>
      </c>
      <c r="T5" s="37">
        <f t="shared" si="3"/>
        <v>12096</v>
      </c>
      <c r="U5" s="37">
        <f>[3]SEB!Q260</f>
        <v>10576</v>
      </c>
      <c r="V5" s="37">
        <f>[3]SEB!R260</f>
        <v>1306</v>
      </c>
      <c r="W5" s="37">
        <f>[3]SEB!S260</f>
        <v>0</v>
      </c>
      <c r="X5" s="37">
        <f>[3]SEB!T260</f>
        <v>32</v>
      </c>
      <c r="Y5" s="37">
        <f>[3]SEB!U260</f>
        <v>182</v>
      </c>
      <c r="AA5" s="38">
        <v>1996</v>
      </c>
      <c r="AB5" s="39">
        <f t="shared" si="4"/>
        <v>3</v>
      </c>
      <c r="AC5" s="37">
        <f t="shared" si="15"/>
        <v>1291594</v>
      </c>
      <c r="AD5" s="37">
        <f t="shared" si="5"/>
        <v>1143975</v>
      </c>
      <c r="AE5" s="37">
        <f t="shared" si="6"/>
        <v>126941</v>
      </c>
      <c r="AF5" s="37">
        <f t="shared" si="7"/>
        <v>2987</v>
      </c>
      <c r="AG5" s="37">
        <f t="shared" si="8"/>
        <v>2352</v>
      </c>
      <c r="AH5" s="37">
        <f t="shared" si="9"/>
        <v>15339</v>
      </c>
      <c r="AJ5" s="38">
        <v>1996</v>
      </c>
      <c r="AK5" s="41">
        <f t="shared" si="10"/>
        <v>3</v>
      </c>
      <c r="AL5" s="90"/>
      <c r="AM5" s="91"/>
      <c r="AN5" s="92"/>
      <c r="AO5" s="92"/>
      <c r="AP5" s="92"/>
      <c r="AQ5" s="92"/>
      <c r="AR5" s="93"/>
      <c r="AS5" s="93"/>
      <c r="AT5" s="93"/>
      <c r="AX5" s="40"/>
      <c r="AY5" s="38">
        <v>1996</v>
      </c>
      <c r="AZ5" s="64">
        <v>3</v>
      </c>
      <c r="BA5" s="68">
        <f t="shared" si="16"/>
        <v>1301306</v>
      </c>
      <c r="BB5" s="101">
        <f t="shared" ref="BB5:BB47" si="19">BB4+1</f>
        <v>1998</v>
      </c>
      <c r="BC5" s="63">
        <f>BA27</f>
        <v>1340197</v>
      </c>
      <c r="BD5" s="63">
        <f>BA28</f>
        <v>1345013</v>
      </c>
      <c r="BE5" s="84">
        <f>BA29</f>
        <v>1346867</v>
      </c>
      <c r="BF5" s="63">
        <f>BA30</f>
        <v>1339426</v>
      </c>
      <c r="BG5" s="63">
        <f>BA31</f>
        <v>1328187</v>
      </c>
      <c r="BH5" s="63">
        <f>BA32</f>
        <v>1326500</v>
      </c>
      <c r="BI5" s="84">
        <f>BA33</f>
        <v>1328659</v>
      </c>
      <c r="BJ5" s="63">
        <f>BA34</f>
        <v>1330028</v>
      </c>
      <c r="BK5" s="63">
        <f>BA35</f>
        <v>1331858</v>
      </c>
      <c r="BL5" s="63">
        <f>BA36</f>
        <v>1337026</v>
      </c>
      <c r="BM5" s="63">
        <f>BA37</f>
        <v>1345787</v>
      </c>
      <c r="BN5" s="63">
        <f>BA38</f>
        <v>1356713</v>
      </c>
      <c r="BO5" s="63">
        <f t="shared" si="11"/>
        <v>1338021.75</v>
      </c>
      <c r="BP5" s="40"/>
      <c r="BQ5" s="38">
        <v>1996</v>
      </c>
      <c r="BR5" s="64" t="s">
        <v>45</v>
      </c>
      <c r="BS5" s="68">
        <f t="shared" si="17"/>
        <v>1154551</v>
      </c>
      <c r="BT5" s="146">
        <f t="shared" ref="BT5:BT47" si="20">BT4+1</f>
        <v>1998</v>
      </c>
      <c r="BU5" s="63">
        <f>BS27</f>
        <v>1186498</v>
      </c>
      <c r="BV5" s="63">
        <f>BS28</f>
        <v>1190538</v>
      </c>
      <c r="BW5" s="84">
        <f>BS29</f>
        <v>1192054</v>
      </c>
      <c r="BX5" s="63">
        <f>BS30</f>
        <v>1184454</v>
      </c>
      <c r="BY5" s="63">
        <f>BS31</f>
        <v>1172785</v>
      </c>
      <c r="BZ5" s="63">
        <f>BS32</f>
        <v>1170842</v>
      </c>
      <c r="CA5" s="84">
        <f>BS33</f>
        <v>1172763</v>
      </c>
      <c r="CB5" s="63">
        <f>BS34</f>
        <v>1173841</v>
      </c>
      <c r="CC5" s="63">
        <f>BS35</f>
        <v>1175429</v>
      </c>
      <c r="CD5" s="63">
        <f>BS36</f>
        <v>1179962</v>
      </c>
      <c r="CE5" s="63">
        <f>BS37</f>
        <v>1188443</v>
      </c>
      <c r="CF5" s="63">
        <f>BS38</f>
        <v>1199030</v>
      </c>
      <c r="CG5" s="63">
        <f t="shared" si="12"/>
        <v>1182219.9166666667</v>
      </c>
      <c r="CI5" s="38">
        <v>1996</v>
      </c>
      <c r="CJ5" s="64">
        <v>3</v>
      </c>
      <c r="CK5" s="68">
        <f t="shared" si="18"/>
        <v>0</v>
      </c>
      <c r="CL5" s="101">
        <f t="shared" ref="CL5:CL47" si="21">CL4+1</f>
        <v>1998</v>
      </c>
      <c r="CM5" s="63">
        <f>CK27</f>
        <v>0</v>
      </c>
      <c r="CN5" s="63">
        <f>CK28</f>
        <v>0</v>
      </c>
      <c r="CO5" s="63">
        <f>CK29</f>
        <v>742</v>
      </c>
      <c r="CP5" s="63">
        <f>CK30</f>
        <v>6815</v>
      </c>
      <c r="CQ5" s="63">
        <f>CK31</f>
        <v>13939</v>
      </c>
      <c r="CR5" s="63">
        <f>CK32</f>
        <v>16693</v>
      </c>
      <c r="CS5" s="63">
        <f>CK33</f>
        <v>16839</v>
      </c>
      <c r="CT5" s="63">
        <f>CK34</f>
        <v>18179</v>
      </c>
      <c r="CU5" s="63">
        <f>CK35</f>
        <v>16474</v>
      </c>
      <c r="CV5" s="63">
        <f>CK36</f>
        <v>18042</v>
      </c>
      <c r="CW5" s="63">
        <f>CK37</f>
        <v>17562</v>
      </c>
      <c r="CX5" s="63">
        <f>CK38</f>
        <v>17673</v>
      </c>
      <c r="CY5" s="63">
        <f t="shared" si="13"/>
        <v>11913.166666666666</v>
      </c>
      <c r="DA5" s="38">
        <v>1996</v>
      </c>
      <c r="DB5" s="64">
        <v>3</v>
      </c>
      <c r="DC5" s="68"/>
      <c r="DD5" s="148">
        <f t="shared" ref="DD5:DD47" si="22">DD4+1</f>
        <v>1998</v>
      </c>
      <c r="DE5" s="63">
        <f>DC27</f>
        <v>0</v>
      </c>
      <c r="DF5" s="63">
        <f>DC28</f>
        <v>0</v>
      </c>
      <c r="DG5" s="84">
        <f>DC29</f>
        <v>1500</v>
      </c>
      <c r="DH5" s="63">
        <f>DC30</f>
        <v>1580</v>
      </c>
      <c r="DI5" s="63">
        <f>DC31</f>
        <v>7291</v>
      </c>
      <c r="DJ5" s="63">
        <f>DC32</f>
        <v>11668</v>
      </c>
      <c r="DK5" s="63">
        <f>DC33</f>
        <v>12644</v>
      </c>
      <c r="DL5" s="63">
        <f>DC34</f>
        <v>13650</v>
      </c>
      <c r="DM5" s="63">
        <f>DC35</f>
        <v>12589</v>
      </c>
      <c r="DN5" s="63">
        <f>DC36</f>
        <v>11692</v>
      </c>
      <c r="DO5" s="63">
        <f>DC37</f>
        <v>8100</v>
      </c>
      <c r="DP5" s="63">
        <f>DC38</f>
        <v>6511</v>
      </c>
      <c r="DQ5" s="63"/>
    </row>
    <row r="6" spans="1:121" s="36" customFormat="1">
      <c r="A6" s="38">
        <v>1996</v>
      </c>
      <c r="B6" s="64">
        <v>4</v>
      </c>
      <c r="C6" s="5">
        <f t="shared" si="14"/>
        <v>1296672</v>
      </c>
      <c r="D6" s="5">
        <f>[2]RC!$E44</f>
        <v>1147187</v>
      </c>
      <c r="E6" s="5">
        <f>[2]CC!$E44</f>
        <v>128550</v>
      </c>
      <c r="F6" s="5">
        <f>[2]IC!$E44</f>
        <v>2975</v>
      </c>
      <c r="G6" s="5">
        <f>[2]SHL!$E44</f>
        <v>2340</v>
      </c>
      <c r="H6" s="5">
        <f>[2]SPA!$E44</f>
        <v>15620</v>
      </c>
      <c r="I6" s="152"/>
      <c r="J6" s="35"/>
      <c r="K6" s="35"/>
      <c r="L6" s="35"/>
      <c r="M6" s="35"/>
      <c r="N6" s="35"/>
      <c r="O6" s="35"/>
      <c r="P6" s="35"/>
      <c r="R6" s="36">
        <v>1996</v>
      </c>
      <c r="S6" s="36">
        <f t="shared" si="2"/>
        <v>4</v>
      </c>
      <c r="T6" s="37">
        <f t="shared" si="3"/>
        <v>13470</v>
      </c>
      <c r="U6" s="37">
        <f>[3]SEB!Q261</f>
        <v>11738</v>
      </c>
      <c r="V6" s="37">
        <f>[3]SEB!R261</f>
        <v>1522</v>
      </c>
      <c r="W6" s="37">
        <f>[3]SEB!S261</f>
        <v>0</v>
      </c>
      <c r="X6" s="37">
        <f>[3]SEB!T261</f>
        <v>18</v>
      </c>
      <c r="Y6" s="37">
        <f>[3]SEB!U261</f>
        <v>192</v>
      </c>
      <c r="AA6" s="38">
        <v>1996</v>
      </c>
      <c r="AB6" s="39">
        <f t="shared" si="4"/>
        <v>4</v>
      </c>
      <c r="AC6" s="37">
        <f t="shared" si="15"/>
        <v>1283202</v>
      </c>
      <c r="AD6" s="37">
        <f t="shared" si="5"/>
        <v>1135449</v>
      </c>
      <c r="AE6" s="37">
        <f t="shared" si="6"/>
        <v>127028</v>
      </c>
      <c r="AF6" s="37">
        <f t="shared" si="7"/>
        <v>2975</v>
      </c>
      <c r="AG6" s="37">
        <f t="shared" si="8"/>
        <v>2322</v>
      </c>
      <c r="AH6" s="37">
        <f t="shared" si="9"/>
        <v>15428</v>
      </c>
      <c r="AJ6" s="38">
        <v>1996</v>
      </c>
      <c r="AK6" s="41">
        <f t="shared" si="10"/>
        <v>4</v>
      </c>
      <c r="AL6" s="90"/>
      <c r="AM6" s="91"/>
      <c r="AN6" s="92"/>
      <c r="AO6" s="92"/>
      <c r="AP6" s="92"/>
      <c r="AQ6" s="92"/>
      <c r="AR6" s="93"/>
      <c r="AS6" s="93"/>
      <c r="AT6" s="93"/>
      <c r="AX6" s="40"/>
      <c r="AY6" s="38">
        <v>1996</v>
      </c>
      <c r="AZ6" s="64">
        <v>4</v>
      </c>
      <c r="BA6" s="68">
        <f t="shared" si="16"/>
        <v>1294332</v>
      </c>
      <c r="BB6" s="101">
        <f t="shared" si="19"/>
        <v>1999</v>
      </c>
      <c r="BC6" s="84">
        <f>BA39</f>
        <v>1365798</v>
      </c>
      <c r="BD6" s="63">
        <f>BA40</f>
        <v>1371769</v>
      </c>
      <c r="BE6" s="63">
        <f>BA41</f>
        <v>1374112</v>
      </c>
      <c r="BF6" s="63">
        <f>BA42</f>
        <v>1368451</v>
      </c>
      <c r="BG6" s="63">
        <f>BA43</f>
        <v>1359939</v>
      </c>
      <c r="BH6" s="63">
        <f>BA44</f>
        <v>1357193</v>
      </c>
      <c r="BI6" s="63">
        <f>BA45</f>
        <v>1359262</v>
      </c>
      <c r="BJ6" s="84">
        <f>BA46</f>
        <v>1363991</v>
      </c>
      <c r="BK6" s="63">
        <f>BA47</f>
        <v>1366286</v>
      </c>
      <c r="BL6" s="63">
        <f>BA48</f>
        <v>1370769</v>
      </c>
      <c r="BM6" s="63">
        <f>BA49</f>
        <v>1380772</v>
      </c>
      <c r="BN6" s="63">
        <f>BA50</f>
        <v>1389466</v>
      </c>
      <c r="BO6" s="63">
        <f t="shared" si="11"/>
        <v>1368984</v>
      </c>
      <c r="BQ6" s="38">
        <v>1996</v>
      </c>
      <c r="BR6" s="64" t="s">
        <v>46</v>
      </c>
      <c r="BS6" s="68">
        <f t="shared" si="17"/>
        <v>1147187</v>
      </c>
      <c r="BT6" s="146">
        <f t="shared" si="20"/>
        <v>1999</v>
      </c>
      <c r="BU6" s="84">
        <f>BS39</f>
        <v>1207624</v>
      </c>
      <c r="BV6" s="118">
        <f>BS40</f>
        <v>1212931</v>
      </c>
      <c r="BW6" s="63">
        <f>BS41</f>
        <v>1214904</v>
      </c>
      <c r="BX6" s="63">
        <f>BS42</f>
        <v>1208871</v>
      </c>
      <c r="BY6" s="63">
        <f>BS43</f>
        <v>1199994</v>
      </c>
      <c r="BZ6" s="63">
        <f>BS44</f>
        <v>1197127</v>
      </c>
      <c r="CA6" s="63">
        <f>BS45</f>
        <v>1198682</v>
      </c>
      <c r="CB6" s="84">
        <f>BS46</f>
        <v>1202969</v>
      </c>
      <c r="CC6" s="63">
        <f>BS47</f>
        <v>1205087</v>
      </c>
      <c r="CD6" s="63">
        <f>BS48</f>
        <v>1209031</v>
      </c>
      <c r="CE6" s="63">
        <f>BS49</f>
        <v>1218613</v>
      </c>
      <c r="CF6" s="63">
        <f>BS50</f>
        <v>1226748</v>
      </c>
      <c r="CG6" s="63">
        <f t="shared" si="12"/>
        <v>1208548.4166666667</v>
      </c>
      <c r="CI6" s="38">
        <v>1996</v>
      </c>
      <c r="CJ6" s="64">
        <v>4</v>
      </c>
      <c r="CK6" s="68">
        <f t="shared" si="18"/>
        <v>0</v>
      </c>
      <c r="CL6" s="101">
        <f t="shared" si="21"/>
        <v>1999</v>
      </c>
      <c r="CM6" s="84">
        <f>CK39</f>
        <v>16735</v>
      </c>
      <c r="CN6" s="63">
        <f>CK40</f>
        <v>16945</v>
      </c>
      <c r="CO6" s="63">
        <f>CK41</f>
        <v>17868</v>
      </c>
      <c r="CP6" s="63">
        <f>CK42</f>
        <v>21667</v>
      </c>
      <c r="CQ6" s="63">
        <f>CK43</f>
        <v>26596</v>
      </c>
      <c r="CR6" s="63">
        <f>CK44</f>
        <v>27140</v>
      </c>
      <c r="CS6" s="63">
        <f>CK45</f>
        <v>27678</v>
      </c>
      <c r="CT6" s="63">
        <f>CK46</f>
        <v>28893</v>
      </c>
      <c r="CU6" s="63">
        <f>CK47</f>
        <v>28665</v>
      </c>
      <c r="CV6" s="63">
        <f>CK48</f>
        <v>28242</v>
      </c>
      <c r="CW6" s="63">
        <f>CK49</f>
        <v>29250</v>
      </c>
      <c r="CX6" s="63">
        <f>CK50</f>
        <v>28465</v>
      </c>
      <c r="CY6" s="63">
        <f t="shared" si="13"/>
        <v>24845.333333333332</v>
      </c>
      <c r="DA6" s="38">
        <v>1996</v>
      </c>
      <c r="DB6" s="64">
        <v>4</v>
      </c>
      <c r="DC6" s="68"/>
      <c r="DD6" s="148">
        <f t="shared" si="22"/>
        <v>1999</v>
      </c>
      <c r="DE6" s="84">
        <f>DC39</f>
        <v>5107</v>
      </c>
      <c r="DF6" s="63">
        <f>DC40</f>
        <v>2217</v>
      </c>
      <c r="DG6" s="63">
        <f>DC41</f>
        <v>3193</v>
      </c>
      <c r="DH6" s="63">
        <f>DC42</f>
        <v>5023</v>
      </c>
      <c r="DI6" s="63">
        <f>DC43</f>
        <v>13912</v>
      </c>
      <c r="DJ6" s="63">
        <f>DC44</f>
        <v>18970</v>
      </c>
      <c r="DK6" s="63">
        <f>DC45</f>
        <v>20783</v>
      </c>
      <c r="DL6" s="63">
        <f>DC46</f>
        <v>21695</v>
      </c>
      <c r="DM6" s="63">
        <f>DC47</f>
        <v>21905</v>
      </c>
      <c r="DN6" s="63">
        <f>DC48</f>
        <v>21433</v>
      </c>
      <c r="DO6" s="63">
        <f>DC49</f>
        <v>16821</v>
      </c>
      <c r="DP6" s="63">
        <f>DC50</f>
        <v>10487</v>
      </c>
      <c r="DQ6" s="63">
        <f t="shared" ref="DQ6:DQ32" si="23">AVERAGE(DE6:DP6)</f>
        <v>13462.166666666666</v>
      </c>
    </row>
    <row r="7" spans="1:121" s="36" customFormat="1">
      <c r="A7" s="38">
        <v>1996</v>
      </c>
      <c r="B7" s="64">
        <v>5</v>
      </c>
      <c r="C7" s="5">
        <f t="shared" si="14"/>
        <v>1280207</v>
      </c>
      <c r="D7" s="5">
        <f>[2]RC!$E45</f>
        <v>1130742</v>
      </c>
      <c r="E7" s="5">
        <f>[2]CC!$E45</f>
        <v>128664</v>
      </c>
      <c r="F7" s="5">
        <f>[2]IC!$E45</f>
        <v>2951</v>
      </c>
      <c r="G7" s="5">
        <f>[2]SHL!$E45</f>
        <v>2322</v>
      </c>
      <c r="H7" s="5">
        <f>[2]SPA!$E45</f>
        <v>15528</v>
      </c>
      <c r="I7" s="152"/>
      <c r="J7" s="35"/>
      <c r="K7" s="35"/>
      <c r="L7" s="35"/>
      <c r="M7" s="35"/>
      <c r="N7" s="35"/>
      <c r="O7" s="35"/>
      <c r="P7" s="35"/>
      <c r="R7" s="36">
        <v>1996</v>
      </c>
      <c r="S7" s="36">
        <f t="shared" si="2"/>
        <v>5</v>
      </c>
      <c r="T7" s="37">
        <f t="shared" si="3"/>
        <v>11257</v>
      </c>
      <c r="U7" s="37">
        <f>[3]SEB!Q262</f>
        <v>9715</v>
      </c>
      <c r="V7" s="37">
        <f>[3]SEB!R262</f>
        <v>1341</v>
      </c>
      <c r="W7" s="37">
        <f>[3]SEB!S262</f>
        <v>0</v>
      </c>
      <c r="X7" s="37">
        <f>[3]SEB!T262</f>
        <v>18</v>
      </c>
      <c r="Y7" s="37">
        <f>[3]SEB!U262</f>
        <v>183</v>
      </c>
      <c r="AA7" s="38">
        <v>1996</v>
      </c>
      <c r="AB7" s="39">
        <f t="shared" si="4"/>
        <v>5</v>
      </c>
      <c r="AC7" s="37">
        <f t="shared" si="15"/>
        <v>1268950</v>
      </c>
      <c r="AD7" s="37">
        <f t="shared" si="5"/>
        <v>1121027</v>
      </c>
      <c r="AE7" s="37">
        <f t="shared" si="6"/>
        <v>127323</v>
      </c>
      <c r="AF7" s="37">
        <f t="shared" si="7"/>
        <v>2951</v>
      </c>
      <c r="AG7" s="37">
        <f t="shared" si="8"/>
        <v>2304</v>
      </c>
      <c r="AH7" s="37">
        <f t="shared" si="9"/>
        <v>15345</v>
      </c>
      <c r="AJ7" s="38">
        <v>1996</v>
      </c>
      <c r="AK7" s="41">
        <f t="shared" si="10"/>
        <v>5</v>
      </c>
      <c r="AL7" s="90"/>
      <c r="AM7" s="91"/>
      <c r="AN7" s="92"/>
      <c r="AO7" s="92"/>
      <c r="AP7" s="92"/>
      <c r="AQ7" s="92"/>
      <c r="AR7" s="93"/>
      <c r="AS7" s="93"/>
      <c r="AT7" s="93"/>
      <c r="AX7" s="40"/>
      <c r="AY7" s="38">
        <v>1996</v>
      </c>
      <c r="AZ7" s="64">
        <v>5</v>
      </c>
      <c r="BA7" s="68">
        <f t="shared" si="16"/>
        <v>1277885</v>
      </c>
      <c r="BB7" s="101">
        <f t="shared" si="19"/>
        <v>2000</v>
      </c>
      <c r="BC7" s="84">
        <f>BA51</f>
        <v>1396601</v>
      </c>
      <c r="BD7" s="63">
        <f>BA52</f>
        <v>1402730</v>
      </c>
      <c r="BE7" s="63">
        <f>BA53</f>
        <v>1406196</v>
      </c>
      <c r="BF7" s="63">
        <f>BA54</f>
        <v>1402357</v>
      </c>
      <c r="BG7" s="63">
        <f>BA55</f>
        <v>1395545</v>
      </c>
      <c r="BH7" s="63">
        <f>BA56</f>
        <v>1395758</v>
      </c>
      <c r="BI7" s="63">
        <f>BA57</f>
        <v>1399112</v>
      </c>
      <c r="BJ7" s="84">
        <f>BA58</f>
        <v>1401378</v>
      </c>
      <c r="BK7" s="63">
        <f>BA59</f>
        <v>1406417</v>
      </c>
      <c r="BL7" s="63">
        <f>BA60</f>
        <v>1410296</v>
      </c>
      <c r="BM7" s="63">
        <f>BA61</f>
        <v>1419670</v>
      </c>
      <c r="BN7" s="63">
        <f>BA62</f>
        <v>1427527</v>
      </c>
      <c r="BO7" s="63">
        <f t="shared" si="11"/>
        <v>1405298.9166666667</v>
      </c>
      <c r="BQ7" s="38">
        <v>1996</v>
      </c>
      <c r="BR7" s="64" t="s">
        <v>47</v>
      </c>
      <c r="BS7" s="68">
        <f t="shared" si="17"/>
        <v>1130742</v>
      </c>
      <c r="BT7" s="146">
        <f t="shared" si="20"/>
        <v>2000</v>
      </c>
      <c r="BU7" s="84">
        <f>BS51</f>
        <v>1233833</v>
      </c>
      <c r="BV7" s="118">
        <f>BS52</f>
        <v>1239587</v>
      </c>
      <c r="BW7" s="63">
        <f>BS53</f>
        <v>1242839</v>
      </c>
      <c r="BX7" s="63">
        <f>BS54</f>
        <v>1238547</v>
      </c>
      <c r="BY7" s="63">
        <f>BS55</f>
        <v>1231447</v>
      </c>
      <c r="BZ7" s="63">
        <f>BS56</f>
        <v>1231373</v>
      </c>
      <c r="CA7" s="63">
        <f>BS57</f>
        <v>1234439</v>
      </c>
      <c r="CB7" s="84">
        <f>BS58</f>
        <v>1236382</v>
      </c>
      <c r="CC7" s="63">
        <f>BS59</f>
        <v>1239364</v>
      </c>
      <c r="CD7" s="63">
        <f>BS60</f>
        <v>1244291</v>
      </c>
      <c r="CE7" s="63">
        <f>BS61</f>
        <v>1253524</v>
      </c>
      <c r="CF7" s="63">
        <f>BS62</f>
        <v>1261216</v>
      </c>
      <c r="CG7" s="63">
        <f t="shared" si="12"/>
        <v>1240570.1666666667</v>
      </c>
      <c r="CI7" s="38">
        <v>1996</v>
      </c>
      <c r="CJ7" s="64">
        <v>5</v>
      </c>
      <c r="CK7" s="68">
        <f t="shared" si="18"/>
        <v>0</v>
      </c>
      <c r="CL7" s="101">
        <f t="shared" si="21"/>
        <v>2000</v>
      </c>
      <c r="CM7" s="84">
        <f>CK51</f>
        <v>25506</v>
      </c>
      <c r="CN7" s="63">
        <f>CK52</f>
        <v>28629</v>
      </c>
      <c r="CO7" s="63">
        <f>CK53</f>
        <v>27982</v>
      </c>
      <c r="CP7" s="63">
        <f>CK54</f>
        <v>30392</v>
      </c>
      <c r="CQ7" s="63">
        <f>CK55</f>
        <v>32921</v>
      </c>
      <c r="CR7" s="63">
        <f>CK56</f>
        <v>34299</v>
      </c>
      <c r="CS7" s="63">
        <f>CK57</f>
        <v>34737</v>
      </c>
      <c r="CT7" s="63">
        <f>CK58</f>
        <v>35837</v>
      </c>
      <c r="CU7" s="63">
        <f>CK59</f>
        <v>35872</v>
      </c>
      <c r="CV7" s="63">
        <f>CK60</f>
        <v>34729</v>
      </c>
      <c r="CW7" s="63">
        <f>CK61</f>
        <v>36600</v>
      </c>
      <c r="CX7" s="63">
        <f>CK62</f>
        <v>34072</v>
      </c>
      <c r="CY7" s="63">
        <f t="shared" si="13"/>
        <v>32631.333333333332</v>
      </c>
      <c r="DA7" s="38">
        <v>1996</v>
      </c>
      <c r="DB7" s="64">
        <v>5</v>
      </c>
      <c r="DC7" s="68"/>
      <c r="DD7" s="148">
        <f t="shared" si="22"/>
        <v>2000</v>
      </c>
      <c r="DE7" s="84">
        <f>DC51</f>
        <v>7784</v>
      </c>
      <c r="DF7" s="63">
        <f>DC52</f>
        <v>3746</v>
      </c>
      <c r="DG7" s="63">
        <f>DC53</f>
        <v>5000</v>
      </c>
      <c r="DH7" s="63">
        <f>DC54</f>
        <v>7045</v>
      </c>
      <c r="DI7" s="63">
        <f>DC55</f>
        <v>17221</v>
      </c>
      <c r="DJ7" s="63">
        <f>DC56</f>
        <v>23974</v>
      </c>
      <c r="DK7" s="63">
        <f>DC57</f>
        <v>26072</v>
      </c>
      <c r="DL7" s="63">
        <f>DC58</f>
        <v>26889</v>
      </c>
      <c r="DM7" s="63">
        <f>DC59</f>
        <v>26291</v>
      </c>
      <c r="DN7" s="63">
        <f>DC60</f>
        <v>25728</v>
      </c>
      <c r="DO7" s="63">
        <f>DC61</f>
        <v>20562</v>
      </c>
      <c r="DP7" s="63">
        <f>DC62</f>
        <v>12245</v>
      </c>
      <c r="DQ7" s="63">
        <f t="shared" si="23"/>
        <v>16879.75</v>
      </c>
    </row>
    <row r="8" spans="1:121" s="36" customFormat="1">
      <c r="A8" s="38">
        <v>1996</v>
      </c>
      <c r="B8" s="64">
        <v>6</v>
      </c>
      <c r="C8" s="5">
        <f t="shared" si="14"/>
        <v>1276315</v>
      </c>
      <c r="D8" s="5">
        <f>[2]RC!$E46</f>
        <v>1126717</v>
      </c>
      <c r="E8" s="5">
        <f>[2]CC!$E46</f>
        <v>128856</v>
      </c>
      <c r="F8" s="5">
        <f>[2]IC!$E46</f>
        <v>2919</v>
      </c>
      <c r="G8" s="5">
        <f>[2]SHL!$E46</f>
        <v>2312</v>
      </c>
      <c r="H8" s="5">
        <f>[2]SPA!$E46</f>
        <v>15511</v>
      </c>
      <c r="I8" s="152"/>
      <c r="J8" s="35"/>
      <c r="K8" s="35"/>
      <c r="L8" s="35"/>
      <c r="M8" s="35"/>
      <c r="N8" s="35"/>
      <c r="O8" s="35"/>
      <c r="P8" s="35"/>
      <c r="R8" s="36">
        <v>1996</v>
      </c>
      <c r="S8" s="36">
        <f t="shared" si="2"/>
        <v>6</v>
      </c>
      <c r="T8" s="37">
        <f t="shared" si="3"/>
        <v>11946</v>
      </c>
      <c r="U8" s="37">
        <f>[3]SEB!Q263</f>
        <v>10319</v>
      </c>
      <c r="V8" s="37">
        <f>[3]SEB!R263</f>
        <v>1419</v>
      </c>
      <c r="W8" s="37">
        <f>[3]SEB!S263</f>
        <v>0</v>
      </c>
      <c r="X8" s="37">
        <f>[3]SEB!T263</f>
        <v>18</v>
      </c>
      <c r="Y8" s="37">
        <f>[3]SEB!U263</f>
        <v>190</v>
      </c>
      <c r="AA8" s="38">
        <v>1996</v>
      </c>
      <c r="AB8" s="39">
        <f t="shared" si="4"/>
        <v>6</v>
      </c>
      <c r="AC8" s="37">
        <f t="shared" si="15"/>
        <v>1264369</v>
      </c>
      <c r="AD8" s="37">
        <f t="shared" si="5"/>
        <v>1116398</v>
      </c>
      <c r="AE8" s="37">
        <f t="shared" si="6"/>
        <v>127437</v>
      </c>
      <c r="AF8" s="37">
        <f t="shared" si="7"/>
        <v>2919</v>
      </c>
      <c r="AG8" s="37">
        <f t="shared" si="8"/>
        <v>2294</v>
      </c>
      <c r="AH8" s="37">
        <f t="shared" si="9"/>
        <v>15321</v>
      </c>
      <c r="AJ8" s="38">
        <v>1996</v>
      </c>
      <c r="AK8" s="41">
        <f t="shared" si="10"/>
        <v>6</v>
      </c>
      <c r="AL8" s="90"/>
      <c r="AM8" s="91"/>
      <c r="AN8" s="92"/>
      <c r="AO8" s="92"/>
      <c r="AP8" s="92"/>
      <c r="AQ8" s="92"/>
      <c r="AR8" s="93"/>
      <c r="AS8" s="93"/>
      <c r="AT8" s="93"/>
      <c r="AX8" s="40"/>
      <c r="AY8" s="38">
        <v>1996</v>
      </c>
      <c r="AZ8" s="64">
        <v>6</v>
      </c>
      <c r="BA8" s="68">
        <f t="shared" si="16"/>
        <v>1274003</v>
      </c>
      <c r="BB8" s="101">
        <f t="shared" si="19"/>
        <v>2001</v>
      </c>
      <c r="BC8" s="84">
        <f>BA63</f>
        <v>1435810</v>
      </c>
      <c r="BD8" s="63">
        <f>BA64</f>
        <v>1441263</v>
      </c>
      <c r="BE8" s="63">
        <f>BA65</f>
        <v>1443952</v>
      </c>
      <c r="BF8" s="63">
        <f>BA66</f>
        <v>1439173</v>
      </c>
      <c r="BG8" s="63">
        <f>BA67</f>
        <v>1432566</v>
      </c>
      <c r="BH8" s="63">
        <f>BA68</f>
        <v>1433294</v>
      </c>
      <c r="BI8" s="84">
        <f>BA69</f>
        <v>1435789</v>
      </c>
      <c r="BJ8" s="63">
        <f>BA70</f>
        <v>1437243</v>
      </c>
      <c r="BK8" s="63">
        <f>BA71</f>
        <v>1440799</v>
      </c>
      <c r="BL8" s="63">
        <f>BA72</f>
        <v>1443700</v>
      </c>
      <c r="BM8" s="63">
        <f>BA73</f>
        <v>1452573</v>
      </c>
      <c r="BN8" s="63">
        <f>BA74</f>
        <v>1459199</v>
      </c>
      <c r="BO8" s="63">
        <f t="shared" si="11"/>
        <v>1441280.0833333333</v>
      </c>
      <c r="BQ8" s="38">
        <v>1996</v>
      </c>
      <c r="BR8" s="64" t="s">
        <v>48</v>
      </c>
      <c r="BS8" s="68">
        <f t="shared" si="17"/>
        <v>1126717</v>
      </c>
      <c r="BT8" s="146">
        <f t="shared" si="20"/>
        <v>2001</v>
      </c>
      <c r="BU8" s="84">
        <f>BS63</f>
        <v>1269604</v>
      </c>
      <c r="BV8" s="118">
        <f>BS64</f>
        <v>1274846</v>
      </c>
      <c r="BW8" s="63">
        <f>BS65</f>
        <v>1277125</v>
      </c>
      <c r="BX8" s="63">
        <f>BS66</f>
        <v>1272206</v>
      </c>
      <c r="BY8" s="63">
        <f>BS67</f>
        <v>1265292</v>
      </c>
      <c r="BZ8" s="63">
        <f>BS68</f>
        <v>1265610</v>
      </c>
      <c r="CA8" s="84">
        <f>BS69</f>
        <v>1267591</v>
      </c>
      <c r="CB8" s="118">
        <f>BS70</f>
        <v>1268742</v>
      </c>
      <c r="CC8" s="63">
        <f>BS71</f>
        <v>1271610</v>
      </c>
      <c r="CD8" s="63">
        <f>BS72</f>
        <v>1274346</v>
      </c>
      <c r="CE8" s="63">
        <f>BS73</f>
        <v>1282833</v>
      </c>
      <c r="CF8" s="63">
        <f>BS74</f>
        <v>1288993</v>
      </c>
      <c r="CG8" s="63">
        <f t="shared" si="12"/>
        <v>1273233.1666666667</v>
      </c>
      <c r="CI8" s="38">
        <v>1996</v>
      </c>
      <c r="CJ8" s="64">
        <v>6</v>
      </c>
      <c r="CK8" s="68">
        <f t="shared" si="18"/>
        <v>0</v>
      </c>
      <c r="CL8" s="101">
        <f t="shared" si="21"/>
        <v>2001</v>
      </c>
      <c r="CM8" s="84">
        <f>CK63</f>
        <v>34735</v>
      </c>
      <c r="CN8" s="63">
        <f>CK64</f>
        <v>34243</v>
      </c>
      <c r="CO8" s="63">
        <f>CK65</f>
        <v>32798</v>
      </c>
      <c r="CP8" s="63">
        <f>CK66</f>
        <v>37300</v>
      </c>
      <c r="CQ8" s="63">
        <f>CK67</f>
        <v>39530</v>
      </c>
      <c r="CR8" s="63">
        <f>CK68</f>
        <v>39085</v>
      </c>
      <c r="CS8" s="63">
        <f>CK69</f>
        <v>39730</v>
      </c>
      <c r="CT8" s="63">
        <f>CK70</f>
        <v>39921</v>
      </c>
      <c r="CU8" s="63">
        <f>CK71</f>
        <v>39862</v>
      </c>
      <c r="CV8" s="63">
        <f>CK72</f>
        <v>39800</v>
      </c>
      <c r="CW8" s="63">
        <f>CK73</f>
        <v>40433</v>
      </c>
      <c r="CX8" s="63">
        <f>CK74</f>
        <v>38038</v>
      </c>
      <c r="CY8" s="63">
        <f t="shared" si="13"/>
        <v>37956.25</v>
      </c>
      <c r="DA8" s="38">
        <v>1996</v>
      </c>
      <c r="DB8" s="64">
        <v>6</v>
      </c>
      <c r="DC8" s="68"/>
      <c r="DD8" s="148">
        <f t="shared" si="22"/>
        <v>2001</v>
      </c>
      <c r="DE8" s="84">
        <f>DC63</f>
        <v>7063</v>
      </c>
      <c r="DF8" s="63">
        <f>DC64</f>
        <v>5089</v>
      </c>
      <c r="DG8" s="63">
        <f>DC65</f>
        <v>5214</v>
      </c>
      <c r="DH8" s="63">
        <f>DC66</f>
        <v>8160</v>
      </c>
      <c r="DI8" s="63">
        <f>DC67</f>
        <v>20185</v>
      </c>
      <c r="DJ8" s="63">
        <f>DC68</f>
        <v>27518</v>
      </c>
      <c r="DK8" s="63">
        <f>DC69</f>
        <v>29183</v>
      </c>
      <c r="DL8" s="63">
        <f>DC70</f>
        <v>29753</v>
      </c>
      <c r="DM8" s="63">
        <f>DC71</f>
        <v>28287</v>
      </c>
      <c r="DN8" s="63">
        <f>DC72</f>
        <v>28831</v>
      </c>
      <c r="DO8" s="63">
        <f>DC73</f>
        <v>22232</v>
      </c>
      <c r="DP8" s="63">
        <f>DC74</f>
        <v>15023</v>
      </c>
      <c r="DQ8" s="63">
        <f t="shared" si="23"/>
        <v>18878.166666666668</v>
      </c>
    </row>
    <row r="9" spans="1:121" s="36" customFormat="1">
      <c r="A9" s="38">
        <v>1996</v>
      </c>
      <c r="B9" s="64">
        <v>7</v>
      </c>
      <c r="C9" s="5">
        <f t="shared" si="14"/>
        <v>1278863</v>
      </c>
      <c r="D9" s="5">
        <f>[2]RC!$E47</f>
        <v>1127359</v>
      </c>
      <c r="E9" s="5">
        <f>[2]CC!$E47</f>
        <v>130687</v>
      </c>
      <c r="F9" s="5">
        <f>[2]IC!$E47</f>
        <v>2907</v>
      </c>
      <c r="G9" s="5">
        <f>[2]SHL!$E47</f>
        <v>2313</v>
      </c>
      <c r="H9" s="5">
        <f>[2]SPA!$E47</f>
        <v>15597</v>
      </c>
      <c r="I9" s="152"/>
      <c r="J9" s="35"/>
      <c r="K9" s="35"/>
      <c r="L9" s="35"/>
      <c r="M9" s="35"/>
      <c r="N9" s="35"/>
      <c r="O9" s="35"/>
      <c r="P9" s="35"/>
      <c r="R9" s="36">
        <v>1996</v>
      </c>
      <c r="S9" s="36">
        <f t="shared" si="2"/>
        <v>7</v>
      </c>
      <c r="T9" s="37">
        <f t="shared" si="3"/>
        <v>10675</v>
      </c>
      <c r="U9" s="37">
        <f>[3]SEB!Q264</f>
        <v>9191</v>
      </c>
      <c r="V9" s="37">
        <f>[3]SEB!R264</f>
        <v>1288</v>
      </c>
      <c r="W9" s="37">
        <f>[3]SEB!S264</f>
        <v>0</v>
      </c>
      <c r="X9" s="37">
        <f>[3]SEB!T264</f>
        <v>18</v>
      </c>
      <c r="Y9" s="37">
        <f>[3]SEB!U264</f>
        <v>178</v>
      </c>
      <c r="AA9" s="38">
        <v>1996</v>
      </c>
      <c r="AB9" s="39">
        <f t="shared" si="4"/>
        <v>7</v>
      </c>
      <c r="AC9" s="37">
        <f t="shared" si="15"/>
        <v>1268188</v>
      </c>
      <c r="AD9" s="37">
        <f t="shared" si="5"/>
        <v>1118168</v>
      </c>
      <c r="AE9" s="37">
        <f t="shared" si="6"/>
        <v>129399</v>
      </c>
      <c r="AF9" s="37">
        <f t="shared" si="7"/>
        <v>2907</v>
      </c>
      <c r="AG9" s="37">
        <f t="shared" si="8"/>
        <v>2295</v>
      </c>
      <c r="AH9" s="37">
        <f t="shared" si="9"/>
        <v>15419</v>
      </c>
      <c r="AJ9" s="38">
        <v>1996</v>
      </c>
      <c r="AK9" s="41">
        <f t="shared" si="10"/>
        <v>7</v>
      </c>
      <c r="AL9" s="90"/>
      <c r="AM9" s="91"/>
      <c r="AN9" s="92"/>
      <c r="AO9" s="92"/>
      <c r="AP9" s="92"/>
      <c r="AQ9" s="92"/>
      <c r="AR9" s="93"/>
      <c r="AS9" s="93"/>
      <c r="AT9" s="93"/>
      <c r="AX9" s="40"/>
      <c r="AY9" s="38">
        <v>1996</v>
      </c>
      <c r="AZ9" s="64">
        <v>7</v>
      </c>
      <c r="BA9" s="68">
        <f t="shared" si="16"/>
        <v>1276550</v>
      </c>
      <c r="BB9" s="101">
        <f t="shared" si="19"/>
        <v>2002</v>
      </c>
      <c r="BC9" s="84">
        <f>BA75</f>
        <v>1465099</v>
      </c>
      <c r="BD9" s="63">
        <f>BA76</f>
        <v>1472991</v>
      </c>
      <c r="BE9" s="63">
        <f>BA77</f>
        <v>1473875</v>
      </c>
      <c r="BF9" s="63">
        <f>BA78</f>
        <v>1468056</v>
      </c>
      <c r="BG9" s="63">
        <f>BA79</f>
        <v>1467121</v>
      </c>
      <c r="BH9" s="63">
        <f>BA80</f>
        <v>1467262</v>
      </c>
      <c r="BI9" s="84">
        <f>BA81</f>
        <v>1468620</v>
      </c>
      <c r="BJ9" s="63">
        <f>BA82</f>
        <v>1472651</v>
      </c>
      <c r="BK9" s="63">
        <f>BA83</f>
        <v>1475338</v>
      </c>
      <c r="BL9" s="63">
        <f>BA84</f>
        <v>1477288</v>
      </c>
      <c r="BM9" s="63">
        <f>BA85</f>
        <v>1484521</v>
      </c>
      <c r="BN9" s="63">
        <f>BA86</f>
        <v>1490372</v>
      </c>
      <c r="BO9" s="63">
        <f t="shared" si="11"/>
        <v>1473599.5</v>
      </c>
      <c r="BQ9" s="38">
        <v>1996</v>
      </c>
      <c r="BR9" s="64" t="s">
        <v>49</v>
      </c>
      <c r="BS9" s="68">
        <f t="shared" si="17"/>
        <v>1127359</v>
      </c>
      <c r="BT9" s="146">
        <f t="shared" si="20"/>
        <v>2002</v>
      </c>
      <c r="BU9" s="84">
        <f>BS75</f>
        <v>1294849</v>
      </c>
      <c r="BV9" s="118">
        <f>BS76</f>
        <v>1301998</v>
      </c>
      <c r="BW9" s="63">
        <f>BS77</f>
        <v>1302983</v>
      </c>
      <c r="BX9" s="63">
        <f>BS78</f>
        <v>1297434</v>
      </c>
      <c r="BY9" s="63">
        <f>BS79</f>
        <v>1294841</v>
      </c>
      <c r="BZ9" s="63">
        <f>BS80</f>
        <v>1295383</v>
      </c>
      <c r="CA9" s="84">
        <f>BS81</f>
        <v>1296698</v>
      </c>
      <c r="CB9" s="118">
        <f>BS82</f>
        <v>1299529</v>
      </c>
      <c r="CC9" s="63">
        <f>BS83</f>
        <v>1301799</v>
      </c>
      <c r="CD9" s="63">
        <f>BS84</f>
        <v>1304134</v>
      </c>
      <c r="CE9" s="63">
        <f>BS85</f>
        <v>1310475</v>
      </c>
      <c r="CF9" s="63">
        <f>BS86</f>
        <v>1316369</v>
      </c>
      <c r="CG9" s="63">
        <f t="shared" si="12"/>
        <v>1301374.3333333333</v>
      </c>
      <c r="CI9" s="38">
        <v>1996</v>
      </c>
      <c r="CJ9" s="64">
        <v>7</v>
      </c>
      <c r="CK9" s="68">
        <f t="shared" si="18"/>
        <v>0</v>
      </c>
      <c r="CL9" s="101">
        <f t="shared" si="21"/>
        <v>2002</v>
      </c>
      <c r="CM9" s="84">
        <f>CK75</f>
        <v>38436</v>
      </c>
      <c r="CN9" s="63">
        <f>CK76</f>
        <v>38476</v>
      </c>
      <c r="CO9" s="63">
        <f>CK77</f>
        <v>38718</v>
      </c>
      <c r="CP9" s="63">
        <f>CK78</f>
        <v>37990</v>
      </c>
      <c r="CQ9" s="63">
        <f>CK79</f>
        <v>46935</v>
      </c>
      <c r="CR9" s="63">
        <f>CK80</f>
        <v>42225</v>
      </c>
      <c r="CS9" s="63">
        <f>CK81</f>
        <v>47458</v>
      </c>
      <c r="CT9" s="63">
        <f>CK82</f>
        <v>46004</v>
      </c>
      <c r="CU9" s="63">
        <f>CK83</f>
        <v>46326</v>
      </c>
      <c r="CV9" s="63">
        <f>CK84</f>
        <v>43499</v>
      </c>
      <c r="CW9" s="63">
        <f>CK85</f>
        <v>48271</v>
      </c>
      <c r="CX9" s="63">
        <f>CK86</f>
        <v>44676</v>
      </c>
      <c r="CY9" s="63">
        <f t="shared" si="13"/>
        <v>43251.166666666664</v>
      </c>
      <c r="DA9" s="38">
        <v>1996</v>
      </c>
      <c r="DB9" s="64">
        <v>7</v>
      </c>
      <c r="DC9" s="68"/>
      <c r="DD9" s="148">
        <f t="shared" si="22"/>
        <v>2002</v>
      </c>
      <c r="DE9" s="84">
        <f>DC75</f>
        <v>8839</v>
      </c>
      <c r="DF9" s="63">
        <f>DC76</f>
        <v>6534</v>
      </c>
      <c r="DG9" s="63">
        <f>DC77</f>
        <v>5593</v>
      </c>
      <c r="DH9" s="63">
        <f>DC78</f>
        <v>8286</v>
      </c>
      <c r="DI9" s="63">
        <f>DC79</f>
        <v>20910</v>
      </c>
      <c r="DJ9" s="63">
        <f>DC80</f>
        <v>31575</v>
      </c>
      <c r="DK9" s="63">
        <f>DC81</f>
        <v>32756</v>
      </c>
      <c r="DL9" s="63">
        <f>DC82</f>
        <v>32184</v>
      </c>
      <c r="DM9" s="63">
        <f>DC83</f>
        <v>31770</v>
      </c>
      <c r="DN9" s="63">
        <f>DC84</f>
        <v>29453</v>
      </c>
      <c r="DO9" s="63">
        <f>DC85</f>
        <v>22126</v>
      </c>
      <c r="DP9" s="63">
        <f>DC86</f>
        <v>14725</v>
      </c>
      <c r="DQ9" s="63">
        <f t="shared" si="23"/>
        <v>20395.916666666668</v>
      </c>
    </row>
    <row r="10" spans="1:121" s="36" customFormat="1">
      <c r="A10" s="38">
        <v>1996</v>
      </c>
      <c r="B10" s="64">
        <v>8</v>
      </c>
      <c r="C10" s="5">
        <f t="shared" si="14"/>
        <v>1278421</v>
      </c>
      <c r="D10" s="5">
        <f>[2]RC!$E48</f>
        <v>1129401</v>
      </c>
      <c r="E10" s="5">
        <f>[2]CC!$E48</f>
        <v>128062</v>
      </c>
      <c r="F10" s="5">
        <f>[2]IC!$E48</f>
        <v>2866</v>
      </c>
      <c r="G10" s="5">
        <f>[2]SHL!$E48</f>
        <v>2310</v>
      </c>
      <c r="H10" s="5">
        <f>[2]SPA!$E48</f>
        <v>15782</v>
      </c>
      <c r="I10" s="152"/>
      <c r="J10" s="35"/>
      <c r="K10" s="35"/>
      <c r="L10" s="35"/>
      <c r="M10" s="35"/>
      <c r="N10" s="35"/>
      <c r="O10" s="35"/>
      <c r="P10" s="35"/>
      <c r="R10" s="36">
        <v>1996</v>
      </c>
      <c r="S10" s="36">
        <f t="shared" si="2"/>
        <v>8</v>
      </c>
      <c r="T10" s="37">
        <f t="shared" si="3"/>
        <v>12154</v>
      </c>
      <c r="U10" s="37">
        <f>[3]SEB!Q265</f>
        <v>10431</v>
      </c>
      <c r="V10" s="37">
        <f>[3]SEB!R265</f>
        <v>1518</v>
      </c>
      <c r="W10" s="37">
        <f>[3]SEB!S265</f>
        <v>0</v>
      </c>
      <c r="X10" s="37">
        <f>[3]SEB!T265</f>
        <v>18</v>
      </c>
      <c r="Y10" s="37">
        <f>[3]SEB!U265</f>
        <v>187</v>
      </c>
      <c r="AA10" s="38">
        <v>1996</v>
      </c>
      <c r="AB10" s="39">
        <f t="shared" si="4"/>
        <v>8</v>
      </c>
      <c r="AC10" s="37">
        <f t="shared" si="15"/>
        <v>1266267</v>
      </c>
      <c r="AD10" s="37">
        <f t="shared" si="5"/>
        <v>1118970</v>
      </c>
      <c r="AE10" s="37">
        <f t="shared" si="6"/>
        <v>126544</v>
      </c>
      <c r="AF10" s="37">
        <f t="shared" si="7"/>
        <v>2866</v>
      </c>
      <c r="AG10" s="37">
        <f t="shared" si="8"/>
        <v>2292</v>
      </c>
      <c r="AH10" s="37">
        <f t="shared" si="9"/>
        <v>15595</v>
      </c>
      <c r="AJ10" s="38">
        <v>1996</v>
      </c>
      <c r="AK10" s="41">
        <f t="shared" si="10"/>
        <v>8</v>
      </c>
      <c r="AL10" s="90"/>
      <c r="AM10" s="91"/>
      <c r="AN10" s="92"/>
      <c r="AO10" s="92"/>
      <c r="AP10" s="92"/>
      <c r="AQ10" s="92"/>
      <c r="AR10" s="93"/>
      <c r="AS10" s="93"/>
      <c r="AT10" s="93"/>
      <c r="AX10" s="40"/>
      <c r="AY10" s="38">
        <v>1996</v>
      </c>
      <c r="AZ10" s="64">
        <v>8</v>
      </c>
      <c r="BA10" s="68">
        <f t="shared" si="16"/>
        <v>1276111</v>
      </c>
      <c r="BB10" s="101">
        <f t="shared" si="19"/>
        <v>2003</v>
      </c>
      <c r="BC10" s="84">
        <f>BA87</f>
        <v>1496688</v>
      </c>
      <c r="BD10" s="63">
        <f>BA88</f>
        <v>1502391</v>
      </c>
      <c r="BE10" s="63">
        <f>BA89</f>
        <v>1505564</v>
      </c>
      <c r="BF10" s="63">
        <f>BA90</f>
        <v>1505532</v>
      </c>
      <c r="BG10" s="63">
        <f>BA91</f>
        <v>1503732</v>
      </c>
      <c r="BH10" s="63">
        <f>BA92</f>
        <v>1504504</v>
      </c>
      <c r="BI10" s="84">
        <f>BA93</f>
        <v>1507318</v>
      </c>
      <c r="BJ10" s="63">
        <f>BA94</f>
        <v>1510288</v>
      </c>
      <c r="BK10" s="63">
        <f>BA95</f>
        <v>1512323</v>
      </c>
      <c r="BL10" s="63">
        <f>BA96</f>
        <v>1515838</v>
      </c>
      <c r="BM10" s="63">
        <f>BA97</f>
        <v>1522213</v>
      </c>
      <c r="BN10" s="63">
        <f>BA98</f>
        <v>1526222</v>
      </c>
      <c r="BO10" s="63">
        <f t="shared" si="11"/>
        <v>1509384.4166666667</v>
      </c>
      <c r="BQ10" s="38">
        <v>1996</v>
      </c>
      <c r="BR10" s="64" t="s">
        <v>50</v>
      </c>
      <c r="BS10" s="68">
        <f t="shared" si="17"/>
        <v>1129401</v>
      </c>
      <c r="BT10" s="146">
        <f t="shared" si="20"/>
        <v>2003</v>
      </c>
      <c r="BU10" s="84">
        <f>BS87</f>
        <v>1322388</v>
      </c>
      <c r="BV10" s="118">
        <f>BS88</f>
        <v>1327540</v>
      </c>
      <c r="BW10" s="63">
        <f>BS89</f>
        <v>1330550</v>
      </c>
      <c r="BX10" s="63">
        <f>BS90</f>
        <v>1329175</v>
      </c>
      <c r="BY10" s="63">
        <f>BS91</f>
        <v>1327247</v>
      </c>
      <c r="BZ10" s="63">
        <f>BS92</f>
        <v>1328067</v>
      </c>
      <c r="CA10" s="84">
        <f>BS93</f>
        <v>1330368</v>
      </c>
      <c r="CB10" s="118">
        <f>BS94</f>
        <v>1332916</v>
      </c>
      <c r="CC10" s="63">
        <f>BS95</f>
        <v>1334628</v>
      </c>
      <c r="CD10" s="63">
        <f>BS96</f>
        <v>1337646</v>
      </c>
      <c r="CE10" s="63">
        <f>BS97</f>
        <v>1343487</v>
      </c>
      <c r="CF10" s="63">
        <f>BS98</f>
        <v>1347450</v>
      </c>
      <c r="CG10" s="63">
        <f t="shared" si="12"/>
        <v>1332621.8333333333</v>
      </c>
      <c r="CI10" s="38">
        <v>1996</v>
      </c>
      <c r="CJ10" s="64">
        <v>8</v>
      </c>
      <c r="CK10" s="68">
        <f t="shared" si="18"/>
        <v>0</v>
      </c>
      <c r="CL10" s="101">
        <f t="shared" si="21"/>
        <v>2003</v>
      </c>
      <c r="CM10" s="84">
        <f>CK87</f>
        <v>45128</v>
      </c>
      <c r="CN10" s="63">
        <f>CK88</f>
        <v>44762</v>
      </c>
      <c r="CO10" s="63">
        <f>CK89</f>
        <v>44485</v>
      </c>
      <c r="CP10" s="63">
        <f>CK90</f>
        <v>47206</v>
      </c>
      <c r="CQ10" s="63">
        <f>CK91</f>
        <v>49058</v>
      </c>
      <c r="CR10" s="63">
        <f>CK92</f>
        <v>49937</v>
      </c>
      <c r="CS10" s="63">
        <f>CK93</f>
        <v>50975</v>
      </c>
      <c r="CT10" s="63">
        <f>CK94</f>
        <v>49758</v>
      </c>
      <c r="CU10" s="63">
        <f>CK95</f>
        <v>51977</v>
      </c>
      <c r="CV10" s="63">
        <f>CK96</f>
        <v>51509</v>
      </c>
      <c r="CW10" s="63">
        <f>CK97</f>
        <v>50343</v>
      </c>
      <c r="CX10" s="63">
        <f>CK98</f>
        <v>48771</v>
      </c>
      <c r="CY10" s="63">
        <f t="shared" si="13"/>
        <v>48659.083333333336</v>
      </c>
      <c r="DA10" s="38">
        <v>1996</v>
      </c>
      <c r="DB10" s="64">
        <v>8</v>
      </c>
      <c r="DC10" s="68"/>
      <c r="DD10" s="148">
        <f t="shared" si="22"/>
        <v>2003</v>
      </c>
      <c r="DE10" s="84">
        <f>DC87</f>
        <v>9229</v>
      </c>
      <c r="DF10" s="63">
        <f>DC88</f>
        <v>5710</v>
      </c>
      <c r="DG10" s="63">
        <f>DC89</f>
        <v>5743</v>
      </c>
      <c r="DH10" s="63">
        <f>DC90</f>
        <v>8643</v>
      </c>
      <c r="DI10" s="63">
        <f>DC91</f>
        <v>21933</v>
      </c>
      <c r="DJ10" s="63">
        <f>DC92</f>
        <v>32016</v>
      </c>
      <c r="DK10" s="63">
        <f>DC93</f>
        <v>34193</v>
      </c>
      <c r="DL10" s="63">
        <f>DC94</f>
        <v>34841</v>
      </c>
      <c r="DM10" s="63">
        <f>DC95</f>
        <v>34380</v>
      </c>
      <c r="DN10" s="63">
        <f>DC96</f>
        <v>33307</v>
      </c>
      <c r="DO10" s="63">
        <f>DC97</f>
        <v>24709</v>
      </c>
      <c r="DP10" s="63">
        <f>DC98</f>
        <v>12479</v>
      </c>
      <c r="DQ10" s="63">
        <f t="shared" si="23"/>
        <v>21431.916666666668</v>
      </c>
    </row>
    <row r="11" spans="1:121" s="36" customFormat="1">
      <c r="A11" s="38">
        <v>1996</v>
      </c>
      <c r="B11" s="64">
        <v>9</v>
      </c>
      <c r="C11" s="5">
        <f t="shared" si="14"/>
        <v>1280444</v>
      </c>
      <c r="D11" s="5">
        <f>[2]RC!$E49</f>
        <v>1129411</v>
      </c>
      <c r="E11" s="5">
        <f>[2]CC!$E49</f>
        <v>130006</v>
      </c>
      <c r="F11" s="5">
        <f>[2]IC!$E49</f>
        <v>2880</v>
      </c>
      <c r="G11" s="5">
        <f>[2]SHL!$E49</f>
        <v>2303</v>
      </c>
      <c r="H11" s="5">
        <f>[2]SPA!$E49</f>
        <v>15844</v>
      </c>
      <c r="I11" s="152"/>
      <c r="J11" s="35"/>
      <c r="K11" s="35"/>
      <c r="L11" s="35"/>
      <c r="M11" s="35"/>
      <c r="N11" s="35"/>
      <c r="O11" s="35"/>
      <c r="P11" s="35"/>
      <c r="R11" s="36">
        <v>1996</v>
      </c>
      <c r="S11" s="36">
        <f t="shared" si="2"/>
        <v>9</v>
      </c>
      <c r="T11" s="37">
        <f t="shared" si="3"/>
        <v>11397</v>
      </c>
      <c r="U11" s="37">
        <f>[3]SEB!Q266</f>
        <v>9824</v>
      </c>
      <c r="V11" s="37">
        <f>[3]SEB!R266</f>
        <v>1373</v>
      </c>
      <c r="W11" s="37">
        <f>[3]SEB!S266</f>
        <v>0</v>
      </c>
      <c r="X11" s="37">
        <f>[3]SEB!T266</f>
        <v>18</v>
      </c>
      <c r="Y11" s="37">
        <f>[3]SEB!U266</f>
        <v>182</v>
      </c>
      <c r="AA11" s="38">
        <v>1996</v>
      </c>
      <c r="AB11" s="39">
        <f t="shared" si="4"/>
        <v>9</v>
      </c>
      <c r="AC11" s="37">
        <f t="shared" si="15"/>
        <v>1269047</v>
      </c>
      <c r="AD11" s="37">
        <f t="shared" si="5"/>
        <v>1119587</v>
      </c>
      <c r="AE11" s="37">
        <f t="shared" si="6"/>
        <v>128633</v>
      </c>
      <c r="AF11" s="37">
        <f t="shared" si="7"/>
        <v>2880</v>
      </c>
      <c r="AG11" s="37">
        <f t="shared" si="8"/>
        <v>2285</v>
      </c>
      <c r="AH11" s="37">
        <f t="shared" si="9"/>
        <v>15662</v>
      </c>
      <c r="AJ11" s="38">
        <v>1996</v>
      </c>
      <c r="AK11" s="41">
        <f t="shared" si="10"/>
        <v>9</v>
      </c>
      <c r="AL11" s="90"/>
      <c r="AM11" s="91"/>
      <c r="AN11" s="92"/>
      <c r="AO11" s="92"/>
      <c r="AP11" s="92"/>
      <c r="AQ11" s="92"/>
      <c r="AR11" s="93"/>
      <c r="AS11" s="93"/>
      <c r="AT11" s="93"/>
      <c r="AX11" s="40"/>
      <c r="AY11" s="38">
        <v>1996</v>
      </c>
      <c r="AZ11" s="64">
        <v>9</v>
      </c>
      <c r="BA11" s="68">
        <f t="shared" si="16"/>
        <v>1278141</v>
      </c>
      <c r="BB11" s="101">
        <f t="shared" si="19"/>
        <v>2004</v>
      </c>
      <c r="BC11" s="84">
        <f>BA99</f>
        <v>1532989</v>
      </c>
      <c r="BD11" s="63">
        <f>BA100</f>
        <v>1537189</v>
      </c>
      <c r="BE11" s="63">
        <f>BA101</f>
        <v>1540021</v>
      </c>
      <c r="BF11" s="63">
        <f>BA102</f>
        <v>1540555</v>
      </c>
      <c r="BG11" s="63">
        <f>BA103</f>
        <v>1541254</v>
      </c>
      <c r="BH11" s="84">
        <f>BA104</f>
        <v>1542552</v>
      </c>
      <c r="BI11" s="63">
        <f>BA105</f>
        <v>1545934</v>
      </c>
      <c r="BJ11" s="63">
        <f>BA106</f>
        <v>1548300</v>
      </c>
      <c r="BK11" s="63">
        <f>BA107</f>
        <v>1552333</v>
      </c>
      <c r="BL11" s="63">
        <f>BA108</f>
        <v>1555689</v>
      </c>
      <c r="BM11" s="63">
        <f>BA109</f>
        <v>1557002</v>
      </c>
      <c r="BN11" s="63">
        <f>BA110</f>
        <v>1564897</v>
      </c>
      <c r="BO11" s="63">
        <f t="shared" si="11"/>
        <v>1546559.5833333333</v>
      </c>
      <c r="BQ11" s="38">
        <v>1996</v>
      </c>
      <c r="BR11" s="64" t="s">
        <v>51</v>
      </c>
      <c r="BS11" s="68">
        <f t="shared" si="17"/>
        <v>1129411</v>
      </c>
      <c r="BT11" s="146">
        <f t="shared" si="20"/>
        <v>2004</v>
      </c>
      <c r="BU11" s="85">
        <f>BS99</f>
        <v>1353786</v>
      </c>
      <c r="BV11" s="118">
        <f>BS100</f>
        <v>1357284</v>
      </c>
      <c r="BW11" s="63">
        <f>BS101</f>
        <v>1360100</v>
      </c>
      <c r="BX11" s="63">
        <f>BS102</f>
        <v>1360024</v>
      </c>
      <c r="BY11" s="63">
        <f>BS103</f>
        <v>1360024</v>
      </c>
      <c r="BZ11" s="84">
        <f>BS104</f>
        <v>1361026</v>
      </c>
      <c r="CA11" s="118">
        <f>BS105</f>
        <v>1364088</v>
      </c>
      <c r="CB11" s="63">
        <f>BS106</f>
        <v>1365744</v>
      </c>
      <c r="CC11" s="63">
        <f>BS107</f>
        <v>1369122</v>
      </c>
      <c r="CD11" s="63">
        <f>BS108</f>
        <v>1370668</v>
      </c>
      <c r="CE11" s="63">
        <f>BS109</f>
        <v>1371373</v>
      </c>
      <c r="CF11" s="63">
        <f>BS110</f>
        <v>1380977</v>
      </c>
      <c r="CG11" s="63">
        <f t="shared" si="12"/>
        <v>1364518</v>
      </c>
      <c r="CI11" s="38">
        <v>1996</v>
      </c>
      <c r="CJ11" s="64">
        <v>9</v>
      </c>
      <c r="CK11" s="68">
        <f t="shared" si="18"/>
        <v>0</v>
      </c>
      <c r="CL11" s="101">
        <f t="shared" si="21"/>
        <v>2004</v>
      </c>
      <c r="CM11" s="85">
        <f>CK99</f>
        <v>48857</v>
      </c>
      <c r="CN11" s="63">
        <f>CK100</f>
        <v>46741</v>
      </c>
      <c r="CO11" s="63">
        <f>CK101</f>
        <v>50852</v>
      </c>
      <c r="CP11" s="63">
        <f>CK102</f>
        <v>50127</v>
      </c>
      <c r="CQ11" s="63">
        <f>CK103</f>
        <v>52489</v>
      </c>
      <c r="CR11" s="63">
        <f>CK104</f>
        <v>53798</v>
      </c>
      <c r="CS11" s="63">
        <f>CK105</f>
        <v>53428</v>
      </c>
      <c r="CT11" s="63">
        <f>CK106</f>
        <v>53555</v>
      </c>
      <c r="CU11" s="63">
        <f>CK107</f>
        <v>54825</v>
      </c>
      <c r="CV11" s="63">
        <f>CK108</f>
        <v>53170</v>
      </c>
      <c r="CW11" s="63">
        <f>CK109</f>
        <v>53476</v>
      </c>
      <c r="CX11" s="63">
        <f>CK110</f>
        <v>53843</v>
      </c>
      <c r="CY11" s="63">
        <f t="shared" si="13"/>
        <v>52096.75</v>
      </c>
      <c r="DA11" s="38">
        <v>1996</v>
      </c>
      <c r="DB11" s="64">
        <v>9</v>
      </c>
      <c r="DC11" s="68"/>
      <c r="DD11" s="148">
        <f t="shared" si="22"/>
        <v>2004</v>
      </c>
      <c r="DE11" s="85">
        <f>DC99</f>
        <v>10084</v>
      </c>
      <c r="DF11" s="63">
        <f>DC100</f>
        <v>6406</v>
      </c>
      <c r="DG11" s="63">
        <f>DC101</f>
        <v>5748</v>
      </c>
      <c r="DH11" s="63">
        <f>DC102</f>
        <v>10363</v>
      </c>
      <c r="DI11" s="63">
        <f>DC103</f>
        <v>24517</v>
      </c>
      <c r="DJ11" s="63">
        <f>DC104</f>
        <v>32161</v>
      </c>
      <c r="DK11" s="63">
        <f>DC105</f>
        <v>32846</v>
      </c>
      <c r="DL11" s="63">
        <f>DC106</f>
        <v>34446</v>
      </c>
      <c r="DM11" s="63">
        <f>DC107</f>
        <v>34376</v>
      </c>
      <c r="DN11" s="63">
        <f>DC108</f>
        <v>32823</v>
      </c>
      <c r="DO11" s="63">
        <f>DC109</f>
        <v>25791</v>
      </c>
      <c r="DP11" s="63">
        <f>DC110</f>
        <v>17150</v>
      </c>
      <c r="DQ11" s="63">
        <f t="shared" si="23"/>
        <v>22225.916666666668</v>
      </c>
    </row>
    <row r="12" spans="1:121" s="36" customFormat="1">
      <c r="A12" s="38">
        <v>1996</v>
      </c>
      <c r="B12" s="64">
        <v>10</v>
      </c>
      <c r="C12" s="5">
        <f t="shared" si="14"/>
        <v>1288816</v>
      </c>
      <c r="D12" s="5">
        <f>[2]RC!$E50</f>
        <v>1137305</v>
      </c>
      <c r="E12" s="5">
        <f>[2]CC!$E50</f>
        <v>130509</v>
      </c>
      <c r="F12" s="5">
        <f>[2]IC!$E50</f>
        <v>2853</v>
      </c>
      <c r="G12" s="5">
        <f>[2]SHL!$E50</f>
        <v>2279</v>
      </c>
      <c r="H12" s="5">
        <f>[2]SPA!$E50</f>
        <v>15870</v>
      </c>
      <c r="I12" s="152"/>
      <c r="J12" s="35"/>
      <c r="K12" s="35"/>
      <c r="L12" s="35"/>
      <c r="M12" s="35"/>
      <c r="N12" s="35"/>
      <c r="O12" s="35"/>
      <c r="P12" s="35"/>
      <c r="R12" s="36">
        <v>1996</v>
      </c>
      <c r="S12" s="36">
        <f t="shared" si="2"/>
        <v>10</v>
      </c>
      <c r="T12" s="37">
        <f t="shared" si="3"/>
        <v>11968</v>
      </c>
      <c r="U12" s="37">
        <f>[3]SEB!Q267</f>
        <v>10361</v>
      </c>
      <c r="V12" s="37">
        <f>[3]SEB!R267</f>
        <v>1403</v>
      </c>
      <c r="W12" s="37">
        <f>[3]SEB!S267</f>
        <v>0</v>
      </c>
      <c r="X12" s="37">
        <f>[3]SEB!T267</f>
        <v>18</v>
      </c>
      <c r="Y12" s="37">
        <f>[3]SEB!U267</f>
        <v>186</v>
      </c>
      <c r="AA12" s="38">
        <v>1996</v>
      </c>
      <c r="AB12" s="39">
        <f t="shared" si="4"/>
        <v>10</v>
      </c>
      <c r="AC12" s="37">
        <f t="shared" si="15"/>
        <v>1276848</v>
      </c>
      <c r="AD12" s="37">
        <f t="shared" si="5"/>
        <v>1126944</v>
      </c>
      <c r="AE12" s="37">
        <f t="shared" si="6"/>
        <v>129106</v>
      </c>
      <c r="AF12" s="37">
        <f t="shared" si="7"/>
        <v>2853</v>
      </c>
      <c r="AG12" s="37">
        <f t="shared" si="8"/>
        <v>2261</v>
      </c>
      <c r="AH12" s="37">
        <f t="shared" si="9"/>
        <v>15684</v>
      </c>
      <c r="AJ12" s="38">
        <v>1996</v>
      </c>
      <c r="AK12" s="41">
        <f t="shared" si="10"/>
        <v>10</v>
      </c>
      <c r="AL12" s="90"/>
      <c r="AM12" s="91"/>
      <c r="AN12" s="92"/>
      <c r="AO12" s="92"/>
      <c r="AP12" s="92"/>
      <c r="AQ12" s="92"/>
      <c r="AR12" s="93"/>
      <c r="AS12" s="93"/>
      <c r="AT12" s="93"/>
      <c r="AX12" s="40"/>
      <c r="AY12" s="38">
        <v>1996</v>
      </c>
      <c r="AZ12" s="64">
        <v>10</v>
      </c>
      <c r="BA12" s="68">
        <f t="shared" si="16"/>
        <v>1286537</v>
      </c>
      <c r="BB12" s="101">
        <f t="shared" si="19"/>
        <v>2005</v>
      </c>
      <c r="BC12" s="85">
        <f>BA111</f>
        <v>1566839</v>
      </c>
      <c r="BD12" s="63">
        <f>BA112</f>
        <v>1572502</v>
      </c>
      <c r="BE12" s="63">
        <f>BA113</f>
        <v>1574683</v>
      </c>
      <c r="BF12" s="63">
        <f>BA114</f>
        <v>1575300</v>
      </c>
      <c r="BG12" s="63">
        <f>BA115</f>
        <v>1576931</v>
      </c>
      <c r="BH12" s="63">
        <f>BA116</f>
        <v>1564584</v>
      </c>
      <c r="BI12" s="63">
        <f>BA117</f>
        <v>1569496</v>
      </c>
      <c r="BJ12" s="84">
        <f>BA118</f>
        <v>1573758</v>
      </c>
      <c r="BK12" s="63">
        <f>BA119</f>
        <v>1577511</v>
      </c>
      <c r="BL12" s="63">
        <f>BA120</f>
        <v>1581327</v>
      </c>
      <c r="BM12" s="63">
        <f>BA121</f>
        <v>1587725</v>
      </c>
      <c r="BN12" s="63">
        <f>BA122</f>
        <v>1593270</v>
      </c>
      <c r="BO12" s="63">
        <f t="shared" si="11"/>
        <v>1576160.5</v>
      </c>
      <c r="BQ12" s="38">
        <v>1996</v>
      </c>
      <c r="BR12" s="64" t="s">
        <v>52</v>
      </c>
      <c r="BS12" s="68">
        <f t="shared" si="17"/>
        <v>1137305</v>
      </c>
      <c r="BT12" s="147">
        <f t="shared" si="20"/>
        <v>2005</v>
      </c>
      <c r="BU12" s="85">
        <f>BS111</f>
        <v>1383522</v>
      </c>
      <c r="BV12" s="118">
        <f>BS112</f>
        <v>1388413</v>
      </c>
      <c r="BW12" s="63">
        <f>BS113</f>
        <v>1390388</v>
      </c>
      <c r="BX12" s="63">
        <f>BS114</f>
        <v>1390826</v>
      </c>
      <c r="BY12" s="63">
        <f>BS115</f>
        <v>1391681</v>
      </c>
      <c r="BZ12" s="63">
        <f>BS116</f>
        <v>1381997</v>
      </c>
      <c r="CA12" s="63">
        <f>BS117</f>
        <v>1386201</v>
      </c>
      <c r="CB12" s="84">
        <f>BS118</f>
        <v>1390012</v>
      </c>
      <c r="CC12" s="63">
        <f>BS119</f>
        <v>1393375</v>
      </c>
      <c r="CD12" s="63">
        <f>BS120</f>
        <v>1396942</v>
      </c>
      <c r="CE12" s="63">
        <f>BS121</f>
        <v>1402357</v>
      </c>
      <c r="CF12" s="63">
        <f>BS122</f>
        <v>1407725</v>
      </c>
      <c r="CG12" s="63">
        <f t="shared" si="12"/>
        <v>1391953.25</v>
      </c>
      <c r="CI12" s="38">
        <v>1996</v>
      </c>
      <c r="CJ12" s="64">
        <v>10</v>
      </c>
      <c r="CK12" s="68">
        <f t="shared" si="18"/>
        <v>0</v>
      </c>
      <c r="CL12" s="102">
        <f t="shared" si="21"/>
        <v>2005</v>
      </c>
      <c r="CM12" s="85">
        <f>CK111</f>
        <v>52491</v>
      </c>
      <c r="CN12" s="63">
        <f>CK112</f>
        <v>52012</v>
      </c>
      <c r="CO12" s="63">
        <f>CK113</f>
        <v>54279</v>
      </c>
      <c r="CP12" s="63">
        <f>CK114</f>
        <v>52945</v>
      </c>
      <c r="CQ12" s="63">
        <f>CK115</f>
        <v>56722</v>
      </c>
      <c r="CR12" s="63">
        <f>CK116</f>
        <v>53622</v>
      </c>
      <c r="CS12" s="63">
        <f>CK117</f>
        <v>59284</v>
      </c>
      <c r="CT12" s="63">
        <f>CK118</f>
        <v>56552</v>
      </c>
      <c r="CU12" s="63">
        <f>CK119</f>
        <v>58128</v>
      </c>
      <c r="CV12" s="63">
        <f>CK120</f>
        <v>56452</v>
      </c>
      <c r="CW12" s="63">
        <f>CK121</f>
        <v>58918</v>
      </c>
      <c r="CX12" s="63">
        <f>CK122</f>
        <v>56109</v>
      </c>
      <c r="CY12" s="63">
        <f t="shared" si="13"/>
        <v>55626.166666666664</v>
      </c>
      <c r="DA12" s="38">
        <v>1996</v>
      </c>
      <c r="DB12" s="64">
        <v>10</v>
      </c>
      <c r="DC12" s="68"/>
      <c r="DD12" s="149">
        <f t="shared" si="22"/>
        <v>2005</v>
      </c>
      <c r="DE12" s="85">
        <f>DC111</f>
        <v>11701</v>
      </c>
      <c r="DF12" s="63">
        <f>DC112</f>
        <v>7003</v>
      </c>
      <c r="DG12" s="63">
        <f>DC113</f>
        <v>6376</v>
      </c>
      <c r="DH12" s="63">
        <f>DC114</f>
        <v>9626</v>
      </c>
      <c r="DI12" s="63">
        <f>DC115</f>
        <v>26310</v>
      </c>
      <c r="DJ12" s="63">
        <f>DC116</f>
        <v>34765</v>
      </c>
      <c r="DK12" s="63">
        <f>DC117</f>
        <v>34897</v>
      </c>
      <c r="DL12" s="63">
        <f>DC118</f>
        <v>33120</v>
      </c>
      <c r="DM12" s="63">
        <f>DC119</f>
        <v>33158</v>
      </c>
      <c r="DN12" s="63">
        <f>DC120</f>
        <v>34020</v>
      </c>
      <c r="DO12" s="63">
        <f>DC121</f>
        <v>29206</v>
      </c>
      <c r="DP12" s="63">
        <f>DC122</f>
        <v>19853</v>
      </c>
      <c r="DQ12" s="63">
        <f t="shared" si="23"/>
        <v>23336.25</v>
      </c>
    </row>
    <row r="13" spans="1:121" s="36" customFormat="1">
      <c r="A13" s="38">
        <v>1996</v>
      </c>
      <c r="B13" s="64">
        <v>11</v>
      </c>
      <c r="C13" s="5">
        <f t="shared" si="14"/>
        <v>1294880</v>
      </c>
      <c r="D13" s="5">
        <f>[2]RC!$E51</f>
        <v>1143634</v>
      </c>
      <c r="E13" s="5">
        <f>[2]CC!$E51</f>
        <v>130248</v>
      </c>
      <c r="F13" s="5">
        <f>[2]IC!$E51</f>
        <v>2866</v>
      </c>
      <c r="G13" s="5">
        <f>[2]SHL!$E51</f>
        <v>2273</v>
      </c>
      <c r="H13" s="5">
        <f>[2]SPA!$E51</f>
        <v>15859</v>
      </c>
      <c r="I13" s="152"/>
      <c r="J13" s="35"/>
      <c r="K13" s="35"/>
      <c r="L13" s="35"/>
      <c r="M13" s="35"/>
      <c r="N13" s="35"/>
      <c r="O13" s="35"/>
      <c r="P13" s="35"/>
      <c r="R13" s="36">
        <v>1996</v>
      </c>
      <c r="S13" s="36">
        <f t="shared" si="2"/>
        <v>11</v>
      </c>
      <c r="T13" s="37">
        <f t="shared" si="3"/>
        <v>11931</v>
      </c>
      <c r="U13" s="37">
        <f>[3]SEB!Q268</f>
        <v>10238</v>
      </c>
      <c r="V13" s="37">
        <f>[3]SEB!R268</f>
        <v>1478</v>
      </c>
      <c r="W13" s="37">
        <f>[3]SEB!S268</f>
        <v>2</v>
      </c>
      <c r="X13" s="37">
        <f>[3]SEB!T268</f>
        <v>19</v>
      </c>
      <c r="Y13" s="37">
        <f>[3]SEB!U268</f>
        <v>194</v>
      </c>
      <c r="AA13" s="38">
        <v>1996</v>
      </c>
      <c r="AB13" s="39">
        <f t="shared" si="4"/>
        <v>11</v>
      </c>
      <c r="AC13" s="37">
        <f t="shared" si="15"/>
        <v>1282949</v>
      </c>
      <c r="AD13" s="37">
        <f t="shared" si="5"/>
        <v>1133396</v>
      </c>
      <c r="AE13" s="37">
        <f t="shared" si="6"/>
        <v>128770</v>
      </c>
      <c r="AF13" s="37">
        <f t="shared" si="7"/>
        <v>2864</v>
      </c>
      <c r="AG13" s="37">
        <f t="shared" si="8"/>
        <v>2254</v>
      </c>
      <c r="AH13" s="37">
        <f t="shared" si="9"/>
        <v>15665</v>
      </c>
      <c r="AJ13" s="38">
        <v>1996</v>
      </c>
      <c r="AK13" s="41">
        <f t="shared" si="10"/>
        <v>11</v>
      </c>
      <c r="AL13" s="90"/>
      <c r="AM13" s="91"/>
      <c r="AN13" s="92"/>
      <c r="AO13" s="92"/>
      <c r="AP13" s="92"/>
      <c r="AQ13" s="92"/>
      <c r="AR13" s="93"/>
      <c r="AS13" s="93"/>
      <c r="AT13" s="93"/>
      <c r="AX13" s="40"/>
      <c r="AY13" s="38">
        <v>1996</v>
      </c>
      <c r="AZ13" s="64">
        <v>11</v>
      </c>
      <c r="BA13" s="68">
        <f t="shared" si="16"/>
        <v>1292607</v>
      </c>
      <c r="BB13" s="102">
        <f t="shared" si="19"/>
        <v>2006</v>
      </c>
      <c r="BC13" s="70">
        <f>BA123</f>
        <v>1597601</v>
      </c>
      <c r="BD13" s="84">
        <f>BA124</f>
        <v>1602962</v>
      </c>
      <c r="BE13" s="63">
        <f>BA125</f>
        <v>1607087</v>
      </c>
      <c r="BF13" s="63">
        <f>BA126</f>
        <v>1607083</v>
      </c>
      <c r="BG13" s="63">
        <f>BA127</f>
        <v>1607229</v>
      </c>
      <c r="BH13" s="63">
        <f>BA128</f>
        <v>1607801</v>
      </c>
      <c r="BI13" s="63">
        <f>BA129</f>
        <v>1611744</v>
      </c>
      <c r="BJ13" s="84">
        <f>BA130</f>
        <v>1614389</v>
      </c>
      <c r="BK13" s="63">
        <f>BA131</f>
        <v>1616047</v>
      </c>
      <c r="BL13" s="63">
        <f>BA132</f>
        <v>1618650</v>
      </c>
      <c r="BM13" s="63">
        <f>BA133</f>
        <v>1623057</v>
      </c>
      <c r="BN13" s="63">
        <f>BA134</f>
        <v>1626430</v>
      </c>
      <c r="BO13" s="63">
        <f t="shared" si="11"/>
        <v>1611673.3333333333</v>
      </c>
      <c r="BQ13" s="38">
        <v>1996</v>
      </c>
      <c r="BR13" s="64" t="s">
        <v>53</v>
      </c>
      <c r="BS13" s="68">
        <f t="shared" si="17"/>
        <v>1143634</v>
      </c>
      <c r="BT13" s="147">
        <f t="shared" si="20"/>
        <v>2006</v>
      </c>
      <c r="BU13" s="70">
        <f>BS123</f>
        <v>1412056</v>
      </c>
      <c r="BV13" s="84">
        <f>BS124</f>
        <v>1416705</v>
      </c>
      <c r="BW13" s="63">
        <f>BS125</f>
        <v>1420537</v>
      </c>
      <c r="BX13" s="63">
        <f>BS126</f>
        <v>1420670</v>
      </c>
      <c r="BY13" s="63">
        <f>BS127</f>
        <v>1421007</v>
      </c>
      <c r="BZ13" s="63">
        <f>BS128</f>
        <v>1421610</v>
      </c>
      <c r="CA13" s="63">
        <f>BS129</f>
        <v>1425229</v>
      </c>
      <c r="CB13" s="84">
        <f>BS130</f>
        <v>1427208</v>
      </c>
      <c r="CC13" s="63">
        <f>BS131</f>
        <v>1429559</v>
      </c>
      <c r="CD13" s="63">
        <f>BS132</f>
        <v>1431506</v>
      </c>
      <c r="CE13" s="63">
        <f>BS133</f>
        <v>1436086</v>
      </c>
      <c r="CF13" s="63">
        <f>BS134</f>
        <v>1439559</v>
      </c>
      <c r="CG13" s="63">
        <f t="shared" si="12"/>
        <v>1425144.3333333333</v>
      </c>
      <c r="CI13" s="38">
        <v>1996</v>
      </c>
      <c r="CJ13" s="64">
        <v>11</v>
      </c>
      <c r="CK13" s="68">
        <f t="shared" si="18"/>
        <v>0</v>
      </c>
      <c r="CL13" s="102">
        <f t="shared" si="21"/>
        <v>2006</v>
      </c>
      <c r="CM13" s="70">
        <f>CK123</f>
        <v>55211</v>
      </c>
      <c r="CN13" s="84">
        <f>CK124</f>
        <v>56135</v>
      </c>
      <c r="CO13" s="63">
        <f>CK125</f>
        <v>56307</v>
      </c>
      <c r="CP13" s="63">
        <f>CK126</f>
        <v>56168</v>
      </c>
      <c r="CQ13" s="63">
        <f>CK127</f>
        <v>57194</v>
      </c>
      <c r="CR13" s="63">
        <f>CK128</f>
        <v>58159</v>
      </c>
      <c r="CS13" s="63">
        <f>CK129</f>
        <v>54786</v>
      </c>
      <c r="CT13" s="63">
        <f>CK130</f>
        <v>60968</v>
      </c>
      <c r="CU13" s="63">
        <f>CK131</f>
        <v>58153</v>
      </c>
      <c r="CV13" s="63">
        <f>CK132</f>
        <v>53924</v>
      </c>
      <c r="CW13" s="63">
        <f>CK133</f>
        <v>61173</v>
      </c>
      <c r="CX13" s="63">
        <f>CK134</f>
        <v>58980</v>
      </c>
      <c r="CY13" s="63">
        <f t="shared" si="13"/>
        <v>57263.166666666664</v>
      </c>
      <c r="DA13" s="38">
        <v>1996</v>
      </c>
      <c r="DB13" s="64">
        <v>11</v>
      </c>
      <c r="DC13" s="68"/>
      <c r="DD13" s="149">
        <f t="shared" si="22"/>
        <v>2006</v>
      </c>
      <c r="DE13" s="70">
        <f>DC123</f>
        <v>13184</v>
      </c>
      <c r="DF13" s="84">
        <f>DC124</f>
        <v>8133</v>
      </c>
      <c r="DG13" s="63">
        <f>DC125</f>
        <v>7301</v>
      </c>
      <c r="DH13" s="63">
        <f>DC126</f>
        <v>10265</v>
      </c>
      <c r="DI13" s="63">
        <f>DC127</f>
        <v>22993</v>
      </c>
      <c r="DJ13" s="63">
        <f>DC128</f>
        <v>34188</v>
      </c>
      <c r="DK13" s="63">
        <f>DC129</f>
        <v>34654</v>
      </c>
      <c r="DL13" s="63">
        <f>DC130</f>
        <v>33277</v>
      </c>
      <c r="DM13" s="63">
        <f>DC131</f>
        <v>34755</v>
      </c>
      <c r="DN13" s="63">
        <f>DC132</f>
        <v>35235</v>
      </c>
      <c r="DO13" s="63">
        <f>DC133</f>
        <v>29078</v>
      </c>
      <c r="DP13" s="63">
        <f>DC134</f>
        <v>19704</v>
      </c>
      <c r="DQ13" s="63">
        <f t="shared" si="23"/>
        <v>23563.916666666668</v>
      </c>
    </row>
    <row r="14" spans="1:121" s="36" customFormat="1">
      <c r="A14" s="38">
        <v>1996</v>
      </c>
      <c r="B14" s="64">
        <v>12</v>
      </c>
      <c r="C14" s="5">
        <f t="shared" si="14"/>
        <v>1323034</v>
      </c>
      <c r="D14" s="5">
        <f>[2]RC!$E52</f>
        <v>1169763</v>
      </c>
      <c r="E14" s="5">
        <f>[2]CC!$E52</f>
        <v>131936</v>
      </c>
      <c r="F14" s="5">
        <f>[2]IC!$E52</f>
        <v>2895</v>
      </c>
      <c r="G14" s="5">
        <f>[2]SHL!$E52</f>
        <v>2263</v>
      </c>
      <c r="H14" s="5">
        <f>[2]SPA!$E52</f>
        <v>16177</v>
      </c>
      <c r="I14" s="152"/>
      <c r="J14" s="35"/>
      <c r="K14" s="35"/>
      <c r="L14" s="35"/>
      <c r="M14" s="35"/>
      <c r="N14" s="35"/>
      <c r="O14" s="35"/>
      <c r="P14" s="35"/>
      <c r="R14" s="36">
        <v>1996</v>
      </c>
      <c r="S14" s="36">
        <f t="shared" si="2"/>
        <v>12</v>
      </c>
      <c r="T14" s="37">
        <f t="shared" si="3"/>
        <v>13190</v>
      </c>
      <c r="U14" s="37">
        <f>[3]SEB!Q269</f>
        <v>11511</v>
      </c>
      <c r="V14" s="37">
        <f>[3]SEB!R269</f>
        <v>1458</v>
      </c>
      <c r="W14" s="37">
        <f>[3]SEB!S269</f>
        <v>2</v>
      </c>
      <c r="X14" s="37">
        <f>[3]SEB!T269</f>
        <v>19</v>
      </c>
      <c r="Y14" s="37">
        <f>[3]SEB!U269</f>
        <v>200</v>
      </c>
      <c r="AA14" s="38">
        <v>1996</v>
      </c>
      <c r="AB14" s="39">
        <f t="shared" si="4"/>
        <v>12</v>
      </c>
      <c r="AC14" s="37">
        <f t="shared" si="15"/>
        <v>1309844</v>
      </c>
      <c r="AD14" s="37">
        <f t="shared" si="5"/>
        <v>1158252</v>
      </c>
      <c r="AE14" s="37">
        <f t="shared" si="6"/>
        <v>130478</v>
      </c>
      <c r="AF14" s="37">
        <f t="shared" si="7"/>
        <v>2893</v>
      </c>
      <c r="AG14" s="37">
        <f t="shared" si="8"/>
        <v>2244</v>
      </c>
      <c r="AH14" s="37">
        <f t="shared" si="9"/>
        <v>15977</v>
      </c>
      <c r="AJ14" s="38">
        <v>1996</v>
      </c>
      <c r="AK14" s="41">
        <f t="shared" si="10"/>
        <v>12</v>
      </c>
      <c r="AL14" s="90"/>
      <c r="AM14" s="91"/>
      <c r="AN14" s="92"/>
      <c r="AO14" s="92"/>
      <c r="AP14" s="92"/>
      <c r="AQ14" s="92"/>
      <c r="AR14" s="93"/>
      <c r="AS14" s="93"/>
      <c r="AT14" s="93"/>
      <c r="AX14" s="40"/>
      <c r="AY14" s="38">
        <v>1996</v>
      </c>
      <c r="AZ14" s="64">
        <v>12</v>
      </c>
      <c r="BA14" s="68">
        <f t="shared" si="16"/>
        <v>1320771</v>
      </c>
      <c r="BB14" s="102">
        <f t="shared" si="19"/>
        <v>2007</v>
      </c>
      <c r="BC14" s="70">
        <f>BA135</f>
        <v>1630179</v>
      </c>
      <c r="BD14" s="84">
        <f>BA136</f>
        <v>1633647</v>
      </c>
      <c r="BE14" s="63">
        <f>BA137</f>
        <v>1636345</v>
      </c>
      <c r="BF14" s="63">
        <f>BA138</f>
        <v>1635775</v>
      </c>
      <c r="BG14" s="63">
        <f>BA139</f>
        <v>1635705</v>
      </c>
      <c r="BH14" s="63">
        <f>BA140</f>
        <v>1634138</v>
      </c>
      <c r="BI14" s="63">
        <f>BA141</f>
        <v>1635912</v>
      </c>
      <c r="BJ14" s="84">
        <f>BA142</f>
        <v>1635120</v>
      </c>
      <c r="BK14" s="63">
        <f>BA143</f>
        <v>1636465</v>
      </c>
      <c r="BL14" s="63">
        <f>BA144</f>
        <v>1635506</v>
      </c>
      <c r="BM14" s="63">
        <f>BA145</f>
        <v>1637891</v>
      </c>
      <c r="BN14" s="63">
        <f>BA146</f>
        <v>1634520</v>
      </c>
      <c r="BO14" s="63">
        <f t="shared" si="11"/>
        <v>1635100.25</v>
      </c>
      <c r="BQ14" s="38">
        <v>1996</v>
      </c>
      <c r="BR14" s="64" t="s">
        <v>54</v>
      </c>
      <c r="BS14" s="68">
        <f t="shared" si="17"/>
        <v>1169763</v>
      </c>
      <c r="BT14" s="147">
        <f t="shared" si="20"/>
        <v>2007</v>
      </c>
      <c r="BU14" s="70">
        <f>BS135</f>
        <v>1443366</v>
      </c>
      <c r="BV14" s="84">
        <f>BS136</f>
        <v>1446822</v>
      </c>
      <c r="BW14" s="63">
        <f>BS137</f>
        <v>1448975</v>
      </c>
      <c r="BX14" s="63">
        <f>BS138</f>
        <v>1448322</v>
      </c>
      <c r="BY14" s="63">
        <f>BS139</f>
        <v>1447045</v>
      </c>
      <c r="BZ14" s="63">
        <f>BS140</f>
        <v>1446743</v>
      </c>
      <c r="CA14" s="63">
        <f>BS141</f>
        <v>1447072</v>
      </c>
      <c r="CB14" s="84">
        <f>BS142</f>
        <v>1447084</v>
      </c>
      <c r="CC14" s="63">
        <f>BS143</f>
        <v>1447870</v>
      </c>
      <c r="CD14" s="63">
        <f>BS144</f>
        <v>1447612</v>
      </c>
      <c r="CE14" s="63">
        <f>BS145</f>
        <v>1448446</v>
      </c>
      <c r="CF14" s="63">
        <f>BS146</f>
        <v>1447909</v>
      </c>
      <c r="CG14" s="63">
        <f t="shared" si="12"/>
        <v>1447272.1666666667</v>
      </c>
      <c r="CI14" s="38">
        <v>1996</v>
      </c>
      <c r="CJ14" s="64">
        <v>12</v>
      </c>
      <c r="CK14" s="68">
        <f t="shared" si="18"/>
        <v>0</v>
      </c>
      <c r="CL14" s="102">
        <f t="shared" si="21"/>
        <v>2007</v>
      </c>
      <c r="CM14" s="70">
        <f>CK135</f>
        <v>54801</v>
      </c>
      <c r="CN14" s="84">
        <f>CK136</f>
        <v>56743</v>
      </c>
      <c r="CO14" s="63">
        <f>CK137</f>
        <v>56598</v>
      </c>
      <c r="CP14" s="63">
        <f>CK138</f>
        <v>56743</v>
      </c>
      <c r="CQ14" s="63">
        <f>CK139</f>
        <v>59436</v>
      </c>
      <c r="CR14" s="63">
        <f>CK140</f>
        <v>58027</v>
      </c>
      <c r="CS14" s="63">
        <f>CK141</f>
        <v>55263</v>
      </c>
      <c r="CT14" s="63">
        <f>CK142</f>
        <v>64001</v>
      </c>
      <c r="CU14" s="63">
        <f>CK143</f>
        <v>55323</v>
      </c>
      <c r="CV14" s="63">
        <f>CK144</f>
        <v>58809</v>
      </c>
      <c r="CW14" s="63">
        <f>CK145</f>
        <v>61927</v>
      </c>
      <c r="CX14" s="63">
        <f>CK146</f>
        <v>56109</v>
      </c>
      <c r="CY14" s="63">
        <f t="shared" si="13"/>
        <v>57815</v>
      </c>
      <c r="DA14" s="38">
        <v>1996</v>
      </c>
      <c r="DB14" s="64">
        <v>12</v>
      </c>
      <c r="DC14" s="68"/>
      <c r="DD14" s="149">
        <f t="shared" si="22"/>
        <v>2007</v>
      </c>
      <c r="DE14" s="70">
        <f>DC135</f>
        <v>15044</v>
      </c>
      <c r="DF14" s="84">
        <f>DC136</f>
        <v>8488</v>
      </c>
      <c r="DG14" s="63">
        <f>DC137</f>
        <v>7281</v>
      </c>
      <c r="DH14" s="63">
        <f>DC138</f>
        <v>10663</v>
      </c>
      <c r="DI14" s="63">
        <f>DC139</f>
        <v>24525</v>
      </c>
      <c r="DJ14" s="63">
        <f>DC140</f>
        <v>36181</v>
      </c>
      <c r="DK14" s="63">
        <f>DC141</f>
        <v>34940</v>
      </c>
      <c r="DL14" s="63">
        <f>DC142</f>
        <v>33154</v>
      </c>
      <c r="DM14" s="63">
        <f>DC143</f>
        <v>32473</v>
      </c>
      <c r="DN14" s="63">
        <f>DC144</f>
        <v>33824</v>
      </c>
      <c r="DO14" s="63">
        <f>DC145</f>
        <v>28837</v>
      </c>
      <c r="DP14" s="63">
        <f>DC146</f>
        <v>21176</v>
      </c>
      <c r="DQ14" s="63">
        <f t="shared" si="23"/>
        <v>23882.166666666668</v>
      </c>
    </row>
    <row r="15" spans="1:121" s="36" customFormat="1">
      <c r="A15" s="64">
        <v>1997</v>
      </c>
      <c r="B15" s="64">
        <v>1</v>
      </c>
      <c r="C15" s="5">
        <f t="shared" si="14"/>
        <v>1324925</v>
      </c>
      <c r="D15" s="5">
        <f>[2]RC!$E53</f>
        <v>1172349</v>
      </c>
      <c r="E15" s="5">
        <f>[2]CC!$E53</f>
        <v>131412</v>
      </c>
      <c r="F15" s="5">
        <f>[2]IC!$E53</f>
        <v>2865</v>
      </c>
      <c r="G15" s="5">
        <f>[2]SHL!$E53</f>
        <v>2254</v>
      </c>
      <c r="H15" s="5">
        <f>[2]SPA!$E53</f>
        <v>16045</v>
      </c>
      <c r="I15" s="152"/>
      <c r="J15" s="35"/>
      <c r="K15" s="35"/>
      <c r="L15" s="35"/>
      <c r="M15" s="35"/>
      <c r="N15" s="35"/>
      <c r="O15" s="35"/>
      <c r="P15" s="35"/>
      <c r="R15" s="36">
        <f t="shared" ref="R15:R78" si="24">A15</f>
        <v>1997</v>
      </c>
      <c r="S15" s="36">
        <f t="shared" si="2"/>
        <v>1</v>
      </c>
      <c r="T15" s="37">
        <f t="shared" si="3"/>
        <v>12719</v>
      </c>
      <c r="U15" s="37">
        <f>[3]SEB!Q270</f>
        <v>11076</v>
      </c>
      <c r="V15" s="37">
        <f>[3]SEB!R270</f>
        <v>1416</v>
      </c>
      <c r="W15" s="37">
        <f>[3]SEB!S270</f>
        <v>2</v>
      </c>
      <c r="X15" s="37">
        <f>[3]SEB!T270</f>
        <v>19</v>
      </c>
      <c r="Y15" s="37">
        <f>[3]SEB!U270</f>
        <v>206</v>
      </c>
      <c r="AA15" s="41">
        <f t="shared" ref="AA15:AA78" si="25">A15</f>
        <v>1997</v>
      </c>
      <c r="AB15" s="39">
        <f t="shared" si="4"/>
        <v>1</v>
      </c>
      <c r="AC15" s="37">
        <f t="shared" si="15"/>
        <v>1312206</v>
      </c>
      <c r="AD15" s="37">
        <f t="shared" si="5"/>
        <v>1161273</v>
      </c>
      <c r="AE15" s="37">
        <f t="shared" si="6"/>
        <v>129996</v>
      </c>
      <c r="AF15" s="37">
        <f t="shared" si="7"/>
        <v>2863</v>
      </c>
      <c r="AG15" s="37">
        <f t="shared" si="8"/>
        <v>2235</v>
      </c>
      <c r="AH15" s="37">
        <f t="shared" si="9"/>
        <v>15839</v>
      </c>
      <c r="AJ15" s="41">
        <f>A15</f>
        <v>1997</v>
      </c>
      <c r="AK15" s="41">
        <f>B15</f>
        <v>1</v>
      </c>
      <c r="AL15" s="90"/>
      <c r="AM15" s="91"/>
      <c r="AN15" s="92"/>
      <c r="AO15" s="92"/>
      <c r="AP15" s="92"/>
      <c r="AQ15" s="92"/>
      <c r="AR15" s="93"/>
      <c r="AS15" s="93"/>
      <c r="AT15" s="93"/>
      <c r="AX15" s="40"/>
      <c r="AY15" s="64">
        <v>1997</v>
      </c>
      <c r="AZ15" s="64">
        <v>1</v>
      </c>
      <c r="BA15" s="68">
        <f t="shared" si="16"/>
        <v>1322671</v>
      </c>
      <c r="BB15" s="102">
        <f t="shared" si="19"/>
        <v>2008</v>
      </c>
      <c r="BC15" s="85">
        <f>BA147</f>
        <v>1639056</v>
      </c>
      <c r="BD15" s="63">
        <f>BA148</f>
        <v>1639271</v>
      </c>
      <c r="BE15" s="63">
        <f>BA149</f>
        <v>1641954</v>
      </c>
      <c r="BF15" s="63">
        <f>BA150</f>
        <v>1638638</v>
      </c>
      <c r="BG15" s="63">
        <f>BA151</f>
        <v>1637081</v>
      </c>
      <c r="BH15" s="63">
        <f>BA152</f>
        <v>1635905</v>
      </c>
      <c r="BI15" s="63">
        <f>BA153</f>
        <v>1635021</v>
      </c>
      <c r="BJ15" s="84">
        <f>BA154</f>
        <v>1634684</v>
      </c>
      <c r="BK15" s="63">
        <f>BA155</f>
        <v>1633223</v>
      </c>
      <c r="BL15" s="63">
        <f>BA156</f>
        <v>1631109</v>
      </c>
      <c r="BM15" s="63">
        <f>BA157</f>
        <v>1630790</v>
      </c>
      <c r="BN15" s="63">
        <f>BA158</f>
        <v>1630148</v>
      </c>
      <c r="BO15" s="63">
        <f t="shared" si="11"/>
        <v>1635573.3333333333</v>
      </c>
      <c r="BQ15" s="64">
        <v>1997</v>
      </c>
      <c r="BR15" s="64" t="str">
        <f>BR3</f>
        <v>Jan</v>
      </c>
      <c r="BS15" s="68">
        <f t="shared" si="17"/>
        <v>1172349</v>
      </c>
      <c r="BT15" s="146">
        <f t="shared" si="20"/>
        <v>2008</v>
      </c>
      <c r="BU15" s="84">
        <f>BS147</f>
        <v>1450881</v>
      </c>
      <c r="BV15" s="63">
        <f>BS148</f>
        <v>1451349</v>
      </c>
      <c r="BW15" s="63">
        <f>BS149</f>
        <v>1452491</v>
      </c>
      <c r="BX15" s="63">
        <f>BS150</f>
        <v>1451218</v>
      </c>
      <c r="BY15" s="63">
        <f>BS151</f>
        <v>1448766</v>
      </c>
      <c r="BZ15" s="63">
        <f>BS152</f>
        <v>1447578</v>
      </c>
      <c r="CA15" s="63">
        <f>BS153</f>
        <v>1446797</v>
      </c>
      <c r="CB15" s="84">
        <f>BS154</f>
        <v>1446304</v>
      </c>
      <c r="CC15" s="63">
        <f>BS155</f>
        <v>1445067</v>
      </c>
      <c r="CD15" s="63">
        <f>BS156</f>
        <v>1442971</v>
      </c>
      <c r="CE15" s="63">
        <f>BS157</f>
        <v>1442571</v>
      </c>
      <c r="CF15" s="63">
        <f>BS158</f>
        <v>1442516</v>
      </c>
      <c r="CG15" s="63">
        <f t="shared" si="12"/>
        <v>1447375.75</v>
      </c>
      <c r="CI15" s="64">
        <v>1997</v>
      </c>
      <c r="CJ15" s="64">
        <v>1</v>
      </c>
      <c r="CK15" s="68">
        <f t="shared" si="18"/>
        <v>0</v>
      </c>
      <c r="CL15" s="101">
        <f t="shared" si="21"/>
        <v>2008</v>
      </c>
      <c r="CM15" s="84">
        <f>CK147</f>
        <v>59524</v>
      </c>
      <c r="CN15" s="63">
        <f>CK148</f>
        <v>58427</v>
      </c>
      <c r="CO15" s="63">
        <f>CK149</f>
        <v>57705</v>
      </c>
      <c r="CP15" s="63">
        <f>CK150</f>
        <v>58696</v>
      </c>
      <c r="CQ15" s="63">
        <f>CK151</f>
        <v>57671</v>
      </c>
      <c r="CR15" s="63">
        <f>CK152</f>
        <v>60481</v>
      </c>
      <c r="CS15" s="63">
        <f>CK153</f>
        <v>55256</v>
      </c>
      <c r="CT15" s="63">
        <f>CK154</f>
        <v>60430</v>
      </c>
      <c r="CU15" s="63">
        <f>CK155</f>
        <v>63053</v>
      </c>
      <c r="CV15" s="63">
        <f>CK156</f>
        <v>56735</v>
      </c>
      <c r="CW15" s="63">
        <f>CK157</f>
        <v>61269</v>
      </c>
      <c r="CX15" s="63">
        <f>CK158</f>
        <v>60851</v>
      </c>
      <c r="CY15" s="63">
        <f t="shared" si="13"/>
        <v>59174.833333333336</v>
      </c>
      <c r="DA15" s="64">
        <v>1997</v>
      </c>
      <c r="DB15" s="64">
        <v>1</v>
      </c>
      <c r="DC15" s="68"/>
      <c r="DD15" s="148">
        <f t="shared" si="22"/>
        <v>2008</v>
      </c>
      <c r="DE15" s="84">
        <f>DC147</f>
        <v>14390</v>
      </c>
      <c r="DF15" s="63">
        <f>DC148</f>
        <v>9342</v>
      </c>
      <c r="DG15" s="63">
        <f>DC149</f>
        <v>8167</v>
      </c>
      <c r="DH15" s="63">
        <f>DC150</f>
        <v>10289</v>
      </c>
      <c r="DI15" s="63">
        <f>DC151</f>
        <v>24226</v>
      </c>
      <c r="DJ15" s="63">
        <f>DC152</f>
        <v>33485</v>
      </c>
      <c r="DK15" s="63">
        <f>DC153</f>
        <v>35786</v>
      </c>
      <c r="DL15" s="63">
        <f>DC154</f>
        <v>35810</v>
      </c>
      <c r="DM15" s="63">
        <f>DC155</f>
        <v>35064</v>
      </c>
      <c r="DN15" s="63">
        <f>DC156</f>
        <v>35819</v>
      </c>
      <c r="DO15" s="63">
        <f>DC157</f>
        <v>30354</v>
      </c>
      <c r="DP15" s="63">
        <f>DC158</f>
        <v>20288</v>
      </c>
      <c r="DQ15" s="63">
        <f t="shared" si="23"/>
        <v>24418.333333333332</v>
      </c>
    </row>
    <row r="16" spans="1:121" s="36" customFormat="1">
      <c r="A16" s="64">
        <v>1997</v>
      </c>
      <c r="B16" s="64">
        <v>2</v>
      </c>
      <c r="C16" s="5">
        <f t="shared" si="14"/>
        <v>1328460</v>
      </c>
      <c r="D16" s="5">
        <f>[2]RC!$E54</f>
        <v>1175214</v>
      </c>
      <c r="E16" s="5">
        <f>[2]CC!$E54</f>
        <v>131980</v>
      </c>
      <c r="F16" s="5">
        <f>[2]IC!$E54</f>
        <v>2879</v>
      </c>
      <c r="G16" s="5">
        <f>[2]SHL!$E54</f>
        <v>2263</v>
      </c>
      <c r="H16" s="5">
        <f>[2]SPA!$E54</f>
        <v>16124</v>
      </c>
      <c r="I16" s="152"/>
      <c r="J16" s="35"/>
      <c r="K16" s="35"/>
      <c r="L16" s="35"/>
      <c r="M16" s="35"/>
      <c r="N16" s="35"/>
      <c r="O16" s="35"/>
      <c r="P16" s="35"/>
      <c r="R16" s="36">
        <f t="shared" si="24"/>
        <v>1997</v>
      </c>
      <c r="S16" s="36">
        <f t="shared" si="2"/>
        <v>2</v>
      </c>
      <c r="T16" s="37">
        <f t="shared" si="3"/>
        <v>13061</v>
      </c>
      <c r="U16" s="37">
        <f>[3]SEB!Q271</f>
        <v>11381</v>
      </c>
      <c r="V16" s="37">
        <f>[3]SEB!R271</f>
        <v>1450</v>
      </c>
      <c r="W16" s="37">
        <f>[3]SEB!S271</f>
        <v>2</v>
      </c>
      <c r="X16" s="37">
        <f>[3]SEB!T271</f>
        <v>19</v>
      </c>
      <c r="Y16" s="37">
        <f>[3]SEB!U271</f>
        <v>209</v>
      </c>
      <c r="AA16" s="41">
        <f t="shared" si="25"/>
        <v>1997</v>
      </c>
      <c r="AB16" s="39">
        <f t="shared" si="4"/>
        <v>2</v>
      </c>
      <c r="AC16" s="37">
        <f t="shared" si="15"/>
        <v>1315399</v>
      </c>
      <c r="AD16" s="37">
        <f t="shared" si="5"/>
        <v>1163833</v>
      </c>
      <c r="AE16" s="37">
        <f t="shared" si="6"/>
        <v>130530</v>
      </c>
      <c r="AF16" s="37">
        <f t="shared" si="7"/>
        <v>2877</v>
      </c>
      <c r="AG16" s="37">
        <f t="shared" si="8"/>
        <v>2244</v>
      </c>
      <c r="AH16" s="37">
        <f t="shared" si="9"/>
        <v>15915</v>
      </c>
      <c r="AJ16" s="41">
        <f t="shared" ref="AJ16:AJ79" si="26">A16</f>
        <v>1997</v>
      </c>
      <c r="AK16" s="41">
        <f t="shared" ref="AK16:AK79" si="27">B16</f>
        <v>2</v>
      </c>
      <c r="AL16" s="90"/>
      <c r="AM16" s="91"/>
      <c r="AN16" s="92"/>
      <c r="AO16" s="92"/>
      <c r="AP16" s="92"/>
      <c r="AQ16" s="92"/>
      <c r="AR16" s="93"/>
      <c r="AS16" s="93"/>
      <c r="AT16" s="93"/>
      <c r="AX16" s="40"/>
      <c r="AY16" s="64">
        <v>1997</v>
      </c>
      <c r="AZ16" s="64">
        <v>2</v>
      </c>
      <c r="BA16" s="68">
        <f t="shared" si="16"/>
        <v>1326197</v>
      </c>
      <c r="BB16" s="102">
        <f t="shared" si="19"/>
        <v>2009</v>
      </c>
      <c r="BC16" s="70">
        <f>BA159</f>
        <v>1631394</v>
      </c>
      <c r="BD16" s="84">
        <f>BA160</f>
        <v>1632376</v>
      </c>
      <c r="BE16" s="63">
        <f>BA161</f>
        <v>1633128</v>
      </c>
      <c r="BF16" s="63">
        <f>BA162</f>
        <v>1630363</v>
      </c>
      <c r="BG16" s="63">
        <f>BA163</f>
        <v>1628862</v>
      </c>
      <c r="BH16" s="84">
        <f>BA164</f>
        <v>1627485</v>
      </c>
      <c r="BI16" s="63">
        <f>BA165</f>
        <v>1626972</v>
      </c>
      <c r="BJ16" s="70">
        <f>BA166</f>
        <v>1626852</v>
      </c>
      <c r="BK16" s="63">
        <f>BA167</f>
        <v>1624849</v>
      </c>
      <c r="BL16" s="63">
        <f>BA168</f>
        <v>1623687</v>
      </c>
      <c r="BM16" s="63">
        <f>BA169</f>
        <v>1624998</v>
      </c>
      <c r="BN16" s="63">
        <f>BA170</f>
        <v>1626076</v>
      </c>
      <c r="BO16" s="63">
        <f t="shared" si="11"/>
        <v>1628086.8333333333</v>
      </c>
      <c r="BQ16" s="64">
        <v>1997</v>
      </c>
      <c r="BR16" s="64" t="str">
        <f t="shared" ref="BR16:BR79" si="28">BR4</f>
        <v>Feb</v>
      </c>
      <c r="BS16" s="68">
        <f t="shared" si="17"/>
        <v>1175214</v>
      </c>
      <c r="BT16" s="146">
        <f t="shared" si="20"/>
        <v>2009</v>
      </c>
      <c r="BU16" s="63">
        <f>BS159</f>
        <v>1443753</v>
      </c>
      <c r="BV16" s="84">
        <f>BS160</f>
        <v>1444924</v>
      </c>
      <c r="BW16" s="63">
        <f>BS161</f>
        <v>1445738</v>
      </c>
      <c r="BX16" s="63">
        <f>BS162</f>
        <v>1443326</v>
      </c>
      <c r="BY16" s="63">
        <f>BS163</f>
        <v>1441770</v>
      </c>
      <c r="BZ16" s="84">
        <f>BS164</f>
        <v>1440419</v>
      </c>
      <c r="CA16" s="63">
        <f>BS165</f>
        <v>1439991</v>
      </c>
      <c r="CB16" s="63">
        <f>BS166</f>
        <v>1439775</v>
      </c>
      <c r="CC16" s="63">
        <f>BS167</f>
        <v>1437863</v>
      </c>
      <c r="CD16" s="63">
        <f>BS168</f>
        <v>1436780</v>
      </c>
      <c r="CE16" s="63">
        <f>BS169</f>
        <v>1438125</v>
      </c>
      <c r="CF16" s="63">
        <f>BS170</f>
        <v>1439249</v>
      </c>
      <c r="CG16" s="63">
        <f t="shared" si="12"/>
        <v>1440976.0833333333</v>
      </c>
      <c r="CI16" s="64">
        <v>1997</v>
      </c>
      <c r="CJ16" s="64">
        <v>2</v>
      </c>
      <c r="CK16" s="68">
        <f t="shared" si="18"/>
        <v>0</v>
      </c>
      <c r="CL16" s="101">
        <f t="shared" si="21"/>
        <v>2009</v>
      </c>
      <c r="CM16" s="63">
        <f>CK159</f>
        <v>56844</v>
      </c>
      <c r="CN16" s="84">
        <f>CK160</f>
        <v>61398</v>
      </c>
      <c r="CO16" s="63">
        <f>CK161</f>
        <v>58664</v>
      </c>
      <c r="CP16" s="63">
        <f>CK162</f>
        <v>58975</v>
      </c>
      <c r="CQ16" s="63">
        <f>CK163</f>
        <v>59420</v>
      </c>
      <c r="CR16" s="84">
        <f>CK164</f>
        <v>62231</v>
      </c>
      <c r="CS16" s="63">
        <f>CK165</f>
        <v>61746</v>
      </c>
      <c r="CT16" s="63">
        <f>CK166</f>
        <v>59083</v>
      </c>
      <c r="CU16" s="63">
        <f>CK167</f>
        <v>58949</v>
      </c>
      <c r="CV16" s="63">
        <f>CK168</f>
        <v>57435</v>
      </c>
      <c r="CW16" s="63">
        <f>CK169</f>
        <v>68960</v>
      </c>
      <c r="CX16" s="63">
        <f>CK170</f>
        <v>60105</v>
      </c>
      <c r="CY16" s="63">
        <f t="shared" si="13"/>
        <v>60317.5</v>
      </c>
      <c r="DA16" s="64">
        <v>1997</v>
      </c>
      <c r="DB16" s="64">
        <v>2</v>
      </c>
      <c r="DC16" s="68"/>
      <c r="DD16" s="148">
        <f t="shared" si="22"/>
        <v>2009</v>
      </c>
      <c r="DE16" s="63">
        <f>DC159</f>
        <v>15312</v>
      </c>
      <c r="DF16" s="84">
        <f>DC160</f>
        <v>8614</v>
      </c>
      <c r="DG16" s="63">
        <f>DC161</f>
        <v>8191</v>
      </c>
      <c r="DH16" s="63">
        <f>DC162</f>
        <v>11719</v>
      </c>
      <c r="DI16" s="63">
        <f>DC163</f>
        <v>25106</v>
      </c>
      <c r="DJ16" s="84">
        <f>DC164</f>
        <v>35541</v>
      </c>
      <c r="DK16" s="63">
        <f>DC165</f>
        <v>34301</v>
      </c>
      <c r="DL16" s="63">
        <f>DC166</f>
        <v>34911</v>
      </c>
      <c r="DM16" s="63">
        <f>DC167</f>
        <v>35931</v>
      </c>
      <c r="DN16" s="63">
        <f>DC168</f>
        <v>33958</v>
      </c>
      <c r="DO16" s="63">
        <f>DC169</f>
        <v>28451</v>
      </c>
      <c r="DP16" s="63">
        <f>DC170</f>
        <v>21648</v>
      </c>
      <c r="DQ16" s="63">
        <f t="shared" si="23"/>
        <v>24473.583333333332</v>
      </c>
    </row>
    <row r="17" spans="1:121" s="36" customFormat="1">
      <c r="A17" s="64">
        <v>1997</v>
      </c>
      <c r="B17" s="64">
        <v>3</v>
      </c>
      <c r="C17" s="5">
        <f t="shared" si="14"/>
        <v>1330751</v>
      </c>
      <c r="D17" s="5">
        <f>[2]RC!$E55</f>
        <v>1177744</v>
      </c>
      <c r="E17" s="5">
        <f>[2]CC!$E55</f>
        <v>131640</v>
      </c>
      <c r="F17" s="5">
        <f>[2]IC!$E55</f>
        <v>2872</v>
      </c>
      <c r="G17" s="5">
        <f>[2]SHL!$E55</f>
        <v>2253</v>
      </c>
      <c r="H17" s="5">
        <f>[2]SPA!$E55</f>
        <v>16242</v>
      </c>
      <c r="I17" s="152"/>
      <c r="J17" s="35"/>
      <c r="K17" s="35"/>
      <c r="L17" s="35"/>
      <c r="M17" s="35"/>
      <c r="N17" s="35"/>
      <c r="O17" s="35"/>
      <c r="P17" s="35"/>
      <c r="R17" s="36">
        <f t="shared" si="24"/>
        <v>1997</v>
      </c>
      <c r="S17" s="36">
        <f t="shared" si="2"/>
        <v>3</v>
      </c>
      <c r="T17" s="37">
        <f t="shared" si="3"/>
        <v>13041</v>
      </c>
      <c r="U17" s="37">
        <f>[3]SEB!Q272</f>
        <v>11361</v>
      </c>
      <c r="V17" s="37">
        <f>[3]SEB!R272</f>
        <v>1452</v>
      </c>
      <c r="W17" s="37">
        <f>[3]SEB!S272</f>
        <v>2</v>
      </c>
      <c r="X17" s="37">
        <f>[3]SEB!T272</f>
        <v>18</v>
      </c>
      <c r="Y17" s="37">
        <f>[3]SEB!U272</f>
        <v>208</v>
      </c>
      <c r="AA17" s="41">
        <f t="shared" si="25"/>
        <v>1997</v>
      </c>
      <c r="AB17" s="39">
        <f t="shared" si="4"/>
        <v>3</v>
      </c>
      <c r="AC17" s="37">
        <f t="shared" si="15"/>
        <v>1317710</v>
      </c>
      <c r="AD17" s="37">
        <f t="shared" si="5"/>
        <v>1166383</v>
      </c>
      <c r="AE17" s="37">
        <f t="shared" si="6"/>
        <v>130188</v>
      </c>
      <c r="AF17" s="37">
        <f t="shared" si="7"/>
        <v>2870</v>
      </c>
      <c r="AG17" s="37">
        <f t="shared" si="8"/>
        <v>2235</v>
      </c>
      <c r="AH17" s="37">
        <f t="shared" si="9"/>
        <v>16034</v>
      </c>
      <c r="AJ17" s="41">
        <f t="shared" si="26"/>
        <v>1997</v>
      </c>
      <c r="AK17" s="41">
        <f t="shared" si="27"/>
        <v>3</v>
      </c>
      <c r="AL17" s="90"/>
      <c r="AM17" s="91"/>
      <c r="AN17" s="92"/>
      <c r="AO17" s="92"/>
      <c r="AP17" s="92"/>
      <c r="AQ17" s="92"/>
      <c r="AR17" s="93"/>
      <c r="AS17" s="93"/>
      <c r="AT17" s="93"/>
      <c r="AX17" s="40"/>
      <c r="AY17" s="64">
        <v>1997</v>
      </c>
      <c r="AZ17" s="64">
        <v>3</v>
      </c>
      <c r="BA17" s="68">
        <f t="shared" si="16"/>
        <v>1328498</v>
      </c>
      <c r="BB17" s="102">
        <f t="shared" si="19"/>
        <v>2010</v>
      </c>
      <c r="BC17" s="144">
        <f>BA171</f>
        <v>1629170</v>
      </c>
      <c r="BD17" s="70">
        <f>BA172</f>
        <v>1631062</v>
      </c>
      <c r="BE17" s="70">
        <f>BA173</f>
        <v>1633151</v>
      </c>
      <c r="BF17" s="70">
        <f>BA174</f>
        <v>1633207</v>
      </c>
      <c r="BG17" s="70">
        <f>BA175</f>
        <v>1632221</v>
      </c>
      <c r="BH17" s="70">
        <f>BA176</f>
        <v>1632839</v>
      </c>
      <c r="BI17" s="144">
        <f>BA177</f>
        <v>1632942</v>
      </c>
      <c r="BJ17" s="70">
        <f>BA178</f>
        <v>1633135</v>
      </c>
      <c r="BK17" s="63">
        <f>BA179</f>
        <v>1632210</v>
      </c>
      <c r="BL17" s="63">
        <f>BA180</f>
        <v>1632062</v>
      </c>
      <c r="BM17" s="63">
        <f>BA181</f>
        <v>1633536</v>
      </c>
      <c r="BN17" s="145">
        <f>BA182</f>
        <v>1635080</v>
      </c>
      <c r="BO17" s="63">
        <f t="shared" si="11"/>
        <v>1632551.25</v>
      </c>
      <c r="BQ17" s="64">
        <v>1997</v>
      </c>
      <c r="BR17" s="64" t="str">
        <f t="shared" si="28"/>
        <v>Mar</v>
      </c>
      <c r="BS17" s="68">
        <f t="shared" si="17"/>
        <v>1177744</v>
      </c>
      <c r="BT17" s="146">
        <f t="shared" si="20"/>
        <v>2010</v>
      </c>
      <c r="BU17" s="145">
        <f>BS171</f>
        <v>1442215</v>
      </c>
      <c r="BV17" s="63">
        <f>BS172</f>
        <v>1444106</v>
      </c>
      <c r="BW17" s="63">
        <f>BS173</f>
        <v>1445891</v>
      </c>
      <c r="BX17" s="63">
        <f>BS174</f>
        <v>1445769</v>
      </c>
      <c r="BY17" s="63">
        <f>BS175</f>
        <v>1444735</v>
      </c>
      <c r="BZ17" s="63">
        <f>BS176</f>
        <v>1445527</v>
      </c>
      <c r="CA17" s="145">
        <f>BS177</f>
        <v>1445544</v>
      </c>
      <c r="CB17" s="63">
        <f>BS178</f>
        <v>1445607</v>
      </c>
      <c r="CC17" s="63">
        <f>BS179</f>
        <v>1444908</v>
      </c>
      <c r="CD17" s="63">
        <f>BS180</f>
        <v>1444610</v>
      </c>
      <c r="CE17" s="63">
        <f>BS181</f>
        <v>1445980</v>
      </c>
      <c r="CF17" s="145">
        <f>BS182</f>
        <v>1447656</v>
      </c>
      <c r="CG17" s="63">
        <f t="shared" si="12"/>
        <v>1445212.3333333333</v>
      </c>
      <c r="CI17" s="64">
        <v>1997</v>
      </c>
      <c r="CJ17" s="64">
        <v>3</v>
      </c>
      <c r="CK17" s="68">
        <f t="shared" si="18"/>
        <v>0</v>
      </c>
      <c r="CL17" s="101">
        <f t="shared" si="21"/>
        <v>2010</v>
      </c>
      <c r="CM17" s="145">
        <f>CK171</f>
        <v>60286</v>
      </c>
      <c r="CN17" s="63">
        <f>CK172</f>
        <v>57767</v>
      </c>
      <c r="CO17" s="63">
        <f>CK173</f>
        <v>61077</v>
      </c>
      <c r="CP17" s="63">
        <f>CK174</f>
        <v>60808</v>
      </c>
      <c r="CQ17" s="63">
        <f>CK175</f>
        <v>59942</v>
      </c>
      <c r="CR17" s="63">
        <f>CK176</f>
        <v>63876</v>
      </c>
      <c r="CS17" s="145">
        <f>CK177</f>
        <v>60394</v>
      </c>
      <c r="CT17" s="63">
        <f>CK178</f>
        <v>61245</v>
      </c>
      <c r="CU17" s="63">
        <f>CK179</f>
        <v>62477</v>
      </c>
      <c r="CV17" s="63">
        <f>CK180</f>
        <v>56724</v>
      </c>
      <c r="CW17" s="63">
        <f>CK181</f>
        <v>69737</v>
      </c>
      <c r="CX17" s="145">
        <f>CK182</f>
        <v>64199</v>
      </c>
      <c r="CY17" s="63">
        <f t="shared" si="13"/>
        <v>61544.333333333336</v>
      </c>
      <c r="DA17" s="64">
        <v>1997</v>
      </c>
      <c r="DB17" s="64">
        <v>3</v>
      </c>
      <c r="DC17" s="68"/>
      <c r="DD17" s="148">
        <f t="shared" si="22"/>
        <v>2010</v>
      </c>
      <c r="DE17" s="145">
        <f>DC171</f>
        <v>13111</v>
      </c>
      <c r="DF17" s="63">
        <f>DC172</f>
        <v>8634</v>
      </c>
      <c r="DG17" s="63">
        <f>DC173</f>
        <v>7628</v>
      </c>
      <c r="DH17" s="63">
        <f>DC174</f>
        <v>11917</v>
      </c>
      <c r="DI17" s="63">
        <f>DC175</f>
        <v>26275</v>
      </c>
      <c r="DJ17" s="63">
        <f>DC176</f>
        <v>33219</v>
      </c>
      <c r="DK17" s="145">
        <f>DC177</f>
        <v>33267</v>
      </c>
      <c r="DL17" s="63">
        <f>DC178</f>
        <v>32623</v>
      </c>
      <c r="DM17" s="63">
        <f>DC179</f>
        <v>35062</v>
      </c>
      <c r="DN17" s="63">
        <f>DC180</f>
        <v>36552</v>
      </c>
      <c r="DO17" s="63">
        <f>DC181</f>
        <v>30770</v>
      </c>
      <c r="DP17" s="145">
        <f>DC182</f>
        <v>29420</v>
      </c>
      <c r="DQ17" s="63">
        <f t="shared" si="23"/>
        <v>24873.166666666668</v>
      </c>
    </row>
    <row r="18" spans="1:121" s="36" customFormat="1">
      <c r="A18" s="64">
        <v>1997</v>
      </c>
      <c r="B18" s="64">
        <v>4</v>
      </c>
      <c r="C18" s="5">
        <f t="shared" si="14"/>
        <v>1319337</v>
      </c>
      <c r="D18" s="5">
        <f>[2]RC!$E56</f>
        <v>1166545</v>
      </c>
      <c r="E18" s="5">
        <f>[2]CC!$E56</f>
        <v>131474</v>
      </c>
      <c r="F18" s="5">
        <f>[2]IC!$E56</f>
        <v>2858</v>
      </c>
      <c r="G18" s="5">
        <f>[2]SHL!$E56</f>
        <v>2242</v>
      </c>
      <c r="H18" s="5">
        <f>[2]SPA!$E56</f>
        <v>16218</v>
      </c>
      <c r="I18" s="152"/>
      <c r="J18" s="35"/>
      <c r="K18" s="35"/>
      <c r="L18" s="35"/>
      <c r="M18" s="35"/>
      <c r="N18" s="35"/>
      <c r="O18" s="35"/>
      <c r="P18" s="35"/>
      <c r="R18" s="36">
        <f t="shared" si="24"/>
        <v>1997</v>
      </c>
      <c r="S18" s="36">
        <f t="shared" si="2"/>
        <v>4</v>
      </c>
      <c r="T18" s="37">
        <f t="shared" si="3"/>
        <v>12715</v>
      </c>
      <c r="U18" s="37">
        <f>[3]SEB!Q273</f>
        <v>11017</v>
      </c>
      <c r="V18" s="37">
        <f>[3]SEB!R273</f>
        <v>1471</v>
      </c>
      <c r="W18" s="37">
        <f>[3]SEB!S273</f>
        <v>2</v>
      </c>
      <c r="X18" s="37">
        <f>[3]SEB!T273</f>
        <v>18</v>
      </c>
      <c r="Y18" s="37">
        <f>[3]SEB!U273</f>
        <v>207</v>
      </c>
      <c r="Z18" s="42"/>
      <c r="AA18" s="41">
        <f t="shared" si="25"/>
        <v>1997</v>
      </c>
      <c r="AB18" s="39">
        <f t="shared" si="4"/>
        <v>4</v>
      </c>
      <c r="AC18" s="37">
        <f t="shared" si="15"/>
        <v>1306622</v>
      </c>
      <c r="AD18" s="37">
        <f t="shared" si="5"/>
        <v>1155528</v>
      </c>
      <c r="AE18" s="37">
        <f t="shared" si="6"/>
        <v>130003</v>
      </c>
      <c r="AF18" s="37">
        <f t="shared" si="7"/>
        <v>2856</v>
      </c>
      <c r="AG18" s="37">
        <f t="shared" si="8"/>
        <v>2224</v>
      </c>
      <c r="AH18" s="37">
        <f t="shared" si="9"/>
        <v>16011</v>
      </c>
      <c r="AJ18" s="41">
        <f t="shared" si="26"/>
        <v>1997</v>
      </c>
      <c r="AK18" s="41">
        <f t="shared" si="27"/>
        <v>4</v>
      </c>
      <c r="AL18" s="90"/>
      <c r="AM18" s="91"/>
      <c r="AN18" s="92"/>
      <c r="AO18" s="92"/>
      <c r="AP18" s="92"/>
      <c r="AQ18" s="92"/>
      <c r="AR18" s="93"/>
      <c r="AS18" s="93"/>
      <c r="AT18" s="93"/>
      <c r="AX18" s="40"/>
      <c r="AY18" s="64">
        <v>1997</v>
      </c>
      <c r="AZ18" s="64">
        <v>4</v>
      </c>
      <c r="BA18" s="68">
        <f t="shared" si="16"/>
        <v>1317095</v>
      </c>
      <c r="BB18" s="102">
        <f t="shared" si="19"/>
        <v>2011</v>
      </c>
      <c r="BC18" s="70">
        <f>BA183</f>
        <v>1636866</v>
      </c>
      <c r="BD18" s="63">
        <f>BA184</f>
        <v>1639251</v>
      </c>
      <c r="BE18" s="63">
        <f>BA185</f>
        <v>1640963</v>
      </c>
      <c r="BF18" s="63">
        <f>BA186</f>
        <v>1641165</v>
      </c>
      <c r="BG18" s="63">
        <f>BA187</f>
        <v>1640462</v>
      </c>
      <c r="BH18" s="145">
        <f>BA188</f>
        <v>1640668</v>
      </c>
      <c r="BI18" s="63">
        <f>BA189</f>
        <v>1640478</v>
      </c>
      <c r="BJ18" s="70">
        <f>BA190</f>
        <v>1640431</v>
      </c>
      <c r="BK18" s="63">
        <f>BA191</f>
        <v>1640776</v>
      </c>
      <c r="BL18" s="63">
        <f>BA192</f>
        <v>1641111</v>
      </c>
      <c r="BM18" s="63">
        <f>BA193</f>
        <v>1642897</v>
      </c>
      <c r="BN18" s="63">
        <f>BA194</f>
        <v>1644408</v>
      </c>
      <c r="BO18" s="63">
        <f t="shared" si="11"/>
        <v>1640789.6666666667</v>
      </c>
      <c r="BQ18" s="64">
        <v>1997</v>
      </c>
      <c r="BR18" s="64" t="str">
        <f t="shared" si="28"/>
        <v>Apr</v>
      </c>
      <c r="BS18" s="68">
        <f t="shared" si="17"/>
        <v>1166545</v>
      </c>
      <c r="BT18" s="146">
        <f t="shared" si="20"/>
        <v>2011</v>
      </c>
      <c r="BU18" s="63">
        <f>BS183</f>
        <v>1449209</v>
      </c>
      <c r="BV18" s="63">
        <f>BS184</f>
        <v>1451589</v>
      </c>
      <c r="BW18" s="63">
        <f>BS185</f>
        <v>1453156</v>
      </c>
      <c r="BX18" s="63">
        <f>BS186</f>
        <v>1453324</v>
      </c>
      <c r="BY18" s="63">
        <f>BS187</f>
        <v>1452344</v>
      </c>
      <c r="BZ18" s="84">
        <f>BS188</f>
        <v>1452304</v>
      </c>
      <c r="CA18" s="63">
        <f>BS189</f>
        <v>1452071</v>
      </c>
      <c r="CB18" s="63">
        <f>BS190</f>
        <v>1451892</v>
      </c>
      <c r="CC18" s="63">
        <f>BS191</f>
        <v>1452133</v>
      </c>
      <c r="CD18" s="63">
        <f>BS192</f>
        <v>1452347</v>
      </c>
      <c r="CE18" s="63">
        <f>BS193</f>
        <v>1453846</v>
      </c>
      <c r="CF18" s="118">
        <f>BS194</f>
        <v>1455752</v>
      </c>
      <c r="CG18" s="63">
        <f t="shared" si="12"/>
        <v>1452497.25</v>
      </c>
      <c r="CI18" s="64">
        <v>1997</v>
      </c>
      <c r="CJ18" s="64">
        <v>4</v>
      </c>
      <c r="CK18" s="68">
        <f t="shared" si="18"/>
        <v>0</v>
      </c>
      <c r="CL18" s="101">
        <f t="shared" si="21"/>
        <v>2011</v>
      </c>
      <c r="CM18" s="63">
        <f>CK183</f>
        <v>58282</v>
      </c>
      <c r="CN18" s="63">
        <f>CK184</f>
        <v>61111</v>
      </c>
      <c r="CO18" s="63">
        <f>CK185</f>
        <v>57898</v>
      </c>
      <c r="CP18" s="63">
        <f>CK186</f>
        <v>60193</v>
      </c>
      <c r="CQ18" s="63">
        <f>CK187</f>
        <v>61820</v>
      </c>
      <c r="CR18" s="145">
        <f>CK188</f>
        <v>61899</v>
      </c>
      <c r="CS18" s="63">
        <f>CK189</f>
        <v>62054</v>
      </c>
      <c r="CT18" s="63">
        <f>CK190</f>
        <v>65966</v>
      </c>
      <c r="CU18" s="63">
        <f>CK191</f>
        <v>62252</v>
      </c>
      <c r="CV18" s="63">
        <f>CK192</f>
        <v>58220</v>
      </c>
      <c r="CW18" s="63">
        <f>CK193</f>
        <v>68549</v>
      </c>
      <c r="CX18" s="63">
        <f>CK194</f>
        <v>62100</v>
      </c>
      <c r="CY18" s="63">
        <f t="shared" si="13"/>
        <v>61695.333333333336</v>
      </c>
      <c r="DA18" s="64">
        <v>1997</v>
      </c>
      <c r="DB18" s="64">
        <v>4</v>
      </c>
      <c r="DC18" s="68"/>
      <c r="DD18" s="148">
        <f t="shared" si="22"/>
        <v>2011</v>
      </c>
      <c r="DE18" s="63">
        <f>DC183</f>
        <v>20777</v>
      </c>
      <c r="DF18" s="63">
        <f>DC184</f>
        <v>10250</v>
      </c>
      <c r="DG18" s="63">
        <f>DC185</f>
        <v>9794</v>
      </c>
      <c r="DH18" s="63">
        <f>DC186</f>
        <v>11887</v>
      </c>
      <c r="DI18" s="63">
        <f>DC187</f>
        <v>23213</v>
      </c>
      <c r="DJ18" s="145">
        <f>DC188</f>
        <v>34325</v>
      </c>
      <c r="DK18" s="63">
        <f>DC189</f>
        <v>34464</v>
      </c>
      <c r="DL18" s="63">
        <f>DC190</f>
        <v>33857</v>
      </c>
      <c r="DM18" s="63">
        <f>DC191</f>
        <v>34484</v>
      </c>
      <c r="DN18" s="63">
        <f>DC192</f>
        <v>36507</v>
      </c>
      <c r="DO18" s="63">
        <f>DC193</f>
        <v>33497</v>
      </c>
      <c r="DP18" s="63">
        <f>DC194</f>
        <v>23606</v>
      </c>
      <c r="DQ18" s="63">
        <f t="shared" si="23"/>
        <v>25555.083333333332</v>
      </c>
    </row>
    <row r="19" spans="1:121" s="36" customFormat="1">
      <c r="A19" s="64">
        <v>1997</v>
      </c>
      <c r="B19" s="64">
        <v>5</v>
      </c>
      <c r="C19" s="5">
        <f t="shared" si="14"/>
        <v>1304919</v>
      </c>
      <c r="D19" s="5">
        <f>[2]RC!$E57</f>
        <v>1152086</v>
      </c>
      <c r="E19" s="5">
        <f>[2]CC!$E57</f>
        <v>131552</v>
      </c>
      <c r="F19" s="5">
        <f>[2]IC!$E57</f>
        <v>2800</v>
      </c>
      <c r="G19" s="5">
        <f>[2]SHL!$E57</f>
        <v>2216</v>
      </c>
      <c r="H19" s="5">
        <f>[2]SPA!$E57</f>
        <v>16265</v>
      </c>
      <c r="I19" s="152"/>
      <c r="J19" s="35"/>
      <c r="K19" s="35"/>
      <c r="L19" s="35"/>
      <c r="M19" s="35"/>
      <c r="N19" s="35"/>
      <c r="O19" s="35"/>
      <c r="P19" s="35"/>
      <c r="R19" s="36">
        <f t="shared" si="24"/>
        <v>1997</v>
      </c>
      <c r="S19" s="36">
        <f t="shared" si="2"/>
        <v>5</v>
      </c>
      <c r="T19" s="37">
        <f t="shared" si="3"/>
        <v>11787</v>
      </c>
      <c r="U19" s="37">
        <f>[3]SEB!Q274</f>
        <v>10136</v>
      </c>
      <c r="V19" s="37">
        <f>[3]SEB!R274</f>
        <v>1424</v>
      </c>
      <c r="W19" s="37">
        <f>[3]SEB!S274</f>
        <v>3</v>
      </c>
      <c r="X19" s="37">
        <f>[3]SEB!T274</f>
        <v>18</v>
      </c>
      <c r="Y19" s="37">
        <f>[3]SEB!U274</f>
        <v>206</v>
      </c>
      <c r="AA19" s="41">
        <f t="shared" si="25"/>
        <v>1997</v>
      </c>
      <c r="AB19" s="39">
        <f t="shared" si="4"/>
        <v>5</v>
      </c>
      <c r="AC19" s="37">
        <f t="shared" si="15"/>
        <v>1293132</v>
      </c>
      <c r="AD19" s="37">
        <f t="shared" si="5"/>
        <v>1141950</v>
      </c>
      <c r="AE19" s="37">
        <f t="shared" si="6"/>
        <v>130128</v>
      </c>
      <c r="AF19" s="37">
        <f t="shared" si="7"/>
        <v>2797</v>
      </c>
      <c r="AG19" s="37">
        <f t="shared" si="8"/>
        <v>2198</v>
      </c>
      <c r="AH19" s="37">
        <f t="shared" si="9"/>
        <v>16059</v>
      </c>
      <c r="AJ19" s="41">
        <f t="shared" si="26"/>
        <v>1997</v>
      </c>
      <c r="AK19" s="41">
        <f t="shared" si="27"/>
        <v>5</v>
      </c>
      <c r="AL19" s="90"/>
      <c r="AM19" s="91"/>
      <c r="AN19" s="92"/>
      <c r="AO19" s="92"/>
      <c r="AP19" s="92"/>
      <c r="AQ19" s="92"/>
      <c r="AR19" s="93"/>
      <c r="AS19" s="93"/>
      <c r="AT19" s="93"/>
      <c r="AX19" s="40"/>
      <c r="AY19" s="64">
        <v>1997</v>
      </c>
      <c r="AZ19" s="64">
        <v>5</v>
      </c>
      <c r="BA19" s="68">
        <f t="shared" si="16"/>
        <v>1302703</v>
      </c>
      <c r="BB19" s="102">
        <f t="shared" si="19"/>
        <v>2012</v>
      </c>
      <c r="BC19" s="144">
        <f>BA195</f>
        <v>1646929</v>
      </c>
      <c r="BD19" s="63">
        <f>BA196</f>
        <v>1650080</v>
      </c>
      <c r="BE19" s="63">
        <f>BA197</f>
        <v>1653097</v>
      </c>
      <c r="BF19" s="63">
        <f>BA198</f>
        <v>1653353</v>
      </c>
      <c r="BG19" s="63">
        <f>BA199</f>
        <v>1652503</v>
      </c>
      <c r="BH19" s="63">
        <f>BA200</f>
        <v>1652480</v>
      </c>
      <c r="BI19" s="145">
        <f>BA201</f>
        <v>1654943</v>
      </c>
      <c r="BJ19" s="70">
        <f>BA202</f>
        <v>1655109</v>
      </c>
      <c r="BK19" s="63">
        <f>BA203</f>
        <v>1655538</v>
      </c>
      <c r="BL19" s="63">
        <f>BA204</f>
        <v>1655799</v>
      </c>
      <c r="BM19" s="63">
        <f>BA205</f>
        <v>1657962</v>
      </c>
      <c r="BN19" s="63">
        <f>BA206</f>
        <v>1659840</v>
      </c>
      <c r="BO19" s="63">
        <f t="shared" si="11"/>
        <v>1653969.4166666667</v>
      </c>
      <c r="BQ19" s="64">
        <v>1997</v>
      </c>
      <c r="BR19" s="64" t="str">
        <f t="shared" si="28"/>
        <v>May</v>
      </c>
      <c r="BS19" s="68">
        <f t="shared" si="17"/>
        <v>1152086</v>
      </c>
      <c r="BT19" s="146">
        <f t="shared" si="20"/>
        <v>2012</v>
      </c>
      <c r="BU19" s="145">
        <f>BS195</f>
        <v>1458136</v>
      </c>
      <c r="BV19" s="63">
        <f>BS196</f>
        <v>1460996</v>
      </c>
      <c r="BW19" s="63">
        <f>BS197</f>
        <v>1463879</v>
      </c>
      <c r="BX19" s="63">
        <f>BS198</f>
        <v>1464002</v>
      </c>
      <c r="BY19" s="63">
        <f>BS199</f>
        <v>1463086</v>
      </c>
      <c r="BZ19" s="63">
        <f>BS200</f>
        <v>1463062</v>
      </c>
      <c r="CA19" s="145">
        <f>BS201</f>
        <v>1464991</v>
      </c>
      <c r="CB19" s="63">
        <f>BS202</f>
        <v>1464825</v>
      </c>
      <c r="CC19" s="63">
        <f>BS203</f>
        <v>1465160</v>
      </c>
      <c r="CD19" s="63">
        <f>BS204</f>
        <v>1465281</v>
      </c>
      <c r="CE19" s="63">
        <f>BS205</f>
        <v>1467018</v>
      </c>
      <c r="CF19" s="63">
        <f>BS206</f>
        <v>1469407</v>
      </c>
      <c r="CG19" s="63">
        <f t="shared" si="12"/>
        <v>1464153.5833333333</v>
      </c>
      <c r="CI19" s="64">
        <v>1997</v>
      </c>
      <c r="CJ19" s="64">
        <v>5</v>
      </c>
      <c r="CK19" s="68">
        <f t="shared" si="18"/>
        <v>0</v>
      </c>
      <c r="CL19" s="101">
        <f t="shared" si="21"/>
        <v>2012</v>
      </c>
      <c r="CM19" s="145">
        <f>CK195</f>
        <v>58835</v>
      </c>
      <c r="CN19" s="63">
        <f>CK196</f>
        <v>57887</v>
      </c>
      <c r="CO19" s="63">
        <f>CK197</f>
        <v>61662</v>
      </c>
      <c r="CP19" s="63">
        <f>CK198</f>
        <v>60330</v>
      </c>
      <c r="CQ19" s="63">
        <f>CK199</f>
        <v>62126</v>
      </c>
      <c r="CR19" s="63">
        <f>CK200</f>
        <v>61345</v>
      </c>
      <c r="CS19" s="145">
        <f>CK201</f>
        <v>59771</v>
      </c>
      <c r="CT19" s="63">
        <f>CK202</f>
        <v>66856</v>
      </c>
      <c r="CU19" s="63">
        <f>CK203</f>
        <v>59440</v>
      </c>
      <c r="CV19" s="63">
        <f>CK204</f>
        <v>61656</v>
      </c>
      <c r="CW19" s="63">
        <f>CK205</f>
        <v>70258</v>
      </c>
      <c r="CX19" s="63">
        <f>CK206</f>
        <v>62132</v>
      </c>
      <c r="CY19" s="63">
        <f t="shared" si="13"/>
        <v>61858.166666666664</v>
      </c>
      <c r="DA19" s="64">
        <v>1997</v>
      </c>
      <c r="DB19" s="64">
        <v>5</v>
      </c>
      <c r="DC19" s="68"/>
      <c r="DD19" s="148">
        <f t="shared" si="22"/>
        <v>2012</v>
      </c>
      <c r="DE19" s="145">
        <f>DC195</f>
        <v>19972</v>
      </c>
      <c r="DF19" s="63">
        <f>DC196</f>
        <v>11174</v>
      </c>
      <c r="DG19" s="63">
        <f>DC197</f>
        <v>9508</v>
      </c>
      <c r="DH19" s="63">
        <f>DC198</f>
        <v>12373</v>
      </c>
      <c r="DI19" s="63">
        <f>DC199</f>
        <v>26844</v>
      </c>
      <c r="DJ19" s="63">
        <f>DC200</f>
        <v>32297</v>
      </c>
      <c r="DK19" s="145">
        <f>DC201</f>
        <v>37301</v>
      </c>
      <c r="DL19" s="63">
        <f>DC202</f>
        <v>34472</v>
      </c>
      <c r="DM19" s="63">
        <f>DC203</f>
        <v>35692</v>
      </c>
      <c r="DN19" s="63">
        <f>DC204</f>
        <v>36159</v>
      </c>
      <c r="DO19" s="63">
        <f>DC205</f>
        <v>31933</v>
      </c>
      <c r="DP19" s="63">
        <f>DC206</f>
        <v>24120</v>
      </c>
      <c r="DQ19" s="63">
        <f t="shared" si="23"/>
        <v>25987.083333333332</v>
      </c>
    </row>
    <row r="20" spans="1:121" s="36" customFormat="1">
      <c r="A20" s="64">
        <v>1997</v>
      </c>
      <c r="B20" s="64">
        <v>6</v>
      </c>
      <c r="C20" s="5">
        <f t="shared" si="14"/>
        <v>1302223</v>
      </c>
      <c r="D20" s="5">
        <f>[2]RC!$E58</f>
        <v>1148160</v>
      </c>
      <c r="E20" s="5">
        <f>[2]CC!$E58</f>
        <v>132613</v>
      </c>
      <c r="F20" s="5">
        <f>[2]IC!$E58</f>
        <v>2871</v>
      </c>
      <c r="G20" s="5">
        <f>[2]SHL!$E58</f>
        <v>2204</v>
      </c>
      <c r="H20" s="5">
        <f>[2]SPA!$E58</f>
        <v>16375</v>
      </c>
      <c r="I20" s="152"/>
      <c r="J20" s="35"/>
      <c r="K20" s="35"/>
      <c r="L20" s="35"/>
      <c r="M20" s="35"/>
      <c r="N20" s="35"/>
      <c r="O20" s="35"/>
      <c r="P20" s="35"/>
      <c r="R20" s="36">
        <f t="shared" si="24"/>
        <v>1997</v>
      </c>
      <c r="S20" s="36">
        <f t="shared" si="2"/>
        <v>6</v>
      </c>
      <c r="T20" s="37">
        <f t="shared" si="3"/>
        <v>11813</v>
      </c>
      <c r="U20" s="37">
        <f>[3]SEB!Q275</f>
        <v>10243</v>
      </c>
      <c r="V20" s="37">
        <f>[3]SEB!R275</f>
        <v>1345</v>
      </c>
      <c r="W20" s="37">
        <f>[3]SEB!S275</f>
        <v>2</v>
      </c>
      <c r="X20" s="37">
        <f>[3]SEB!T275</f>
        <v>18</v>
      </c>
      <c r="Y20" s="37">
        <f>[3]SEB!U275</f>
        <v>205</v>
      </c>
      <c r="AA20" s="41">
        <f t="shared" si="25"/>
        <v>1997</v>
      </c>
      <c r="AB20" s="39">
        <f t="shared" si="4"/>
        <v>6</v>
      </c>
      <c r="AC20" s="37">
        <f t="shared" si="15"/>
        <v>1290410</v>
      </c>
      <c r="AD20" s="37">
        <f t="shared" si="5"/>
        <v>1137917</v>
      </c>
      <c r="AE20" s="37">
        <f t="shared" si="6"/>
        <v>131268</v>
      </c>
      <c r="AF20" s="37">
        <f t="shared" si="7"/>
        <v>2869</v>
      </c>
      <c r="AG20" s="37">
        <f t="shared" si="8"/>
        <v>2186</v>
      </c>
      <c r="AH20" s="37">
        <f t="shared" si="9"/>
        <v>16170</v>
      </c>
      <c r="AJ20" s="41">
        <f t="shared" si="26"/>
        <v>1997</v>
      </c>
      <c r="AK20" s="41">
        <f t="shared" si="27"/>
        <v>6</v>
      </c>
      <c r="AL20" s="90"/>
      <c r="AM20" s="91"/>
      <c r="AN20" s="92"/>
      <c r="AO20" s="92"/>
      <c r="AP20" s="92"/>
      <c r="AQ20" s="92"/>
      <c r="AR20" s="93"/>
      <c r="AS20" s="93"/>
      <c r="AT20" s="93"/>
      <c r="AX20" s="40"/>
      <c r="AY20" s="64">
        <v>1997</v>
      </c>
      <c r="AZ20" s="64">
        <v>6</v>
      </c>
      <c r="BA20" s="68">
        <f t="shared" si="16"/>
        <v>1300019</v>
      </c>
      <c r="BB20" s="103">
        <f t="shared" si="19"/>
        <v>2013</v>
      </c>
      <c r="BC20" s="70">
        <f>BA207</f>
        <v>1661290</v>
      </c>
      <c r="BD20" s="145">
        <f>BA208</f>
        <v>1664507</v>
      </c>
      <c r="BE20" s="63">
        <f>BA209</f>
        <v>1667562</v>
      </c>
      <c r="BF20" s="63">
        <f>BA210</f>
        <v>1668142</v>
      </c>
      <c r="BG20" s="63">
        <f>BA211</f>
        <v>1677430</v>
      </c>
      <c r="BH20" s="63">
        <f>BA212</f>
        <v>1670249</v>
      </c>
      <c r="BI20" s="63">
        <f>BA213</f>
        <v>1669665</v>
      </c>
      <c r="BJ20" s="125">
        <f>BA214</f>
        <v>1671403</v>
      </c>
      <c r="BK20" s="63">
        <f>BA215</f>
        <v>1674348.78924866</v>
      </c>
      <c r="BL20" s="63">
        <f>BA216</f>
        <v>1675865.0478194701</v>
      </c>
      <c r="BM20" s="63">
        <f>BA217</f>
        <v>1677458.6999864201</v>
      </c>
      <c r="BN20" s="63">
        <f>BA218</f>
        <v>1679025.89265728</v>
      </c>
      <c r="BO20" s="63">
        <f t="shared" si="11"/>
        <v>1671412.2024759857</v>
      </c>
      <c r="BQ20" s="64">
        <v>1997</v>
      </c>
      <c r="BR20" s="64" t="str">
        <f t="shared" si="28"/>
        <v>Jun</v>
      </c>
      <c r="BS20" s="68">
        <f t="shared" si="17"/>
        <v>1148160</v>
      </c>
      <c r="BT20" s="146">
        <f t="shared" si="20"/>
        <v>2013</v>
      </c>
      <c r="BU20" s="63">
        <f>BS207</f>
        <v>1471228</v>
      </c>
      <c r="BV20" s="145">
        <f>BS208</f>
        <v>1473524</v>
      </c>
      <c r="BW20" s="63">
        <f>BS209</f>
        <v>1476494</v>
      </c>
      <c r="BX20" s="63">
        <f>BS210</f>
        <v>1476983</v>
      </c>
      <c r="BY20" s="63">
        <f>BS211</f>
        <v>1485472</v>
      </c>
      <c r="BZ20" s="63">
        <f>BS212</f>
        <v>1478777</v>
      </c>
      <c r="CA20" s="63">
        <f>BS213</f>
        <v>1478112</v>
      </c>
      <c r="CB20" s="63">
        <f>BS214</f>
        <v>1479289</v>
      </c>
      <c r="CC20" s="63">
        <f>BS215</f>
        <v>1482273.78924866</v>
      </c>
      <c r="CD20" s="63">
        <f>BS216</f>
        <v>1483618.0478194701</v>
      </c>
      <c r="CE20" s="63">
        <f>BS217</f>
        <v>1485020.6999864201</v>
      </c>
      <c r="CF20" s="63">
        <f>BS218</f>
        <v>1486476.89265728</v>
      </c>
      <c r="CG20" s="63">
        <f t="shared" si="12"/>
        <v>1479772.3691426525</v>
      </c>
      <c r="CI20" s="64">
        <v>1997</v>
      </c>
      <c r="CJ20" s="64">
        <v>6</v>
      </c>
      <c r="CK20" s="68">
        <f t="shared" si="18"/>
        <v>0</v>
      </c>
      <c r="CL20" s="101">
        <f t="shared" si="21"/>
        <v>2013</v>
      </c>
      <c r="CM20" s="63">
        <f>CK207</f>
        <v>58237</v>
      </c>
      <c r="CN20" s="145">
        <f>CK208</f>
        <v>61505</v>
      </c>
      <c r="CO20" s="63">
        <f>CK209</f>
        <v>57216</v>
      </c>
      <c r="CP20" s="63">
        <f>CK210</f>
        <v>61364</v>
      </c>
      <c r="CQ20" s="63">
        <f>CK211</f>
        <v>64966</v>
      </c>
      <c r="CR20" s="63">
        <f>CK212</f>
        <v>63172</v>
      </c>
      <c r="CS20" s="145">
        <f>CK213</f>
        <v>61870</v>
      </c>
      <c r="CT20" s="63">
        <f>CK214</f>
        <v>56987</v>
      </c>
      <c r="CU20" s="63">
        <f>CK215</f>
        <v>62255.49914844372</v>
      </c>
      <c r="CV20" s="63">
        <f>CK216</f>
        <v>62311.958008417743</v>
      </c>
      <c r="CW20" s="63">
        <f>CK217</f>
        <v>62370.869399429648</v>
      </c>
      <c r="CX20" s="63">
        <f>CK218</f>
        <v>62432.029491605761</v>
      </c>
      <c r="CY20" s="63">
        <f t="shared" si="13"/>
        <v>61223.946337324742</v>
      </c>
      <c r="DA20" s="64">
        <v>1997</v>
      </c>
      <c r="DB20" s="64">
        <v>6</v>
      </c>
      <c r="DC20" s="68"/>
      <c r="DD20" s="148">
        <f t="shared" si="22"/>
        <v>2013</v>
      </c>
      <c r="DE20" s="63">
        <f>DC207</f>
        <v>17900</v>
      </c>
      <c r="DF20" s="145">
        <f>DC208</f>
        <v>11076</v>
      </c>
      <c r="DG20" s="63">
        <f>DC209</f>
        <v>9370</v>
      </c>
      <c r="DH20" s="63">
        <f>DC210</f>
        <v>11682</v>
      </c>
      <c r="DI20" s="63">
        <f>DC211</f>
        <v>25670</v>
      </c>
      <c r="DJ20" s="63">
        <f>DC212</f>
        <v>35479</v>
      </c>
      <c r="DK20" s="63">
        <f>DC213</f>
        <v>34678</v>
      </c>
      <c r="DL20" s="63">
        <f>DC214</f>
        <v>34313</v>
      </c>
      <c r="DM20" s="63">
        <f>DC215</f>
        <v>29976</v>
      </c>
      <c r="DN20" s="63">
        <f>DC216</f>
        <v>33854</v>
      </c>
      <c r="DO20" s="63">
        <f>DC217</f>
        <v>29930</v>
      </c>
      <c r="DP20" s="63">
        <f>DC218</f>
        <v>22645</v>
      </c>
      <c r="DQ20" s="63">
        <f t="shared" si="23"/>
        <v>24714.416666666668</v>
      </c>
    </row>
    <row r="21" spans="1:121" s="36" customFormat="1">
      <c r="A21" s="64">
        <v>1997</v>
      </c>
      <c r="B21" s="64">
        <v>7</v>
      </c>
      <c r="C21" s="5">
        <f t="shared" si="14"/>
        <v>1291697</v>
      </c>
      <c r="D21" s="5">
        <f>[2]RC!$E59</f>
        <v>1139212</v>
      </c>
      <c r="E21" s="5">
        <f>[2]CC!$E59</f>
        <v>131284</v>
      </c>
      <c r="F21" s="5">
        <f>[2]IC!$E59</f>
        <v>2808</v>
      </c>
      <c r="G21" s="5">
        <f>[2]SHL!$E59</f>
        <v>2186</v>
      </c>
      <c r="H21" s="5">
        <f>[2]SPA!$E59</f>
        <v>16207</v>
      </c>
      <c r="I21" s="152"/>
      <c r="J21" s="35"/>
      <c r="K21" s="35"/>
      <c r="L21" s="35"/>
      <c r="M21" s="35"/>
      <c r="N21" s="35"/>
      <c r="O21" s="35"/>
      <c r="P21" s="35"/>
      <c r="R21" s="36">
        <f t="shared" si="24"/>
        <v>1997</v>
      </c>
      <c r="S21" s="36">
        <f t="shared" si="2"/>
        <v>7</v>
      </c>
      <c r="T21" s="37">
        <f t="shared" si="3"/>
        <v>10718</v>
      </c>
      <c r="U21" s="37">
        <f>[3]SEB!Q276</f>
        <v>9117</v>
      </c>
      <c r="V21" s="37">
        <f>[3]SEB!R276</f>
        <v>1379</v>
      </c>
      <c r="W21" s="37">
        <f>[3]SEB!S276</f>
        <v>2</v>
      </c>
      <c r="X21" s="37">
        <f>[3]SEB!T276</f>
        <v>18</v>
      </c>
      <c r="Y21" s="37">
        <f>[3]SEB!U276</f>
        <v>202</v>
      </c>
      <c r="AA21" s="41">
        <f t="shared" si="25"/>
        <v>1997</v>
      </c>
      <c r="AB21" s="39">
        <f t="shared" si="4"/>
        <v>7</v>
      </c>
      <c r="AC21" s="37">
        <f t="shared" si="15"/>
        <v>1280979</v>
      </c>
      <c r="AD21" s="37">
        <f t="shared" si="5"/>
        <v>1130095</v>
      </c>
      <c r="AE21" s="37">
        <f t="shared" si="6"/>
        <v>129905</v>
      </c>
      <c r="AF21" s="37">
        <f t="shared" si="7"/>
        <v>2806</v>
      </c>
      <c r="AG21" s="37">
        <f t="shared" si="8"/>
        <v>2168</v>
      </c>
      <c r="AH21" s="37">
        <f t="shared" si="9"/>
        <v>16005</v>
      </c>
      <c r="AJ21" s="41">
        <f t="shared" si="26"/>
        <v>1997</v>
      </c>
      <c r="AK21" s="41">
        <f t="shared" si="27"/>
        <v>7</v>
      </c>
      <c r="AL21" s="90"/>
      <c r="AM21" s="91"/>
      <c r="AN21" s="92"/>
      <c r="AO21" s="92"/>
      <c r="AP21" s="92"/>
      <c r="AQ21" s="92"/>
      <c r="AR21" s="93"/>
      <c r="AS21" s="93"/>
      <c r="AT21" s="93"/>
      <c r="AX21" s="40"/>
      <c r="AY21" s="64">
        <v>1997</v>
      </c>
      <c r="AZ21" s="64">
        <v>7</v>
      </c>
      <c r="BA21" s="68">
        <f t="shared" si="16"/>
        <v>1289511</v>
      </c>
      <c r="BB21" s="103">
        <f t="shared" si="19"/>
        <v>2014</v>
      </c>
      <c r="BC21" s="81">
        <f>BA219</f>
        <v>1680735.2770484199</v>
      </c>
      <c r="BD21" s="63">
        <f>BA220</f>
        <v>1682451.5950996799</v>
      </c>
      <c r="BE21" s="63">
        <f>BA221</f>
        <v>1684187.71659772</v>
      </c>
      <c r="BF21" s="63">
        <f>BA222</f>
        <v>1685920.25777379</v>
      </c>
      <c r="BG21" s="63">
        <f>BA223</f>
        <v>1687744.8951314699</v>
      </c>
      <c r="BH21" s="63">
        <f>BA224</f>
        <v>1689497.46858248</v>
      </c>
      <c r="BI21" s="63">
        <f>BA225</f>
        <v>1691281.94829204</v>
      </c>
      <c r="BJ21" s="125">
        <f>BA226</f>
        <v>1693582.2354812301</v>
      </c>
      <c r="BK21" s="63">
        <f>BA227</f>
        <v>1695854.2684289</v>
      </c>
      <c r="BL21" s="63">
        <f>BA228</f>
        <v>1698156.6006465401</v>
      </c>
      <c r="BM21" s="63">
        <f>BA229</f>
        <v>1700470.3300766</v>
      </c>
      <c r="BN21" s="63">
        <f>BA230</f>
        <v>1702695.95912638</v>
      </c>
      <c r="BO21" s="63">
        <f t="shared" si="11"/>
        <v>1691048.2126904374</v>
      </c>
      <c r="BQ21" s="64">
        <v>1997</v>
      </c>
      <c r="BR21" s="64" t="str">
        <f t="shared" si="28"/>
        <v>Jul</v>
      </c>
      <c r="BS21" s="68">
        <f t="shared" si="17"/>
        <v>1139212</v>
      </c>
      <c r="BT21" s="146">
        <f t="shared" si="20"/>
        <v>2014</v>
      </c>
      <c r="BU21" s="63">
        <f>BS219</f>
        <v>1487979.2770484199</v>
      </c>
      <c r="BV21" s="63">
        <f>BS220</f>
        <v>1489519.5950996799</v>
      </c>
      <c r="BW21" s="63">
        <f>BS221</f>
        <v>1491089.71659772</v>
      </c>
      <c r="BX21" s="63">
        <f>BS222</f>
        <v>1492682.25777379</v>
      </c>
      <c r="BY21" s="63">
        <f>BS223</f>
        <v>1494290.8951314699</v>
      </c>
      <c r="BZ21" s="63">
        <f>BS224</f>
        <v>1495910.46858248</v>
      </c>
      <c r="CA21" s="63">
        <f>BS225</f>
        <v>1497536.94829204</v>
      </c>
      <c r="CB21" s="63">
        <f>BS226</f>
        <v>1499580.2354812301</v>
      </c>
      <c r="CC21" s="63">
        <f>BS227</f>
        <v>1501625.2684289</v>
      </c>
      <c r="CD21" s="63">
        <f>BS228</f>
        <v>1503670.6006465401</v>
      </c>
      <c r="CE21" s="63">
        <f>BS229</f>
        <v>1505715.3300766</v>
      </c>
      <c r="CF21" s="63">
        <f>BS230</f>
        <v>1507758.95912638</v>
      </c>
      <c r="CG21" s="63">
        <f t="shared" si="12"/>
        <v>1497279.9626904374</v>
      </c>
      <c r="CI21" s="64">
        <v>1997</v>
      </c>
      <c r="CJ21" s="64">
        <v>7</v>
      </c>
      <c r="CK21" s="68">
        <f t="shared" si="18"/>
        <v>0</v>
      </c>
      <c r="CL21" s="101">
        <f t="shared" si="21"/>
        <v>2014</v>
      </c>
      <c r="CM21" s="63">
        <f>CK219</f>
        <v>62495.129636033642</v>
      </c>
      <c r="CN21" s="63">
        <f>CK220</f>
        <v>62559.822994186557</v>
      </c>
      <c r="CO21" s="63">
        <f>CK221</f>
        <v>62625.768097104243</v>
      </c>
      <c r="CP21" s="63">
        <f>CK222</f>
        <v>62692.654826499187</v>
      </c>
      <c r="CQ21" s="63">
        <f>CK223</f>
        <v>62760.217595521739</v>
      </c>
      <c r="CR21" s="63">
        <f>CK224</f>
        <v>62828.239680464161</v>
      </c>
      <c r="CS21" s="63">
        <f>CK225</f>
        <v>62896.551828265685</v>
      </c>
      <c r="CT21" s="63">
        <f>CK226</f>
        <v>62982.369890211667</v>
      </c>
      <c r="CU21" s="63">
        <f>CK227</f>
        <v>63068.261274013807</v>
      </c>
      <c r="CV21" s="63">
        <f>CK228</f>
        <v>63154.165227154685</v>
      </c>
      <c r="CW21" s="63">
        <f>CK229</f>
        <v>63240.043863217201</v>
      </c>
      <c r="CX21" s="63">
        <f>CK230</f>
        <v>63325.876283307967</v>
      </c>
      <c r="CY21" s="63">
        <f t="shared" si="13"/>
        <v>62885.75843299838</v>
      </c>
      <c r="DA21" s="64">
        <v>1997</v>
      </c>
      <c r="DB21" s="64">
        <v>7</v>
      </c>
      <c r="DC21" s="68"/>
      <c r="DD21" s="148">
        <f t="shared" si="22"/>
        <v>2014</v>
      </c>
      <c r="DE21" s="63">
        <f>DC219</f>
        <v>0</v>
      </c>
      <c r="DF21" s="63">
        <f>DC220</f>
        <v>0</v>
      </c>
      <c r="DG21" s="63">
        <f>DC221</f>
        <v>0</v>
      </c>
      <c r="DH21" s="63">
        <f>DC222</f>
        <v>0</v>
      </c>
      <c r="DI21" s="63">
        <f>DC223</f>
        <v>0</v>
      </c>
      <c r="DJ21" s="63">
        <f>DC224</f>
        <v>0</v>
      </c>
      <c r="DK21" s="63">
        <f>DC225</f>
        <v>0</v>
      </c>
      <c r="DL21" s="63">
        <f>DC226</f>
        <v>0</v>
      </c>
      <c r="DM21" s="63">
        <f>DC227</f>
        <v>0</v>
      </c>
      <c r="DN21" s="63">
        <f>DC228</f>
        <v>0</v>
      </c>
      <c r="DO21" s="63">
        <f>DC229</f>
        <v>0</v>
      </c>
      <c r="DP21" s="63">
        <f>DC230</f>
        <v>0</v>
      </c>
      <c r="DQ21" s="63">
        <f t="shared" si="23"/>
        <v>0</v>
      </c>
    </row>
    <row r="22" spans="1:121" s="36" customFormat="1">
      <c r="A22" s="64">
        <v>1997</v>
      </c>
      <c r="B22" s="64">
        <v>8</v>
      </c>
      <c r="C22" s="5">
        <f t="shared" si="14"/>
        <v>1309887</v>
      </c>
      <c r="D22" s="5">
        <f>[2]RC!$E60</f>
        <v>1154794</v>
      </c>
      <c r="E22" s="5">
        <f>[2]CC!$E60</f>
        <v>133537</v>
      </c>
      <c r="F22" s="5">
        <f>[2]IC!$E60</f>
        <v>2823</v>
      </c>
      <c r="G22" s="5">
        <f>[2]SHL!$E60</f>
        <v>2204</v>
      </c>
      <c r="H22" s="5">
        <f>[2]SPA!$E60</f>
        <v>16529</v>
      </c>
      <c r="I22" s="152"/>
      <c r="J22" s="35"/>
      <c r="K22" s="35"/>
      <c r="L22" s="35"/>
      <c r="M22" s="35"/>
      <c r="N22" s="35"/>
      <c r="O22" s="35"/>
      <c r="P22" s="35"/>
      <c r="R22" s="36">
        <f t="shared" si="24"/>
        <v>1997</v>
      </c>
      <c r="S22" s="36">
        <f t="shared" si="2"/>
        <v>8</v>
      </c>
      <c r="T22" s="37">
        <f t="shared" si="3"/>
        <v>11557</v>
      </c>
      <c r="U22" s="37">
        <f>[3]SEB!Q277</f>
        <v>9781</v>
      </c>
      <c r="V22" s="37">
        <f>[3]SEB!R277</f>
        <v>1527</v>
      </c>
      <c r="W22" s="37">
        <f>[3]SEB!S277</f>
        <v>2</v>
      </c>
      <c r="X22" s="37">
        <f>[3]SEB!T277</f>
        <v>18</v>
      </c>
      <c r="Y22" s="37">
        <f>[3]SEB!U277</f>
        <v>229</v>
      </c>
      <c r="AA22" s="41">
        <f t="shared" si="25"/>
        <v>1997</v>
      </c>
      <c r="AB22" s="39">
        <f t="shared" si="4"/>
        <v>8</v>
      </c>
      <c r="AC22" s="37">
        <f t="shared" si="15"/>
        <v>1298330</v>
      </c>
      <c r="AD22" s="37">
        <f t="shared" si="5"/>
        <v>1145013</v>
      </c>
      <c r="AE22" s="37">
        <f t="shared" si="6"/>
        <v>132010</v>
      </c>
      <c r="AF22" s="37">
        <f t="shared" si="7"/>
        <v>2821</v>
      </c>
      <c r="AG22" s="37">
        <f t="shared" si="8"/>
        <v>2186</v>
      </c>
      <c r="AH22" s="37">
        <f t="shared" si="9"/>
        <v>16300</v>
      </c>
      <c r="AJ22" s="41">
        <f t="shared" si="26"/>
        <v>1997</v>
      </c>
      <c r="AK22" s="41">
        <f t="shared" si="27"/>
        <v>8</v>
      </c>
      <c r="AL22" s="90"/>
      <c r="AM22" s="91"/>
      <c r="AN22" s="92"/>
      <c r="AO22" s="92"/>
      <c r="AP22" s="92"/>
      <c r="AQ22" s="92"/>
      <c r="AR22" s="93"/>
      <c r="AS22" s="93"/>
      <c r="AT22" s="93"/>
      <c r="AX22" s="40"/>
      <c r="AY22" s="64">
        <v>1997</v>
      </c>
      <c r="AZ22" s="64">
        <v>8</v>
      </c>
      <c r="BA22" s="68">
        <f t="shared" si="16"/>
        <v>1307683</v>
      </c>
      <c r="BB22" s="103">
        <f t="shared" si="19"/>
        <v>2015</v>
      </c>
      <c r="BC22" s="81">
        <f>BA231</f>
        <v>1705014.2764886201</v>
      </c>
      <c r="BD22" s="63">
        <f>BA232</f>
        <v>1707291.26190074</v>
      </c>
      <c r="BE22" s="63">
        <f>BA233</f>
        <v>1709552.01265442</v>
      </c>
      <c r="BF22" s="63">
        <f>BA234</f>
        <v>1711782.68934495</v>
      </c>
      <c r="BG22" s="63">
        <f>BA235</f>
        <v>1714086.4777548499</v>
      </c>
      <c r="BH22" s="63">
        <f>BA236</f>
        <v>1716304.5636603599</v>
      </c>
      <c r="BI22" s="63">
        <f>BA237</f>
        <v>1718545.1175496201</v>
      </c>
      <c r="BJ22" s="125">
        <f>BA238</f>
        <v>1720790.0282306401</v>
      </c>
      <c r="BK22" s="63">
        <f>BA239</f>
        <v>1722982.6750279199</v>
      </c>
      <c r="BL22" s="63">
        <f>BA240</f>
        <v>1725187.1530164599</v>
      </c>
      <c r="BM22" s="63">
        <f>BA241</f>
        <v>1727404.53375683</v>
      </c>
      <c r="BN22" s="63">
        <f>BA242</f>
        <v>1729534.86865829</v>
      </c>
      <c r="BO22" s="63">
        <f t="shared" si="11"/>
        <v>1717372.9715036417</v>
      </c>
      <c r="BQ22" s="64">
        <v>1997</v>
      </c>
      <c r="BR22" s="64" t="str">
        <f t="shared" si="28"/>
        <v>Aug</v>
      </c>
      <c r="BS22" s="68">
        <f t="shared" si="17"/>
        <v>1154794</v>
      </c>
      <c r="BT22" s="146">
        <f t="shared" si="20"/>
        <v>2015</v>
      </c>
      <c r="BU22" s="63">
        <f>BS231</f>
        <v>1509801.2764886201</v>
      </c>
      <c r="BV22" s="63">
        <f>BS232</f>
        <v>1511842.26190074</v>
      </c>
      <c r="BW22" s="63">
        <f>BS233</f>
        <v>1513882.01265442</v>
      </c>
      <c r="BX22" s="63">
        <f>BS234</f>
        <v>1515920.68934495</v>
      </c>
      <c r="BY22" s="63">
        <f>BS235</f>
        <v>1517958.4777548499</v>
      </c>
      <c r="BZ22" s="63">
        <f>BS236</f>
        <v>1519995.5636603599</v>
      </c>
      <c r="CA22" s="63">
        <f>BS237</f>
        <v>1522032.1175496201</v>
      </c>
      <c r="CB22" s="63">
        <f>BS238</f>
        <v>1523992.0282306401</v>
      </c>
      <c r="CC22" s="63">
        <f>BS239</f>
        <v>1525951.6750279199</v>
      </c>
      <c r="CD22" s="63">
        <f>BS240</f>
        <v>1527911.1530164599</v>
      </c>
      <c r="CE22" s="63">
        <f>BS241</f>
        <v>1529870.53375683</v>
      </c>
      <c r="CF22" s="63">
        <f>BS242</f>
        <v>1531829.86865829</v>
      </c>
      <c r="CG22" s="63">
        <f t="shared" si="12"/>
        <v>1520915.6381703084</v>
      </c>
      <c r="CI22" s="64">
        <v>1997</v>
      </c>
      <c r="CJ22" s="64">
        <v>8</v>
      </c>
      <c r="CK22" s="68">
        <f t="shared" si="18"/>
        <v>0</v>
      </c>
      <c r="CL22" s="101">
        <f t="shared" si="21"/>
        <v>2015</v>
      </c>
      <c r="CM22" s="63">
        <f>CK231</f>
        <v>63411.653612522045</v>
      </c>
      <c r="CN22" s="63">
        <f>CK232</f>
        <v>63497.374999831081</v>
      </c>
      <c r="CO22" s="63">
        <f>CK233</f>
        <v>63583.044531485641</v>
      </c>
      <c r="CP22" s="63">
        <f>CK234</f>
        <v>63668.668952487904</v>
      </c>
      <c r="CQ22" s="63">
        <f>CK235</f>
        <v>63754.256065703703</v>
      </c>
      <c r="CR22" s="63">
        <f>CK236</f>
        <v>63839.813673735123</v>
      </c>
      <c r="CS22" s="63">
        <f>CK237</f>
        <v>63925.348937084047</v>
      </c>
      <c r="CT22" s="63">
        <f>CK238</f>
        <v>64007.665185686885</v>
      </c>
      <c r="CU22" s="63">
        <f>CK239</f>
        <v>64089.97035117264</v>
      </c>
      <c r="CV22" s="63">
        <f>CK240</f>
        <v>64172.26842669132</v>
      </c>
      <c r="CW22" s="63">
        <f>CK241</f>
        <v>64254.562417786867</v>
      </c>
      <c r="CX22" s="63">
        <f>CK242</f>
        <v>64336.854483648181</v>
      </c>
      <c r="CY22" s="63">
        <f t="shared" si="13"/>
        <v>63878.456803152956</v>
      </c>
      <c r="DA22" s="64">
        <v>1997</v>
      </c>
      <c r="DB22" s="64">
        <v>8</v>
      </c>
      <c r="DC22" s="68"/>
      <c r="DD22" s="148">
        <f t="shared" si="22"/>
        <v>2015</v>
      </c>
      <c r="DE22" s="63">
        <f>DC231</f>
        <v>0</v>
      </c>
      <c r="DF22" s="63">
        <f>DC232</f>
        <v>0</v>
      </c>
      <c r="DG22" s="63">
        <f>DC233</f>
        <v>0</v>
      </c>
      <c r="DH22" s="63">
        <f>DC234</f>
        <v>0</v>
      </c>
      <c r="DI22" s="63">
        <f>DC235</f>
        <v>0</v>
      </c>
      <c r="DJ22" s="63">
        <f>DC236</f>
        <v>0</v>
      </c>
      <c r="DK22" s="63">
        <f>DC237</f>
        <v>0</v>
      </c>
      <c r="DL22" s="63">
        <f>DC238</f>
        <v>0</v>
      </c>
      <c r="DM22" s="63">
        <f>DC239</f>
        <v>0</v>
      </c>
      <c r="DN22" s="63">
        <f>DC240</f>
        <v>0</v>
      </c>
      <c r="DO22" s="63">
        <f>DC241</f>
        <v>0</v>
      </c>
      <c r="DP22" s="63">
        <f>DC242</f>
        <v>0</v>
      </c>
      <c r="DQ22" s="63">
        <f t="shared" si="23"/>
        <v>0</v>
      </c>
    </row>
    <row r="23" spans="1:121" s="36" customFormat="1">
      <c r="A23" s="64">
        <v>1997</v>
      </c>
      <c r="B23" s="64">
        <v>9</v>
      </c>
      <c r="C23" s="5">
        <f t="shared" si="14"/>
        <v>1302698</v>
      </c>
      <c r="D23" s="5">
        <f>[2]RC!$E61</f>
        <v>1148152</v>
      </c>
      <c r="E23" s="5">
        <f>[2]CC!$E61</f>
        <v>133107</v>
      </c>
      <c r="F23" s="5">
        <f>[2]IC!$E61</f>
        <v>2814</v>
      </c>
      <c r="G23" s="5">
        <f>[2]SHL!$E61</f>
        <v>2205</v>
      </c>
      <c r="H23" s="5">
        <f>[2]SPA!$E61</f>
        <v>16420</v>
      </c>
      <c r="I23" s="152"/>
      <c r="J23" s="35"/>
      <c r="K23" s="35"/>
      <c r="L23" s="35"/>
      <c r="M23" s="35"/>
      <c r="N23" s="35"/>
      <c r="O23" s="35"/>
      <c r="P23" s="35"/>
      <c r="R23" s="36">
        <f t="shared" si="24"/>
        <v>1997</v>
      </c>
      <c r="S23" s="36">
        <f t="shared" si="2"/>
        <v>9</v>
      </c>
      <c r="T23" s="37">
        <f t="shared" si="3"/>
        <v>11616</v>
      </c>
      <c r="U23" s="37">
        <f>[3]SEB!Q278</f>
        <v>9963</v>
      </c>
      <c r="V23" s="37">
        <f>[3]SEB!R278</f>
        <v>1425</v>
      </c>
      <c r="W23" s="37">
        <f>[3]SEB!S278</f>
        <v>2</v>
      </c>
      <c r="X23" s="37">
        <f>[3]SEB!T278</f>
        <v>18</v>
      </c>
      <c r="Y23" s="37">
        <f>[3]SEB!U278</f>
        <v>208</v>
      </c>
      <c r="AA23" s="41">
        <f t="shared" si="25"/>
        <v>1997</v>
      </c>
      <c r="AB23" s="39">
        <f t="shared" si="4"/>
        <v>9</v>
      </c>
      <c r="AC23" s="37">
        <f t="shared" si="15"/>
        <v>1291082</v>
      </c>
      <c r="AD23" s="37">
        <f t="shared" si="5"/>
        <v>1138189</v>
      </c>
      <c r="AE23" s="37">
        <f t="shared" si="6"/>
        <v>131682</v>
      </c>
      <c r="AF23" s="37">
        <f t="shared" si="7"/>
        <v>2812</v>
      </c>
      <c r="AG23" s="37">
        <f t="shared" si="8"/>
        <v>2187</v>
      </c>
      <c r="AH23" s="37">
        <f t="shared" si="9"/>
        <v>16212</v>
      </c>
      <c r="AJ23" s="41">
        <f t="shared" si="26"/>
        <v>1997</v>
      </c>
      <c r="AK23" s="41">
        <f t="shared" si="27"/>
        <v>9</v>
      </c>
      <c r="AL23" s="90"/>
      <c r="AM23" s="91"/>
      <c r="AN23" s="92"/>
      <c r="AO23" s="92"/>
      <c r="AP23" s="92"/>
      <c r="AQ23" s="92"/>
      <c r="AR23" s="93"/>
      <c r="AS23" s="93"/>
      <c r="AT23" s="93"/>
      <c r="AX23" s="40"/>
      <c r="AY23" s="64">
        <v>1997</v>
      </c>
      <c r="AZ23" s="64">
        <v>9</v>
      </c>
      <c r="BA23" s="68">
        <f t="shared" si="16"/>
        <v>1300493</v>
      </c>
      <c r="BB23" s="103">
        <f t="shared" si="19"/>
        <v>2016</v>
      </c>
      <c r="BC23" s="81">
        <f>BA243</f>
        <v>1731757.1926768499</v>
      </c>
      <c r="BD23" s="63">
        <f>BA244</f>
        <v>1733940.5279121001</v>
      </c>
      <c r="BE23" s="63">
        <f>BA245</f>
        <v>1736110.88684675</v>
      </c>
      <c r="BF23" s="63">
        <f>BA246</f>
        <v>1738250.27510297</v>
      </c>
      <c r="BG23" s="63">
        <f>BA247</f>
        <v>1740463.69367879</v>
      </c>
      <c r="BH23" s="63">
        <f>BA248</f>
        <v>1742593.1406851499</v>
      </c>
      <c r="BI23" s="63">
        <f>BA249</f>
        <v>1744746.6126371</v>
      </c>
      <c r="BJ23" s="125">
        <f>BA250</f>
        <v>1747026.13322698</v>
      </c>
      <c r="BK23" s="63">
        <f>BA251</f>
        <v>1749259.67035931</v>
      </c>
      <c r="BL23" s="63">
        <f>BA252</f>
        <v>1751511.2201030699</v>
      </c>
      <c r="BM23" s="63">
        <f>BA253</f>
        <v>1753774.77903611</v>
      </c>
      <c r="BN23" s="63">
        <f>BA254</f>
        <v>1755950.3443265699</v>
      </c>
      <c r="BO23" s="63">
        <f t="shared" si="11"/>
        <v>1743782.039715979</v>
      </c>
      <c r="BQ23" s="64">
        <v>1997</v>
      </c>
      <c r="BR23" s="64" t="str">
        <f t="shared" si="28"/>
        <v>Sep</v>
      </c>
      <c r="BS23" s="68">
        <f t="shared" si="17"/>
        <v>1148152</v>
      </c>
      <c r="BT23" s="146">
        <f t="shared" si="20"/>
        <v>2016</v>
      </c>
      <c r="BU23" s="63">
        <f>BS243</f>
        <v>1533789.1926768499</v>
      </c>
      <c r="BV23" s="63">
        <f>BS244</f>
        <v>1535748.5279121001</v>
      </c>
      <c r="BW23" s="63">
        <f>BS245</f>
        <v>1537707.88684675</v>
      </c>
      <c r="BX23" s="63">
        <f>BS246</f>
        <v>1539667.27510297</v>
      </c>
      <c r="BY23" s="63">
        <f>BS247</f>
        <v>1541626.69367879</v>
      </c>
      <c r="BZ23" s="63">
        <f>BS248</f>
        <v>1543586.1406851499</v>
      </c>
      <c r="CA23" s="63">
        <f>BS249</f>
        <v>1545545.6126371</v>
      </c>
      <c r="CB23" s="63">
        <f>BS250</f>
        <v>1547548.13322698</v>
      </c>
      <c r="CC23" s="63">
        <f>BS251</f>
        <v>1549550.67035931</v>
      </c>
      <c r="CD23" s="63">
        <f>BS252</f>
        <v>1551553.2201030699</v>
      </c>
      <c r="CE23" s="63">
        <f>BS253</f>
        <v>1553555.77903611</v>
      </c>
      <c r="CF23" s="63">
        <f>BS254</f>
        <v>1555558.3443265699</v>
      </c>
      <c r="CG23" s="63">
        <f t="shared" si="12"/>
        <v>1544619.7897159792</v>
      </c>
      <c r="CI23" s="64">
        <v>1997</v>
      </c>
      <c r="CJ23" s="64">
        <v>9</v>
      </c>
      <c r="CK23" s="68">
        <f t="shared" si="18"/>
        <v>0</v>
      </c>
      <c r="CL23" s="101">
        <f t="shared" si="21"/>
        <v>2016</v>
      </c>
      <c r="CM23" s="63">
        <f>CK243</f>
        <v>64419.146092427698</v>
      </c>
      <c r="CN23" s="63">
        <f>CK244</f>
        <v>64501.438172308204</v>
      </c>
      <c r="CO23" s="63">
        <f>CK245</f>
        <v>64583.731247563504</v>
      </c>
      <c r="CP23" s="63">
        <f>CK246</f>
        <v>64666.02555432474</v>
      </c>
      <c r="CQ23" s="63">
        <f>CK247</f>
        <v>64748.321134509184</v>
      </c>
      <c r="CR23" s="63">
        <f>CK248</f>
        <v>64830.617908776301</v>
      </c>
      <c r="CS23" s="63">
        <f>CK249</f>
        <v>64912.915730758206</v>
      </c>
      <c r="CT23" s="63">
        <f>CK250</f>
        <v>64997.021595533166</v>
      </c>
      <c r="CU23" s="63">
        <f>CK251</f>
        <v>65081.128155091021</v>
      </c>
      <c r="CV23" s="63">
        <f>CK252</f>
        <v>65165.235244328942</v>
      </c>
      <c r="CW23" s="63">
        <f>CK253</f>
        <v>65249.342719516622</v>
      </c>
      <c r="CX23" s="63">
        <f>CK254</f>
        <v>65333.45046171594</v>
      </c>
      <c r="CY23" s="63">
        <f t="shared" si="13"/>
        <v>64874.031168071124</v>
      </c>
      <c r="DA23" s="64">
        <v>1997</v>
      </c>
      <c r="DB23" s="64">
        <v>9</v>
      </c>
      <c r="DC23" s="68"/>
      <c r="DD23" s="148">
        <f t="shared" si="22"/>
        <v>2016</v>
      </c>
      <c r="DE23" s="63">
        <f>DC243</f>
        <v>0</v>
      </c>
      <c r="DF23" s="63">
        <f>DC244</f>
        <v>0</v>
      </c>
      <c r="DG23" s="63">
        <f>DC245</f>
        <v>0</v>
      </c>
      <c r="DH23" s="63">
        <f>DC246</f>
        <v>0</v>
      </c>
      <c r="DI23" s="63">
        <f>DC247</f>
        <v>0</v>
      </c>
      <c r="DJ23" s="63">
        <f>DC248</f>
        <v>0</v>
      </c>
      <c r="DK23" s="63">
        <f>DC249</f>
        <v>0</v>
      </c>
      <c r="DL23" s="63">
        <f>DC250</f>
        <v>0</v>
      </c>
      <c r="DM23" s="63">
        <f>DC251</f>
        <v>0</v>
      </c>
      <c r="DN23" s="63">
        <f>DC252</f>
        <v>0</v>
      </c>
      <c r="DO23" s="63">
        <f>DC253</f>
        <v>0</v>
      </c>
      <c r="DP23" s="63">
        <f>DC254</f>
        <v>0</v>
      </c>
      <c r="DQ23" s="63">
        <f t="shared" si="23"/>
        <v>0</v>
      </c>
    </row>
    <row r="24" spans="1:121" s="36" customFormat="1">
      <c r="A24" s="64">
        <v>1997</v>
      </c>
      <c r="B24" s="64">
        <v>10</v>
      </c>
      <c r="C24" s="5">
        <f t="shared" si="14"/>
        <v>1308145</v>
      </c>
      <c r="D24" s="5">
        <f>[2]RC!$E62</f>
        <v>1153231</v>
      </c>
      <c r="E24" s="5">
        <f>[2]CC!$E62</f>
        <v>133516</v>
      </c>
      <c r="F24" s="5">
        <f>[2]IC!$E62</f>
        <v>2787</v>
      </c>
      <c r="G24" s="5">
        <f>[2]SHL!$E62</f>
        <v>2198</v>
      </c>
      <c r="H24" s="5">
        <f>[2]SPA!$E62</f>
        <v>16413</v>
      </c>
      <c r="I24" s="152"/>
      <c r="J24" s="35"/>
      <c r="K24" s="35"/>
      <c r="L24" s="35"/>
      <c r="M24" s="35"/>
      <c r="N24" s="35"/>
      <c r="O24" s="35"/>
      <c r="P24" s="35"/>
      <c r="R24" s="36">
        <f t="shared" si="24"/>
        <v>1997</v>
      </c>
      <c r="S24" s="36">
        <f t="shared" si="2"/>
        <v>10</v>
      </c>
      <c r="T24" s="37">
        <f t="shared" si="3"/>
        <v>11752</v>
      </c>
      <c r="U24" s="37">
        <f>[3]SEB!Q279</f>
        <v>10096</v>
      </c>
      <c r="V24" s="37">
        <f>[3]SEB!R279</f>
        <v>1428</v>
      </c>
      <c r="W24" s="37">
        <f>[3]SEB!S279</f>
        <v>2</v>
      </c>
      <c r="X24" s="37">
        <f>[3]SEB!T279</f>
        <v>18</v>
      </c>
      <c r="Y24" s="37">
        <f>[3]SEB!U279</f>
        <v>208</v>
      </c>
      <c r="AA24" s="41">
        <f t="shared" si="25"/>
        <v>1997</v>
      </c>
      <c r="AB24" s="39">
        <f t="shared" si="4"/>
        <v>10</v>
      </c>
      <c r="AC24" s="37">
        <f t="shared" si="15"/>
        <v>1296393</v>
      </c>
      <c r="AD24" s="37">
        <f t="shared" si="5"/>
        <v>1143135</v>
      </c>
      <c r="AE24" s="37">
        <f t="shared" si="6"/>
        <v>132088</v>
      </c>
      <c r="AF24" s="37">
        <f t="shared" si="7"/>
        <v>2785</v>
      </c>
      <c r="AG24" s="37">
        <f t="shared" si="8"/>
        <v>2180</v>
      </c>
      <c r="AH24" s="37">
        <f t="shared" si="9"/>
        <v>16205</v>
      </c>
      <c r="AJ24" s="41">
        <f t="shared" si="26"/>
        <v>1997</v>
      </c>
      <c r="AK24" s="41">
        <f t="shared" si="27"/>
        <v>10</v>
      </c>
      <c r="AL24" s="90"/>
      <c r="AM24" s="91"/>
      <c r="AN24" s="92"/>
      <c r="AO24" s="92"/>
      <c r="AP24" s="92"/>
      <c r="AQ24" s="92"/>
      <c r="AR24" s="93"/>
      <c r="AS24" s="93"/>
      <c r="AT24" s="93"/>
      <c r="AX24" s="40"/>
      <c r="AY24" s="64">
        <v>1997</v>
      </c>
      <c r="AZ24" s="64">
        <v>10</v>
      </c>
      <c r="BA24" s="68">
        <f t="shared" si="16"/>
        <v>1305947</v>
      </c>
      <c r="BB24" s="103">
        <f t="shared" si="19"/>
        <v>2017</v>
      </c>
      <c r="BC24" s="81">
        <f>BA255</f>
        <v>1758218.9137335799</v>
      </c>
      <c r="BD24" s="63">
        <f>BA256</f>
        <v>1760448.4855591799</v>
      </c>
      <c r="BE24" s="63">
        <f>BA257</f>
        <v>1762664.0585743999</v>
      </c>
      <c r="BF24" s="63">
        <f>BA258</f>
        <v>1764849.63193587</v>
      </c>
      <c r="BG24" s="63">
        <f>BA259</f>
        <v>1767110.2051035301</v>
      </c>
      <c r="BH24" s="63">
        <f>BA260</f>
        <v>1769284.7777657199</v>
      </c>
      <c r="BI24" s="63">
        <f>BA261</f>
        <v>1771483.34977497</v>
      </c>
      <c r="BJ24" s="125">
        <f>BA262</f>
        <v>1773662.69182096</v>
      </c>
      <c r="BK24" s="63">
        <f>BA263</f>
        <v>1775791.0332132699</v>
      </c>
      <c r="BL24" s="63">
        <f>BA264</f>
        <v>1777929.3740268999</v>
      </c>
      <c r="BM24" s="63">
        <f>BA265</f>
        <v>1780081.71435494</v>
      </c>
      <c r="BN24" s="63">
        <f>BA266</f>
        <v>1782145.0542938299</v>
      </c>
      <c r="BO24" s="63">
        <f t="shared" si="11"/>
        <v>1770305.7741797622</v>
      </c>
      <c r="BP24" s="40"/>
      <c r="BQ24" s="64">
        <v>1997</v>
      </c>
      <c r="BR24" s="64" t="str">
        <f t="shared" si="28"/>
        <v>Oct</v>
      </c>
      <c r="BS24" s="68">
        <f t="shared" si="17"/>
        <v>1153231</v>
      </c>
      <c r="BT24" s="146">
        <f t="shared" si="20"/>
        <v>2017</v>
      </c>
      <c r="BU24" s="63">
        <f>BS255</f>
        <v>1557560.9137335799</v>
      </c>
      <c r="BV24" s="63">
        <f>BS256</f>
        <v>1559563.4855591799</v>
      </c>
      <c r="BW24" s="63">
        <f>BS257</f>
        <v>1561566.0585743999</v>
      </c>
      <c r="BX24" s="63">
        <f>BS258</f>
        <v>1563568.63193587</v>
      </c>
      <c r="BY24" s="63">
        <f>BS259</f>
        <v>1565571.2051035301</v>
      </c>
      <c r="BZ24" s="63">
        <f>BS260</f>
        <v>1567573.7777657199</v>
      </c>
      <c r="CA24" s="63">
        <f>BS261</f>
        <v>1569576.34977497</v>
      </c>
      <c r="CB24" s="63">
        <f>BS262</f>
        <v>1571480.69182096</v>
      </c>
      <c r="CC24" s="63">
        <f>BS263</f>
        <v>1573385.0332132699</v>
      </c>
      <c r="CD24" s="63">
        <f>BS264</f>
        <v>1575289.3740268999</v>
      </c>
      <c r="CE24" s="63">
        <f>BS265</f>
        <v>1577193.71435494</v>
      </c>
      <c r="CF24" s="63">
        <f>BS266</f>
        <v>1579098.0542938299</v>
      </c>
      <c r="CG24" s="63">
        <f t="shared" si="12"/>
        <v>1568452.2741797625</v>
      </c>
      <c r="CI24" s="64">
        <v>1997</v>
      </c>
      <c r="CJ24" s="64">
        <v>10</v>
      </c>
      <c r="CK24" s="68">
        <f t="shared" si="18"/>
        <v>0</v>
      </c>
      <c r="CL24" s="101">
        <f t="shared" si="21"/>
        <v>2017</v>
      </c>
      <c r="CM24" s="63">
        <f>CK255</f>
        <v>65417.558376810361</v>
      </c>
      <c r="CN24" s="63">
        <f>CK256</f>
        <v>65501.666393485561</v>
      </c>
      <c r="CO24" s="63">
        <f>CK257</f>
        <v>65585.774460124798</v>
      </c>
      <c r="CP24" s="63">
        <f>CK258</f>
        <v>65669.88254130655</v>
      </c>
      <c r="CQ24" s="63">
        <f>CK259</f>
        <v>65753.990614348266</v>
      </c>
      <c r="CR24" s="63">
        <f>CK260</f>
        <v>65838.098666160236</v>
      </c>
      <c r="CS24" s="63">
        <f>CK261</f>
        <v>65922.206690548745</v>
      </c>
      <c r="CT24" s="63">
        <f>CK262</f>
        <v>66002.189056480318</v>
      </c>
      <c r="CU24" s="63">
        <f>CK263</f>
        <v>66082.171394957346</v>
      </c>
      <c r="CV24" s="63">
        <f>CK264</f>
        <v>66162.153709129794</v>
      </c>
      <c r="CW24" s="63">
        <f>CK265</f>
        <v>66242.136002907486</v>
      </c>
      <c r="CX24" s="63">
        <f>CK266</f>
        <v>66322.118280340859</v>
      </c>
      <c r="CY24" s="63">
        <f t="shared" si="13"/>
        <v>65874.995515550036</v>
      </c>
      <c r="DA24" s="64">
        <v>1997</v>
      </c>
      <c r="DB24" s="64">
        <v>10</v>
      </c>
      <c r="DC24" s="68"/>
      <c r="DD24" s="148">
        <f t="shared" si="22"/>
        <v>2017</v>
      </c>
      <c r="DE24" s="63">
        <f>DC255</f>
        <v>0</v>
      </c>
      <c r="DF24" s="63">
        <f>DC256</f>
        <v>0</v>
      </c>
      <c r="DG24" s="63">
        <f>DC257</f>
        <v>0</v>
      </c>
      <c r="DH24" s="63">
        <f>DC258</f>
        <v>0</v>
      </c>
      <c r="DI24" s="63">
        <f>DC259</f>
        <v>0</v>
      </c>
      <c r="DJ24" s="63">
        <f>DC260</f>
        <v>0</v>
      </c>
      <c r="DK24" s="63">
        <f>DC261</f>
        <v>0</v>
      </c>
      <c r="DL24" s="63">
        <f>DC262</f>
        <v>0</v>
      </c>
      <c r="DM24" s="63">
        <f>DC263</f>
        <v>0</v>
      </c>
      <c r="DN24" s="63">
        <f>DC264</f>
        <v>0</v>
      </c>
      <c r="DO24" s="63">
        <f>DC265</f>
        <v>0</v>
      </c>
      <c r="DP24" s="63">
        <f>DC266</f>
        <v>0</v>
      </c>
      <c r="DQ24" s="63">
        <f t="shared" si="23"/>
        <v>0</v>
      </c>
    </row>
    <row r="25" spans="1:121" s="36" customFormat="1">
      <c r="A25" s="64">
        <v>1997</v>
      </c>
      <c r="B25" s="64">
        <v>11</v>
      </c>
      <c r="C25" s="5">
        <f t="shared" si="14"/>
        <v>1322782</v>
      </c>
      <c r="D25" s="5">
        <f>[2]RC!$E63</f>
        <v>1167173</v>
      </c>
      <c r="E25" s="5">
        <f>[2]CC!$E63</f>
        <v>134067</v>
      </c>
      <c r="F25" s="5">
        <f>[2]IC!$E63</f>
        <v>2814</v>
      </c>
      <c r="G25" s="5">
        <f>[2]SHL!$E63</f>
        <v>2181</v>
      </c>
      <c r="H25" s="5">
        <f>[2]SPA!$E63</f>
        <v>16547</v>
      </c>
      <c r="I25" s="152"/>
      <c r="J25" s="35"/>
      <c r="K25" s="35"/>
      <c r="L25" s="35"/>
      <c r="M25" s="35"/>
      <c r="N25" s="35"/>
      <c r="O25" s="35"/>
      <c r="P25" s="35"/>
      <c r="R25" s="36">
        <f t="shared" si="24"/>
        <v>1997</v>
      </c>
      <c r="S25" s="36">
        <f t="shared" si="2"/>
        <v>11</v>
      </c>
      <c r="T25" s="37">
        <f t="shared" si="3"/>
        <v>12371</v>
      </c>
      <c r="U25" s="37">
        <f>[3]SEB!Q280</f>
        <v>10705</v>
      </c>
      <c r="V25" s="37">
        <f>[3]SEB!R280</f>
        <v>1430</v>
      </c>
      <c r="W25" s="37">
        <f>[3]SEB!S280</f>
        <v>2</v>
      </c>
      <c r="X25" s="37">
        <f>[3]SEB!T280</f>
        <v>18</v>
      </c>
      <c r="Y25" s="37">
        <f>[3]SEB!U280</f>
        <v>216</v>
      </c>
      <c r="AA25" s="41">
        <f t="shared" si="25"/>
        <v>1997</v>
      </c>
      <c r="AB25" s="39">
        <f t="shared" si="4"/>
        <v>11</v>
      </c>
      <c r="AC25" s="37">
        <f t="shared" si="15"/>
        <v>1310411</v>
      </c>
      <c r="AD25" s="37">
        <f t="shared" si="5"/>
        <v>1156468</v>
      </c>
      <c r="AE25" s="37">
        <f t="shared" si="6"/>
        <v>132637</v>
      </c>
      <c r="AF25" s="37">
        <f t="shared" si="7"/>
        <v>2812</v>
      </c>
      <c r="AG25" s="37">
        <f t="shared" si="8"/>
        <v>2163</v>
      </c>
      <c r="AH25" s="37">
        <f t="shared" si="9"/>
        <v>16331</v>
      </c>
      <c r="AJ25" s="41">
        <f t="shared" si="26"/>
        <v>1997</v>
      </c>
      <c r="AK25" s="41">
        <f t="shared" si="27"/>
        <v>11</v>
      </c>
      <c r="AL25" s="90"/>
      <c r="AM25" s="91"/>
      <c r="AN25" s="92"/>
      <c r="AO25" s="92"/>
      <c r="AP25" s="92"/>
      <c r="AQ25" s="92"/>
      <c r="AR25" s="93"/>
      <c r="AS25" s="93"/>
      <c r="AT25" s="93"/>
      <c r="AX25" s="40"/>
      <c r="AY25" s="64">
        <v>1997</v>
      </c>
      <c r="AZ25" s="64">
        <v>11</v>
      </c>
      <c r="BA25" s="68">
        <f t="shared" si="16"/>
        <v>1320601</v>
      </c>
      <c r="BB25" s="103">
        <f t="shared" si="19"/>
        <v>2018</v>
      </c>
      <c r="BC25" s="81">
        <f>BA267</f>
        <v>1784301.3939340799</v>
      </c>
      <c r="BD25" s="63">
        <f>BA268</f>
        <v>1786420.7333551601</v>
      </c>
      <c r="BE25" s="63">
        <f>BA269</f>
        <v>1788524.0726233099</v>
      </c>
      <c r="BF25" s="63">
        <f>BA270</f>
        <v>1790598.4117912899</v>
      </c>
      <c r="BG25" s="63">
        <f>BA271</f>
        <v>1792745.75089934</v>
      </c>
      <c r="BH25" s="63">
        <f>BA272</f>
        <v>1794811.0899768199</v>
      </c>
      <c r="BI25" s="63">
        <f>BA273</f>
        <v>1796896.4290440399</v>
      </c>
      <c r="BJ25" s="125">
        <f>BA274</f>
        <v>1798940.8131978901</v>
      </c>
      <c r="BK25" s="63">
        <f>BA275</f>
        <v>1800931.1973623901</v>
      </c>
      <c r="BL25" s="63">
        <f>BA276</f>
        <v>1802933.5815413699</v>
      </c>
      <c r="BM25" s="63">
        <f>BA277</f>
        <v>1804946.9657359601</v>
      </c>
      <c r="BN25" s="63">
        <f>BA278</f>
        <v>1806874.3499455501</v>
      </c>
      <c r="BO25" s="63">
        <f t="shared" si="11"/>
        <v>1795743.7324505998</v>
      </c>
      <c r="BQ25" s="64">
        <v>1997</v>
      </c>
      <c r="BR25" s="64" t="str">
        <f t="shared" si="28"/>
        <v>Nov</v>
      </c>
      <c r="BS25" s="68">
        <f t="shared" si="17"/>
        <v>1167173</v>
      </c>
      <c r="BT25" s="146">
        <f t="shared" si="20"/>
        <v>2018</v>
      </c>
      <c r="BU25" s="63">
        <f>BS267</f>
        <v>1581002.3939340799</v>
      </c>
      <c r="BV25" s="63">
        <f>BS268</f>
        <v>1582906.7333551601</v>
      </c>
      <c r="BW25" s="63">
        <f>BS269</f>
        <v>1584811.0726233099</v>
      </c>
      <c r="BX25" s="63">
        <f>BS270</f>
        <v>1586715.4117912899</v>
      </c>
      <c r="BY25" s="63">
        <f>BS271</f>
        <v>1588619.75089934</v>
      </c>
      <c r="BZ25" s="63">
        <f>BS272</f>
        <v>1590524.0899768199</v>
      </c>
      <c r="CA25" s="63">
        <f>BS273</f>
        <v>1592428.4290440399</v>
      </c>
      <c r="CB25" s="63">
        <f>BS274</f>
        <v>1594210.8131978901</v>
      </c>
      <c r="CC25" s="63">
        <f>BS275</f>
        <v>1595993.1973623901</v>
      </c>
      <c r="CD25" s="63">
        <f>BS276</f>
        <v>1597775.5815413699</v>
      </c>
      <c r="CE25" s="63">
        <f>BS277</f>
        <v>1599557.9657359601</v>
      </c>
      <c r="CF25" s="63">
        <f>BS278</f>
        <v>1601340.3499455501</v>
      </c>
      <c r="CG25" s="63">
        <f t="shared" si="12"/>
        <v>1591323.815783933</v>
      </c>
      <c r="CI25" s="64">
        <v>1997</v>
      </c>
      <c r="CJ25" s="64">
        <v>11</v>
      </c>
      <c r="CK25" s="68">
        <f t="shared" si="18"/>
        <v>0</v>
      </c>
      <c r="CL25" s="101">
        <f t="shared" si="21"/>
        <v>2018</v>
      </c>
      <c r="CM25" s="63">
        <f>CK267</f>
        <v>66402.100545231355</v>
      </c>
      <c r="CN25" s="63">
        <f>CK268</f>
        <v>66482.082800916731</v>
      </c>
      <c r="CO25" s="63">
        <f>CK269</f>
        <v>66562.065050179022</v>
      </c>
      <c r="CP25" s="63">
        <f>CK270</f>
        <v>66642.047295234181</v>
      </c>
      <c r="CQ25" s="63">
        <f>CK271</f>
        <v>66722.02953777228</v>
      </c>
      <c r="CR25" s="63">
        <f>CK272</f>
        <v>66802.011779026448</v>
      </c>
      <c r="CS25" s="63">
        <f>CK273</f>
        <v>66881.994019849677</v>
      </c>
      <c r="CT25" s="63">
        <f>CK274</f>
        <v>66956.854154311382</v>
      </c>
      <c r="CU25" s="63">
        <f>CK275</f>
        <v>67031.714289220385</v>
      </c>
      <c r="CV25" s="63">
        <f>CK276</f>
        <v>67106.574424737541</v>
      </c>
      <c r="CW25" s="63">
        <f>CK277</f>
        <v>67181.434560910333</v>
      </c>
      <c r="CX25" s="63">
        <f>CK278</f>
        <v>67256.294697713107</v>
      </c>
      <c r="CY25" s="63">
        <f t="shared" si="13"/>
        <v>66835.600262925203</v>
      </c>
      <c r="DA25" s="64">
        <v>1997</v>
      </c>
      <c r="DB25" s="64">
        <v>11</v>
      </c>
      <c r="DC25" s="68"/>
      <c r="DD25" s="148">
        <f t="shared" si="22"/>
        <v>2018</v>
      </c>
      <c r="DE25" s="63">
        <f>DC267</f>
        <v>0</v>
      </c>
      <c r="DF25" s="63">
        <f>DC268</f>
        <v>0</v>
      </c>
      <c r="DG25" s="63">
        <f>DC269</f>
        <v>0</v>
      </c>
      <c r="DH25" s="63">
        <f>DC270</f>
        <v>0</v>
      </c>
      <c r="DI25" s="63">
        <f>DC271</f>
        <v>0</v>
      </c>
      <c r="DJ25" s="63">
        <f>DC272</f>
        <v>0</v>
      </c>
      <c r="DK25" s="63">
        <f>DC273</f>
        <v>0</v>
      </c>
      <c r="DL25" s="63">
        <f>DC274</f>
        <v>0</v>
      </c>
      <c r="DM25" s="63">
        <f>DC275</f>
        <v>0</v>
      </c>
      <c r="DN25" s="63">
        <f>DC276</f>
        <v>0</v>
      </c>
      <c r="DO25" s="63">
        <f>DC277</f>
        <v>0</v>
      </c>
      <c r="DP25" s="63">
        <f>DC278</f>
        <v>0</v>
      </c>
      <c r="DQ25" s="63">
        <f t="shared" si="23"/>
        <v>0</v>
      </c>
    </row>
    <row r="26" spans="1:121" s="36" customFormat="1">
      <c r="A26" s="64">
        <v>1997</v>
      </c>
      <c r="B26" s="64">
        <v>12</v>
      </c>
      <c r="C26" s="5">
        <f t="shared" si="14"/>
        <v>1334398</v>
      </c>
      <c r="D26" s="5">
        <f>[2]RC!$E64</f>
        <v>1178620</v>
      </c>
      <c r="E26" s="5">
        <f>[2]CC!$E64</f>
        <v>134224</v>
      </c>
      <c r="F26" s="5">
        <f>[2]IC!$E64</f>
        <v>2779</v>
      </c>
      <c r="G26" s="5">
        <f>[2]SHL!$E64</f>
        <v>2183</v>
      </c>
      <c r="H26" s="5">
        <f>[2]SPA!$E64</f>
        <v>16592</v>
      </c>
      <c r="I26" s="152"/>
      <c r="J26" s="35"/>
      <c r="K26" s="35"/>
      <c r="L26" s="35"/>
      <c r="M26" s="35"/>
      <c r="N26" s="35"/>
      <c r="O26" s="35"/>
      <c r="P26" s="35"/>
      <c r="Q26" s="42"/>
      <c r="R26" s="36">
        <f t="shared" si="24"/>
        <v>1997</v>
      </c>
      <c r="S26" s="36">
        <f t="shared" si="2"/>
        <v>12</v>
      </c>
      <c r="T26" s="37">
        <f t="shared" si="3"/>
        <v>12743</v>
      </c>
      <c r="U26" s="37">
        <f>[3]SEB!Q281</f>
        <v>11070</v>
      </c>
      <c r="V26" s="37">
        <f>[3]SEB!R281</f>
        <v>1437</v>
      </c>
      <c r="W26" s="37">
        <f>[3]SEB!S281</f>
        <v>2</v>
      </c>
      <c r="X26" s="37">
        <f>[3]SEB!T281</f>
        <v>18</v>
      </c>
      <c r="Y26" s="37">
        <f>[3]SEB!U281</f>
        <v>216</v>
      </c>
      <c r="Z26" s="42"/>
      <c r="AA26" s="41">
        <f t="shared" si="25"/>
        <v>1997</v>
      </c>
      <c r="AB26" s="39">
        <f t="shared" si="4"/>
        <v>12</v>
      </c>
      <c r="AC26" s="37">
        <f t="shared" si="15"/>
        <v>1321655</v>
      </c>
      <c r="AD26" s="37">
        <f t="shared" si="5"/>
        <v>1167550</v>
      </c>
      <c r="AE26" s="37">
        <f t="shared" si="6"/>
        <v>132787</v>
      </c>
      <c r="AF26" s="37">
        <f t="shared" si="7"/>
        <v>2777</v>
      </c>
      <c r="AG26" s="37">
        <f t="shared" si="8"/>
        <v>2165</v>
      </c>
      <c r="AH26" s="37">
        <f t="shared" si="9"/>
        <v>16376</v>
      </c>
      <c r="AJ26" s="41">
        <f t="shared" si="26"/>
        <v>1997</v>
      </c>
      <c r="AK26" s="41">
        <f t="shared" si="27"/>
        <v>12</v>
      </c>
      <c r="AL26" s="90"/>
      <c r="AM26" s="91"/>
      <c r="AN26" s="92"/>
      <c r="AO26" s="92"/>
      <c r="AP26" s="92"/>
      <c r="AQ26" s="92"/>
      <c r="AR26" s="93"/>
      <c r="AS26" s="93"/>
      <c r="AT26" s="93"/>
      <c r="AX26" s="40"/>
      <c r="AY26" s="64">
        <v>1997</v>
      </c>
      <c r="AZ26" s="64">
        <v>12</v>
      </c>
      <c r="BA26" s="68">
        <f t="shared" si="16"/>
        <v>1332215</v>
      </c>
      <c r="BB26" s="103">
        <f t="shared" si="19"/>
        <v>2019</v>
      </c>
      <c r="BC26" s="81">
        <f>BA279</f>
        <v>1808891.73416855</v>
      </c>
      <c r="BD26" s="63">
        <f>BA280</f>
        <v>1810873.1184028799</v>
      </c>
      <c r="BE26" s="63">
        <f>BA281</f>
        <v>1812839.5026463601</v>
      </c>
      <c r="BF26" s="63">
        <f>BA282</f>
        <v>1814775.8868969099</v>
      </c>
      <c r="BG26" s="63">
        <f>BA283</f>
        <v>1816787.27115267</v>
      </c>
      <c r="BH26" s="63">
        <f>BA284</f>
        <v>1818712.65541211</v>
      </c>
      <c r="BI26" s="63">
        <f>BA285</f>
        <v>1820661.0396739901</v>
      </c>
      <c r="BJ26" s="125">
        <f>BA286</f>
        <v>1822680.16661799</v>
      </c>
      <c r="BK26" s="63">
        <f>BA287</f>
        <v>1824649.2935627699</v>
      </c>
      <c r="BL26" s="63">
        <f>BA288</f>
        <v>1826633.4205078499</v>
      </c>
      <c r="BM26" s="63">
        <f>BA289</f>
        <v>1828628.5474528901</v>
      </c>
      <c r="BN26" s="63">
        <f>BA290</f>
        <v>1830538.67439772</v>
      </c>
      <c r="BO26" s="63">
        <f t="shared" si="11"/>
        <v>1819722.6092410572</v>
      </c>
      <c r="BQ26" s="64">
        <v>1997</v>
      </c>
      <c r="BR26" s="64" t="str">
        <f t="shared" si="28"/>
        <v>Dec</v>
      </c>
      <c r="BS26" s="68">
        <f t="shared" si="17"/>
        <v>1178620</v>
      </c>
      <c r="BT26" s="146">
        <f t="shared" si="20"/>
        <v>2019</v>
      </c>
      <c r="BU26" s="63">
        <f>BS279</f>
        <v>1603122.73416855</v>
      </c>
      <c r="BV26" s="63">
        <f>BS280</f>
        <v>1604905.1184028799</v>
      </c>
      <c r="BW26" s="63">
        <f>BS281</f>
        <v>1606687.5026463601</v>
      </c>
      <c r="BX26" s="63">
        <f>BS282</f>
        <v>1608469.8868969099</v>
      </c>
      <c r="BY26" s="63">
        <f>BS283</f>
        <v>1610252.27115267</v>
      </c>
      <c r="BZ26" s="63">
        <f>BS284</f>
        <v>1612034.65541211</v>
      </c>
      <c r="CA26" s="63">
        <f>BS285</f>
        <v>1613817.0396739901</v>
      </c>
      <c r="CB26" s="63">
        <f>BS286</f>
        <v>1615585.16661799</v>
      </c>
      <c r="CC26" s="63">
        <f>BS287</f>
        <v>1617353.2935627699</v>
      </c>
      <c r="CD26" s="63">
        <f>BS288</f>
        <v>1619121.4205078499</v>
      </c>
      <c r="CE26" s="63">
        <f>BS289</f>
        <v>1620889.5474528901</v>
      </c>
      <c r="CF26" s="63">
        <f>BS290</f>
        <v>1622657.67439772</v>
      </c>
      <c r="CG26" s="63">
        <f t="shared" si="12"/>
        <v>1612908.0259077239</v>
      </c>
      <c r="CI26" s="64">
        <v>1997</v>
      </c>
      <c r="CJ26" s="64">
        <v>12</v>
      </c>
      <c r="CK26" s="68">
        <f t="shared" si="18"/>
        <v>0</v>
      </c>
      <c r="CL26" s="101">
        <f t="shared" si="21"/>
        <v>2019</v>
      </c>
      <c r="CM26" s="63">
        <f>CK279</f>
        <v>67331.154835079098</v>
      </c>
      <c r="CN26" s="63">
        <f>CK280</f>
        <v>67406.014972920966</v>
      </c>
      <c r="CO26" s="63">
        <f>CK281</f>
        <v>67480.875111147121</v>
      </c>
      <c r="CP26" s="63">
        <f>CK282</f>
        <v>67555.735249670222</v>
      </c>
      <c r="CQ26" s="63">
        <f>CK283</f>
        <v>67630.595388412141</v>
      </c>
      <c r="CR26" s="63">
        <f>CK284</f>
        <v>67705.45552730863</v>
      </c>
      <c r="CS26" s="63">
        <f>CK285</f>
        <v>67780.315666307593</v>
      </c>
      <c r="CT26" s="63">
        <f>CK286</f>
        <v>67854.576997955592</v>
      </c>
      <c r="CU26" s="63">
        <f>CK287</f>
        <v>67928.838329636346</v>
      </c>
      <c r="CV26" s="63">
        <f>CK288</f>
        <v>68003.099661329703</v>
      </c>
      <c r="CW26" s="63">
        <f>CK289</f>
        <v>68077.360993021386</v>
      </c>
      <c r="CX26" s="63">
        <f>CK290</f>
        <v>68151.622324704251</v>
      </c>
      <c r="CY26" s="63">
        <f t="shared" si="13"/>
        <v>67742.137088124407</v>
      </c>
      <c r="DA26" s="64">
        <v>1997</v>
      </c>
      <c r="DB26" s="64">
        <v>12</v>
      </c>
      <c r="DC26" s="68"/>
      <c r="DD26" s="148">
        <f t="shared" si="22"/>
        <v>2019</v>
      </c>
      <c r="DE26" s="63">
        <f>DC279</f>
        <v>0</v>
      </c>
      <c r="DF26" s="63">
        <f>DC280</f>
        <v>0</v>
      </c>
      <c r="DG26" s="63">
        <f>DC281</f>
        <v>0</v>
      </c>
      <c r="DH26" s="63">
        <f>DC282</f>
        <v>0</v>
      </c>
      <c r="DI26" s="63">
        <f>DC283</f>
        <v>0</v>
      </c>
      <c r="DJ26" s="63">
        <f>DC284</f>
        <v>0</v>
      </c>
      <c r="DK26" s="63">
        <f>DC285</f>
        <v>0</v>
      </c>
      <c r="DL26" s="63">
        <f>DC286</f>
        <v>0</v>
      </c>
      <c r="DM26" s="63">
        <f>DC287</f>
        <v>0</v>
      </c>
      <c r="DN26" s="63">
        <f>DC288</f>
        <v>0</v>
      </c>
      <c r="DO26" s="63">
        <f>DC289</f>
        <v>0</v>
      </c>
      <c r="DP26" s="63">
        <f>DC290</f>
        <v>0</v>
      </c>
      <c r="DQ26" s="63">
        <f t="shared" si="23"/>
        <v>0</v>
      </c>
    </row>
    <row r="27" spans="1:121" s="36" customFormat="1">
      <c r="A27" s="64">
        <v>1998</v>
      </c>
      <c r="B27" s="64">
        <v>1</v>
      </c>
      <c r="C27" s="5">
        <f t="shared" si="14"/>
        <v>1342367</v>
      </c>
      <c r="D27" s="5">
        <f>[2]RC!$E65</f>
        <v>1186498</v>
      </c>
      <c r="E27" s="5">
        <f>[2]CC!$E65</f>
        <v>134341</v>
      </c>
      <c r="F27" s="5">
        <f>[2]IC!$E65</f>
        <v>2754</v>
      </c>
      <c r="G27" s="5">
        <f>[2]SHL!$E65</f>
        <v>2170</v>
      </c>
      <c r="H27" s="5">
        <f>[2]SPA!$E65</f>
        <v>16604</v>
      </c>
      <c r="I27" s="152"/>
      <c r="J27" s="35"/>
      <c r="K27" s="35"/>
      <c r="L27" s="35"/>
      <c r="M27" s="35"/>
      <c r="N27" s="35"/>
      <c r="O27" s="35"/>
      <c r="P27" s="35"/>
      <c r="R27" s="36">
        <f t="shared" si="24"/>
        <v>1998</v>
      </c>
      <c r="S27" s="36">
        <f t="shared" si="2"/>
        <v>1</v>
      </c>
      <c r="T27" s="37">
        <f t="shared" si="3"/>
        <v>13008</v>
      </c>
      <c r="U27" s="37">
        <f>[3]SEB!Q282</f>
        <v>11336</v>
      </c>
      <c r="V27" s="37">
        <f>[3]SEB!R282</f>
        <v>1442</v>
      </c>
      <c r="W27" s="37">
        <f>[3]SEB!S282</f>
        <v>2</v>
      </c>
      <c r="X27" s="37">
        <f>[3]SEB!T282</f>
        <v>18</v>
      </c>
      <c r="Y27" s="37">
        <f>[3]SEB!U282</f>
        <v>210</v>
      </c>
      <c r="AA27" s="41">
        <f t="shared" si="25"/>
        <v>1998</v>
      </c>
      <c r="AB27" s="39">
        <f t="shared" si="4"/>
        <v>1</v>
      </c>
      <c r="AC27" s="37">
        <f t="shared" si="15"/>
        <v>1329359</v>
      </c>
      <c r="AD27" s="37">
        <f t="shared" si="5"/>
        <v>1175162</v>
      </c>
      <c r="AE27" s="37">
        <f t="shared" si="6"/>
        <v>132899</v>
      </c>
      <c r="AF27" s="37">
        <f t="shared" si="7"/>
        <v>2752</v>
      </c>
      <c r="AG27" s="37">
        <f t="shared" si="8"/>
        <v>2152</v>
      </c>
      <c r="AH27" s="37">
        <f t="shared" si="9"/>
        <v>16394</v>
      </c>
      <c r="AJ27" s="41">
        <f t="shared" si="26"/>
        <v>1998</v>
      </c>
      <c r="AK27" s="41">
        <f t="shared" si="27"/>
        <v>1</v>
      </c>
      <c r="AL27" s="90"/>
      <c r="AM27" s="91"/>
      <c r="AN27" s="92"/>
      <c r="AO27" s="92"/>
      <c r="AP27" s="92"/>
      <c r="AQ27" s="92"/>
      <c r="AR27" s="93"/>
      <c r="AS27" s="93"/>
      <c r="AT27" s="93"/>
      <c r="AX27" s="40"/>
      <c r="AY27" s="64">
        <v>1998</v>
      </c>
      <c r="AZ27" s="64">
        <v>1</v>
      </c>
      <c r="BA27" s="68">
        <f t="shared" si="16"/>
        <v>1340197</v>
      </c>
      <c r="BB27" s="103">
        <f t="shared" si="19"/>
        <v>2020</v>
      </c>
      <c r="BC27" s="81">
        <f>BA291</f>
        <v>1832540.80134222</v>
      </c>
      <c r="BD27" s="63">
        <f>BA292</f>
        <v>1834502.9282863699</v>
      </c>
      <c r="BE27" s="63">
        <f>BA293</f>
        <v>1836453.05523018</v>
      </c>
      <c r="BF27" s="63">
        <f>BA294</f>
        <v>1838371.18217368</v>
      </c>
      <c r="BG27" s="63">
        <f>BA295</f>
        <v>1840365.30911691</v>
      </c>
      <c r="BH27" s="63">
        <f>BA296</f>
        <v>1842274.4360599299</v>
      </c>
      <c r="BI27" s="63">
        <f>BA297</f>
        <v>1844205.5630027801</v>
      </c>
      <c r="BJ27" s="125">
        <f>BA298</f>
        <v>1846146.1840053899</v>
      </c>
      <c r="BK27" s="63">
        <f>BA299</f>
        <v>1848036.8050079099</v>
      </c>
      <c r="BL27" s="63">
        <f>BA300</f>
        <v>1849939.42601038</v>
      </c>
      <c r="BM27" s="63">
        <f>BA301</f>
        <v>1851854.0470127999</v>
      </c>
      <c r="BN27" s="63">
        <f>BA302</f>
        <v>1853682.66801521</v>
      </c>
      <c r="BO27" s="63">
        <f t="shared" si="11"/>
        <v>1843197.7004386466</v>
      </c>
      <c r="BQ27" s="64">
        <v>1998</v>
      </c>
      <c r="BR27" s="64" t="str">
        <f t="shared" si="28"/>
        <v>Jan</v>
      </c>
      <c r="BS27" s="68">
        <f t="shared" si="17"/>
        <v>1186498</v>
      </c>
      <c r="BT27" s="146">
        <f t="shared" si="20"/>
        <v>2020</v>
      </c>
      <c r="BU27" s="63">
        <f>BS291</f>
        <v>1624425.80134222</v>
      </c>
      <c r="BV27" s="63">
        <f>BS292</f>
        <v>1626193.9282863699</v>
      </c>
      <c r="BW27" s="63">
        <f>BS293</f>
        <v>1627962.05523018</v>
      </c>
      <c r="BX27" s="63">
        <f>BS294</f>
        <v>1629730.18217368</v>
      </c>
      <c r="BY27" s="63">
        <f>BS295</f>
        <v>1631498.30911691</v>
      </c>
      <c r="BZ27" s="63">
        <f>BS296</f>
        <v>1633266.4360599299</v>
      </c>
      <c r="CA27" s="63">
        <f>BS297</f>
        <v>1635034.5630027801</v>
      </c>
      <c r="CB27" s="63">
        <f>BS298</f>
        <v>1636731.1840053899</v>
      </c>
      <c r="CC27" s="63">
        <f>BS299</f>
        <v>1638427.8050079099</v>
      </c>
      <c r="CD27" s="63">
        <f>BS300</f>
        <v>1640124.42601038</v>
      </c>
      <c r="CE27" s="63">
        <f>BS301</f>
        <v>1641821.0470127999</v>
      </c>
      <c r="CF27" s="63">
        <f>BS302</f>
        <v>1643517.66801521</v>
      </c>
      <c r="CG27" s="63">
        <f t="shared" si="12"/>
        <v>1634061.1171053133</v>
      </c>
      <c r="CI27" s="64">
        <v>1998</v>
      </c>
      <c r="CJ27" s="64">
        <v>1</v>
      </c>
      <c r="CK27" s="68">
        <f t="shared" si="18"/>
        <v>0</v>
      </c>
      <c r="CL27" s="101">
        <f t="shared" si="21"/>
        <v>2020</v>
      </c>
      <c r="CM27" s="63">
        <f>CK291</f>
        <v>68225.883656373248</v>
      </c>
      <c r="CN27" s="63">
        <f>CK292</f>
        <v>68300.144988027547</v>
      </c>
      <c r="CO27" s="63">
        <f>CK293</f>
        <v>68374.406319667571</v>
      </c>
      <c r="CP27" s="63">
        <f>CK294</f>
        <v>68448.667651294571</v>
      </c>
      <c r="CQ27" s="63">
        <f>CK295</f>
        <v>68522.92898291022</v>
      </c>
      <c r="CR27" s="63">
        <f>CK296</f>
        <v>68597.190314517065</v>
      </c>
      <c r="CS27" s="63">
        <f>CK297</f>
        <v>68671.451646116766</v>
      </c>
      <c r="CT27" s="63">
        <f>CK298</f>
        <v>68742.709728226386</v>
      </c>
      <c r="CU27" s="63">
        <f>CK299</f>
        <v>68813.967810332222</v>
      </c>
      <c r="CV27" s="63">
        <f>CK300</f>
        <v>68885.225892435963</v>
      </c>
      <c r="CW27" s="63">
        <f>CK301</f>
        <v>68956.483974537594</v>
      </c>
      <c r="CX27" s="63">
        <f>CK302</f>
        <v>69027.742056638817</v>
      </c>
      <c r="CY27" s="63">
        <f t="shared" si="13"/>
        <v>68630.566918423166</v>
      </c>
      <c r="DA27" s="64">
        <v>1998</v>
      </c>
      <c r="DB27" s="64">
        <v>1</v>
      </c>
      <c r="DC27" s="68">
        <f>[4]ssr!$I4</f>
        <v>0</v>
      </c>
      <c r="DD27" s="148">
        <f t="shared" si="22"/>
        <v>2020</v>
      </c>
      <c r="DE27" s="63">
        <f>DC291</f>
        <v>0</v>
      </c>
      <c r="DF27" s="63">
        <f>DC292</f>
        <v>0</v>
      </c>
      <c r="DG27" s="63">
        <f>DC293</f>
        <v>0</v>
      </c>
      <c r="DH27" s="63">
        <f>DC294</f>
        <v>0</v>
      </c>
      <c r="DI27" s="63">
        <f>DC295</f>
        <v>0</v>
      </c>
      <c r="DJ27" s="63">
        <f>DC296</f>
        <v>0</v>
      </c>
      <c r="DK27" s="63">
        <f>DC297</f>
        <v>0</v>
      </c>
      <c r="DL27" s="63">
        <f>DC298</f>
        <v>0</v>
      </c>
      <c r="DM27" s="63">
        <f>DC299</f>
        <v>0</v>
      </c>
      <c r="DN27" s="63">
        <f>DC300</f>
        <v>0</v>
      </c>
      <c r="DO27" s="63">
        <f>DC301</f>
        <v>0</v>
      </c>
      <c r="DP27" s="63">
        <f>DC302</f>
        <v>0</v>
      </c>
      <c r="DQ27" s="63">
        <f t="shared" si="23"/>
        <v>0</v>
      </c>
    </row>
    <row r="28" spans="1:121" s="36" customFormat="1">
      <c r="A28" s="64">
        <v>1998</v>
      </c>
      <c r="B28" s="64">
        <v>2</v>
      </c>
      <c r="C28" s="5">
        <f t="shared" si="14"/>
        <v>1347173</v>
      </c>
      <c r="D28" s="5">
        <f>[2]RC!$E66</f>
        <v>1190538</v>
      </c>
      <c r="E28" s="5">
        <f>[2]CC!$E66</f>
        <v>135084</v>
      </c>
      <c r="F28" s="5">
        <f>[2]IC!$E66</f>
        <v>2744</v>
      </c>
      <c r="G28" s="5">
        <f>[2]SHL!$E66</f>
        <v>2160</v>
      </c>
      <c r="H28" s="5">
        <f>[2]SPA!$E66</f>
        <v>16647</v>
      </c>
      <c r="I28" s="152"/>
      <c r="J28" s="35"/>
      <c r="K28" s="35"/>
      <c r="L28" s="35"/>
      <c r="M28" s="35"/>
      <c r="N28" s="35"/>
      <c r="O28" s="35"/>
      <c r="P28" s="35"/>
      <c r="R28" s="36">
        <f t="shared" si="24"/>
        <v>1998</v>
      </c>
      <c r="S28" s="36">
        <f t="shared" si="2"/>
        <v>2</v>
      </c>
      <c r="T28" s="37">
        <f t="shared" si="3"/>
        <v>13099</v>
      </c>
      <c r="U28" s="37">
        <f>[3]SEB!Q283</f>
        <v>11416</v>
      </c>
      <c r="V28" s="37">
        <f>[3]SEB!R283</f>
        <v>1449</v>
      </c>
      <c r="W28" s="37">
        <f>[3]SEB!S283</f>
        <v>2</v>
      </c>
      <c r="X28" s="37">
        <f>[3]SEB!T283</f>
        <v>18</v>
      </c>
      <c r="Y28" s="37">
        <f>[3]SEB!U283</f>
        <v>214</v>
      </c>
      <c r="AA28" s="41">
        <f t="shared" si="25"/>
        <v>1998</v>
      </c>
      <c r="AB28" s="39">
        <f t="shared" si="4"/>
        <v>2</v>
      </c>
      <c r="AC28" s="37">
        <f t="shared" si="15"/>
        <v>1334074</v>
      </c>
      <c r="AD28" s="37">
        <f t="shared" si="5"/>
        <v>1179122</v>
      </c>
      <c r="AE28" s="37">
        <f t="shared" si="6"/>
        <v>133635</v>
      </c>
      <c r="AF28" s="37">
        <f t="shared" si="7"/>
        <v>2742</v>
      </c>
      <c r="AG28" s="37">
        <f t="shared" si="8"/>
        <v>2142</v>
      </c>
      <c r="AH28" s="37">
        <f t="shared" si="9"/>
        <v>16433</v>
      </c>
      <c r="AJ28" s="41">
        <f t="shared" si="26"/>
        <v>1998</v>
      </c>
      <c r="AK28" s="41">
        <f t="shared" si="27"/>
        <v>2</v>
      </c>
      <c r="AL28" s="90"/>
      <c r="AM28" s="91"/>
      <c r="AN28" s="92"/>
      <c r="AO28" s="92"/>
      <c r="AP28" s="92"/>
      <c r="AQ28" s="92"/>
      <c r="AR28" s="93"/>
      <c r="AS28" s="93"/>
      <c r="AT28" s="93"/>
      <c r="AX28" s="40"/>
      <c r="AY28" s="64">
        <v>1998</v>
      </c>
      <c r="AZ28" s="64">
        <v>2</v>
      </c>
      <c r="BA28" s="68">
        <f t="shared" si="16"/>
        <v>1345013</v>
      </c>
      <c r="BB28" s="103">
        <f t="shared" si="19"/>
        <v>2021</v>
      </c>
      <c r="BC28" s="81">
        <f>BA303</f>
        <v>1855603.28901761</v>
      </c>
      <c r="BD28" s="63">
        <f>BA304</f>
        <v>1857485.9100200101</v>
      </c>
      <c r="BE28" s="63">
        <f>BA305</f>
        <v>1859353.5310224099</v>
      </c>
      <c r="BF28" s="63">
        <f>BA306</f>
        <v>1861191.15202482</v>
      </c>
      <c r="BG28" s="63">
        <f>BA307</f>
        <v>1863103.7730272401</v>
      </c>
      <c r="BH28" s="63">
        <f>BA308</f>
        <v>1864930.3940296699</v>
      </c>
      <c r="BI28" s="63">
        <f>BA309</f>
        <v>1866782.0150321</v>
      </c>
      <c r="BJ28" s="125">
        <f>BA310</f>
        <v>1868686.13435066</v>
      </c>
      <c r="BK28" s="63">
        <f>BA311</f>
        <v>1870540.25366922</v>
      </c>
      <c r="BL28" s="63">
        <f>BA312</f>
        <v>1872408.37298779</v>
      </c>
      <c r="BM28" s="63">
        <f>BA313</f>
        <v>1874289.49230636</v>
      </c>
      <c r="BN28" s="63">
        <f>BA314</f>
        <v>1876082.6116249301</v>
      </c>
      <c r="BO28" s="63">
        <f t="shared" si="11"/>
        <v>1865871.4107594015</v>
      </c>
      <c r="BQ28" s="64">
        <v>1998</v>
      </c>
      <c r="BR28" s="64" t="str">
        <f t="shared" si="28"/>
        <v>Feb</v>
      </c>
      <c r="BS28" s="68">
        <f t="shared" si="17"/>
        <v>1190538</v>
      </c>
      <c r="BT28" s="146">
        <f t="shared" si="20"/>
        <v>2021</v>
      </c>
      <c r="BU28" s="63">
        <f>BS303</f>
        <v>1645214.28901761</v>
      </c>
      <c r="BV28" s="63">
        <f>BS304</f>
        <v>1646910.9100200101</v>
      </c>
      <c r="BW28" s="63">
        <f>BS305</f>
        <v>1648607.5310224099</v>
      </c>
      <c r="BX28" s="63">
        <f>BS306</f>
        <v>1650304.15202482</v>
      </c>
      <c r="BY28" s="63">
        <f>BS307</f>
        <v>1652000.7730272401</v>
      </c>
      <c r="BZ28" s="63">
        <f>BS308</f>
        <v>1653697.3940296699</v>
      </c>
      <c r="CA28" s="63">
        <f>BS309</f>
        <v>1655394.0150321</v>
      </c>
      <c r="CB28" s="63">
        <f>BS310</f>
        <v>1657061.13435066</v>
      </c>
      <c r="CC28" s="63">
        <f>BS311</f>
        <v>1658728.25366922</v>
      </c>
      <c r="CD28" s="63">
        <f>BS312</f>
        <v>1660395.37298779</v>
      </c>
      <c r="CE28" s="63">
        <f>BS313</f>
        <v>1662062.49230636</v>
      </c>
      <c r="CF28" s="63">
        <f>BS314</f>
        <v>1663729.6116249301</v>
      </c>
      <c r="CG28" s="63">
        <f t="shared" si="12"/>
        <v>1654508.8274260685</v>
      </c>
      <c r="CI28" s="64">
        <v>1998</v>
      </c>
      <c r="CJ28" s="64">
        <v>2</v>
      </c>
      <c r="CK28" s="68">
        <f t="shared" si="18"/>
        <v>0</v>
      </c>
      <c r="CL28" s="101">
        <f t="shared" si="21"/>
        <v>2021</v>
      </c>
      <c r="CM28" s="63">
        <f>CK303</f>
        <v>69099.000138739619</v>
      </c>
      <c r="CN28" s="63">
        <f>CK304</f>
        <v>69170.258220840435</v>
      </c>
      <c r="CO28" s="63">
        <f>CK305</f>
        <v>69241.516302941222</v>
      </c>
      <c r="CP28" s="63">
        <f>CK306</f>
        <v>69312.774385042445</v>
      </c>
      <c r="CQ28" s="63">
        <f>CK307</f>
        <v>69384.03246714409</v>
      </c>
      <c r="CR28" s="63">
        <f>CK308</f>
        <v>69455.290549246143</v>
      </c>
      <c r="CS28" s="63">
        <f>CK309</f>
        <v>69526.548631348211</v>
      </c>
      <c r="CT28" s="63">
        <f>CK310</f>
        <v>69596.567642727721</v>
      </c>
      <c r="CU28" s="63">
        <f>CK311</f>
        <v>69666.586654107246</v>
      </c>
      <c r="CV28" s="63">
        <f>CK312</f>
        <v>69736.605665487179</v>
      </c>
      <c r="CW28" s="63">
        <f>CK313</f>
        <v>69806.624676867126</v>
      </c>
      <c r="CX28" s="63">
        <f>CK314</f>
        <v>69876.643688247073</v>
      </c>
      <c r="CY28" s="63">
        <f t="shared" si="13"/>
        <v>69489.37075189488</v>
      </c>
      <c r="DA28" s="64">
        <v>1998</v>
      </c>
      <c r="DB28" s="64">
        <v>2</v>
      </c>
      <c r="DC28" s="68">
        <f>[4]ssr!$I5</f>
        <v>0</v>
      </c>
      <c r="DD28" s="148">
        <f t="shared" si="22"/>
        <v>2021</v>
      </c>
      <c r="DE28" s="63">
        <f>DC303</f>
        <v>0</v>
      </c>
      <c r="DF28" s="63">
        <f>DC304</f>
        <v>0</v>
      </c>
      <c r="DG28" s="63">
        <f>DC305</f>
        <v>0</v>
      </c>
      <c r="DH28" s="63">
        <f>DC306</f>
        <v>0</v>
      </c>
      <c r="DI28" s="63">
        <f>DC307</f>
        <v>0</v>
      </c>
      <c r="DJ28" s="63">
        <f>DC308</f>
        <v>0</v>
      </c>
      <c r="DK28" s="63">
        <f>DC309</f>
        <v>0</v>
      </c>
      <c r="DL28" s="63">
        <f>DC310</f>
        <v>0</v>
      </c>
      <c r="DM28" s="63">
        <f>DC311</f>
        <v>0</v>
      </c>
      <c r="DN28" s="63">
        <f>DC312</f>
        <v>0</v>
      </c>
      <c r="DO28" s="63">
        <f>DC313</f>
        <v>0</v>
      </c>
      <c r="DP28" s="63">
        <f>DC314</f>
        <v>0</v>
      </c>
      <c r="DQ28" s="63">
        <f t="shared" si="23"/>
        <v>0</v>
      </c>
    </row>
    <row r="29" spans="1:121" s="36" customFormat="1">
      <c r="A29" s="64">
        <v>1998</v>
      </c>
      <c r="B29" s="64">
        <v>3</v>
      </c>
      <c r="C29" s="5">
        <f t="shared" si="14"/>
        <v>1349024</v>
      </c>
      <c r="D29" s="5">
        <f>[2]RC!$E67</f>
        <v>1192054</v>
      </c>
      <c r="E29" s="5">
        <f>[2]CC!$E67</f>
        <v>135376</v>
      </c>
      <c r="F29" s="5">
        <f>[2]IC!$E67</f>
        <v>2753</v>
      </c>
      <c r="G29" s="5">
        <f>[2]SHL!$E67</f>
        <v>2157</v>
      </c>
      <c r="H29" s="5">
        <f>[2]SPA!$E67</f>
        <v>16684</v>
      </c>
      <c r="I29" s="153">
        <f>[4]ssr!$D6</f>
        <v>742</v>
      </c>
      <c r="J29" s="35"/>
      <c r="K29" s="35"/>
      <c r="L29" s="35"/>
      <c r="M29" s="35"/>
      <c r="N29" s="35"/>
      <c r="O29" s="35"/>
      <c r="P29" s="35"/>
      <c r="R29" s="36">
        <f t="shared" si="24"/>
        <v>1998</v>
      </c>
      <c r="S29" s="36">
        <f t="shared" si="2"/>
        <v>3</v>
      </c>
      <c r="T29" s="37">
        <f t="shared" si="3"/>
        <v>13081</v>
      </c>
      <c r="U29" s="37">
        <f>[3]SEB!Q284</f>
        <v>11400</v>
      </c>
      <c r="V29" s="37">
        <f>[3]SEB!R284</f>
        <v>1448</v>
      </c>
      <c r="W29" s="37">
        <f>[3]SEB!S284</f>
        <v>2</v>
      </c>
      <c r="X29" s="37">
        <f>[3]SEB!T284</f>
        <v>18</v>
      </c>
      <c r="Y29" s="37">
        <f>[3]SEB!U284</f>
        <v>213</v>
      </c>
      <c r="AA29" s="41">
        <f t="shared" si="25"/>
        <v>1998</v>
      </c>
      <c r="AB29" s="39">
        <f t="shared" si="4"/>
        <v>3</v>
      </c>
      <c r="AC29" s="37">
        <f t="shared" si="15"/>
        <v>1335943</v>
      </c>
      <c r="AD29" s="37">
        <f t="shared" si="5"/>
        <v>1180654</v>
      </c>
      <c r="AE29" s="37">
        <f t="shared" si="6"/>
        <v>133928</v>
      </c>
      <c r="AF29" s="37">
        <f t="shared" si="7"/>
        <v>2751</v>
      </c>
      <c r="AG29" s="37">
        <f t="shared" si="8"/>
        <v>2139</v>
      </c>
      <c r="AH29" s="37">
        <f t="shared" si="9"/>
        <v>16471</v>
      </c>
      <c r="AJ29" s="41">
        <f t="shared" si="26"/>
        <v>1998</v>
      </c>
      <c r="AK29" s="41">
        <f t="shared" si="27"/>
        <v>3</v>
      </c>
      <c r="AL29" s="90"/>
      <c r="AM29" s="91"/>
      <c r="AN29" s="92"/>
      <c r="AO29" s="92"/>
      <c r="AP29" s="92"/>
      <c r="AQ29" s="92"/>
      <c r="AR29" s="93"/>
      <c r="AS29" s="93"/>
      <c r="AT29" s="93"/>
      <c r="AX29" s="40"/>
      <c r="AY29" s="64">
        <v>1998</v>
      </c>
      <c r="AZ29" s="64">
        <v>3</v>
      </c>
      <c r="BA29" s="68">
        <f t="shared" si="16"/>
        <v>1346867</v>
      </c>
      <c r="BB29" s="103">
        <f t="shared" si="19"/>
        <v>2022</v>
      </c>
      <c r="BC29" s="81">
        <f>BA315</f>
        <v>1877968.7309435001</v>
      </c>
      <c r="BD29" s="63">
        <f>BA316</f>
        <v>1879817.8502620801</v>
      </c>
      <c r="BE29" s="63">
        <f>BA317</f>
        <v>1881650.9695806501</v>
      </c>
      <c r="BF29" s="63">
        <f>BA318</f>
        <v>1883454.0888992299</v>
      </c>
      <c r="BG29" s="63">
        <f>BA319</f>
        <v>1885332.2082177999</v>
      </c>
      <c r="BH29" s="63">
        <f>BA320</f>
        <v>1887126.3275363799</v>
      </c>
      <c r="BI29" s="63">
        <f>BA321</f>
        <v>1888943.4468549499</v>
      </c>
      <c r="BJ29" s="125">
        <f>BA322</f>
        <v>1890719.5723928099</v>
      </c>
      <c r="BK29" s="63">
        <f>BA323</f>
        <v>1892442.6979306701</v>
      </c>
      <c r="BL29" s="63">
        <f>BA324</f>
        <v>1894176.8234685301</v>
      </c>
      <c r="BM29" s="63">
        <f>BA325</f>
        <v>1895924.9490063901</v>
      </c>
      <c r="BN29" s="63">
        <f>BA326</f>
        <v>1897585.07454424</v>
      </c>
      <c r="BO29" s="63">
        <f t="shared" si="11"/>
        <v>1887928.5616364358</v>
      </c>
      <c r="BQ29" s="64">
        <v>1998</v>
      </c>
      <c r="BR29" s="64" t="str">
        <f t="shared" si="28"/>
        <v>Mar</v>
      </c>
      <c r="BS29" s="68">
        <f t="shared" si="17"/>
        <v>1192054</v>
      </c>
      <c r="BT29" s="146">
        <f t="shared" si="20"/>
        <v>2022</v>
      </c>
      <c r="BU29" s="63">
        <f>BS315</f>
        <v>1665396.7309435001</v>
      </c>
      <c r="BV29" s="63">
        <f>BS316</f>
        <v>1667063.8502620801</v>
      </c>
      <c r="BW29" s="63">
        <f>BS317</f>
        <v>1668730.9695806501</v>
      </c>
      <c r="BX29" s="63">
        <f>BS318</f>
        <v>1670398.0888992299</v>
      </c>
      <c r="BY29" s="63">
        <f>BS319</f>
        <v>1672065.2082177999</v>
      </c>
      <c r="BZ29" s="63">
        <f>BS320</f>
        <v>1673732.3275363799</v>
      </c>
      <c r="CA29" s="63">
        <f>BS321</f>
        <v>1675399.4468549499</v>
      </c>
      <c r="CB29" s="63">
        <f>BS322</f>
        <v>1676947.5723928099</v>
      </c>
      <c r="CC29" s="63">
        <f>BS323</f>
        <v>1678495.6979306701</v>
      </c>
      <c r="CD29" s="63">
        <f>BS324</f>
        <v>1680043.8234685301</v>
      </c>
      <c r="CE29" s="63">
        <f>BS325</f>
        <v>1681591.9490063901</v>
      </c>
      <c r="CF29" s="63">
        <f>BS326</f>
        <v>1683140.07454424</v>
      </c>
      <c r="CG29" s="63">
        <f t="shared" si="12"/>
        <v>1674417.1449697691</v>
      </c>
      <c r="CI29" s="64">
        <v>1998</v>
      </c>
      <c r="CJ29" s="64">
        <v>3</v>
      </c>
      <c r="CK29" s="68">
        <f t="shared" si="18"/>
        <v>742</v>
      </c>
      <c r="CL29" s="101">
        <f t="shared" si="21"/>
        <v>2022</v>
      </c>
      <c r="CM29" s="63">
        <f>CK315</f>
        <v>69946.662699627006</v>
      </c>
      <c r="CN29" s="63">
        <f>CK316</f>
        <v>70016.681711007361</v>
      </c>
      <c r="CO29" s="63">
        <f>CK317</f>
        <v>70086.700722387308</v>
      </c>
      <c r="CP29" s="63">
        <f>CK318</f>
        <v>70156.719733767663</v>
      </c>
      <c r="CQ29" s="63">
        <f>CK319</f>
        <v>70226.738745147595</v>
      </c>
      <c r="CR29" s="63">
        <f>CK320</f>
        <v>70296.757756527964</v>
      </c>
      <c r="CS29" s="63">
        <f>CK321</f>
        <v>70366.776767907897</v>
      </c>
      <c r="CT29" s="63">
        <f>CK322</f>
        <v>70431.798040498019</v>
      </c>
      <c r="CU29" s="63">
        <f>CK323</f>
        <v>70496.819313088155</v>
      </c>
      <c r="CV29" s="63">
        <f>CK324</f>
        <v>70561.840585678263</v>
      </c>
      <c r="CW29" s="63">
        <f>CK325</f>
        <v>70626.861858268385</v>
      </c>
      <c r="CX29" s="63">
        <f>CK326</f>
        <v>70691.883130858085</v>
      </c>
      <c r="CY29" s="63">
        <f t="shared" si="13"/>
        <v>70325.520088730307</v>
      </c>
      <c r="DA29" s="64">
        <v>1998</v>
      </c>
      <c r="DB29" s="64">
        <v>3</v>
      </c>
      <c r="DC29" s="68">
        <f>[4]ssr!$I6</f>
        <v>1500</v>
      </c>
      <c r="DD29" s="148">
        <f t="shared" si="22"/>
        <v>2022</v>
      </c>
      <c r="DE29" s="63">
        <f>DC315</f>
        <v>0</v>
      </c>
      <c r="DF29" s="63">
        <f>DC316</f>
        <v>0</v>
      </c>
      <c r="DG29" s="63">
        <f>DC317</f>
        <v>0</v>
      </c>
      <c r="DH29" s="63">
        <f>DC318</f>
        <v>0</v>
      </c>
      <c r="DI29" s="63">
        <f>DC319</f>
        <v>0</v>
      </c>
      <c r="DJ29" s="63">
        <f>DC320</f>
        <v>0</v>
      </c>
      <c r="DK29" s="63">
        <f>DC321</f>
        <v>0</v>
      </c>
      <c r="DL29" s="63">
        <f>DC322</f>
        <v>0</v>
      </c>
      <c r="DM29" s="63">
        <f>DC323</f>
        <v>0</v>
      </c>
      <c r="DN29" s="63">
        <f>DC324</f>
        <v>0</v>
      </c>
      <c r="DO29" s="63">
        <f>DC325</f>
        <v>0</v>
      </c>
      <c r="DP29" s="63">
        <f>DC326</f>
        <v>0</v>
      </c>
      <c r="DQ29" s="63">
        <f t="shared" si="23"/>
        <v>0</v>
      </c>
    </row>
    <row r="30" spans="1:121" s="36" customFormat="1">
      <c r="A30" s="64">
        <v>1998</v>
      </c>
      <c r="B30" s="64">
        <v>4</v>
      </c>
      <c r="C30" s="5">
        <f t="shared" si="14"/>
        <v>1341581</v>
      </c>
      <c r="D30" s="5">
        <f>[2]RC!$E68</f>
        <v>1184454</v>
      </c>
      <c r="E30" s="5">
        <f>[2]CC!$E68</f>
        <v>135555</v>
      </c>
      <c r="F30" s="5">
        <f>[2]IC!$E68</f>
        <v>2726</v>
      </c>
      <c r="G30" s="5">
        <f>[2]SHL!$E68</f>
        <v>2155</v>
      </c>
      <c r="H30" s="5">
        <f>[2]SPA!$E68</f>
        <v>16691</v>
      </c>
      <c r="I30" s="153">
        <f>[4]ssr!$D7</f>
        <v>6815</v>
      </c>
      <c r="J30" s="35"/>
      <c r="K30" s="35"/>
      <c r="L30" s="35"/>
      <c r="M30" s="35"/>
      <c r="N30" s="35"/>
      <c r="O30" s="35"/>
      <c r="P30" s="35"/>
      <c r="R30" s="36">
        <f t="shared" si="24"/>
        <v>1998</v>
      </c>
      <c r="S30" s="36">
        <f t="shared" si="2"/>
        <v>4</v>
      </c>
      <c r="T30" s="37">
        <f t="shared" si="3"/>
        <v>12693</v>
      </c>
      <c r="U30" s="37">
        <f>[3]SEB!Q285</f>
        <v>11008</v>
      </c>
      <c r="V30" s="37">
        <f>[3]SEB!R285</f>
        <v>1450</v>
      </c>
      <c r="W30" s="37">
        <f>[3]SEB!S285</f>
        <v>2</v>
      </c>
      <c r="X30" s="37">
        <f>[3]SEB!T285</f>
        <v>18</v>
      </c>
      <c r="Y30" s="37">
        <f>[3]SEB!U285</f>
        <v>215</v>
      </c>
      <c r="Z30" s="42"/>
      <c r="AA30" s="41">
        <f t="shared" si="25"/>
        <v>1998</v>
      </c>
      <c r="AB30" s="39">
        <f t="shared" si="4"/>
        <v>4</v>
      </c>
      <c r="AC30" s="37">
        <f t="shared" si="15"/>
        <v>1328888</v>
      </c>
      <c r="AD30" s="37">
        <f t="shared" si="5"/>
        <v>1173446</v>
      </c>
      <c r="AE30" s="37">
        <f t="shared" si="6"/>
        <v>134105</v>
      </c>
      <c r="AF30" s="37">
        <f t="shared" si="7"/>
        <v>2724</v>
      </c>
      <c r="AG30" s="37">
        <f t="shared" si="8"/>
        <v>2137</v>
      </c>
      <c r="AH30" s="37">
        <f t="shared" si="9"/>
        <v>16476</v>
      </c>
      <c r="AJ30" s="41">
        <f t="shared" si="26"/>
        <v>1998</v>
      </c>
      <c r="AK30" s="41">
        <f t="shared" si="27"/>
        <v>4</v>
      </c>
      <c r="AL30" s="90"/>
      <c r="AM30" s="91"/>
      <c r="AN30" s="92"/>
      <c r="AO30" s="92"/>
      <c r="AP30" s="92"/>
      <c r="AQ30" s="92"/>
      <c r="AR30" s="93"/>
      <c r="AS30" s="93"/>
      <c r="AT30" s="93"/>
      <c r="AX30" s="40"/>
      <c r="AY30" s="64">
        <v>1998</v>
      </c>
      <c r="AZ30" s="64">
        <v>4</v>
      </c>
      <c r="BA30" s="68">
        <f t="shared" si="16"/>
        <v>1339426</v>
      </c>
      <c r="BB30" s="103">
        <f t="shared" si="19"/>
        <v>2023</v>
      </c>
      <c r="BC30" s="81">
        <f>BA327</f>
        <v>1899336.2000821</v>
      </c>
      <c r="BD30" s="63">
        <f>BA328</f>
        <v>1901050.32561996</v>
      </c>
      <c r="BE30" s="63">
        <f>BA329</f>
        <v>1902750.4511578199</v>
      </c>
      <c r="BF30" s="63">
        <f>BA330</f>
        <v>1904419.5766956799</v>
      </c>
      <c r="BG30" s="63">
        <f>BA331</f>
        <v>1906163.7022335399</v>
      </c>
      <c r="BH30" s="63">
        <f>BA332</f>
        <v>1907823.8277713901</v>
      </c>
      <c r="BI30" s="63">
        <f>BA333</f>
        <v>1909506.9533092501</v>
      </c>
      <c r="BJ30" s="125">
        <f>BA334</f>
        <v>1911244.22223854</v>
      </c>
      <c r="BK30" s="63">
        <f>BA335</f>
        <v>1912931.4911678201</v>
      </c>
      <c r="BL30" s="63">
        <f>BA336</f>
        <v>1914634.7600971099</v>
      </c>
      <c r="BM30" s="63">
        <f>BA337</f>
        <v>1916347.0290263901</v>
      </c>
      <c r="BN30" s="63">
        <f>BA338</f>
        <v>1917976.2979556799</v>
      </c>
      <c r="BO30" s="63">
        <f t="shared" si="11"/>
        <v>1908682.0697796068</v>
      </c>
      <c r="BQ30" s="64">
        <v>1998</v>
      </c>
      <c r="BR30" s="64" t="str">
        <f t="shared" si="28"/>
        <v>Apr</v>
      </c>
      <c r="BS30" s="68">
        <f t="shared" si="17"/>
        <v>1184454</v>
      </c>
      <c r="BT30" s="146">
        <f t="shared" si="20"/>
        <v>2023</v>
      </c>
      <c r="BU30" s="63">
        <f>BS327</f>
        <v>1684688.2000821</v>
      </c>
      <c r="BV30" s="63">
        <f>BS328</f>
        <v>1686236.32561996</v>
      </c>
      <c r="BW30" s="63">
        <f>BS329</f>
        <v>1687784.4511578199</v>
      </c>
      <c r="BX30" s="63">
        <f>BS330</f>
        <v>1689332.5766956799</v>
      </c>
      <c r="BY30" s="63">
        <f>BS331</f>
        <v>1690880.7022335399</v>
      </c>
      <c r="BZ30" s="63">
        <f>BS332</f>
        <v>1692428.8277713901</v>
      </c>
      <c r="CA30" s="63">
        <f>BS333</f>
        <v>1693976.9533092501</v>
      </c>
      <c r="CB30" s="63">
        <f>BS334</f>
        <v>1695497.22223854</v>
      </c>
      <c r="CC30" s="63">
        <f>BS335</f>
        <v>1697017.4911678201</v>
      </c>
      <c r="CD30" s="63">
        <f>BS336</f>
        <v>1698537.7600971099</v>
      </c>
      <c r="CE30" s="63">
        <f>BS337</f>
        <v>1700058.0290263901</v>
      </c>
      <c r="CF30" s="63">
        <f>BS338</f>
        <v>1701578.2979556799</v>
      </c>
      <c r="CG30" s="63">
        <f t="shared" si="12"/>
        <v>1693168.0697796068</v>
      </c>
      <c r="CI30" s="64">
        <v>1998</v>
      </c>
      <c r="CJ30" s="64">
        <v>4</v>
      </c>
      <c r="CK30" s="68">
        <f t="shared" si="18"/>
        <v>6815</v>
      </c>
      <c r="CL30" s="101">
        <f t="shared" si="21"/>
        <v>2023</v>
      </c>
      <c r="CM30" s="63">
        <f>CK327</f>
        <v>70756.904403448207</v>
      </c>
      <c r="CN30" s="63">
        <f>CK328</f>
        <v>70821.925676038329</v>
      </c>
      <c r="CO30" s="63">
        <f>CK329</f>
        <v>70886.946948628436</v>
      </c>
      <c r="CP30" s="63">
        <f>CK330</f>
        <v>70951.968221218558</v>
      </c>
      <c r="CQ30" s="63">
        <f>CK331</f>
        <v>71016.98949380868</v>
      </c>
      <c r="CR30" s="63">
        <f>CK332</f>
        <v>71082.010766398394</v>
      </c>
      <c r="CS30" s="63">
        <f>CK333</f>
        <v>71147.032038988502</v>
      </c>
      <c r="CT30" s="63">
        <f>CK334</f>
        <v>71210.883334018683</v>
      </c>
      <c r="CU30" s="63">
        <f>CK335</f>
        <v>71274.734629048442</v>
      </c>
      <c r="CV30" s="63">
        <f>CK336</f>
        <v>71338.585924078623</v>
      </c>
      <c r="CW30" s="63">
        <f>CK337</f>
        <v>71402.437219108382</v>
      </c>
      <c r="CX30" s="63">
        <f>CK338</f>
        <v>71466.288514138563</v>
      </c>
      <c r="CY30" s="63">
        <f t="shared" si="13"/>
        <v>71113.058930743471</v>
      </c>
      <c r="DA30" s="64">
        <v>1998</v>
      </c>
      <c r="DB30" s="64">
        <v>4</v>
      </c>
      <c r="DC30" s="68">
        <f>[4]ssr!$I7</f>
        <v>1580</v>
      </c>
      <c r="DD30" s="148">
        <f t="shared" si="22"/>
        <v>2023</v>
      </c>
      <c r="DE30" s="63">
        <f>DC327</f>
        <v>0</v>
      </c>
      <c r="DF30" s="63">
        <f>DC328</f>
        <v>0</v>
      </c>
      <c r="DG30" s="63">
        <f>DC329</f>
        <v>0</v>
      </c>
      <c r="DH30" s="63">
        <f>DC330</f>
        <v>0</v>
      </c>
      <c r="DI30" s="63">
        <f>DC331</f>
        <v>0</v>
      </c>
      <c r="DJ30" s="63">
        <f>DC332</f>
        <v>0</v>
      </c>
      <c r="DK30" s="63">
        <f>DC333</f>
        <v>0</v>
      </c>
      <c r="DL30" s="63">
        <f>DC334</f>
        <v>0</v>
      </c>
      <c r="DM30" s="63">
        <f>DC335</f>
        <v>0</v>
      </c>
      <c r="DN30" s="63">
        <f>DC336</f>
        <v>0</v>
      </c>
      <c r="DO30" s="63">
        <f>DC337</f>
        <v>0</v>
      </c>
      <c r="DP30" s="63">
        <f>DC338</f>
        <v>0</v>
      </c>
      <c r="DQ30" s="63">
        <f t="shared" si="23"/>
        <v>0</v>
      </c>
    </row>
    <row r="31" spans="1:121" s="36" customFormat="1">
      <c r="A31" s="64">
        <v>1998</v>
      </c>
      <c r="B31" s="64">
        <v>5</v>
      </c>
      <c r="C31" s="5">
        <f t="shared" si="14"/>
        <v>1330336</v>
      </c>
      <c r="D31" s="5">
        <f>[2]RC!$E69</f>
        <v>1172785</v>
      </c>
      <c r="E31" s="5">
        <f>[2]CC!$E69</f>
        <v>135953</v>
      </c>
      <c r="F31" s="5">
        <f>[2]IC!$E69</f>
        <v>2704</v>
      </c>
      <c r="G31" s="5">
        <f>[2]SHL!$E69</f>
        <v>2149</v>
      </c>
      <c r="H31" s="5">
        <f>[2]SPA!$E69</f>
        <v>16745</v>
      </c>
      <c r="I31" s="153">
        <f>[4]ssr!$D8</f>
        <v>13939</v>
      </c>
      <c r="J31" s="35"/>
      <c r="K31" s="35"/>
      <c r="L31" s="35"/>
      <c r="M31" s="35"/>
      <c r="N31" s="35"/>
      <c r="O31" s="35"/>
      <c r="P31" s="35"/>
      <c r="R31" s="36">
        <f t="shared" si="24"/>
        <v>1998</v>
      </c>
      <c r="S31" s="36">
        <f t="shared" si="2"/>
        <v>5</v>
      </c>
      <c r="T31" s="37">
        <f t="shared" si="3"/>
        <v>12209</v>
      </c>
      <c r="U31" s="37">
        <f>[3]SEB!Q286</f>
        <v>10544</v>
      </c>
      <c r="V31" s="37">
        <f>[3]SEB!R286</f>
        <v>1434</v>
      </c>
      <c r="W31" s="37">
        <f>[3]SEB!S286</f>
        <v>2</v>
      </c>
      <c r="X31" s="37">
        <f>[3]SEB!T286</f>
        <v>18</v>
      </c>
      <c r="Y31" s="37">
        <f>[3]SEB!U286</f>
        <v>211</v>
      </c>
      <c r="AA31" s="41">
        <f t="shared" si="25"/>
        <v>1998</v>
      </c>
      <c r="AB31" s="39">
        <f t="shared" si="4"/>
        <v>5</v>
      </c>
      <c r="AC31" s="37">
        <f t="shared" si="15"/>
        <v>1318127</v>
      </c>
      <c r="AD31" s="37">
        <f t="shared" si="5"/>
        <v>1162241</v>
      </c>
      <c r="AE31" s="37">
        <f t="shared" si="6"/>
        <v>134519</v>
      </c>
      <c r="AF31" s="37">
        <f t="shared" si="7"/>
        <v>2702</v>
      </c>
      <c r="AG31" s="37">
        <f t="shared" si="8"/>
        <v>2131</v>
      </c>
      <c r="AH31" s="37">
        <f t="shared" si="9"/>
        <v>16534</v>
      </c>
      <c r="AJ31" s="41">
        <f t="shared" si="26"/>
        <v>1998</v>
      </c>
      <c r="AK31" s="41">
        <f t="shared" si="27"/>
        <v>5</v>
      </c>
      <c r="AL31" s="90"/>
      <c r="AM31" s="91"/>
      <c r="AN31" s="92"/>
      <c r="AO31" s="92"/>
      <c r="AP31" s="92"/>
      <c r="AQ31" s="92"/>
      <c r="AR31" s="93"/>
      <c r="AS31" s="93"/>
      <c r="AT31" s="93"/>
      <c r="AX31" s="40"/>
      <c r="AY31" s="64">
        <v>1998</v>
      </c>
      <c r="AZ31" s="64">
        <v>5</v>
      </c>
      <c r="BA31" s="68">
        <f t="shared" si="16"/>
        <v>1328187</v>
      </c>
      <c r="BB31" s="103">
        <f t="shared" si="19"/>
        <v>2024</v>
      </c>
      <c r="BC31" s="81">
        <f>BA339</f>
        <v>1919695.56688496</v>
      </c>
      <c r="BD31" s="63">
        <f>BA340</f>
        <v>1921377.8358142499</v>
      </c>
      <c r="BE31" s="63">
        <f>BA341</f>
        <v>1923045.10474353</v>
      </c>
      <c r="BF31" s="63">
        <f>BA342</f>
        <v>1924682.3736728199</v>
      </c>
      <c r="BG31" s="63">
        <f>BA343</f>
        <v>1926394.6426021</v>
      </c>
      <c r="BH31" s="63">
        <f>BA344</f>
        <v>1928021.9115313899</v>
      </c>
      <c r="BI31" s="63">
        <f>BA345</f>
        <v>1929672.18046067</v>
      </c>
      <c r="BJ31" s="125">
        <f>BA346</f>
        <v>1931330.7370612801</v>
      </c>
      <c r="BK31" s="63">
        <f>BA347</f>
        <v>1932938.2936618901</v>
      </c>
      <c r="BL31" s="63">
        <f>BA348</f>
        <v>1934557.8502625001</v>
      </c>
      <c r="BM31" s="63">
        <f>BA349</f>
        <v>1936191.4068631099</v>
      </c>
      <c r="BN31" s="63">
        <f>BA350</f>
        <v>1937736.9634637199</v>
      </c>
      <c r="BO31" s="63">
        <f t="shared" si="11"/>
        <v>1928803.7389185184</v>
      </c>
      <c r="BQ31" s="64">
        <v>1998</v>
      </c>
      <c r="BR31" s="64" t="str">
        <f t="shared" si="28"/>
        <v>May</v>
      </c>
      <c r="BS31" s="68">
        <f t="shared" si="17"/>
        <v>1172785</v>
      </c>
      <c r="BT31" s="146">
        <f t="shared" si="20"/>
        <v>2024</v>
      </c>
      <c r="BU31" s="63">
        <f>BS339</f>
        <v>1703098.56688496</v>
      </c>
      <c r="BV31" s="63">
        <f>BS340</f>
        <v>1704618.8358142499</v>
      </c>
      <c r="BW31" s="63">
        <f>BS341</f>
        <v>1706139.10474353</v>
      </c>
      <c r="BX31" s="63">
        <f>BS342</f>
        <v>1707659.3736728199</v>
      </c>
      <c r="BY31" s="63">
        <f>BS343</f>
        <v>1709179.6426021</v>
      </c>
      <c r="BZ31" s="63">
        <f>BS344</f>
        <v>1710699.9115313899</v>
      </c>
      <c r="CA31" s="63">
        <f>BS345</f>
        <v>1712220.18046067</v>
      </c>
      <c r="CB31" s="63">
        <f>BS346</f>
        <v>1713667.7370612801</v>
      </c>
      <c r="CC31" s="63">
        <f>BS347</f>
        <v>1715115.2936618901</v>
      </c>
      <c r="CD31" s="63">
        <f>BS348</f>
        <v>1716562.8502625001</v>
      </c>
      <c r="CE31" s="63">
        <f>BS349</f>
        <v>1718010.4068631099</v>
      </c>
      <c r="CF31" s="63">
        <f>BS350</f>
        <v>1719457.9634637199</v>
      </c>
      <c r="CG31" s="63">
        <f t="shared" si="12"/>
        <v>1711369.1555851849</v>
      </c>
      <c r="CI31" s="64">
        <v>1998</v>
      </c>
      <c r="CJ31" s="64">
        <v>5</v>
      </c>
      <c r="CK31" s="68">
        <f t="shared" si="18"/>
        <v>13939</v>
      </c>
      <c r="CL31" s="101">
        <f t="shared" si="21"/>
        <v>2024</v>
      </c>
      <c r="CM31" s="63">
        <f>CK339</f>
        <v>71530.139809168322</v>
      </c>
      <c r="CN31" s="63">
        <f>CK340</f>
        <v>71593.991104198503</v>
      </c>
      <c r="CO31" s="63">
        <f>CK341</f>
        <v>71657.842399228262</v>
      </c>
      <c r="CP31" s="63">
        <f>CK342</f>
        <v>71721.693694258443</v>
      </c>
      <c r="CQ31" s="63">
        <f>CK343</f>
        <v>71785.544989288202</v>
      </c>
      <c r="CR31" s="63">
        <f>CK344</f>
        <v>71849.396284318384</v>
      </c>
      <c r="CS31" s="63">
        <f>CK345</f>
        <v>71913.247579348143</v>
      </c>
      <c r="CT31" s="63">
        <f>CK346</f>
        <v>71974.044956573765</v>
      </c>
      <c r="CU31" s="63">
        <f>CK347</f>
        <v>72034.842333799388</v>
      </c>
      <c r="CV31" s="63">
        <f>CK348</f>
        <v>72095.639711025011</v>
      </c>
      <c r="CW31" s="63">
        <f>CK349</f>
        <v>72156.437088250619</v>
      </c>
      <c r="CX31" s="63">
        <f>CK350</f>
        <v>72217.234465476242</v>
      </c>
      <c r="CY31" s="63">
        <f t="shared" si="13"/>
        <v>71877.504534577776</v>
      </c>
      <c r="DA31" s="64">
        <v>1998</v>
      </c>
      <c r="DB31" s="64">
        <v>5</v>
      </c>
      <c r="DC31" s="68">
        <f>[4]ssr!$I8</f>
        <v>7291</v>
      </c>
      <c r="DD31" s="148">
        <f t="shared" si="22"/>
        <v>2024</v>
      </c>
      <c r="DE31" s="63">
        <f>DC339</f>
        <v>0</v>
      </c>
      <c r="DF31" s="63">
        <f>DC340</f>
        <v>0</v>
      </c>
      <c r="DG31" s="63">
        <f>DC341</f>
        <v>0</v>
      </c>
      <c r="DH31" s="63">
        <f>DC342</f>
        <v>0</v>
      </c>
      <c r="DI31" s="63">
        <f>DC343</f>
        <v>0</v>
      </c>
      <c r="DJ31" s="63">
        <f>DC344</f>
        <v>0</v>
      </c>
      <c r="DK31" s="63">
        <f>DC345</f>
        <v>0</v>
      </c>
      <c r="DL31" s="63">
        <f>DC346</f>
        <v>0</v>
      </c>
      <c r="DM31" s="63">
        <f>DC347</f>
        <v>0</v>
      </c>
      <c r="DN31" s="63">
        <f>DC348</f>
        <v>0</v>
      </c>
      <c r="DO31" s="63">
        <f>DC349</f>
        <v>0</v>
      </c>
      <c r="DP31" s="63">
        <f>DC350</f>
        <v>0</v>
      </c>
      <c r="DQ31" s="63">
        <f t="shared" si="23"/>
        <v>0</v>
      </c>
    </row>
    <row r="32" spans="1:121" s="36" customFormat="1">
      <c r="A32" s="64">
        <v>1998</v>
      </c>
      <c r="B32" s="64">
        <v>6</v>
      </c>
      <c r="C32" s="5">
        <f t="shared" si="14"/>
        <v>1328641</v>
      </c>
      <c r="D32" s="5">
        <f>[2]RC!$E70</f>
        <v>1170842</v>
      </c>
      <c r="E32" s="5">
        <f>[2]CC!$E70</f>
        <v>136237</v>
      </c>
      <c r="F32" s="5">
        <f>[2]IC!$E70</f>
        <v>2682</v>
      </c>
      <c r="G32" s="5">
        <f>[2]SHL!$E70</f>
        <v>2141</v>
      </c>
      <c r="H32" s="5">
        <f>[2]SPA!$E70</f>
        <v>16739</v>
      </c>
      <c r="I32" s="153">
        <f>[4]ssr!$D9</f>
        <v>16693</v>
      </c>
      <c r="J32" s="35"/>
      <c r="K32" s="35"/>
      <c r="L32" s="35"/>
      <c r="M32" s="35"/>
      <c r="N32" s="35"/>
      <c r="O32" s="35"/>
      <c r="P32" s="35"/>
      <c r="R32" s="36">
        <f t="shared" si="24"/>
        <v>1998</v>
      </c>
      <c r="S32" s="36">
        <f t="shared" si="2"/>
        <v>6</v>
      </c>
      <c r="T32" s="37">
        <f t="shared" si="3"/>
        <v>12165</v>
      </c>
      <c r="U32" s="37">
        <f>[3]SEB!Q287</f>
        <v>10498</v>
      </c>
      <c r="V32" s="37">
        <f>[3]SEB!R287</f>
        <v>1437</v>
      </c>
      <c r="W32" s="37">
        <f>[3]SEB!S287</f>
        <v>2</v>
      </c>
      <c r="X32" s="37">
        <f>[3]SEB!T287</f>
        <v>18</v>
      </c>
      <c r="Y32" s="37">
        <f>[3]SEB!U287</f>
        <v>210</v>
      </c>
      <c r="AA32" s="41">
        <f t="shared" si="25"/>
        <v>1998</v>
      </c>
      <c r="AB32" s="39">
        <f t="shared" si="4"/>
        <v>6</v>
      </c>
      <c r="AC32" s="37">
        <f t="shared" si="15"/>
        <v>1316476</v>
      </c>
      <c r="AD32" s="37">
        <f t="shared" si="5"/>
        <v>1160344</v>
      </c>
      <c r="AE32" s="37">
        <f t="shared" si="6"/>
        <v>134800</v>
      </c>
      <c r="AF32" s="37">
        <f t="shared" si="7"/>
        <v>2680</v>
      </c>
      <c r="AG32" s="37">
        <f t="shared" si="8"/>
        <v>2123</v>
      </c>
      <c r="AH32" s="37">
        <f t="shared" si="9"/>
        <v>16529</v>
      </c>
      <c r="AJ32" s="41">
        <f t="shared" si="26"/>
        <v>1998</v>
      </c>
      <c r="AK32" s="41">
        <f t="shared" si="27"/>
        <v>6</v>
      </c>
      <c r="AL32" s="90"/>
      <c r="AM32" s="91"/>
      <c r="AN32" s="92"/>
      <c r="AO32" s="92"/>
      <c r="AP32" s="92"/>
      <c r="AQ32" s="92"/>
      <c r="AR32" s="93"/>
      <c r="AS32" s="93"/>
      <c r="AT32" s="93"/>
      <c r="AX32" s="40"/>
      <c r="AY32" s="64">
        <v>1998</v>
      </c>
      <c r="AZ32" s="64">
        <v>6</v>
      </c>
      <c r="BA32" s="68">
        <f t="shared" si="16"/>
        <v>1326500</v>
      </c>
      <c r="BB32" s="103">
        <f t="shared" si="19"/>
        <v>2025</v>
      </c>
      <c r="BC32" s="81">
        <f>BA351</f>
        <v>1939373.5200643199</v>
      </c>
      <c r="BD32" s="63">
        <f>BA352</f>
        <v>1940973.07666493</v>
      </c>
      <c r="BE32" s="63">
        <f>BA353</f>
        <v>1942559.63326554</v>
      </c>
      <c r="BF32" s="63">
        <f>BA354</f>
        <v>1944114.18986615</v>
      </c>
      <c r="BG32" s="63">
        <f>BA355</f>
        <v>1945744.7464667601</v>
      </c>
      <c r="BH32" s="63">
        <f>BA356</f>
        <v>1947288.3030673701</v>
      </c>
      <c r="BI32" s="63">
        <f>BA357</f>
        <v>1948856.8596679701</v>
      </c>
      <c r="BJ32" s="125">
        <f>BA358</f>
        <v>1950434.74049714</v>
      </c>
      <c r="BK32" s="63">
        <f>BA359</f>
        <v>1951959.6213263001</v>
      </c>
      <c r="BL32" s="63">
        <f>BA360</f>
        <v>1953497.50215546</v>
      </c>
      <c r="BM32" s="63">
        <f>BA361</f>
        <v>1955047.3829846201</v>
      </c>
      <c r="BN32" s="63">
        <f>BA362</f>
        <v>1956512.2638137799</v>
      </c>
      <c r="BO32" s="63">
        <f t="shared" si="11"/>
        <v>1948030.1533200282</v>
      </c>
      <c r="BQ32" s="64">
        <v>1998</v>
      </c>
      <c r="BR32" s="64" t="str">
        <f t="shared" si="28"/>
        <v>Jun</v>
      </c>
      <c r="BS32" s="68">
        <f t="shared" si="17"/>
        <v>1170842</v>
      </c>
      <c r="BT32" s="146">
        <f t="shared" si="20"/>
        <v>2025</v>
      </c>
      <c r="BU32" s="63">
        <f>BS351</f>
        <v>1720905.5200643199</v>
      </c>
      <c r="BV32" s="63">
        <f>BS352</f>
        <v>1722353.07666493</v>
      </c>
      <c r="BW32" s="63">
        <f>BS353</f>
        <v>1723800.63326554</v>
      </c>
      <c r="BX32" s="63">
        <f>BS354</f>
        <v>1725248.18986615</v>
      </c>
      <c r="BY32" s="63">
        <f>BS355</f>
        <v>1726695.7464667601</v>
      </c>
      <c r="BZ32" s="63">
        <f>BS356</f>
        <v>1728143.3030673701</v>
      </c>
      <c r="CA32" s="63">
        <f>BS357</f>
        <v>1729590.8596679701</v>
      </c>
      <c r="CB32" s="63">
        <f>BS358</f>
        <v>1730965.74049714</v>
      </c>
      <c r="CC32" s="63">
        <f>BS359</f>
        <v>1732340.6213263001</v>
      </c>
      <c r="CD32" s="63">
        <f>BS360</f>
        <v>1733715.50215546</v>
      </c>
      <c r="CE32" s="63">
        <f>BS361</f>
        <v>1735090.3829846201</v>
      </c>
      <c r="CF32" s="63">
        <f>BS362</f>
        <v>1736465.2638137799</v>
      </c>
      <c r="CG32" s="63">
        <f t="shared" si="12"/>
        <v>1728776.2366533615</v>
      </c>
      <c r="CI32" s="64">
        <v>1998</v>
      </c>
      <c r="CJ32" s="64">
        <v>6</v>
      </c>
      <c r="CK32" s="68">
        <f t="shared" si="18"/>
        <v>16693</v>
      </c>
      <c r="CL32" s="101">
        <f t="shared" si="21"/>
        <v>2025</v>
      </c>
      <c r="CM32" s="63">
        <f>CK351</f>
        <v>72278.031842701443</v>
      </c>
      <c r="CN32" s="63">
        <f>CK352</f>
        <v>72338.829219927065</v>
      </c>
      <c r="CO32" s="63">
        <f>CK353</f>
        <v>72399.626597152688</v>
      </c>
      <c r="CP32" s="63">
        <f>CK354</f>
        <v>72460.423974378311</v>
      </c>
      <c r="CQ32" s="63">
        <f>CK355</f>
        <v>72521.221351603934</v>
      </c>
      <c r="CR32" s="63">
        <f>CK356</f>
        <v>72582.018728829542</v>
      </c>
      <c r="CS32" s="63">
        <f>CK357</f>
        <v>72642.816106054743</v>
      </c>
      <c r="CT32" s="63">
        <f>CK358</f>
        <v>72700.561100879888</v>
      </c>
      <c r="CU32" s="63">
        <f>CK359</f>
        <v>72758.306095704611</v>
      </c>
      <c r="CV32" s="63">
        <f>CK360</f>
        <v>72816.051090529319</v>
      </c>
      <c r="CW32" s="63">
        <f>CK361</f>
        <v>72873.796085354043</v>
      </c>
      <c r="CX32" s="63">
        <f>CK362</f>
        <v>72931.541080178766</v>
      </c>
      <c r="CY32" s="63">
        <f t="shared" si="13"/>
        <v>72608.6019394412</v>
      </c>
      <c r="DA32" s="64">
        <v>1998</v>
      </c>
      <c r="DB32" s="64">
        <v>6</v>
      </c>
      <c r="DC32" s="68">
        <f>[4]ssr!$I9</f>
        <v>11668</v>
      </c>
      <c r="DD32" s="148">
        <f t="shared" si="22"/>
        <v>2025</v>
      </c>
      <c r="DE32" s="63">
        <f>DC351</f>
        <v>0</v>
      </c>
      <c r="DF32" s="63">
        <f>DC352</f>
        <v>0</v>
      </c>
      <c r="DG32" s="63">
        <f>DC353</f>
        <v>0</v>
      </c>
      <c r="DH32" s="63">
        <f>DC354</f>
        <v>0</v>
      </c>
      <c r="DI32" s="63">
        <f>DC355</f>
        <v>0</v>
      </c>
      <c r="DJ32" s="63">
        <f>DC356</f>
        <v>0</v>
      </c>
      <c r="DK32" s="63">
        <f>DC357</f>
        <v>0</v>
      </c>
      <c r="DL32" s="63">
        <f>DC358</f>
        <v>0</v>
      </c>
      <c r="DM32" s="63">
        <f>DC359</f>
        <v>0</v>
      </c>
      <c r="DN32" s="63">
        <f>DC360</f>
        <v>0</v>
      </c>
      <c r="DO32" s="63">
        <f>DC361</f>
        <v>0</v>
      </c>
      <c r="DP32" s="63">
        <f>DC362</f>
        <v>0</v>
      </c>
      <c r="DQ32" s="63">
        <f t="shared" si="23"/>
        <v>0</v>
      </c>
    </row>
    <row r="33" spans="1:120" s="36" customFormat="1">
      <c r="A33" s="64">
        <v>1998</v>
      </c>
      <c r="B33" s="64">
        <v>7</v>
      </c>
      <c r="C33" s="5">
        <f t="shared" si="14"/>
        <v>1330783</v>
      </c>
      <c r="D33" s="5">
        <f>[2]RC!$E71</f>
        <v>1172763</v>
      </c>
      <c r="E33" s="5">
        <f>[2]CC!$E71</f>
        <v>136354</v>
      </c>
      <c r="F33" s="5">
        <f>[2]IC!$E71</f>
        <v>2698</v>
      </c>
      <c r="G33" s="5">
        <f>[2]SHL!$E71</f>
        <v>2124</v>
      </c>
      <c r="H33" s="5">
        <f>[2]SPA!$E71</f>
        <v>16844</v>
      </c>
      <c r="I33" s="153">
        <f>[4]ssr!$D10</f>
        <v>16839</v>
      </c>
      <c r="J33" s="35"/>
      <c r="K33" s="35"/>
      <c r="L33" s="35"/>
      <c r="M33" s="35"/>
      <c r="N33" s="35"/>
      <c r="O33" s="35"/>
      <c r="P33" s="35"/>
      <c r="R33" s="36">
        <f t="shared" si="24"/>
        <v>1998</v>
      </c>
      <c r="S33" s="36">
        <f t="shared" si="2"/>
        <v>7</v>
      </c>
      <c r="T33" s="37">
        <f t="shared" si="3"/>
        <v>12100</v>
      </c>
      <c r="U33" s="37">
        <f>[3]SEB!Q288</f>
        <v>10406</v>
      </c>
      <c r="V33" s="37">
        <f>[3]SEB!R288</f>
        <v>1460</v>
      </c>
      <c r="W33" s="37">
        <f>[3]SEB!S288</f>
        <v>2</v>
      </c>
      <c r="X33" s="37">
        <f>[3]SEB!T288</f>
        <v>18</v>
      </c>
      <c r="Y33" s="37">
        <f>[3]SEB!U288</f>
        <v>214</v>
      </c>
      <c r="AA33" s="41">
        <f t="shared" si="25"/>
        <v>1998</v>
      </c>
      <c r="AB33" s="39">
        <f t="shared" si="4"/>
        <v>7</v>
      </c>
      <c r="AC33" s="37">
        <f t="shared" si="15"/>
        <v>1318683</v>
      </c>
      <c r="AD33" s="37">
        <f t="shared" si="5"/>
        <v>1162357</v>
      </c>
      <c r="AE33" s="37">
        <f t="shared" si="6"/>
        <v>134894</v>
      </c>
      <c r="AF33" s="37">
        <f t="shared" si="7"/>
        <v>2696</v>
      </c>
      <c r="AG33" s="37">
        <f t="shared" si="8"/>
        <v>2106</v>
      </c>
      <c r="AH33" s="37">
        <f t="shared" si="9"/>
        <v>16630</v>
      </c>
      <c r="AJ33" s="41">
        <f t="shared" si="26"/>
        <v>1998</v>
      </c>
      <c r="AK33" s="41">
        <f t="shared" si="27"/>
        <v>7</v>
      </c>
      <c r="AL33" s="90"/>
      <c r="AM33" s="91"/>
      <c r="AN33" s="92"/>
      <c r="AO33" s="92"/>
      <c r="AP33" s="92"/>
      <c r="AQ33" s="92"/>
      <c r="AR33" s="93"/>
      <c r="AS33" s="93"/>
      <c r="AT33" s="93"/>
      <c r="AX33" s="40"/>
      <c r="AY33" s="64">
        <v>1998</v>
      </c>
      <c r="AZ33" s="64">
        <v>7</v>
      </c>
      <c r="BA33" s="68">
        <f t="shared" si="16"/>
        <v>1328659</v>
      </c>
      <c r="BB33" s="103">
        <f t="shared" si="19"/>
        <v>2026</v>
      </c>
      <c r="BC33" s="104">
        <f>BA363</f>
        <v>1958067.14464294</v>
      </c>
      <c r="BD33" s="40">
        <f>BA364</f>
        <v>1959584.0254720999</v>
      </c>
      <c r="BE33" s="40">
        <f>BA365</f>
        <v>1961087.90630126</v>
      </c>
      <c r="BF33" s="40">
        <f>BA366</f>
        <v>1962559.7871304201</v>
      </c>
      <c r="BG33" s="40">
        <f>BA367</f>
        <v>1964108.66795958</v>
      </c>
      <c r="BH33" s="40">
        <f>BA368</f>
        <v>1965571.5487887401</v>
      </c>
      <c r="BI33" s="37">
        <f>BA369</f>
        <v>1967058.4296179099</v>
      </c>
      <c r="BJ33" s="126">
        <f>BA370</f>
        <v>1968600.9161276601</v>
      </c>
      <c r="BK33" s="37">
        <f>BA371</f>
        <v>1970093.40263741</v>
      </c>
      <c r="BL33" s="37">
        <f>BA372</f>
        <v>1971600.8891471601</v>
      </c>
      <c r="BM33" s="37">
        <f>BA373</f>
        <v>1973120.37565691</v>
      </c>
      <c r="BN33" s="37">
        <f>BA374</f>
        <v>1974553.8621666599</v>
      </c>
      <c r="BO33" s="63">
        <f t="shared" si="11"/>
        <v>1966333.9129707292</v>
      </c>
      <c r="BQ33" s="64">
        <v>1998</v>
      </c>
      <c r="BR33" s="64" t="str">
        <f t="shared" si="28"/>
        <v>Jul</v>
      </c>
      <c r="BS33" s="68">
        <f t="shared" si="17"/>
        <v>1172763</v>
      </c>
      <c r="BT33" s="146">
        <f t="shared" si="20"/>
        <v>2026</v>
      </c>
      <c r="BU33" s="40">
        <f>BS363</f>
        <v>1737840.14464294</v>
      </c>
      <c r="BV33" s="40">
        <f>BS364</f>
        <v>1739215.0254720999</v>
      </c>
      <c r="BW33" s="40">
        <f>BS365</f>
        <v>1740589.90630126</v>
      </c>
      <c r="BX33" s="40">
        <f>BS366</f>
        <v>1741964.7871304201</v>
      </c>
      <c r="BY33" s="40">
        <f>BS367</f>
        <v>1743339.66795958</v>
      </c>
      <c r="BZ33" s="40">
        <f>BS368</f>
        <v>1744714.5487887401</v>
      </c>
      <c r="CA33" s="37">
        <f>BS369</f>
        <v>1746089.4296179099</v>
      </c>
      <c r="CB33" s="37">
        <f>BS370</f>
        <v>1747437.9161276601</v>
      </c>
      <c r="CC33" s="37">
        <f>BS371</f>
        <v>1748786.40263741</v>
      </c>
      <c r="CD33" s="37">
        <f>BS372</f>
        <v>1750134.8891471601</v>
      </c>
      <c r="CE33" s="37">
        <f>BS373</f>
        <v>1751483.37565691</v>
      </c>
      <c r="CF33" s="37">
        <f>BS374</f>
        <v>1752831.8621666599</v>
      </c>
      <c r="CG33" s="63">
        <f t="shared" si="12"/>
        <v>1745368.9963040624</v>
      </c>
      <c r="CI33" s="64">
        <v>1998</v>
      </c>
      <c r="CJ33" s="64">
        <v>7</v>
      </c>
      <c r="CK33" s="68">
        <f t="shared" si="18"/>
        <v>16839</v>
      </c>
      <c r="CL33" s="101">
        <f t="shared" si="21"/>
        <v>2026</v>
      </c>
      <c r="CM33" s="40">
        <f>CK363</f>
        <v>72989.286075003489</v>
      </c>
      <c r="CN33" s="40">
        <f>CK364</f>
        <v>73047.031069828197</v>
      </c>
      <c r="CO33" s="40">
        <f>CK365</f>
        <v>73104.77606465292</v>
      </c>
      <c r="CP33" s="40">
        <f>CK366</f>
        <v>73162.521059477644</v>
      </c>
      <c r="CQ33" s="40">
        <f>CK367</f>
        <v>73220.266054302367</v>
      </c>
      <c r="CR33" s="40">
        <f>CK368</f>
        <v>73278.01104912709</v>
      </c>
      <c r="CS33" s="37">
        <f>CK369</f>
        <v>73335.75604395222</v>
      </c>
      <c r="CT33" s="37">
        <f>CK370</f>
        <v>73392.392477361733</v>
      </c>
      <c r="CU33" s="37">
        <f>CK371</f>
        <v>73449.028910771231</v>
      </c>
      <c r="CV33" s="37">
        <f>CK372</f>
        <v>73505.665344180728</v>
      </c>
      <c r="CW33" s="37">
        <f>CK373</f>
        <v>73562.301777590226</v>
      </c>
      <c r="CX33" s="37">
        <f>CK374</f>
        <v>73618.938210999724</v>
      </c>
      <c r="CY33" s="63">
        <f t="shared" si="13"/>
        <v>73305.497844770623</v>
      </c>
      <c r="DA33" s="64">
        <v>1998</v>
      </c>
      <c r="DB33" s="64">
        <v>7</v>
      </c>
      <c r="DC33" s="68">
        <f>[4]ssr!$I10</f>
        <v>12644</v>
      </c>
      <c r="DD33" s="148">
        <f t="shared" si="22"/>
        <v>2026</v>
      </c>
      <c r="DK33" s="37"/>
      <c r="DL33" s="37"/>
      <c r="DM33" s="37"/>
      <c r="DN33" s="37"/>
      <c r="DO33" s="37"/>
      <c r="DP33" s="37"/>
    </row>
    <row r="34" spans="1:120" s="36" customFormat="1">
      <c r="A34" s="64">
        <v>1998</v>
      </c>
      <c r="B34" s="64">
        <v>8</v>
      </c>
      <c r="C34" s="5">
        <f t="shared" si="14"/>
        <v>1332127</v>
      </c>
      <c r="D34" s="5">
        <f>[2]RC!$E72</f>
        <v>1173841</v>
      </c>
      <c r="E34" s="5">
        <f>[2]CC!$E72</f>
        <v>136492</v>
      </c>
      <c r="F34" s="5">
        <f>[2]IC!$E72</f>
        <v>2684</v>
      </c>
      <c r="G34" s="5">
        <f>[2]SHL!$E72</f>
        <v>2099</v>
      </c>
      <c r="H34" s="5">
        <f>[2]SPA!$E72</f>
        <v>17011</v>
      </c>
      <c r="I34" s="153">
        <f>[4]ssr!$D11</f>
        <v>18179</v>
      </c>
      <c r="J34" s="35"/>
      <c r="K34" s="35"/>
      <c r="L34" s="35"/>
      <c r="M34" s="35"/>
      <c r="N34" s="35"/>
      <c r="O34" s="35"/>
      <c r="P34" s="35"/>
      <c r="R34" s="36">
        <f t="shared" si="24"/>
        <v>1998</v>
      </c>
      <c r="S34" s="36">
        <f t="shared" si="2"/>
        <v>8</v>
      </c>
      <c r="T34" s="37">
        <f t="shared" si="3"/>
        <v>12063</v>
      </c>
      <c r="U34" s="37">
        <f>[3]SEB!Q289</f>
        <v>10382</v>
      </c>
      <c r="V34" s="37">
        <f>[3]SEB!R289</f>
        <v>1442</v>
      </c>
      <c r="W34" s="37">
        <f>[3]SEB!S289</f>
        <v>2</v>
      </c>
      <c r="X34" s="37">
        <f>[3]SEB!T289</f>
        <v>18</v>
      </c>
      <c r="Y34" s="37">
        <f>[3]SEB!U289</f>
        <v>219</v>
      </c>
      <c r="AA34" s="41">
        <f t="shared" si="25"/>
        <v>1998</v>
      </c>
      <c r="AB34" s="39">
        <f t="shared" si="4"/>
        <v>8</v>
      </c>
      <c r="AC34" s="37">
        <f t="shared" si="15"/>
        <v>1320064</v>
      </c>
      <c r="AD34" s="37">
        <f t="shared" si="5"/>
        <v>1163459</v>
      </c>
      <c r="AE34" s="37">
        <f t="shared" si="6"/>
        <v>135050</v>
      </c>
      <c r="AF34" s="37">
        <f t="shared" si="7"/>
        <v>2682</v>
      </c>
      <c r="AG34" s="37">
        <f t="shared" si="8"/>
        <v>2081</v>
      </c>
      <c r="AH34" s="37">
        <f t="shared" si="9"/>
        <v>16792</v>
      </c>
      <c r="AJ34" s="41">
        <f t="shared" si="26"/>
        <v>1998</v>
      </c>
      <c r="AK34" s="41">
        <f t="shared" si="27"/>
        <v>8</v>
      </c>
      <c r="AL34" s="90"/>
      <c r="AM34" s="91"/>
      <c r="AN34" s="92"/>
      <c r="AO34" s="92"/>
      <c r="AP34" s="92"/>
      <c r="AQ34" s="92"/>
      <c r="AR34" s="93"/>
      <c r="AS34" s="93"/>
      <c r="AT34" s="93"/>
      <c r="AX34" s="40"/>
      <c r="AY34" s="64">
        <v>1998</v>
      </c>
      <c r="AZ34" s="64">
        <v>8</v>
      </c>
      <c r="BA34" s="68">
        <f t="shared" si="16"/>
        <v>1330028</v>
      </c>
      <c r="BB34" s="103">
        <f t="shared" si="19"/>
        <v>2027</v>
      </c>
      <c r="BC34" s="104">
        <f>BA375</f>
        <v>1976078.34867642</v>
      </c>
      <c r="BD34" s="40">
        <f>BA376</f>
        <v>1977565.8351861699</v>
      </c>
      <c r="BE34" s="40">
        <f>BA377</f>
        <v>1979039.3216959201</v>
      </c>
      <c r="BF34" s="40">
        <f>BA378</f>
        <v>1980481.80820567</v>
      </c>
      <c r="BG34" s="40">
        <f>BA379</f>
        <v>1981998.2947154201</v>
      </c>
      <c r="BH34" s="37">
        <f>BA380</f>
        <v>1983431.78122518</v>
      </c>
      <c r="BI34" s="37">
        <f>BA381</f>
        <v>1984888.2677349299</v>
      </c>
      <c r="BJ34" s="126">
        <f>BA382</f>
        <v>1986398.7384523801</v>
      </c>
      <c r="BK34" s="37">
        <f>BA383</f>
        <v>1987860.20916982</v>
      </c>
      <c r="BL34" s="37">
        <f>BA384</f>
        <v>1989337.6798872701</v>
      </c>
      <c r="BM34" s="37">
        <f>BA385</f>
        <v>1990826.15060472</v>
      </c>
      <c r="BN34" s="37">
        <f>BA386</f>
        <v>1992228.6213221699</v>
      </c>
      <c r="BO34" s="63">
        <f t="shared" si="11"/>
        <v>1984177.9214063392</v>
      </c>
      <c r="BQ34" s="64">
        <v>1998</v>
      </c>
      <c r="BR34" s="64" t="str">
        <f t="shared" si="28"/>
        <v>Aug</v>
      </c>
      <c r="BS34" s="68">
        <f t="shared" si="17"/>
        <v>1173841</v>
      </c>
      <c r="BT34" s="146">
        <f t="shared" si="20"/>
        <v>2027</v>
      </c>
      <c r="BU34" s="40">
        <f>BS375</f>
        <v>1754180.34867642</v>
      </c>
      <c r="BV34" s="40">
        <f>BS376</f>
        <v>1755528.8351861699</v>
      </c>
      <c r="BW34" s="40">
        <f>BS377</f>
        <v>1756877.3216959201</v>
      </c>
      <c r="BX34" s="40">
        <f>BS378</f>
        <v>1758225.80820567</v>
      </c>
      <c r="BY34" s="40">
        <f>BS379</f>
        <v>1759574.2947154201</v>
      </c>
      <c r="BZ34" s="37">
        <f>BS380</f>
        <v>1760922.78122518</v>
      </c>
      <c r="CA34" s="37">
        <f>BS381</f>
        <v>1762271.2677349299</v>
      </c>
      <c r="CB34" s="37">
        <f>BS382</f>
        <v>1763592.7384523801</v>
      </c>
      <c r="CC34" s="37">
        <f>BS383</f>
        <v>1764914.20916982</v>
      </c>
      <c r="CD34" s="37">
        <f>BS384</f>
        <v>1766235.6798872701</v>
      </c>
      <c r="CE34" s="37">
        <f>BS385</f>
        <v>1767557.15060472</v>
      </c>
      <c r="CF34" s="37">
        <f>BS386</f>
        <v>1768878.6213221699</v>
      </c>
      <c r="CG34" s="63">
        <f t="shared" si="12"/>
        <v>1761563.2547396726</v>
      </c>
      <c r="CI34" s="64">
        <v>1998</v>
      </c>
      <c r="CJ34" s="64">
        <v>8</v>
      </c>
      <c r="CK34" s="68">
        <f t="shared" si="18"/>
        <v>18179</v>
      </c>
      <c r="CL34" s="101">
        <f t="shared" si="21"/>
        <v>2027</v>
      </c>
      <c r="CM34" s="40">
        <f>CK375</f>
        <v>73675.574644409644</v>
      </c>
      <c r="CN34" s="40">
        <f>CK376</f>
        <v>73732.211077819142</v>
      </c>
      <c r="CO34" s="40">
        <f>CK377</f>
        <v>73788.847511228654</v>
      </c>
      <c r="CP34" s="40">
        <f>CK378</f>
        <v>73845.483944638137</v>
      </c>
      <c r="CQ34" s="40">
        <f>CK379</f>
        <v>73902.12037804765</v>
      </c>
      <c r="CR34" s="37">
        <f>CK380</f>
        <v>73958.75681145757</v>
      </c>
      <c r="CS34" s="37">
        <f>CK381</f>
        <v>74015.393244867068</v>
      </c>
      <c r="CT34" s="37">
        <f>CK382</f>
        <v>74070.895014999973</v>
      </c>
      <c r="CU34" s="37">
        <f>CK383</f>
        <v>74126.396785132441</v>
      </c>
      <c r="CV34" s="37">
        <f>CK384</f>
        <v>74181.898555265347</v>
      </c>
      <c r="CW34" s="37">
        <f>CK385</f>
        <v>74237.400325398237</v>
      </c>
      <c r="CX34" s="37">
        <f>CK386</f>
        <v>74292.902095531143</v>
      </c>
      <c r="CY34" s="63">
        <f t="shared" si="13"/>
        <v>73985.656699066254</v>
      </c>
      <c r="DA34" s="64">
        <v>1998</v>
      </c>
      <c r="DB34" s="64">
        <v>8</v>
      </c>
      <c r="DC34" s="68">
        <f>[4]ssr!$I11</f>
        <v>13650</v>
      </c>
      <c r="DD34" s="148">
        <f t="shared" si="22"/>
        <v>2027</v>
      </c>
      <c r="DJ34" s="37"/>
      <c r="DK34" s="37"/>
      <c r="DL34" s="37"/>
      <c r="DM34" s="37"/>
      <c r="DN34" s="37"/>
      <c r="DO34" s="37"/>
      <c r="DP34" s="37"/>
    </row>
    <row r="35" spans="1:120" s="36" customFormat="1">
      <c r="A35" s="64">
        <v>1998</v>
      </c>
      <c r="B35" s="64">
        <v>9</v>
      </c>
      <c r="C35" s="5">
        <f t="shared" si="14"/>
        <v>1333954</v>
      </c>
      <c r="D35" s="5">
        <f>[2]RC!$E73</f>
        <v>1175429</v>
      </c>
      <c r="E35" s="5">
        <f>[2]CC!$E73</f>
        <v>136702</v>
      </c>
      <c r="F35" s="5">
        <f>[2]IC!$E73</f>
        <v>2686</v>
      </c>
      <c r="G35" s="5">
        <f>[2]SHL!$E73</f>
        <v>2096</v>
      </c>
      <c r="H35" s="5">
        <f>[2]SPA!$E73</f>
        <v>17041</v>
      </c>
      <c r="I35" s="153">
        <f>[4]ssr!$D12</f>
        <v>16474</v>
      </c>
      <c r="J35" s="35"/>
      <c r="K35" s="35"/>
      <c r="L35" s="35"/>
      <c r="M35" s="35"/>
      <c r="N35" s="35"/>
      <c r="O35" s="35"/>
      <c r="P35" s="35"/>
      <c r="R35" s="36">
        <f t="shared" si="24"/>
        <v>1998</v>
      </c>
      <c r="S35" s="36">
        <f t="shared" si="2"/>
        <v>9</v>
      </c>
      <c r="T35" s="37">
        <f t="shared" si="3"/>
        <v>12009</v>
      </c>
      <c r="U35" s="37">
        <f>[3]SEB!Q290</f>
        <v>10336</v>
      </c>
      <c r="V35" s="37">
        <f>[3]SEB!R290</f>
        <v>1435</v>
      </c>
      <c r="W35" s="37">
        <f>[3]SEB!S290</f>
        <v>2</v>
      </c>
      <c r="X35" s="37">
        <f>[3]SEB!T290</f>
        <v>18</v>
      </c>
      <c r="Y35" s="37">
        <f>[3]SEB!U290</f>
        <v>218</v>
      </c>
      <c r="AA35" s="41">
        <f t="shared" si="25"/>
        <v>1998</v>
      </c>
      <c r="AB35" s="39">
        <f t="shared" si="4"/>
        <v>9</v>
      </c>
      <c r="AC35" s="37">
        <f t="shared" si="15"/>
        <v>1321945</v>
      </c>
      <c r="AD35" s="37">
        <f t="shared" si="5"/>
        <v>1165093</v>
      </c>
      <c r="AE35" s="37">
        <f t="shared" si="6"/>
        <v>135267</v>
      </c>
      <c r="AF35" s="37">
        <f t="shared" si="7"/>
        <v>2684</v>
      </c>
      <c r="AG35" s="37">
        <f t="shared" si="8"/>
        <v>2078</v>
      </c>
      <c r="AH35" s="37">
        <f t="shared" si="9"/>
        <v>16823</v>
      </c>
      <c r="AJ35" s="41">
        <f t="shared" si="26"/>
        <v>1998</v>
      </c>
      <c r="AK35" s="41">
        <f t="shared" si="27"/>
        <v>9</v>
      </c>
      <c r="AL35" s="90"/>
      <c r="AM35" s="91"/>
      <c r="AN35" s="92"/>
      <c r="AO35" s="92"/>
      <c r="AP35" s="92"/>
      <c r="AQ35" s="92"/>
      <c r="AR35" s="93"/>
      <c r="AS35" s="93"/>
      <c r="AT35" s="93"/>
      <c r="AX35" s="40"/>
      <c r="AY35" s="64">
        <v>1998</v>
      </c>
      <c r="AZ35" s="64">
        <v>9</v>
      </c>
      <c r="BA35" s="68">
        <f t="shared" si="16"/>
        <v>1331858</v>
      </c>
      <c r="BB35" s="103">
        <f t="shared" si="19"/>
        <v>2028</v>
      </c>
      <c r="BC35" s="104">
        <f>BA387</f>
        <v>1993721.09203962</v>
      </c>
      <c r="BD35" s="40">
        <f>BA388</f>
        <v>1995177.5627570699</v>
      </c>
      <c r="BE35" s="40">
        <f>BA389</f>
        <v>1996620.0334745101</v>
      </c>
      <c r="BF35" s="40">
        <f>BA390</f>
        <v>1998030.50419196</v>
      </c>
      <c r="BG35" s="40">
        <f>BA391</f>
        <v>1999516.9749094101</v>
      </c>
      <c r="BH35" s="37">
        <f>BA392</f>
        <v>2000919.44562686</v>
      </c>
      <c r="BI35" s="37">
        <f>BA393</f>
        <v>2002342.9163443099</v>
      </c>
      <c r="BJ35" s="126">
        <f>BA394</f>
        <v>2003822.6766820999</v>
      </c>
      <c r="BK35" s="37">
        <f>BA395</f>
        <v>2005253.4370198899</v>
      </c>
      <c r="BL35" s="37">
        <f>BA396</f>
        <v>2006698.19735768</v>
      </c>
      <c r="BM35" s="37">
        <f>BA397</f>
        <v>2008153.95769547</v>
      </c>
      <c r="BN35" s="37">
        <f>BA398</f>
        <v>2009525.71803326</v>
      </c>
      <c r="BO35" s="63">
        <f t="shared" si="11"/>
        <v>2001648.5430110118</v>
      </c>
      <c r="BQ35" s="64">
        <v>1998</v>
      </c>
      <c r="BR35" s="64" t="str">
        <f t="shared" si="28"/>
        <v>Sep</v>
      </c>
      <c r="BS35" s="68">
        <f t="shared" si="17"/>
        <v>1175429</v>
      </c>
      <c r="BT35" s="146">
        <f t="shared" si="20"/>
        <v>2028</v>
      </c>
      <c r="BU35" s="40">
        <f>BS387</f>
        <v>1770200.09203962</v>
      </c>
      <c r="BV35" s="40">
        <f>BS388</f>
        <v>1771521.5627570699</v>
      </c>
      <c r="BW35" s="40">
        <f>BS389</f>
        <v>1772843.0334745101</v>
      </c>
      <c r="BX35" s="40">
        <f>BS390</f>
        <v>1774164.50419196</v>
      </c>
      <c r="BY35" s="40">
        <f>BS391</f>
        <v>1775485.9749094101</v>
      </c>
      <c r="BZ35" s="37">
        <f>BS392</f>
        <v>1776807.44562686</v>
      </c>
      <c r="CA35" s="37">
        <f>BS393</f>
        <v>1778128.9163443099</v>
      </c>
      <c r="CB35" s="37">
        <f>BS394</f>
        <v>1779422.6766820999</v>
      </c>
      <c r="CC35" s="37">
        <f>BS395</f>
        <v>1780716.4370198899</v>
      </c>
      <c r="CD35" s="37">
        <f>BS396</f>
        <v>1782010.19735768</v>
      </c>
      <c r="CE35" s="37">
        <f>BS397</f>
        <v>1783303.95769547</v>
      </c>
      <c r="CF35" s="37">
        <f>BS398</f>
        <v>1784597.71803326</v>
      </c>
      <c r="CG35" s="63">
        <f t="shared" si="12"/>
        <v>1777433.5430110118</v>
      </c>
      <c r="CI35" s="64">
        <v>1998</v>
      </c>
      <c r="CJ35" s="64">
        <v>9</v>
      </c>
      <c r="CK35" s="68">
        <f t="shared" si="18"/>
        <v>16474</v>
      </c>
      <c r="CL35" s="101">
        <f t="shared" si="21"/>
        <v>2028</v>
      </c>
      <c r="CM35" s="40">
        <f>CK387</f>
        <v>74348.403865664048</v>
      </c>
      <c r="CN35" s="40">
        <f>CK388</f>
        <v>74403.905635796938</v>
      </c>
      <c r="CO35" s="40">
        <f>CK389</f>
        <v>74459.407405929422</v>
      </c>
      <c r="CP35" s="40">
        <f>CK390</f>
        <v>74514.909176062327</v>
      </c>
      <c r="CQ35" s="40">
        <f>CK391</f>
        <v>74570.410946195232</v>
      </c>
      <c r="CR35" s="37">
        <f>CK392</f>
        <v>74625.912716328123</v>
      </c>
      <c r="CS35" s="37">
        <f>CK393</f>
        <v>74681.414486461028</v>
      </c>
      <c r="CT35" s="37">
        <f>CK394</f>
        <v>74735.752420648205</v>
      </c>
      <c r="CU35" s="37">
        <f>CK395</f>
        <v>74790.090354835382</v>
      </c>
      <c r="CV35" s="37">
        <f>CK396</f>
        <v>74844.428289022559</v>
      </c>
      <c r="CW35" s="37">
        <f>CK397</f>
        <v>74898.76622320975</v>
      </c>
      <c r="CX35" s="37">
        <f>CK398</f>
        <v>74953.104157396927</v>
      </c>
      <c r="CY35" s="63">
        <f t="shared" si="13"/>
        <v>74652.208806462499</v>
      </c>
      <c r="DA35" s="64">
        <v>1998</v>
      </c>
      <c r="DB35" s="64">
        <v>9</v>
      </c>
      <c r="DC35" s="68">
        <f>[4]ssr!$I12</f>
        <v>12589</v>
      </c>
      <c r="DD35" s="148">
        <f t="shared" si="22"/>
        <v>2028</v>
      </c>
      <c r="DI35" s="37"/>
      <c r="DJ35" s="37"/>
      <c r="DK35" s="37"/>
      <c r="DL35" s="37"/>
      <c r="DM35" s="37"/>
      <c r="DN35" s="37"/>
      <c r="DO35" s="37"/>
      <c r="DP35" s="37"/>
    </row>
    <row r="36" spans="1:120" s="36" customFormat="1">
      <c r="A36" s="64">
        <v>1998</v>
      </c>
      <c r="B36" s="64">
        <v>10</v>
      </c>
      <c r="C36" s="5">
        <f t="shared" si="14"/>
        <v>1339113</v>
      </c>
      <c r="D36" s="5">
        <f>[2]RC!$E74</f>
        <v>1179962</v>
      </c>
      <c r="E36" s="5">
        <f>[2]CC!$E74</f>
        <v>137309</v>
      </c>
      <c r="F36" s="5">
        <f>[2]IC!$E74</f>
        <v>2677</v>
      </c>
      <c r="G36" s="5">
        <f>[2]SHL!$E74</f>
        <v>2087</v>
      </c>
      <c r="H36" s="5">
        <f>[2]SPA!$E74</f>
        <v>17078</v>
      </c>
      <c r="I36" s="153">
        <f>[4]ssr!$D13</f>
        <v>18042</v>
      </c>
      <c r="J36" s="35"/>
      <c r="K36" s="35"/>
      <c r="L36" s="35"/>
      <c r="M36" s="35"/>
      <c r="N36" s="35"/>
      <c r="O36" s="35"/>
      <c r="P36" s="35"/>
      <c r="R36" s="36">
        <f t="shared" si="24"/>
        <v>1998</v>
      </c>
      <c r="S36" s="36">
        <f t="shared" si="2"/>
        <v>10</v>
      </c>
      <c r="T36" s="37">
        <f t="shared" si="3"/>
        <v>12130</v>
      </c>
      <c r="U36" s="37">
        <f>[3]SEB!Q291</f>
        <v>10448</v>
      </c>
      <c r="V36" s="37">
        <f>[3]SEB!R291</f>
        <v>1445</v>
      </c>
      <c r="W36" s="37">
        <f>[3]SEB!S291</f>
        <v>2</v>
      </c>
      <c r="X36" s="37">
        <f>[3]SEB!T291</f>
        <v>18</v>
      </c>
      <c r="Y36" s="37">
        <f>[3]SEB!U291</f>
        <v>217</v>
      </c>
      <c r="AA36" s="41">
        <f t="shared" si="25"/>
        <v>1998</v>
      </c>
      <c r="AB36" s="39">
        <f t="shared" si="4"/>
        <v>10</v>
      </c>
      <c r="AC36" s="37">
        <f t="shared" si="15"/>
        <v>1326983</v>
      </c>
      <c r="AD36" s="37">
        <f t="shared" si="5"/>
        <v>1169514</v>
      </c>
      <c r="AE36" s="37">
        <f t="shared" si="6"/>
        <v>135864</v>
      </c>
      <c r="AF36" s="37">
        <f t="shared" si="7"/>
        <v>2675</v>
      </c>
      <c r="AG36" s="37">
        <f t="shared" si="8"/>
        <v>2069</v>
      </c>
      <c r="AH36" s="37">
        <f t="shared" si="9"/>
        <v>16861</v>
      </c>
      <c r="AJ36" s="41">
        <f t="shared" si="26"/>
        <v>1998</v>
      </c>
      <c r="AK36" s="41">
        <f t="shared" si="27"/>
        <v>10</v>
      </c>
      <c r="AL36" s="90"/>
      <c r="AM36" s="91"/>
      <c r="AN36" s="92"/>
      <c r="AO36" s="92"/>
      <c r="AP36" s="92"/>
      <c r="AQ36" s="92"/>
      <c r="AR36" s="93"/>
      <c r="AS36" s="93"/>
      <c r="AT36" s="93"/>
      <c r="AX36" s="40"/>
      <c r="AY36" s="64">
        <v>1998</v>
      </c>
      <c r="AZ36" s="64">
        <v>10</v>
      </c>
      <c r="BA36" s="68">
        <f t="shared" si="16"/>
        <v>1337026</v>
      </c>
      <c r="BB36" s="103">
        <f t="shared" si="19"/>
        <v>2029</v>
      </c>
      <c r="BC36" s="104">
        <f>BA399</f>
        <v>2010986.47837106</v>
      </c>
      <c r="BD36" s="40">
        <f>BA400</f>
        <v>2012411.23870885</v>
      </c>
      <c r="BE36" s="40">
        <f>BA401</f>
        <v>2013821.99904664</v>
      </c>
      <c r="BF36" s="40">
        <f>BA402</f>
        <v>2015201.75938443</v>
      </c>
      <c r="BG36" s="37">
        <f>BA403</f>
        <v>2016655.51972222</v>
      </c>
      <c r="BH36" s="37">
        <f>BA404</f>
        <v>2018025.28006001</v>
      </c>
      <c r="BI36" s="37">
        <f>BA405</f>
        <v>2019419.0403978101</v>
      </c>
      <c r="BJ36" s="126">
        <f>BA406</f>
        <v>2020813.6413797899</v>
      </c>
      <c r="BK36" s="37">
        <f>BA407</f>
        <v>2022158.24236176</v>
      </c>
      <c r="BL36" s="37">
        <f>BA408</f>
        <v>2023514.8433437401</v>
      </c>
      <c r="BM36" s="37">
        <f>BA409</f>
        <v>2024882.44432572</v>
      </c>
      <c r="BN36" s="40">
        <f>BA410</f>
        <v>2026165.0453077001</v>
      </c>
      <c r="BO36" s="63">
        <f>AVERAGE(BC36:BM36)</f>
        <v>2017990.0442820026</v>
      </c>
      <c r="BQ36" s="64">
        <v>1998</v>
      </c>
      <c r="BR36" s="64" t="str">
        <f t="shared" si="28"/>
        <v>Oct</v>
      </c>
      <c r="BS36" s="68">
        <f t="shared" si="17"/>
        <v>1179962</v>
      </c>
      <c r="BT36" s="146">
        <f t="shared" si="20"/>
        <v>2029</v>
      </c>
      <c r="BU36" s="40">
        <f>BS399</f>
        <v>1785891.47837106</v>
      </c>
      <c r="BV36" s="40">
        <f>BS400</f>
        <v>1787185.23870885</v>
      </c>
      <c r="BW36" s="40">
        <f>BS401</f>
        <v>1788478.99904664</v>
      </c>
      <c r="BX36" s="40">
        <f>BS402</f>
        <v>1789772.75938443</v>
      </c>
      <c r="BY36" s="37">
        <f>BS403</f>
        <v>1791066.51972222</v>
      </c>
      <c r="BZ36" s="37">
        <f>BS404</f>
        <v>1792360.28006001</v>
      </c>
      <c r="CA36" s="37">
        <f>BS405</f>
        <v>1793654.0403978101</v>
      </c>
      <c r="CB36" s="37">
        <f>BS406</f>
        <v>1794869.6413797899</v>
      </c>
      <c r="CC36" s="37">
        <f>BS407</f>
        <v>1796085.24236176</v>
      </c>
      <c r="CD36" s="37">
        <f>BS408</f>
        <v>1797300.8433437401</v>
      </c>
      <c r="CE36" s="37">
        <f>BS409</f>
        <v>1798516.44432572</v>
      </c>
      <c r="CF36" s="40">
        <f>BS410</f>
        <v>1799732.0453077001</v>
      </c>
      <c r="CG36" s="63">
        <f>AVERAGE(BU36:CE36)</f>
        <v>1792289.2261001843</v>
      </c>
      <c r="CI36" s="64">
        <v>1998</v>
      </c>
      <c r="CJ36" s="64">
        <v>10</v>
      </c>
      <c r="CK36" s="68">
        <f t="shared" si="18"/>
        <v>18042</v>
      </c>
      <c r="CL36" s="101">
        <f t="shared" si="21"/>
        <v>2029</v>
      </c>
      <c r="CM36" s="40">
        <f>CK399</f>
        <v>75007.442091584526</v>
      </c>
      <c r="CN36" s="40">
        <f>CK400</f>
        <v>75061.780025771703</v>
      </c>
      <c r="CO36" s="40">
        <f>CK401</f>
        <v>75116.11795995888</v>
      </c>
      <c r="CP36" s="40">
        <f>CK402</f>
        <v>75170.455894146071</v>
      </c>
      <c r="CQ36" s="37">
        <f>CK403</f>
        <v>75224.793828333248</v>
      </c>
      <c r="CR36" s="37">
        <f>CK404</f>
        <v>75279.131762520425</v>
      </c>
      <c r="CS36" s="37">
        <f>CK405</f>
        <v>75333.469696708024</v>
      </c>
      <c r="CT36" s="37">
        <f>CK406</f>
        <v>75384.524937951181</v>
      </c>
      <c r="CU36" s="37">
        <f>CK407</f>
        <v>75435.58017919393</v>
      </c>
      <c r="CV36" s="37">
        <f>CK408</f>
        <v>75486.635420437087</v>
      </c>
      <c r="CW36" s="37">
        <f>CK409</f>
        <v>75537.690661680244</v>
      </c>
      <c r="CX36" s="40">
        <f>CK410</f>
        <v>75588.745902923401</v>
      </c>
      <c r="CY36" s="63">
        <f>AVERAGE(CM36:CW36)</f>
        <v>75276.147496207763</v>
      </c>
      <c r="DA36" s="64">
        <v>1998</v>
      </c>
      <c r="DB36" s="64">
        <v>10</v>
      </c>
      <c r="DC36" s="68">
        <f>[4]ssr!$I13</f>
        <v>11692</v>
      </c>
      <c r="DD36" s="148">
        <f t="shared" si="22"/>
        <v>2029</v>
      </c>
    </row>
    <row r="37" spans="1:120" s="36" customFormat="1">
      <c r="A37" s="64">
        <v>1998</v>
      </c>
      <c r="B37" s="64">
        <v>11</v>
      </c>
      <c r="C37" s="5">
        <f t="shared" si="14"/>
        <v>1347884</v>
      </c>
      <c r="D37" s="5">
        <f>[2]RC!$E75</f>
        <v>1188443</v>
      </c>
      <c r="E37" s="5">
        <f>[2]CC!$E75</f>
        <v>137549</v>
      </c>
      <c r="F37" s="5">
        <f>[2]IC!$E75</f>
        <v>2680</v>
      </c>
      <c r="G37" s="5">
        <f>[2]SHL!$E75</f>
        <v>2097</v>
      </c>
      <c r="H37" s="5">
        <f>[2]SPA!$E75</f>
        <v>17115</v>
      </c>
      <c r="I37" s="153">
        <f>[4]ssr!$D14</f>
        <v>17562</v>
      </c>
      <c r="J37" s="35"/>
      <c r="K37" s="35"/>
      <c r="L37" s="35"/>
      <c r="M37" s="35"/>
      <c r="N37" s="35"/>
      <c r="O37" s="35"/>
      <c r="P37" s="35"/>
      <c r="R37" s="36">
        <f t="shared" si="24"/>
        <v>1998</v>
      </c>
      <c r="S37" s="36">
        <f t="shared" si="2"/>
        <v>11</v>
      </c>
      <c r="T37" s="37">
        <f t="shared" si="3"/>
        <v>12185</v>
      </c>
      <c r="U37" s="37">
        <f>[3]SEB!Q292</f>
        <v>10502</v>
      </c>
      <c r="V37" s="37">
        <f>[3]SEB!R292</f>
        <v>1449</v>
      </c>
      <c r="W37" s="37">
        <f>[3]SEB!S292</f>
        <v>2</v>
      </c>
      <c r="X37" s="37">
        <f>[3]SEB!T292</f>
        <v>18</v>
      </c>
      <c r="Y37" s="37">
        <f>[3]SEB!U292</f>
        <v>214</v>
      </c>
      <c r="AA37" s="41">
        <f t="shared" si="25"/>
        <v>1998</v>
      </c>
      <c r="AB37" s="39">
        <f t="shared" si="4"/>
        <v>11</v>
      </c>
      <c r="AC37" s="37">
        <f t="shared" si="15"/>
        <v>1335699</v>
      </c>
      <c r="AD37" s="37">
        <f t="shared" si="5"/>
        <v>1177941</v>
      </c>
      <c r="AE37" s="37">
        <f t="shared" si="6"/>
        <v>136100</v>
      </c>
      <c r="AF37" s="37">
        <f t="shared" si="7"/>
        <v>2678</v>
      </c>
      <c r="AG37" s="37">
        <f t="shared" si="8"/>
        <v>2079</v>
      </c>
      <c r="AH37" s="37">
        <f t="shared" si="9"/>
        <v>16901</v>
      </c>
      <c r="AJ37" s="41">
        <f t="shared" si="26"/>
        <v>1998</v>
      </c>
      <c r="AK37" s="41">
        <f t="shared" si="27"/>
        <v>11</v>
      </c>
      <c r="AL37" s="90"/>
      <c r="AM37" s="91"/>
      <c r="AN37" s="92"/>
      <c r="AO37" s="92"/>
      <c r="AP37" s="92"/>
      <c r="AQ37" s="92"/>
      <c r="AR37" s="93"/>
      <c r="AS37" s="93"/>
      <c r="AT37" s="93"/>
      <c r="AX37" s="40"/>
      <c r="AY37" s="64">
        <v>1998</v>
      </c>
      <c r="AZ37" s="64">
        <v>11</v>
      </c>
      <c r="BA37" s="68">
        <f t="shared" si="16"/>
        <v>1345787</v>
      </c>
      <c r="BB37" s="103">
        <f t="shared" si="19"/>
        <v>2030</v>
      </c>
      <c r="BC37" s="104">
        <f>BA411</f>
        <v>2027539.6462896799</v>
      </c>
      <c r="BD37" s="40">
        <f>BA412</f>
        <v>2028875.24727166</v>
      </c>
      <c r="BE37" s="40">
        <f>BA413</f>
        <v>2030197.8482536401</v>
      </c>
      <c r="BF37" s="40">
        <f>BA414</f>
        <v>2031489.44923562</v>
      </c>
      <c r="BG37" s="40">
        <f>BA415</f>
        <v>2032855.0502176001</v>
      </c>
      <c r="BH37" s="40">
        <f>BA416</f>
        <v>2034137.6511995799</v>
      </c>
      <c r="BI37" s="40">
        <f>BA417</f>
        <v>2035442.25218156</v>
      </c>
      <c r="BJ37" s="127">
        <f>BA418</f>
        <v>2036800.09557905</v>
      </c>
      <c r="BK37" s="40">
        <f>BA419</f>
        <v>2038107.93897654</v>
      </c>
      <c r="BL37" s="40">
        <f>BA420</f>
        <v>2039430.78237404</v>
      </c>
      <c r="BM37" s="40">
        <f>BA421</f>
        <v>2040764.62577153</v>
      </c>
      <c r="BN37" s="40">
        <f>BA422</f>
        <v>2042013.46916902</v>
      </c>
      <c r="BO37" s="63">
        <f>AVERAGE(BC37:BN37)</f>
        <v>2034804.50470996</v>
      </c>
      <c r="BQ37" s="64">
        <v>1998</v>
      </c>
      <c r="BR37" s="64" t="str">
        <f t="shared" si="28"/>
        <v>Nov</v>
      </c>
      <c r="BS37" s="68">
        <f t="shared" si="17"/>
        <v>1188443</v>
      </c>
      <c r="BT37" s="146">
        <f t="shared" si="20"/>
        <v>2030</v>
      </c>
      <c r="BU37" s="40">
        <f>BS411</f>
        <v>1800947.6462896799</v>
      </c>
      <c r="BV37" s="40">
        <f>BS412</f>
        <v>1802163.24727166</v>
      </c>
      <c r="BW37" s="40">
        <f>BS413</f>
        <v>1803378.8482536401</v>
      </c>
      <c r="BX37" s="40">
        <f>BS414</f>
        <v>1804594.44923562</v>
      </c>
      <c r="BY37" s="40">
        <f>BS415</f>
        <v>1805810.0502176001</v>
      </c>
      <c r="BZ37" s="40">
        <f>BS416</f>
        <v>1807025.6511995799</v>
      </c>
      <c r="CA37" s="40">
        <f>BS417</f>
        <v>1808241.25218156</v>
      </c>
      <c r="CB37" s="40">
        <f>BS418</f>
        <v>1809427.09557905</v>
      </c>
      <c r="CC37" s="40">
        <f>BS419</f>
        <v>1810612.93897654</v>
      </c>
      <c r="CD37" s="40">
        <f>BS420</f>
        <v>1811798.78237404</v>
      </c>
      <c r="CE37" s="40">
        <f>BS421</f>
        <v>1812984.62577153</v>
      </c>
      <c r="CF37" s="40">
        <f>BS422</f>
        <v>1814170.46916902</v>
      </c>
      <c r="CG37" s="63">
        <f t="shared" si="12"/>
        <v>1807596.25470996</v>
      </c>
      <c r="CI37" s="64">
        <v>1998</v>
      </c>
      <c r="CJ37" s="64">
        <v>11</v>
      </c>
      <c r="CK37" s="68">
        <f t="shared" si="18"/>
        <v>17562</v>
      </c>
      <c r="CL37" s="101">
        <f t="shared" si="21"/>
        <v>2030</v>
      </c>
      <c r="CM37" s="40">
        <f>CK411</f>
        <v>75639.801144166559</v>
      </c>
      <c r="CN37" s="40">
        <f>CK412</f>
        <v>75690.85638540973</v>
      </c>
      <c r="CO37" s="40">
        <f>CK413</f>
        <v>75741.911626652887</v>
      </c>
      <c r="CP37" s="40">
        <f>CK414</f>
        <v>75792.966867896044</v>
      </c>
      <c r="CQ37" s="40">
        <f>CK415</f>
        <v>75844.022109139201</v>
      </c>
      <c r="CR37" s="40">
        <f>CK416</f>
        <v>75895.077350382358</v>
      </c>
      <c r="CS37" s="40">
        <f>CK417</f>
        <v>75946.13259162553</v>
      </c>
      <c r="CT37" s="40">
        <f>CK418</f>
        <v>75995.938014320112</v>
      </c>
      <c r="CU37" s="40">
        <f>CK419</f>
        <v>76045.74343701468</v>
      </c>
      <c r="CV37" s="40">
        <f>CK420</f>
        <v>76095.548859709685</v>
      </c>
      <c r="CW37" s="40">
        <f>CK421</f>
        <v>76145.354282404267</v>
      </c>
      <c r="CX37" s="40">
        <f>CK422</f>
        <v>76195.159705098849</v>
      </c>
      <c r="CY37" s="63">
        <f>AVERAGE(CM37:CX37)</f>
        <v>75919.04269781831</v>
      </c>
      <c r="DA37" s="64">
        <v>1998</v>
      </c>
      <c r="DB37" s="64">
        <v>11</v>
      </c>
      <c r="DC37" s="68">
        <f>[4]ssr!$I14</f>
        <v>8100</v>
      </c>
      <c r="DD37" s="148">
        <f t="shared" si="22"/>
        <v>2030</v>
      </c>
    </row>
    <row r="38" spans="1:120" s="36" customFormat="1">
      <c r="A38" s="64">
        <v>1998</v>
      </c>
      <c r="B38" s="64">
        <v>12</v>
      </c>
      <c r="C38" s="5">
        <f t="shared" si="14"/>
        <v>1358795</v>
      </c>
      <c r="D38" s="5">
        <f>[2]RC!$E76</f>
        <v>1199030</v>
      </c>
      <c r="E38" s="5">
        <f>[2]CC!$E76</f>
        <v>137826</v>
      </c>
      <c r="F38" s="5">
        <f>[2]IC!$E76</f>
        <v>2675</v>
      </c>
      <c r="G38" s="5">
        <f>[2]SHL!$E76</f>
        <v>2082</v>
      </c>
      <c r="H38" s="5">
        <f>[2]SPA!$E76</f>
        <v>17182</v>
      </c>
      <c r="I38" s="153">
        <f>[4]ssr!$D15</f>
        <v>17673</v>
      </c>
      <c r="J38" s="35"/>
      <c r="K38" s="35"/>
      <c r="L38" s="35"/>
      <c r="M38" s="35"/>
      <c r="N38" s="35"/>
      <c r="O38" s="35"/>
      <c r="P38" s="35"/>
      <c r="Q38" s="42"/>
      <c r="R38" s="36">
        <f t="shared" si="24"/>
        <v>1998</v>
      </c>
      <c r="S38" s="36">
        <f t="shared" si="2"/>
        <v>12</v>
      </c>
      <c r="T38" s="37">
        <f t="shared" si="3"/>
        <v>12752</v>
      </c>
      <c r="U38" s="37">
        <f>[3]SEB!Q293</f>
        <v>11049</v>
      </c>
      <c r="V38" s="37">
        <f>[3]SEB!R293</f>
        <v>1466</v>
      </c>
      <c r="W38" s="37">
        <f>[3]SEB!S293</f>
        <v>2</v>
      </c>
      <c r="X38" s="37">
        <f>[3]SEB!T293</f>
        <v>18</v>
      </c>
      <c r="Y38" s="37">
        <f>[3]SEB!U293</f>
        <v>217</v>
      </c>
      <c r="Z38" s="42"/>
      <c r="AA38" s="41">
        <f t="shared" si="25"/>
        <v>1998</v>
      </c>
      <c r="AB38" s="39">
        <f t="shared" si="4"/>
        <v>12</v>
      </c>
      <c r="AC38" s="37">
        <f t="shared" si="15"/>
        <v>1346043</v>
      </c>
      <c r="AD38" s="37">
        <f t="shared" si="5"/>
        <v>1187981</v>
      </c>
      <c r="AE38" s="37">
        <f t="shared" si="6"/>
        <v>136360</v>
      </c>
      <c r="AF38" s="37">
        <f t="shared" si="7"/>
        <v>2673</v>
      </c>
      <c r="AG38" s="37">
        <f t="shared" si="8"/>
        <v>2064</v>
      </c>
      <c r="AH38" s="37">
        <f t="shared" si="9"/>
        <v>16965</v>
      </c>
      <c r="AJ38" s="41">
        <f t="shared" si="26"/>
        <v>1998</v>
      </c>
      <c r="AK38" s="41">
        <f t="shared" si="27"/>
        <v>12</v>
      </c>
      <c r="AL38" s="90"/>
      <c r="AM38" s="91"/>
      <c r="AN38" s="92"/>
      <c r="AO38" s="92"/>
      <c r="AP38" s="92"/>
      <c r="AQ38" s="92"/>
      <c r="AR38" s="93"/>
      <c r="AS38" s="93"/>
      <c r="AT38" s="93"/>
      <c r="AX38" s="40"/>
      <c r="AY38" s="64">
        <v>1998</v>
      </c>
      <c r="AZ38" s="64">
        <v>12</v>
      </c>
      <c r="BA38" s="68">
        <f t="shared" si="16"/>
        <v>1356713</v>
      </c>
      <c r="BB38" s="103">
        <f t="shared" si="19"/>
        <v>2031</v>
      </c>
      <c r="BC38" s="104">
        <f>$BA423</f>
        <v>2043352.3125665199</v>
      </c>
      <c r="BD38" s="40">
        <f>$BA424</f>
        <v>2044655.1559640099</v>
      </c>
      <c r="BE38" s="40">
        <f>$BA425</f>
        <v>2045942.9993614999</v>
      </c>
      <c r="BF38" s="40">
        <f>$BA426</f>
        <v>2047199.8427589999</v>
      </c>
      <c r="BG38" s="40">
        <f>$BA427</f>
        <v>2048533.6861564899</v>
      </c>
      <c r="BH38" s="40">
        <f>$BA428</f>
        <v>2049780.5295539801</v>
      </c>
      <c r="BI38" s="40">
        <f>$BA429</f>
        <v>2051051.3729514801</v>
      </c>
      <c r="BJ38" s="104">
        <f>$BA430</f>
        <v>2052375.8974512301</v>
      </c>
      <c r="BK38" s="40">
        <f>$BA431</f>
        <v>2053649.4219509901</v>
      </c>
      <c r="BL38" s="40">
        <f>$BA432</f>
        <v>2054938.9464507401</v>
      </c>
      <c r="BM38" s="40">
        <f>$BA433</f>
        <v>2056240.4709505001</v>
      </c>
      <c r="BN38" s="40">
        <f>$BA434</f>
        <v>2057453.9954502599</v>
      </c>
      <c r="BO38" s="63">
        <f t="shared" ref="BO38:BO47" si="29">AVERAGE(BC38:BN38)</f>
        <v>2050431.2192972247</v>
      </c>
      <c r="BQ38" s="64">
        <v>1998</v>
      </c>
      <c r="BR38" s="64" t="str">
        <f t="shared" si="28"/>
        <v>Dec</v>
      </c>
      <c r="BS38" s="68">
        <f t="shared" si="17"/>
        <v>1199030</v>
      </c>
      <c r="BT38" s="146">
        <f t="shared" si="20"/>
        <v>2031</v>
      </c>
      <c r="BU38" s="40">
        <f>$BS423</f>
        <v>1815356.3125665199</v>
      </c>
      <c r="BV38" s="40">
        <f>$BS424</f>
        <v>1816542.1559640099</v>
      </c>
      <c r="BW38" s="40">
        <f>$BS425</f>
        <v>1817727.9993614999</v>
      </c>
      <c r="BX38" s="40">
        <f>$BS426</f>
        <v>1818913.8427589999</v>
      </c>
      <c r="BY38" s="40">
        <f>$BS427</f>
        <v>1820099.6861564899</v>
      </c>
      <c r="BZ38" s="40">
        <f>$BS428</f>
        <v>1821285.5295539801</v>
      </c>
      <c r="CA38" s="40">
        <f>$BS429</f>
        <v>1822471.3729514801</v>
      </c>
      <c r="CB38" s="40">
        <f>$BS430</f>
        <v>1823627.8974512301</v>
      </c>
      <c r="CC38" s="40">
        <f>$BS431</f>
        <v>1824784.4219509901</v>
      </c>
      <c r="CD38" s="40">
        <f>$BS432</f>
        <v>1825940.9464507401</v>
      </c>
      <c r="CE38" s="40">
        <f>$BS433</f>
        <v>1827097.4709505001</v>
      </c>
      <c r="CF38" s="40">
        <f>$BS434</f>
        <v>1828253.9954502599</v>
      </c>
      <c r="CG38" s="63">
        <f t="shared" si="12"/>
        <v>1821841.8026305579</v>
      </c>
      <c r="CI38" s="64">
        <v>1998</v>
      </c>
      <c r="CJ38" s="64">
        <v>12</v>
      </c>
      <c r="CK38" s="68">
        <f t="shared" si="18"/>
        <v>17673</v>
      </c>
      <c r="CL38" s="101">
        <f t="shared" si="21"/>
        <v>2031</v>
      </c>
      <c r="CM38" s="40">
        <f>$CK423</f>
        <v>76244.965127793839</v>
      </c>
      <c r="CN38" s="40">
        <f>$CK424</f>
        <v>76294.770550488422</v>
      </c>
      <c r="CO38" s="40">
        <f>$CK425</f>
        <v>76344.575973183004</v>
      </c>
      <c r="CP38" s="40">
        <f>$CK426</f>
        <v>76394.381395877994</v>
      </c>
      <c r="CQ38" s="40">
        <f>$CK427</f>
        <v>76444.186818572576</v>
      </c>
      <c r="CR38" s="40">
        <f>$CK428</f>
        <v>76493.992241267173</v>
      </c>
      <c r="CS38" s="40">
        <f>$CK429</f>
        <v>76543.797663962163</v>
      </c>
      <c r="CT38" s="40">
        <f>$CK430</f>
        <v>76592.371692951667</v>
      </c>
      <c r="CU38" s="40">
        <f>$CK431</f>
        <v>76640.945721941593</v>
      </c>
      <c r="CV38" s="40">
        <f>$CK432</f>
        <v>76689.519750931082</v>
      </c>
      <c r="CW38" s="40">
        <f>$CK433</f>
        <v>76738.093779921008</v>
      </c>
      <c r="CX38" s="40">
        <f>$CK434</f>
        <v>76786.667808910919</v>
      </c>
      <c r="CY38" s="63">
        <f t="shared" ref="CY38:CY47" si="30">AVERAGE(CM38:CX38)</f>
        <v>76517.355710483462</v>
      </c>
      <c r="DA38" s="64">
        <v>1998</v>
      </c>
      <c r="DB38" s="64">
        <v>12</v>
      </c>
      <c r="DC38" s="68">
        <f>[4]ssr!$I15</f>
        <v>6511</v>
      </c>
      <c r="DD38" s="148">
        <f t="shared" si="22"/>
        <v>2031</v>
      </c>
    </row>
    <row r="39" spans="1:120" s="36" customFormat="1">
      <c r="A39" s="64">
        <v>1999</v>
      </c>
      <c r="B39" s="64">
        <v>1</v>
      </c>
      <c r="C39" s="5">
        <f t="shared" si="14"/>
        <v>1367870</v>
      </c>
      <c r="D39" s="5">
        <f>[2]RC!$E77</f>
        <v>1207624</v>
      </c>
      <c r="E39" s="5">
        <f>[2]CC!$E77</f>
        <v>138323</v>
      </c>
      <c r="F39" s="5">
        <f>[2]IC!$E77</f>
        <v>2661</v>
      </c>
      <c r="G39" s="5">
        <f>[2]SHL!$E77</f>
        <v>2072</v>
      </c>
      <c r="H39" s="5">
        <f>[2]SPA!$E77</f>
        <v>17190</v>
      </c>
      <c r="I39" s="153">
        <f>[4]ssr!$D16</f>
        <v>16735</v>
      </c>
      <c r="J39" s="35"/>
      <c r="K39" s="35"/>
      <c r="L39" s="35"/>
      <c r="M39" s="35"/>
      <c r="N39" s="35"/>
      <c r="O39" s="35"/>
      <c r="P39" s="35"/>
      <c r="R39" s="36">
        <f t="shared" si="24"/>
        <v>1999</v>
      </c>
      <c r="S39" s="36">
        <f t="shared" si="2"/>
        <v>1</v>
      </c>
      <c r="T39" s="37">
        <f t="shared" si="3"/>
        <v>12977</v>
      </c>
      <c r="U39" s="37">
        <f>[3]SEB!Q294</f>
        <v>11271</v>
      </c>
      <c r="V39" s="37">
        <f>[3]SEB!R294</f>
        <v>1467</v>
      </c>
      <c r="W39" s="37">
        <f>[3]SEB!S294</f>
        <v>2</v>
      </c>
      <c r="X39" s="37">
        <f>[3]SEB!T294</f>
        <v>18</v>
      </c>
      <c r="Y39" s="37">
        <f>[3]SEB!U294</f>
        <v>219</v>
      </c>
      <c r="AA39" s="41">
        <f t="shared" si="25"/>
        <v>1999</v>
      </c>
      <c r="AB39" s="39">
        <f t="shared" si="4"/>
        <v>1</v>
      </c>
      <c r="AC39" s="37">
        <f t="shared" si="15"/>
        <v>1354893</v>
      </c>
      <c r="AD39" s="37">
        <f t="shared" si="5"/>
        <v>1196353</v>
      </c>
      <c r="AE39" s="37">
        <f t="shared" si="6"/>
        <v>136856</v>
      </c>
      <c r="AF39" s="37">
        <f t="shared" si="7"/>
        <v>2659</v>
      </c>
      <c r="AG39" s="37">
        <f t="shared" si="8"/>
        <v>2054</v>
      </c>
      <c r="AH39" s="37">
        <f t="shared" si="9"/>
        <v>16971</v>
      </c>
      <c r="AJ39" s="41">
        <f t="shared" si="26"/>
        <v>1999</v>
      </c>
      <c r="AK39" s="41">
        <f t="shared" si="27"/>
        <v>1</v>
      </c>
      <c r="AL39" s="90"/>
      <c r="AM39" s="91"/>
      <c r="AN39" s="92"/>
      <c r="AO39" s="92"/>
      <c r="AP39" s="92"/>
      <c r="AQ39" s="92"/>
      <c r="AR39" s="93"/>
      <c r="AS39" s="93"/>
      <c r="AT39" s="93"/>
      <c r="AX39" s="40"/>
      <c r="AY39" s="64">
        <v>1999</v>
      </c>
      <c r="AZ39" s="64">
        <v>1</v>
      </c>
      <c r="BA39" s="68">
        <f t="shared" si="16"/>
        <v>1365798</v>
      </c>
      <c r="BB39" s="103">
        <f t="shared" si="19"/>
        <v>2032</v>
      </c>
      <c r="BC39" s="104">
        <f>$BA435</f>
        <v>2058760.5199500101</v>
      </c>
      <c r="BD39" s="40">
        <f>$BA436</f>
        <v>2060029.0444497699</v>
      </c>
      <c r="BE39" s="40">
        <f>$BA437</f>
        <v>2061283.5689495299</v>
      </c>
      <c r="BF39" s="40">
        <f>$BA438</f>
        <v>2062508.0934492799</v>
      </c>
      <c r="BG39" s="40">
        <f>$BA439</f>
        <v>2063806.6179490399</v>
      </c>
      <c r="BH39" s="40">
        <f>$BA440</f>
        <v>2065020.1424487899</v>
      </c>
      <c r="BI39" s="40">
        <f>$BA441</f>
        <v>2066258.6669485499</v>
      </c>
      <c r="BJ39" s="104">
        <f>$BA442</f>
        <v>2067549.60369515</v>
      </c>
      <c r="BK39" s="40">
        <f>$BA443</f>
        <v>2068789.5404417501</v>
      </c>
      <c r="BL39" s="40">
        <f>$BA444</f>
        <v>2070047.4771883499</v>
      </c>
      <c r="BM39" s="40">
        <f>$BA445</f>
        <v>2071315.41393496</v>
      </c>
      <c r="BN39" s="40">
        <f>$BA446</f>
        <v>2072496.3506815601</v>
      </c>
      <c r="BO39" s="63">
        <f t="shared" si="29"/>
        <v>2065655.4200072282</v>
      </c>
      <c r="BQ39" s="64">
        <v>1999</v>
      </c>
      <c r="BR39" s="64" t="str">
        <f t="shared" si="28"/>
        <v>Jan</v>
      </c>
      <c r="BS39" s="68">
        <f t="shared" si="17"/>
        <v>1207624</v>
      </c>
      <c r="BT39" s="146">
        <f t="shared" si="20"/>
        <v>2032</v>
      </c>
      <c r="BU39" s="40">
        <f>$BS435</f>
        <v>1829410.5199500101</v>
      </c>
      <c r="BV39" s="40">
        <f>$BS436</f>
        <v>1830567.0444497699</v>
      </c>
      <c r="BW39" s="40">
        <f>$BS437</f>
        <v>1831723.5689495299</v>
      </c>
      <c r="BX39" s="40">
        <f>$BS438</f>
        <v>1832880.0934492799</v>
      </c>
      <c r="BY39" s="40">
        <f>$BS439</f>
        <v>1834036.6179490399</v>
      </c>
      <c r="BZ39" s="40">
        <f>$BS440</f>
        <v>1835193.1424487899</v>
      </c>
      <c r="CA39" s="40">
        <f>$BS441</f>
        <v>1836349.6669485499</v>
      </c>
      <c r="CB39" s="40">
        <f>$BS442</f>
        <v>1837477.60369515</v>
      </c>
      <c r="CC39" s="40">
        <f>$BS443</f>
        <v>1838605.5404417501</v>
      </c>
      <c r="CD39" s="40">
        <f>$BS444</f>
        <v>1839733.4771883499</v>
      </c>
      <c r="CE39" s="40">
        <f>$BS445</f>
        <v>1840861.41393496</v>
      </c>
      <c r="CF39" s="40">
        <f>$BS446</f>
        <v>1841989.3506815601</v>
      </c>
      <c r="CG39" s="63">
        <f t="shared" si="12"/>
        <v>1835735.6700072282</v>
      </c>
      <c r="CI39" s="64">
        <v>1999</v>
      </c>
      <c r="CJ39" s="64">
        <v>1</v>
      </c>
      <c r="CK39" s="68">
        <f t="shared" si="18"/>
        <v>16735</v>
      </c>
      <c r="CL39" s="101">
        <f t="shared" si="21"/>
        <v>2032</v>
      </c>
      <c r="CM39" s="40">
        <f>$CK435</f>
        <v>76835.241837900423</v>
      </c>
      <c r="CN39" s="40">
        <f>$CK436</f>
        <v>76883.815866890334</v>
      </c>
      <c r="CO39" s="40">
        <f>$CK437</f>
        <v>76932.38989588026</v>
      </c>
      <c r="CP39" s="40">
        <f>$CK438</f>
        <v>76980.963924869764</v>
      </c>
      <c r="CQ39" s="40">
        <f>$CK439</f>
        <v>77029.537953859675</v>
      </c>
      <c r="CR39" s="40">
        <f>$CK440</f>
        <v>77078.111982849179</v>
      </c>
      <c r="CS39" s="40">
        <f>$CK441</f>
        <v>77126.686011839105</v>
      </c>
      <c r="CT39" s="40">
        <f>$CK442</f>
        <v>77174.05935519631</v>
      </c>
      <c r="CU39" s="40">
        <f>$CK443</f>
        <v>77221.432698553515</v>
      </c>
      <c r="CV39" s="40">
        <f>$CK444</f>
        <v>77268.806041910706</v>
      </c>
      <c r="CW39" s="40">
        <f>$CK445</f>
        <v>77316.179385268333</v>
      </c>
      <c r="CX39" s="40">
        <f>$CK446</f>
        <v>77363.552728625524</v>
      </c>
      <c r="CY39" s="63">
        <f t="shared" si="30"/>
        <v>77100.898140303601</v>
      </c>
      <c r="DA39" s="64">
        <v>1999</v>
      </c>
      <c r="DB39" s="64">
        <v>1</v>
      </c>
      <c r="DC39" s="68">
        <f>[4]ssr!$I16</f>
        <v>5107</v>
      </c>
      <c r="DD39" s="148">
        <f t="shared" si="22"/>
        <v>2032</v>
      </c>
    </row>
    <row r="40" spans="1:120" s="36" customFormat="1">
      <c r="A40" s="64">
        <v>1999</v>
      </c>
      <c r="B40" s="64">
        <v>2</v>
      </c>
      <c r="C40" s="5">
        <f t="shared" si="14"/>
        <v>1373848</v>
      </c>
      <c r="D40" s="5">
        <f>[2]RC!$E78</f>
        <v>1212931</v>
      </c>
      <c r="E40" s="5">
        <f>[2]CC!$E78</f>
        <v>138841</v>
      </c>
      <c r="F40" s="5">
        <f>[2]IC!$E78</f>
        <v>2669</v>
      </c>
      <c r="G40" s="5">
        <f>[2]SHL!$E78</f>
        <v>2079</v>
      </c>
      <c r="H40" s="5">
        <f>[2]SPA!$E78</f>
        <v>17328</v>
      </c>
      <c r="I40" s="153">
        <f>[4]ssr!$D17</f>
        <v>16945</v>
      </c>
      <c r="J40" s="35"/>
      <c r="K40" s="35"/>
      <c r="L40" s="35"/>
      <c r="M40" s="35"/>
      <c r="N40" s="35"/>
      <c r="O40" s="35"/>
      <c r="P40" s="35"/>
      <c r="R40" s="36">
        <f t="shared" si="24"/>
        <v>1999</v>
      </c>
      <c r="S40" s="36">
        <f t="shared" si="2"/>
        <v>2</v>
      </c>
      <c r="T40" s="37">
        <f t="shared" si="3"/>
        <v>13066</v>
      </c>
      <c r="U40" s="37">
        <f>[3]SEB!Q295</f>
        <v>11360</v>
      </c>
      <c r="V40" s="37">
        <f>[3]SEB!R295</f>
        <v>1468</v>
      </c>
      <c r="W40" s="37">
        <f>[3]SEB!S295</f>
        <v>2</v>
      </c>
      <c r="X40" s="37">
        <f>[3]SEB!T295</f>
        <v>18</v>
      </c>
      <c r="Y40" s="37">
        <f>[3]SEB!U295</f>
        <v>218</v>
      </c>
      <c r="AA40" s="41">
        <f t="shared" si="25"/>
        <v>1999</v>
      </c>
      <c r="AB40" s="39">
        <f t="shared" si="4"/>
        <v>2</v>
      </c>
      <c r="AC40" s="37">
        <f t="shared" si="15"/>
        <v>1360782</v>
      </c>
      <c r="AD40" s="37">
        <f t="shared" si="5"/>
        <v>1201571</v>
      </c>
      <c r="AE40" s="37">
        <f t="shared" si="6"/>
        <v>137373</v>
      </c>
      <c r="AF40" s="37">
        <f t="shared" si="7"/>
        <v>2667</v>
      </c>
      <c r="AG40" s="37">
        <f t="shared" si="8"/>
        <v>2061</v>
      </c>
      <c r="AH40" s="37">
        <f t="shared" si="9"/>
        <v>17110</v>
      </c>
      <c r="AJ40" s="41">
        <f t="shared" si="26"/>
        <v>1999</v>
      </c>
      <c r="AK40" s="41">
        <f t="shared" si="27"/>
        <v>2</v>
      </c>
      <c r="AL40" s="90"/>
      <c r="AM40" s="91"/>
      <c r="AN40" s="92"/>
      <c r="AO40" s="92"/>
      <c r="AP40" s="92"/>
      <c r="AQ40" s="92"/>
      <c r="AR40" s="93"/>
      <c r="AS40" s="93"/>
      <c r="AT40" s="93"/>
      <c r="AX40" s="40"/>
      <c r="AY40" s="64">
        <v>1999</v>
      </c>
      <c r="AZ40" s="64">
        <v>2</v>
      </c>
      <c r="BA40" s="68">
        <f t="shared" si="16"/>
        <v>1371769</v>
      </c>
      <c r="BB40" s="103">
        <f t="shared" si="19"/>
        <v>2033</v>
      </c>
      <c r="BC40" s="104">
        <f>$BA447</f>
        <v>2073769.28742816</v>
      </c>
      <c r="BD40" s="40">
        <f>$BA448</f>
        <v>2075007.22417476</v>
      </c>
      <c r="BE40" s="40">
        <f>$BA449</f>
        <v>2076228.1609213599</v>
      </c>
      <c r="BF40" s="40">
        <f>$BA450</f>
        <v>2077418.09766796</v>
      </c>
      <c r="BG40" s="40">
        <f>$BA451</f>
        <v>2078684.0344145601</v>
      </c>
      <c r="BH40" s="40">
        <f>$BA452</f>
        <v>2079865.9711611699</v>
      </c>
      <c r="BI40" s="40">
        <f>$BA453</f>
        <v>2081070.90790777</v>
      </c>
      <c r="BJ40" s="104">
        <f>$BA454</f>
        <v>2082328.9514885701</v>
      </c>
      <c r="BK40" s="40">
        <f>$BA455</f>
        <v>2083539.9950693699</v>
      </c>
      <c r="BL40" s="40">
        <f>$BA456</f>
        <v>2084764.03865016</v>
      </c>
      <c r="BM40" s="40">
        <f>$BA457</f>
        <v>2085999.08223096</v>
      </c>
      <c r="BN40" s="40">
        <f>$BA458</f>
        <v>2087150.1258117601</v>
      </c>
      <c r="BO40" s="63">
        <f t="shared" si="29"/>
        <v>2080485.4897438798</v>
      </c>
      <c r="BQ40" s="64">
        <v>1999</v>
      </c>
      <c r="BR40" s="64" t="str">
        <f t="shared" si="28"/>
        <v>Feb</v>
      </c>
      <c r="BS40" s="68">
        <f t="shared" si="17"/>
        <v>1212931</v>
      </c>
      <c r="BT40" s="146">
        <f t="shared" si="20"/>
        <v>2033</v>
      </c>
      <c r="BU40" s="40">
        <f>$BS447</f>
        <v>1843117.28742816</v>
      </c>
      <c r="BV40" s="40">
        <f>$BS448</f>
        <v>1844245.22417476</v>
      </c>
      <c r="BW40" s="40">
        <f>$BS449</f>
        <v>1845373.1609213599</v>
      </c>
      <c r="BX40" s="40">
        <f>$BS450</f>
        <v>1846501.09766796</v>
      </c>
      <c r="BY40" s="40">
        <f>$BS451</f>
        <v>1847629.0344145601</v>
      </c>
      <c r="BZ40" s="40">
        <f>$BS452</f>
        <v>1848756.9711611699</v>
      </c>
      <c r="CA40" s="40">
        <f>$BS453</f>
        <v>1849884.90790777</v>
      </c>
      <c r="CB40" s="40">
        <f>$BS454</f>
        <v>1850984.9514885701</v>
      </c>
      <c r="CC40" s="40">
        <f>$BS455</f>
        <v>1852084.9950693699</v>
      </c>
      <c r="CD40" s="40">
        <f>$BS456</f>
        <v>1853185.03865016</v>
      </c>
      <c r="CE40" s="40">
        <f>$BS457</f>
        <v>1854285.08223096</v>
      </c>
      <c r="CF40" s="40">
        <f>$BS458</f>
        <v>1855385.1258117601</v>
      </c>
      <c r="CG40" s="63">
        <f t="shared" si="12"/>
        <v>1849286.073077213</v>
      </c>
      <c r="CI40" s="64">
        <v>1999</v>
      </c>
      <c r="CJ40" s="64">
        <v>2</v>
      </c>
      <c r="CK40" s="68">
        <f t="shared" si="18"/>
        <v>16945</v>
      </c>
      <c r="CL40" s="101">
        <f t="shared" si="21"/>
        <v>2033</v>
      </c>
      <c r="CM40" s="40">
        <f>$CK447</f>
        <v>77410.926071982729</v>
      </c>
      <c r="CN40" s="40">
        <f>$CK448</f>
        <v>77458.299415339934</v>
      </c>
      <c r="CO40" s="40">
        <f>$CK449</f>
        <v>77505.672758697125</v>
      </c>
      <c r="CP40" s="40">
        <f>$CK450</f>
        <v>77553.04610205433</v>
      </c>
      <c r="CQ40" s="40">
        <f>$CK451</f>
        <v>77600.41944541152</v>
      </c>
      <c r="CR40" s="40">
        <f>$CK452</f>
        <v>77647.792788769148</v>
      </c>
      <c r="CS40" s="40">
        <f>$CK453</f>
        <v>77695.166132126338</v>
      </c>
      <c r="CT40" s="40">
        <f>$CK454</f>
        <v>77741.367962519944</v>
      </c>
      <c r="CU40" s="40">
        <f>$CK455</f>
        <v>77787.569792913535</v>
      </c>
      <c r="CV40" s="40">
        <f>$CK456</f>
        <v>77833.771623306719</v>
      </c>
      <c r="CW40" s="40">
        <f>$CK457</f>
        <v>77879.973453700324</v>
      </c>
      <c r="CX40" s="40">
        <f>$CK458</f>
        <v>77926.17528409393</v>
      </c>
      <c r="CY40" s="63">
        <f t="shared" si="30"/>
        <v>77670.01506924296</v>
      </c>
      <c r="DA40" s="64">
        <v>1999</v>
      </c>
      <c r="DB40" s="64">
        <v>2</v>
      </c>
      <c r="DC40" s="68">
        <f>[4]ssr!$I17</f>
        <v>2217</v>
      </c>
      <c r="DD40" s="148">
        <f t="shared" si="22"/>
        <v>2033</v>
      </c>
    </row>
    <row r="41" spans="1:120" s="36" customFormat="1">
      <c r="A41" s="64">
        <v>1999</v>
      </c>
      <c r="B41" s="64">
        <v>3</v>
      </c>
      <c r="C41" s="5">
        <f t="shared" si="14"/>
        <v>1376189</v>
      </c>
      <c r="D41" s="5">
        <f>[2]RC!$E79</f>
        <v>1214904</v>
      </c>
      <c r="E41" s="5">
        <f>[2]CC!$E79</f>
        <v>139242</v>
      </c>
      <c r="F41" s="5">
        <f>[2]IC!$E79</f>
        <v>2652</v>
      </c>
      <c r="G41" s="5">
        <f>[2]SHL!$E79</f>
        <v>2077</v>
      </c>
      <c r="H41" s="5">
        <f>[2]SPA!$E79</f>
        <v>17314</v>
      </c>
      <c r="I41" s="153">
        <f>[4]ssr!$D18</f>
        <v>17868</v>
      </c>
      <c r="J41" s="35"/>
      <c r="K41" s="35"/>
      <c r="L41" s="35"/>
      <c r="M41" s="35"/>
      <c r="N41" s="35"/>
      <c r="O41" s="35"/>
      <c r="P41" s="35"/>
      <c r="R41" s="36">
        <f t="shared" si="24"/>
        <v>1999</v>
      </c>
      <c r="S41" s="36">
        <f t="shared" si="2"/>
        <v>3</v>
      </c>
      <c r="T41" s="37">
        <f t="shared" si="3"/>
        <v>13086</v>
      </c>
      <c r="U41" s="37">
        <f>[3]SEB!Q296</f>
        <v>11393</v>
      </c>
      <c r="V41" s="37">
        <f>[3]SEB!R296</f>
        <v>1453</v>
      </c>
      <c r="W41" s="37">
        <f>[3]SEB!S296</f>
        <v>2</v>
      </c>
      <c r="X41" s="37">
        <f>[3]SEB!T296</f>
        <v>18</v>
      </c>
      <c r="Y41" s="37">
        <f>[3]SEB!U296</f>
        <v>220</v>
      </c>
      <c r="AA41" s="41">
        <f t="shared" si="25"/>
        <v>1999</v>
      </c>
      <c r="AB41" s="39">
        <f t="shared" si="4"/>
        <v>3</v>
      </c>
      <c r="AC41" s="37">
        <f t="shared" si="15"/>
        <v>1363103</v>
      </c>
      <c r="AD41" s="37">
        <f t="shared" si="5"/>
        <v>1203511</v>
      </c>
      <c r="AE41" s="37">
        <f t="shared" si="6"/>
        <v>137789</v>
      </c>
      <c r="AF41" s="37">
        <f t="shared" si="7"/>
        <v>2650</v>
      </c>
      <c r="AG41" s="37">
        <f t="shared" si="8"/>
        <v>2059</v>
      </c>
      <c r="AH41" s="37">
        <f t="shared" si="9"/>
        <v>17094</v>
      </c>
      <c r="AJ41" s="41">
        <f t="shared" si="26"/>
        <v>1999</v>
      </c>
      <c r="AK41" s="41">
        <f t="shared" si="27"/>
        <v>3</v>
      </c>
      <c r="AL41" s="90"/>
      <c r="AM41" s="91"/>
      <c r="AN41" s="92"/>
      <c r="AO41" s="92"/>
      <c r="AP41" s="92"/>
      <c r="AQ41" s="92"/>
      <c r="AR41" s="93"/>
      <c r="AS41" s="93"/>
      <c r="AT41" s="93"/>
      <c r="AX41" s="40"/>
      <c r="AY41" s="64">
        <v>1999</v>
      </c>
      <c r="AZ41" s="64">
        <v>3</v>
      </c>
      <c r="BA41" s="68">
        <f t="shared" si="16"/>
        <v>1374112</v>
      </c>
      <c r="BB41" s="103">
        <f t="shared" si="19"/>
        <v>2034</v>
      </c>
      <c r="BC41" s="104">
        <f>$BA459</f>
        <v>2088391.1693925599</v>
      </c>
      <c r="BD41" s="40">
        <f>$BA460</f>
        <v>2089595.21297336</v>
      </c>
      <c r="BE41" s="40">
        <f>$BA461</f>
        <v>2090784.25655416</v>
      </c>
      <c r="BF41" s="40">
        <f>$BA462</f>
        <v>2091944.3001349601</v>
      </c>
      <c r="BG41" s="40">
        <f>$BA463</f>
        <v>2093177.3437157599</v>
      </c>
      <c r="BH41" s="40">
        <f>$BA464</f>
        <v>2094327.38729656</v>
      </c>
      <c r="BI41" s="40">
        <f>$BA465</f>
        <v>2095500.43087736</v>
      </c>
      <c r="BJ41" s="104">
        <f>$BA466</f>
        <v>2096728.27587971</v>
      </c>
      <c r="BK41" s="40">
        <f>$BA467</f>
        <v>2097905.1208820599</v>
      </c>
      <c r="BL41" s="40">
        <f>$BA468</f>
        <v>2099098.9658844098</v>
      </c>
      <c r="BM41" s="40">
        <f>$BA469</f>
        <v>2100303.8108867602</v>
      </c>
      <c r="BN41" s="40">
        <f>$BA470</f>
        <v>2101421.6558891097</v>
      </c>
      <c r="BO41" s="63">
        <f t="shared" si="29"/>
        <v>2094931.4941972308</v>
      </c>
      <c r="BQ41" s="64">
        <v>1999</v>
      </c>
      <c r="BR41" s="64" t="str">
        <f t="shared" si="28"/>
        <v>Mar</v>
      </c>
      <c r="BS41" s="68">
        <f t="shared" si="17"/>
        <v>1214904</v>
      </c>
      <c r="BT41" s="146">
        <f t="shared" si="20"/>
        <v>2034</v>
      </c>
      <c r="BU41" s="40">
        <f>$BS459</f>
        <v>1856485.1693925599</v>
      </c>
      <c r="BV41" s="40">
        <f>$BS460</f>
        <v>1857585.21297336</v>
      </c>
      <c r="BW41" s="40">
        <f>$BS461</f>
        <v>1858685.25655416</v>
      </c>
      <c r="BX41" s="40">
        <f>$BS462</f>
        <v>1859785.3001349601</v>
      </c>
      <c r="BY41" s="40">
        <f>$BS463</f>
        <v>1860885.3437157599</v>
      </c>
      <c r="BZ41" s="40">
        <f>$BS464</f>
        <v>1861985.38729656</v>
      </c>
      <c r="CA41" s="40">
        <f>$BS465</f>
        <v>1863085.43087736</v>
      </c>
      <c r="CB41" s="40">
        <f>$BS466</f>
        <v>1864158.27587971</v>
      </c>
      <c r="CC41" s="40">
        <f>$BS467</f>
        <v>1865231.1208820599</v>
      </c>
      <c r="CD41" s="40">
        <f>$BS468</f>
        <v>1866303.9658844101</v>
      </c>
      <c r="CE41" s="40">
        <f>$BS469</f>
        <v>1867376.81088676</v>
      </c>
      <c r="CF41" s="40">
        <f>$BS470</f>
        <v>1868449.6558891099</v>
      </c>
      <c r="CG41" s="63">
        <f t="shared" si="12"/>
        <v>1862501.4108638975</v>
      </c>
      <c r="CI41" s="64">
        <v>1999</v>
      </c>
      <c r="CJ41" s="64">
        <v>3</v>
      </c>
      <c r="CK41" s="68">
        <f t="shared" si="18"/>
        <v>17868</v>
      </c>
      <c r="CL41" s="101">
        <f t="shared" si="21"/>
        <v>2034</v>
      </c>
      <c r="CM41" s="40">
        <f>$CK459</f>
        <v>77972.377114487521</v>
      </c>
      <c r="CN41" s="40">
        <f>$CK460</f>
        <v>78018.578944881127</v>
      </c>
      <c r="CO41" s="40">
        <f>$CK461</f>
        <v>78064.780775274732</v>
      </c>
      <c r="CP41" s="40">
        <f>$CK462</f>
        <v>78110.982605668323</v>
      </c>
      <c r="CQ41" s="40">
        <f>$CK463</f>
        <v>78157.184436061929</v>
      </c>
      <c r="CR41" s="40">
        <f>$CK464</f>
        <v>78203.38626645552</v>
      </c>
      <c r="CS41" s="40">
        <f>$CK465</f>
        <v>78249.588096849126</v>
      </c>
      <c r="CT41" s="40">
        <f>$CK466</f>
        <v>78294.647586947831</v>
      </c>
      <c r="CU41" s="40">
        <f>$CK467</f>
        <v>78339.707077046522</v>
      </c>
      <c r="CV41" s="40">
        <f>$CK468</f>
        <v>78384.766567145227</v>
      </c>
      <c r="CW41" s="40">
        <f>$CK469</f>
        <v>78429.826057243932</v>
      </c>
      <c r="CX41" s="40">
        <f>$CK470</f>
        <v>78474.885547342623</v>
      </c>
      <c r="CY41" s="63">
        <f t="shared" si="30"/>
        <v>78225.059256283712</v>
      </c>
      <c r="DA41" s="64">
        <v>1999</v>
      </c>
      <c r="DB41" s="64">
        <v>3</v>
      </c>
      <c r="DC41" s="68">
        <f>[4]ssr!$I18</f>
        <v>3193</v>
      </c>
      <c r="DD41" s="148">
        <f t="shared" si="22"/>
        <v>2034</v>
      </c>
    </row>
    <row r="42" spans="1:120" s="36" customFormat="1">
      <c r="A42" s="64">
        <v>1999</v>
      </c>
      <c r="B42" s="64">
        <v>4</v>
      </c>
      <c r="C42" s="5">
        <f t="shared" si="14"/>
        <v>1370527</v>
      </c>
      <c r="D42" s="5">
        <f>[2]RC!$E80</f>
        <v>1208871</v>
      </c>
      <c r="E42" s="5">
        <f>[2]CC!$E80</f>
        <v>139595</v>
      </c>
      <c r="F42" s="5">
        <f>[2]IC!$E80</f>
        <v>2636</v>
      </c>
      <c r="G42" s="5">
        <f>[2]SHL!$E80</f>
        <v>2076</v>
      </c>
      <c r="H42" s="5">
        <f>[2]SPA!$E80</f>
        <v>17349</v>
      </c>
      <c r="I42" s="153">
        <f>[4]ssr!$D19</f>
        <v>21667</v>
      </c>
      <c r="J42" s="35"/>
      <c r="K42" s="35"/>
      <c r="L42" s="35"/>
      <c r="M42" s="35"/>
      <c r="N42" s="35"/>
      <c r="O42" s="35"/>
      <c r="P42" s="35"/>
      <c r="R42" s="36">
        <f t="shared" si="24"/>
        <v>1999</v>
      </c>
      <c r="S42" s="36">
        <f t="shared" si="2"/>
        <v>4</v>
      </c>
      <c r="T42" s="37">
        <f t="shared" si="3"/>
        <v>12787</v>
      </c>
      <c r="U42" s="37">
        <f>[3]SEB!Q297</f>
        <v>11075</v>
      </c>
      <c r="V42" s="37">
        <f>[3]SEB!R297</f>
        <v>1462</v>
      </c>
      <c r="W42" s="37">
        <f>[3]SEB!S297</f>
        <v>2</v>
      </c>
      <c r="X42" s="37">
        <f>[3]SEB!T297</f>
        <v>18</v>
      </c>
      <c r="Y42" s="37">
        <f>[3]SEB!U297</f>
        <v>230</v>
      </c>
      <c r="AA42" s="41">
        <f t="shared" si="25"/>
        <v>1999</v>
      </c>
      <c r="AB42" s="39">
        <f t="shared" si="4"/>
        <v>4</v>
      </c>
      <c r="AC42" s="37">
        <f t="shared" si="15"/>
        <v>1357740</v>
      </c>
      <c r="AD42" s="37">
        <f t="shared" si="5"/>
        <v>1197796</v>
      </c>
      <c r="AE42" s="37">
        <f t="shared" si="6"/>
        <v>138133</v>
      </c>
      <c r="AF42" s="37">
        <f t="shared" si="7"/>
        <v>2634</v>
      </c>
      <c r="AG42" s="37">
        <f t="shared" si="8"/>
        <v>2058</v>
      </c>
      <c r="AH42" s="37">
        <f t="shared" si="9"/>
        <v>17119</v>
      </c>
      <c r="AJ42" s="41">
        <f t="shared" si="26"/>
        <v>1999</v>
      </c>
      <c r="AK42" s="41">
        <f t="shared" si="27"/>
        <v>4</v>
      </c>
      <c r="AL42" s="90"/>
      <c r="AM42" s="91"/>
      <c r="AN42" s="92"/>
      <c r="AO42" s="92"/>
      <c r="AP42" s="92"/>
      <c r="AQ42" s="92"/>
      <c r="AR42" s="93"/>
      <c r="AS42" s="93"/>
      <c r="AT42" s="93"/>
      <c r="AX42" s="40"/>
      <c r="AY42" s="64">
        <v>1999</v>
      </c>
      <c r="AZ42" s="64">
        <v>4</v>
      </c>
      <c r="BA42" s="68">
        <f t="shared" si="16"/>
        <v>1368451</v>
      </c>
      <c r="BB42" s="103">
        <f t="shared" si="19"/>
        <v>2035</v>
      </c>
      <c r="BC42" s="104">
        <f>$BA471</f>
        <v>2102633.5008914601</v>
      </c>
      <c r="BD42" s="40">
        <f>$BA472</f>
        <v>2103805.34589381</v>
      </c>
      <c r="BE42" s="40">
        <f>$BA473</f>
        <v>2104964.19089616</v>
      </c>
      <c r="BF42" s="40">
        <f>$BA474</f>
        <v>2106092.0358985099</v>
      </c>
      <c r="BG42" s="40">
        <f>$BA475</f>
        <v>2107294.8809008598</v>
      </c>
      <c r="BH42" s="40">
        <f>$BA476</f>
        <v>2108412.7259032102</v>
      </c>
      <c r="BI42" s="40">
        <f>$BA477</f>
        <v>2109553.5709055597</v>
      </c>
      <c r="BJ42" s="104">
        <f>$BA478</f>
        <v>2110751.6796186203</v>
      </c>
      <c r="BK42" s="40">
        <f>$BA479</f>
        <v>2111899.7883316902</v>
      </c>
      <c r="BL42" s="40">
        <f>$BA480</f>
        <v>2113062.8970447499</v>
      </c>
      <c r="BM42" s="40">
        <f>$BA481</f>
        <v>2114239.0057578199</v>
      </c>
      <c r="BN42" s="40">
        <f>$BA482</f>
        <v>2115328.11447088</v>
      </c>
      <c r="BO42" s="63">
        <f t="shared" si="29"/>
        <v>2109003.1447094441</v>
      </c>
      <c r="BQ42" s="64">
        <v>1999</v>
      </c>
      <c r="BR42" s="64" t="str">
        <f t="shared" si="28"/>
        <v>Apr</v>
      </c>
      <c r="BS42" s="68">
        <f t="shared" si="17"/>
        <v>1208871</v>
      </c>
      <c r="BT42" s="146">
        <f t="shared" si="20"/>
        <v>2035</v>
      </c>
      <c r="BU42" s="40">
        <f>$BS471</f>
        <v>1869522.5008914601</v>
      </c>
      <c r="BV42" s="40">
        <f>$BS472</f>
        <v>1870595.34589381</v>
      </c>
      <c r="BW42" s="40">
        <f>$BS473</f>
        <v>1871668.19089616</v>
      </c>
      <c r="BX42" s="40">
        <f>$BS474</f>
        <v>1872741.0358985099</v>
      </c>
      <c r="BY42" s="40">
        <f>$BS475</f>
        <v>1873813.8809008601</v>
      </c>
      <c r="BZ42" s="40">
        <f>$BS476</f>
        <v>1874886.72590321</v>
      </c>
      <c r="CA42" s="40">
        <f>$BS477</f>
        <v>1875959.5709055599</v>
      </c>
      <c r="CB42" s="40">
        <f>$BS478</f>
        <v>1877006.6796186201</v>
      </c>
      <c r="CC42" s="40">
        <f>$BS479</f>
        <v>1878053.78833169</v>
      </c>
      <c r="CD42" s="40">
        <f>$BS480</f>
        <v>1879100.8970447499</v>
      </c>
      <c r="CE42" s="40">
        <f>$BS481</f>
        <v>1880148.0057578201</v>
      </c>
      <c r="CF42" s="40">
        <f>$BS482</f>
        <v>1881195.11447088</v>
      </c>
      <c r="CG42" s="63">
        <f t="shared" si="12"/>
        <v>1875390.9780427776</v>
      </c>
      <c r="CI42" s="64">
        <v>1999</v>
      </c>
      <c r="CJ42" s="64">
        <v>4</v>
      </c>
      <c r="CK42" s="68">
        <f t="shared" si="18"/>
        <v>21667</v>
      </c>
      <c r="CL42" s="101">
        <f t="shared" si="21"/>
        <v>2035</v>
      </c>
      <c r="CM42" s="40">
        <f>$CK471</f>
        <v>78519.945037441328</v>
      </c>
      <c r="CN42" s="40">
        <f>$CK472</f>
        <v>78565.004527540033</v>
      </c>
      <c r="CO42" s="40">
        <f>$CK473</f>
        <v>78610.064017638724</v>
      </c>
      <c r="CP42" s="40">
        <f>$CK474</f>
        <v>78655.123507737415</v>
      </c>
      <c r="CQ42" s="40">
        <f>$CK475</f>
        <v>78700.182997836135</v>
      </c>
      <c r="CR42" s="40">
        <f>$CK476</f>
        <v>78745.242487934825</v>
      </c>
      <c r="CS42" s="40">
        <f>$CK477</f>
        <v>78790.301978033516</v>
      </c>
      <c r="CT42" s="40">
        <f>$CK478</f>
        <v>78834.280543982051</v>
      </c>
      <c r="CU42" s="40">
        <f>$CK479</f>
        <v>78878.259109930979</v>
      </c>
      <c r="CV42" s="40">
        <f>$CK480</f>
        <v>78922.2376758795</v>
      </c>
      <c r="CW42" s="40">
        <f>$CK481</f>
        <v>78966.216241828442</v>
      </c>
      <c r="CX42" s="40">
        <f>$CK482</f>
        <v>79010.194807776963</v>
      </c>
      <c r="CY42" s="63">
        <f t="shared" si="30"/>
        <v>78766.421077796651</v>
      </c>
      <c r="DA42" s="64">
        <v>1999</v>
      </c>
      <c r="DB42" s="64">
        <v>4</v>
      </c>
      <c r="DC42" s="68">
        <f>[4]ssr!$I19</f>
        <v>5023</v>
      </c>
      <c r="DD42" s="148">
        <f t="shared" si="22"/>
        <v>2035</v>
      </c>
    </row>
    <row r="43" spans="1:120" s="36" customFormat="1">
      <c r="A43" s="64">
        <v>1999</v>
      </c>
      <c r="B43" s="64">
        <v>5</v>
      </c>
      <c r="C43" s="5">
        <f t="shared" si="14"/>
        <v>1362014</v>
      </c>
      <c r="D43" s="5">
        <f>[2]RC!$E81</f>
        <v>1199994</v>
      </c>
      <c r="E43" s="5">
        <f>[2]CC!$E81</f>
        <v>139901</v>
      </c>
      <c r="F43" s="5">
        <f>[2]IC!$E81</f>
        <v>2617</v>
      </c>
      <c r="G43" s="5">
        <f>[2]SHL!$E81</f>
        <v>2075</v>
      </c>
      <c r="H43" s="5">
        <f>[2]SPA!$E81</f>
        <v>17427</v>
      </c>
      <c r="I43" s="153">
        <f>[4]ssr!$D20</f>
        <v>26596</v>
      </c>
      <c r="J43" s="35"/>
      <c r="K43" s="35"/>
      <c r="L43" s="35"/>
      <c r="M43" s="35"/>
      <c r="N43" s="35"/>
      <c r="O43" s="35"/>
      <c r="P43" s="35"/>
      <c r="R43" s="36">
        <f t="shared" si="24"/>
        <v>1999</v>
      </c>
      <c r="S43" s="36">
        <f t="shared" si="2"/>
        <v>5</v>
      </c>
      <c r="T43" s="37">
        <f t="shared" si="3"/>
        <v>12393</v>
      </c>
      <c r="U43" s="37">
        <f>[3]SEB!Q298</f>
        <v>10716</v>
      </c>
      <c r="V43" s="37">
        <f>[3]SEB!R298</f>
        <v>1435</v>
      </c>
      <c r="W43" s="37">
        <f>[3]SEB!S298</f>
        <v>2</v>
      </c>
      <c r="X43" s="37">
        <f>[3]SEB!T298</f>
        <v>18</v>
      </c>
      <c r="Y43" s="37">
        <f>[3]SEB!U298</f>
        <v>222</v>
      </c>
      <c r="AA43" s="41">
        <f t="shared" si="25"/>
        <v>1999</v>
      </c>
      <c r="AB43" s="39">
        <f t="shared" si="4"/>
        <v>5</v>
      </c>
      <c r="AC43" s="37">
        <f t="shared" si="15"/>
        <v>1349621</v>
      </c>
      <c r="AD43" s="37">
        <f t="shared" si="5"/>
        <v>1189278</v>
      </c>
      <c r="AE43" s="37">
        <f t="shared" si="6"/>
        <v>138466</v>
      </c>
      <c r="AF43" s="37">
        <f t="shared" si="7"/>
        <v>2615</v>
      </c>
      <c r="AG43" s="37">
        <f t="shared" si="8"/>
        <v>2057</v>
      </c>
      <c r="AH43" s="37">
        <f t="shared" si="9"/>
        <v>17205</v>
      </c>
      <c r="AJ43" s="41">
        <f t="shared" si="26"/>
        <v>1999</v>
      </c>
      <c r="AK43" s="41">
        <f t="shared" si="27"/>
        <v>5</v>
      </c>
      <c r="AL43" s="90"/>
      <c r="AM43" s="91"/>
      <c r="AN43" s="92"/>
      <c r="AO43" s="92"/>
      <c r="AP43" s="92"/>
      <c r="AQ43" s="92"/>
      <c r="AR43" s="93"/>
      <c r="AS43" s="93"/>
      <c r="AT43" s="93"/>
      <c r="AX43" s="40"/>
      <c r="AY43" s="64">
        <v>1999</v>
      </c>
      <c r="AZ43" s="64">
        <v>5</v>
      </c>
      <c r="BA43" s="68">
        <f t="shared" si="16"/>
        <v>1359939</v>
      </c>
      <c r="BB43" s="103">
        <f t="shared" si="19"/>
        <v>2036</v>
      </c>
      <c r="BC43" s="104">
        <f>$BA483</f>
        <v>2116508.2231839499</v>
      </c>
      <c r="BD43" s="40">
        <f>$BA484</f>
        <v>2117651.3318970101</v>
      </c>
      <c r="BE43" s="40">
        <f>$BA485</f>
        <v>2118780.44061008</v>
      </c>
      <c r="BF43" s="40">
        <f>$BA486</f>
        <v>2119878.5493231397</v>
      </c>
      <c r="BG43" s="40">
        <f>$BA487</f>
        <v>2121051.6580362101</v>
      </c>
      <c r="BH43" s="40">
        <f>$BA488</f>
        <v>2122140.7667492703</v>
      </c>
      <c r="BI43" s="40">
        <f>$BA489</f>
        <v>2123251.8754623402</v>
      </c>
      <c r="BJ43" s="104">
        <f>$BA490</f>
        <v>2124535.3217029301</v>
      </c>
      <c r="BK43" s="40">
        <f>$BA491</f>
        <v>2125771.7679435303</v>
      </c>
      <c r="BL43" s="40">
        <f>$BA492</f>
        <v>2127028.2141841203</v>
      </c>
      <c r="BM43" s="40">
        <f>$BA493</f>
        <v>2128296.66042472</v>
      </c>
      <c r="BN43" s="40">
        <f>$BA494</f>
        <v>2129479.10666531</v>
      </c>
      <c r="BO43" s="63">
        <f t="shared" si="29"/>
        <v>2122864.4930152176</v>
      </c>
      <c r="BQ43" s="64">
        <v>1999</v>
      </c>
      <c r="BR43" s="64" t="str">
        <f t="shared" si="28"/>
        <v>May</v>
      </c>
      <c r="BS43" s="68">
        <f t="shared" si="17"/>
        <v>1199994</v>
      </c>
      <c r="BT43" s="146">
        <f t="shared" si="20"/>
        <v>2036</v>
      </c>
      <c r="BU43" s="37">
        <f>$BS483</f>
        <v>1882242.2231839499</v>
      </c>
      <c r="BV43" s="37">
        <f>$BS484</f>
        <v>1883289.3318970101</v>
      </c>
      <c r="BW43" s="37">
        <f>$BS485</f>
        <v>1884336.44061008</v>
      </c>
      <c r="BX43" s="37">
        <f>$BS486</f>
        <v>1885383.5493231399</v>
      </c>
      <c r="BY43" s="37">
        <f>$BS487</f>
        <v>1886430.6580362101</v>
      </c>
      <c r="BZ43" s="37">
        <f>$BS488</f>
        <v>1887477.76674927</v>
      </c>
      <c r="CA43" s="37">
        <f>$BS489</f>
        <v>1888524.87546234</v>
      </c>
      <c r="CB43" s="37">
        <f>$BS490</f>
        <v>1889656.3217029299</v>
      </c>
      <c r="CC43" s="37">
        <f>$BS491</f>
        <v>1890787.7679435301</v>
      </c>
      <c r="CD43" s="37">
        <f>$BS492</f>
        <v>1891919.2141841201</v>
      </c>
      <c r="CE43" s="37">
        <f>$BS493</f>
        <v>1893050.66042472</v>
      </c>
      <c r="CF43" s="37">
        <f>$BS494</f>
        <v>1894182.10666531</v>
      </c>
      <c r="CG43" s="63">
        <f>AVERAGE(BU43:CF43)</f>
        <v>1888106.7430152176</v>
      </c>
      <c r="CI43" s="64">
        <v>1999</v>
      </c>
      <c r="CJ43" s="64">
        <v>5</v>
      </c>
      <c r="CK43" s="68">
        <f t="shared" si="18"/>
        <v>26596</v>
      </c>
      <c r="CL43" s="101">
        <f t="shared" si="21"/>
        <v>2036</v>
      </c>
      <c r="CM43" s="40">
        <f>$CK483</f>
        <v>79054.173373725906</v>
      </c>
      <c r="CN43" s="40">
        <f>$CK484</f>
        <v>79098.151939674426</v>
      </c>
      <c r="CO43" s="40">
        <f>$CK485</f>
        <v>79142.130505623369</v>
      </c>
      <c r="CP43" s="40">
        <f>$CK486</f>
        <v>79186.109071571889</v>
      </c>
      <c r="CQ43" s="40">
        <f>$CK487</f>
        <v>79230.087637520832</v>
      </c>
      <c r="CR43" s="40">
        <f>$CK488</f>
        <v>79274.066203469352</v>
      </c>
      <c r="CS43" s="40">
        <f>$CK489</f>
        <v>79318.04476941828</v>
      </c>
      <c r="CT43" s="40">
        <f>$CK490</f>
        <v>79365.565511523062</v>
      </c>
      <c r="CU43" s="40">
        <f>$CK491</f>
        <v>79413.086253628266</v>
      </c>
      <c r="CV43" s="40">
        <f>$CK492</f>
        <v>79460.606995733047</v>
      </c>
      <c r="CW43" s="40">
        <f>$CK493</f>
        <v>79508.127737838251</v>
      </c>
      <c r="CX43" s="40">
        <f>$CK494</f>
        <v>79555.648479943018</v>
      </c>
      <c r="CY43" s="63">
        <f t="shared" si="30"/>
        <v>79300.483206639154</v>
      </c>
      <c r="DA43" s="64">
        <v>1999</v>
      </c>
      <c r="DB43" s="64">
        <v>5</v>
      </c>
      <c r="DC43" s="68">
        <f>[4]ssr!$I20</f>
        <v>13912</v>
      </c>
      <c r="DD43" s="148">
        <f t="shared" si="22"/>
        <v>2036</v>
      </c>
    </row>
    <row r="44" spans="1:120" s="36" customFormat="1">
      <c r="A44" s="64">
        <v>1999</v>
      </c>
      <c r="B44" s="64">
        <v>6</v>
      </c>
      <c r="C44" s="5">
        <f t="shared" si="14"/>
        <v>1359277</v>
      </c>
      <c r="D44" s="5">
        <f>[2]RC!$E82</f>
        <v>1197127</v>
      </c>
      <c r="E44" s="5">
        <f>[2]CC!$E82</f>
        <v>140066</v>
      </c>
      <c r="F44" s="5">
        <f>[2]IC!$E82</f>
        <v>2616</v>
      </c>
      <c r="G44" s="5">
        <f>[2]SHL!$E82</f>
        <v>2084</v>
      </c>
      <c r="H44" s="5">
        <f>[2]SPA!$E82</f>
        <v>17384</v>
      </c>
      <c r="I44" s="153">
        <f>[4]ssr!$D21</f>
        <v>27140</v>
      </c>
      <c r="J44" s="35"/>
      <c r="K44" s="35"/>
      <c r="L44" s="35"/>
      <c r="M44" s="35"/>
      <c r="N44" s="35"/>
      <c r="O44" s="35"/>
      <c r="P44" s="35"/>
      <c r="R44" s="36">
        <f t="shared" si="24"/>
        <v>1999</v>
      </c>
      <c r="S44" s="36">
        <f t="shared" si="2"/>
        <v>6</v>
      </c>
      <c r="T44" s="37">
        <f t="shared" si="3"/>
        <v>11983</v>
      </c>
      <c r="U44" s="37">
        <f>[3]SEB!Q299</f>
        <v>10329</v>
      </c>
      <c r="V44" s="37">
        <f>[3]SEB!R299</f>
        <v>1417</v>
      </c>
      <c r="W44" s="37">
        <f>[3]SEB!S299</f>
        <v>4</v>
      </c>
      <c r="X44" s="37">
        <f>[3]SEB!T299</f>
        <v>18</v>
      </c>
      <c r="Y44" s="37">
        <f>[3]SEB!U299</f>
        <v>215</v>
      </c>
      <c r="AA44" s="41">
        <f t="shared" si="25"/>
        <v>1999</v>
      </c>
      <c r="AB44" s="39">
        <f t="shared" si="4"/>
        <v>6</v>
      </c>
      <c r="AC44" s="37">
        <f t="shared" si="15"/>
        <v>1347294</v>
      </c>
      <c r="AD44" s="37">
        <f t="shared" si="5"/>
        <v>1186798</v>
      </c>
      <c r="AE44" s="37">
        <f t="shared" si="6"/>
        <v>138649</v>
      </c>
      <c r="AF44" s="37">
        <f t="shared" si="7"/>
        <v>2612</v>
      </c>
      <c r="AG44" s="37">
        <f t="shared" si="8"/>
        <v>2066</v>
      </c>
      <c r="AH44" s="37">
        <f t="shared" si="9"/>
        <v>17169</v>
      </c>
      <c r="AJ44" s="41">
        <f t="shared" si="26"/>
        <v>1999</v>
      </c>
      <c r="AK44" s="41">
        <f t="shared" si="27"/>
        <v>6</v>
      </c>
      <c r="AL44" s="90"/>
      <c r="AM44" s="91"/>
      <c r="AN44" s="92"/>
      <c r="AO44" s="92"/>
      <c r="AP44" s="92"/>
      <c r="AQ44" s="92"/>
      <c r="AR44" s="93"/>
      <c r="AS44" s="93"/>
      <c r="AT44" s="93"/>
      <c r="AX44" s="40"/>
      <c r="AY44" s="64">
        <v>1999</v>
      </c>
      <c r="AZ44" s="64">
        <v>6</v>
      </c>
      <c r="BA44" s="68">
        <f t="shared" si="16"/>
        <v>1357193</v>
      </c>
      <c r="BB44" s="103">
        <f t="shared" si="19"/>
        <v>2037</v>
      </c>
      <c r="BC44" s="104">
        <f>$BA495</f>
        <v>2130752.5529059097</v>
      </c>
      <c r="BD44" s="40">
        <f>$BA496</f>
        <v>2131987.9991464997</v>
      </c>
      <c r="BE44" s="40">
        <f>$BA497</f>
        <v>2133211.4453870999</v>
      </c>
      <c r="BF44" s="40">
        <f>$BA498</f>
        <v>2134401.8916276898</v>
      </c>
      <c r="BG44" s="40">
        <f>$BA499</f>
        <v>2135668.33786829</v>
      </c>
      <c r="BH44" s="40">
        <f>$BA500</f>
        <v>2136848.78410888</v>
      </c>
      <c r="BI44" s="40">
        <f>$BA501</f>
        <v>2138054.2303494802</v>
      </c>
      <c r="BJ44" s="104">
        <f>$BA502</f>
        <v>2139382.5734818298</v>
      </c>
      <c r="BK44" s="40">
        <f>$BA503</f>
        <v>2140663.9166141897</v>
      </c>
      <c r="BL44" s="40">
        <f>$BA504</f>
        <v>2141964.2597465403</v>
      </c>
      <c r="BM44" s="40">
        <f>$BA505</f>
        <v>2143274.6028789002</v>
      </c>
      <c r="BN44" s="40">
        <f>$BA506</f>
        <v>2144498.9460112499</v>
      </c>
      <c r="BO44" s="63">
        <f t="shared" si="29"/>
        <v>2137559.1283438797</v>
      </c>
      <c r="BQ44" s="64">
        <v>1999</v>
      </c>
      <c r="BR44" s="64" t="str">
        <f t="shared" si="28"/>
        <v>Jun</v>
      </c>
      <c r="BS44" s="68">
        <f t="shared" si="17"/>
        <v>1197127</v>
      </c>
      <c r="BT44" s="146">
        <f t="shared" si="20"/>
        <v>2037</v>
      </c>
      <c r="BU44" s="37">
        <f>$BS495</f>
        <v>1895313.5529059099</v>
      </c>
      <c r="BV44" s="37">
        <f>$BS496</f>
        <v>1896444.9991464999</v>
      </c>
      <c r="BW44" s="37">
        <f>$BS497</f>
        <v>1897576.4453871001</v>
      </c>
      <c r="BX44" s="37">
        <f>$BS498</f>
        <v>1898707.8916276901</v>
      </c>
      <c r="BY44" s="37">
        <f>$BS499</f>
        <v>1899839.33786829</v>
      </c>
      <c r="BZ44" s="37">
        <f>$BS500</f>
        <v>1900970.78410888</v>
      </c>
      <c r="CA44" s="37">
        <f>$BS501</f>
        <v>1902102.2303494799</v>
      </c>
      <c r="CB44" s="37">
        <f>$BS502</f>
        <v>1903272.5734818301</v>
      </c>
      <c r="CC44" s="37">
        <f>$BS503</f>
        <v>1904442.91661419</v>
      </c>
      <c r="CD44" s="37">
        <f>$BS504</f>
        <v>1905613.2597465401</v>
      </c>
      <c r="CE44" s="37">
        <f>$BS505</f>
        <v>1906783.6028789</v>
      </c>
      <c r="CF44" s="37">
        <f>$BS506</f>
        <v>1907953.9460112499</v>
      </c>
      <c r="CG44" s="63">
        <f>AVERAGE(BU44:CF44)</f>
        <v>1901585.1283438799</v>
      </c>
      <c r="CI44" s="64">
        <v>1999</v>
      </c>
      <c r="CJ44" s="64">
        <v>6</v>
      </c>
      <c r="CK44" s="68">
        <f t="shared" si="18"/>
        <v>27140</v>
      </c>
      <c r="CL44" s="101">
        <f t="shared" si="21"/>
        <v>2037</v>
      </c>
      <c r="CM44" s="40">
        <f>$CK495</f>
        <v>79603.169222048222</v>
      </c>
      <c r="CN44" s="40">
        <f>$CK496</f>
        <v>79650.689964153004</v>
      </c>
      <c r="CO44" s="40">
        <f>$CK497</f>
        <v>79698.210706258207</v>
      </c>
      <c r="CP44" s="40">
        <f>$CK498</f>
        <v>79745.731448362989</v>
      </c>
      <c r="CQ44" s="40">
        <f>$CK499</f>
        <v>79793.252190468193</v>
      </c>
      <c r="CR44" s="40">
        <f>$CK500</f>
        <v>79840.77293257296</v>
      </c>
      <c r="CS44" s="40">
        <f>$CK501</f>
        <v>79888.293674678163</v>
      </c>
      <c r="CT44" s="40">
        <f>$CK502</f>
        <v>79937.448086236865</v>
      </c>
      <c r="CU44" s="40">
        <f>$CK503</f>
        <v>79986.60249779599</v>
      </c>
      <c r="CV44" s="40">
        <f>$CK504</f>
        <v>80035.756909354692</v>
      </c>
      <c r="CW44" s="40">
        <f>$CK505</f>
        <v>80084.911320913801</v>
      </c>
      <c r="CX44" s="40">
        <f>$CK506</f>
        <v>80134.065732472503</v>
      </c>
      <c r="CY44" s="63">
        <f t="shared" si="30"/>
        <v>79866.575390442958</v>
      </c>
      <c r="DA44" s="64">
        <v>1999</v>
      </c>
      <c r="DB44" s="64">
        <v>6</v>
      </c>
      <c r="DC44" s="68">
        <f>[4]ssr!$I21</f>
        <v>18970</v>
      </c>
      <c r="DD44" s="148">
        <f t="shared" si="22"/>
        <v>2037</v>
      </c>
    </row>
    <row r="45" spans="1:120" s="36" customFormat="1">
      <c r="A45" s="64">
        <v>1999</v>
      </c>
      <c r="B45" s="64">
        <v>7</v>
      </c>
      <c r="C45" s="5">
        <f t="shared" si="14"/>
        <v>1361351</v>
      </c>
      <c r="D45" s="5">
        <f>[2]RC!$E83</f>
        <v>1198682</v>
      </c>
      <c r="E45" s="5">
        <f>[2]CC!$E83</f>
        <v>140538</v>
      </c>
      <c r="F45" s="5">
        <f>[2]IC!$E83</f>
        <v>2621</v>
      </c>
      <c r="G45" s="5">
        <f>[2]SHL!$E83</f>
        <v>2089</v>
      </c>
      <c r="H45" s="5">
        <f>[2]SPA!$E83</f>
        <v>17421</v>
      </c>
      <c r="I45" s="153">
        <f>[4]ssr!$D22</f>
        <v>27678</v>
      </c>
      <c r="J45" s="35"/>
      <c r="K45" s="35"/>
      <c r="L45" s="35"/>
      <c r="M45" s="35"/>
      <c r="N45" s="35"/>
      <c r="O45" s="35"/>
      <c r="P45" s="35"/>
      <c r="R45" s="36">
        <f t="shared" si="24"/>
        <v>1999</v>
      </c>
      <c r="S45" s="36">
        <f t="shared" si="2"/>
        <v>7</v>
      </c>
      <c r="T45" s="37">
        <f t="shared" si="3"/>
        <v>12295</v>
      </c>
      <c r="U45" s="37">
        <f>[3]SEB!Q300</f>
        <v>10613</v>
      </c>
      <c r="V45" s="37">
        <f>[3]SEB!R300</f>
        <v>1439</v>
      </c>
      <c r="W45" s="37">
        <f>[3]SEB!S300</f>
        <v>4</v>
      </c>
      <c r="X45" s="37">
        <f>[3]SEB!T300</f>
        <v>18</v>
      </c>
      <c r="Y45" s="37">
        <f>[3]SEB!U300</f>
        <v>221</v>
      </c>
      <c r="AA45" s="41">
        <f t="shared" si="25"/>
        <v>1999</v>
      </c>
      <c r="AB45" s="39">
        <f t="shared" si="4"/>
        <v>7</v>
      </c>
      <c r="AC45" s="37">
        <f t="shared" si="15"/>
        <v>1349056</v>
      </c>
      <c r="AD45" s="37">
        <f t="shared" si="5"/>
        <v>1188069</v>
      </c>
      <c r="AE45" s="37">
        <f t="shared" si="6"/>
        <v>139099</v>
      </c>
      <c r="AF45" s="37">
        <f t="shared" si="7"/>
        <v>2617</v>
      </c>
      <c r="AG45" s="37">
        <f t="shared" si="8"/>
        <v>2071</v>
      </c>
      <c r="AH45" s="37">
        <f t="shared" si="9"/>
        <v>17200</v>
      </c>
      <c r="AJ45" s="41">
        <f t="shared" si="26"/>
        <v>1999</v>
      </c>
      <c r="AK45" s="41">
        <f t="shared" si="27"/>
        <v>7</v>
      </c>
      <c r="AL45" s="90"/>
      <c r="AM45" s="91"/>
      <c r="AN45" s="92"/>
      <c r="AO45" s="92"/>
      <c r="AP45" s="92"/>
      <c r="AQ45" s="92"/>
      <c r="AR45" s="93"/>
      <c r="AS45" s="93"/>
      <c r="AT45" s="93"/>
      <c r="AX45" s="40"/>
      <c r="AY45" s="64">
        <v>1999</v>
      </c>
      <c r="AZ45" s="64">
        <v>7</v>
      </c>
      <c r="BA45" s="68">
        <f t="shared" si="16"/>
        <v>1359262</v>
      </c>
      <c r="BB45" s="103">
        <f t="shared" si="19"/>
        <v>2038</v>
      </c>
      <c r="BC45" s="104">
        <f>$BA507</f>
        <v>2145815.2891436098</v>
      </c>
      <c r="BD45" s="40">
        <f>$BA508</f>
        <v>2147094.6322759599</v>
      </c>
      <c r="BE45" s="40">
        <f>$BA509</f>
        <v>2148357.9754083203</v>
      </c>
      <c r="BF45" s="40">
        <f>$BA510</f>
        <v>2149592.31854067</v>
      </c>
      <c r="BG45" s="40">
        <f>$BA511</f>
        <v>2150900.6616730299</v>
      </c>
      <c r="BH45" s="40">
        <f>$BA512</f>
        <v>2152124.0048053898</v>
      </c>
      <c r="BI45" s="40">
        <f>$BA513</f>
        <v>2153371.3479377399</v>
      </c>
      <c r="BJ45" s="104">
        <f>$BA514</f>
        <v>2154637.4706661701</v>
      </c>
      <c r="BK45" s="40">
        <f>$BA515</f>
        <v>2155852.5933945999</v>
      </c>
      <c r="BL45" s="40">
        <f>$BA516</f>
        <v>2157081.7161230301</v>
      </c>
      <c r="BM45" s="40">
        <f>$BA517</f>
        <v>2158321.8388514603</v>
      </c>
      <c r="BN45" s="40">
        <f>$BA518</f>
        <v>2159476.96157989</v>
      </c>
      <c r="BO45" s="63">
        <f t="shared" si="29"/>
        <v>2152718.9008666556</v>
      </c>
      <c r="BQ45" s="64">
        <v>1999</v>
      </c>
      <c r="BR45" s="64" t="str">
        <f t="shared" si="28"/>
        <v>Jul</v>
      </c>
      <c r="BS45" s="68">
        <f t="shared" si="17"/>
        <v>1198682</v>
      </c>
      <c r="BT45" s="146">
        <f t="shared" si="20"/>
        <v>2038</v>
      </c>
      <c r="BU45" s="37">
        <f>$BS507</f>
        <v>1909124.28914361</v>
      </c>
      <c r="BV45" s="37">
        <f>$BS508</f>
        <v>1910294.6322759599</v>
      </c>
      <c r="BW45" s="37">
        <f>$BS509</f>
        <v>1911464.9754083201</v>
      </c>
      <c r="BX45" s="37">
        <f>$BS510</f>
        <v>1912635.31854067</v>
      </c>
      <c r="BY45" s="37">
        <f>$BS511</f>
        <v>1913805.6616730299</v>
      </c>
      <c r="BZ45" s="37">
        <f>$BS512</f>
        <v>1914976.00480539</v>
      </c>
      <c r="CA45" s="37">
        <f>$BS513</f>
        <v>1916146.3479377399</v>
      </c>
      <c r="CB45" s="37">
        <f>$BS514</f>
        <v>1917254.4706661699</v>
      </c>
      <c r="CC45" s="37">
        <f>$BS515</f>
        <v>1918362.5933946001</v>
      </c>
      <c r="CD45" s="37">
        <f>$BS516</f>
        <v>1919470.7161230301</v>
      </c>
      <c r="CE45" s="37">
        <f>$BS517</f>
        <v>1920578.83885146</v>
      </c>
      <c r="CF45" s="37">
        <f>$BS518</f>
        <v>1921686.96157989</v>
      </c>
      <c r="CG45" s="63">
        <f t="shared" si="12"/>
        <v>1915483.4008666556</v>
      </c>
      <c r="CI45" s="64">
        <v>1999</v>
      </c>
      <c r="CJ45" s="64">
        <v>7</v>
      </c>
      <c r="CK45" s="68">
        <f t="shared" si="18"/>
        <v>27678</v>
      </c>
      <c r="CL45" s="101">
        <f t="shared" si="21"/>
        <v>2038</v>
      </c>
      <c r="CM45" s="40">
        <f>$CK507</f>
        <v>80183.220144031628</v>
      </c>
      <c r="CN45" s="40">
        <f>$CK508</f>
        <v>80232.37455559033</v>
      </c>
      <c r="CO45" s="40">
        <f>$CK509</f>
        <v>80281.528967149454</v>
      </c>
      <c r="CP45" s="40">
        <f>$CK510</f>
        <v>80330.683378708141</v>
      </c>
      <c r="CQ45" s="40">
        <f>$CK511</f>
        <v>80379.837790267266</v>
      </c>
      <c r="CR45" s="40">
        <f>$CK512</f>
        <v>80428.99220182639</v>
      </c>
      <c r="CS45" s="40">
        <f>$CK513</f>
        <v>80478.146613385077</v>
      </c>
      <c r="CT45" s="40">
        <f>$CK514</f>
        <v>80524.687767979136</v>
      </c>
      <c r="CU45" s="40">
        <f>$CK515</f>
        <v>80571.228922573209</v>
      </c>
      <c r="CV45" s="40">
        <f>$CK516</f>
        <v>80617.770077167268</v>
      </c>
      <c r="CW45" s="40">
        <f>$CK517</f>
        <v>80664.311231761327</v>
      </c>
      <c r="CX45" s="40">
        <f>$CK518</f>
        <v>80710.852386355386</v>
      </c>
      <c r="CY45" s="63">
        <f t="shared" si="30"/>
        <v>80450.302836399555</v>
      </c>
      <c r="DA45" s="64">
        <v>1999</v>
      </c>
      <c r="DB45" s="64">
        <v>7</v>
      </c>
      <c r="DC45" s="68">
        <f>[4]ssr!$I22</f>
        <v>20783</v>
      </c>
      <c r="DD45" s="148">
        <f t="shared" si="22"/>
        <v>2038</v>
      </c>
    </row>
    <row r="46" spans="1:120" s="36" customFormat="1">
      <c r="A46" s="64">
        <v>1999</v>
      </c>
      <c r="B46" s="64">
        <v>8</v>
      </c>
      <c r="C46" s="5">
        <f t="shared" si="14"/>
        <v>1366079</v>
      </c>
      <c r="D46" s="5">
        <f>[2]RC!$E84</f>
        <v>1202969</v>
      </c>
      <c r="E46" s="5">
        <f>[2]CC!$E84</f>
        <v>140954</v>
      </c>
      <c r="F46" s="5">
        <f>[2]IC!$E84</f>
        <v>2614</v>
      </c>
      <c r="G46" s="5">
        <f>[2]SHL!$E84</f>
        <v>2088</v>
      </c>
      <c r="H46" s="5">
        <f>[2]SPA!$E84</f>
        <v>17454</v>
      </c>
      <c r="I46" s="153">
        <f>[4]ssr!$D23</f>
        <v>28893</v>
      </c>
      <c r="J46" s="35"/>
      <c r="K46" s="35"/>
      <c r="L46" s="35"/>
      <c r="M46" s="35"/>
      <c r="N46" s="35"/>
      <c r="O46" s="35"/>
      <c r="P46" s="35"/>
      <c r="R46" s="36">
        <f t="shared" si="24"/>
        <v>1999</v>
      </c>
      <c r="S46" s="36">
        <f t="shared" si="2"/>
        <v>8</v>
      </c>
      <c r="T46" s="37">
        <f t="shared" si="3"/>
        <v>12266</v>
      </c>
      <c r="U46" s="37">
        <f>[3]SEB!Q301</f>
        <v>10598</v>
      </c>
      <c r="V46" s="37">
        <f>[3]SEB!R301</f>
        <v>1426</v>
      </c>
      <c r="W46" s="37">
        <f>[3]SEB!S301</f>
        <v>4</v>
      </c>
      <c r="X46" s="37">
        <f>[3]SEB!T301</f>
        <v>18</v>
      </c>
      <c r="Y46" s="37">
        <f>[3]SEB!U301</f>
        <v>220</v>
      </c>
      <c r="AA46" s="41">
        <f t="shared" si="25"/>
        <v>1999</v>
      </c>
      <c r="AB46" s="39">
        <f t="shared" si="4"/>
        <v>8</v>
      </c>
      <c r="AC46" s="37">
        <f t="shared" si="15"/>
        <v>1353813</v>
      </c>
      <c r="AD46" s="37">
        <f t="shared" si="5"/>
        <v>1192371</v>
      </c>
      <c r="AE46" s="37">
        <f t="shared" si="6"/>
        <v>139528</v>
      </c>
      <c r="AF46" s="37">
        <f t="shared" si="7"/>
        <v>2610</v>
      </c>
      <c r="AG46" s="37">
        <f t="shared" si="8"/>
        <v>2070</v>
      </c>
      <c r="AH46" s="37">
        <f t="shared" si="9"/>
        <v>17234</v>
      </c>
      <c r="AJ46" s="41">
        <f t="shared" si="26"/>
        <v>1999</v>
      </c>
      <c r="AK46" s="41">
        <f t="shared" si="27"/>
        <v>8</v>
      </c>
      <c r="AL46" s="90"/>
      <c r="AM46" s="91"/>
      <c r="AN46" s="92"/>
      <c r="AO46" s="92"/>
      <c r="AP46" s="92"/>
      <c r="AQ46" s="92"/>
      <c r="AR46" s="93"/>
      <c r="AS46" s="93"/>
      <c r="AT46" s="93"/>
      <c r="AX46" s="40"/>
      <c r="AY46" s="64">
        <v>1999</v>
      </c>
      <c r="AZ46" s="64">
        <v>8</v>
      </c>
      <c r="BA46" s="68">
        <f t="shared" si="16"/>
        <v>1363991</v>
      </c>
      <c r="BB46" s="103">
        <f t="shared" si="19"/>
        <v>2039</v>
      </c>
      <c r="BC46" s="104">
        <f>$BA519</f>
        <v>2160722.0843083197</v>
      </c>
      <c r="BD46" s="40">
        <f>$BA520</f>
        <v>2161930.2070367499</v>
      </c>
      <c r="BE46" s="40">
        <f>$BA521</f>
        <v>2163125.3297651801</v>
      </c>
      <c r="BF46" s="40">
        <f>$BA522</f>
        <v>2164287.4524936099</v>
      </c>
      <c r="BG46" s="40">
        <f>$BA523</f>
        <v>2165526.5752220401</v>
      </c>
      <c r="BH46" s="40">
        <f>$BA524</f>
        <v>2166679.6979504703</v>
      </c>
      <c r="BI46" s="40">
        <f>$BA525</f>
        <v>2167856.8206789</v>
      </c>
      <c r="BJ46" s="104">
        <f>$BA526</f>
        <v>2169169.0999256503</v>
      </c>
      <c r="BK46" s="40">
        <f>$BA527</f>
        <v>2170435.3791724099</v>
      </c>
      <c r="BL46" s="40">
        <f>$BA528</f>
        <v>2171718.6584191602</v>
      </c>
      <c r="BM46" s="40">
        <f>$BA529</f>
        <v>2173014.93766591</v>
      </c>
      <c r="BN46" s="40">
        <f>$BA530</f>
        <v>2174223.2169126701</v>
      </c>
      <c r="BO46" s="63">
        <f t="shared" si="29"/>
        <v>2167390.7882959228</v>
      </c>
      <c r="BQ46" s="64">
        <v>1999</v>
      </c>
      <c r="BR46" s="64" t="str">
        <f t="shared" si="28"/>
        <v>Aug</v>
      </c>
      <c r="BS46" s="68">
        <f t="shared" si="17"/>
        <v>1202969</v>
      </c>
      <c r="BT46" s="146">
        <f t="shared" si="20"/>
        <v>2039</v>
      </c>
      <c r="BU46" s="37">
        <f>$BS519</f>
        <v>1922795.08430832</v>
      </c>
      <c r="BV46" s="37">
        <f>$BS520</f>
        <v>1923903.2070367499</v>
      </c>
      <c r="BW46" s="37">
        <f>$BS521</f>
        <v>1925011.3297651799</v>
      </c>
      <c r="BX46" s="37">
        <f>$BS522</f>
        <v>1926119.4524936101</v>
      </c>
      <c r="BY46" s="37">
        <f>$BS523</f>
        <v>1927227.5752220401</v>
      </c>
      <c r="BZ46" s="37">
        <f>$BS524</f>
        <v>1928335.69795047</v>
      </c>
      <c r="CA46" s="37">
        <f>$BS525</f>
        <v>1929443.8206789</v>
      </c>
      <c r="CB46" s="37">
        <f>$BS526</f>
        <v>1930602.0999256501</v>
      </c>
      <c r="CC46" s="37">
        <f>$BS527</f>
        <v>1931760.3791724099</v>
      </c>
      <c r="CD46" s="37">
        <f>$BS528</f>
        <v>1932918.6584191599</v>
      </c>
      <c r="CE46" s="37">
        <f>$BS529</f>
        <v>1934076.93766591</v>
      </c>
      <c r="CF46" s="37">
        <f>$BS530</f>
        <v>1935235.2169126701</v>
      </c>
      <c r="CG46" s="63">
        <f>AVERAGE(BU46:CF46)</f>
        <v>1928952.4549625888</v>
      </c>
      <c r="CI46" s="64">
        <v>1999</v>
      </c>
      <c r="CJ46" s="64">
        <v>8</v>
      </c>
      <c r="CK46" s="68">
        <f t="shared" si="18"/>
        <v>28893</v>
      </c>
      <c r="CL46" s="101">
        <f t="shared" si="21"/>
        <v>2039</v>
      </c>
      <c r="CM46" s="40">
        <f>$CK519</f>
        <v>80757.393540949444</v>
      </c>
      <c r="CN46" s="40">
        <f>$CK520</f>
        <v>80803.934695543503</v>
      </c>
      <c r="CO46" s="40">
        <f>$CK521</f>
        <v>80850.475850137562</v>
      </c>
      <c r="CP46" s="40">
        <f>$CK522</f>
        <v>80897.017004731635</v>
      </c>
      <c r="CQ46" s="40">
        <f>$CK523</f>
        <v>80943.558159325694</v>
      </c>
      <c r="CR46" s="40">
        <f>$CK524</f>
        <v>80990.099313919753</v>
      </c>
      <c r="CS46" s="40">
        <f>$CK525</f>
        <v>81036.640468513811</v>
      </c>
      <c r="CT46" s="40">
        <f>$CK526</f>
        <v>81085.2881968773</v>
      </c>
      <c r="CU46" s="40">
        <f>$CK527</f>
        <v>81133.935925241225</v>
      </c>
      <c r="CV46" s="40">
        <f>$CK528</f>
        <v>81182.583653604728</v>
      </c>
      <c r="CW46" s="40">
        <f>$CK529</f>
        <v>81231.231381968231</v>
      </c>
      <c r="CX46" s="40">
        <f>$CK530</f>
        <v>81279.879110332142</v>
      </c>
      <c r="CY46" s="63">
        <f t="shared" si="30"/>
        <v>81016.003108428748</v>
      </c>
      <c r="DA46" s="64">
        <v>1999</v>
      </c>
      <c r="DB46" s="64">
        <v>8</v>
      </c>
      <c r="DC46" s="68">
        <f>[4]ssr!$I23</f>
        <v>21695</v>
      </c>
      <c r="DD46" s="148">
        <f t="shared" si="22"/>
        <v>2039</v>
      </c>
    </row>
    <row r="47" spans="1:120" s="36" customFormat="1">
      <c r="A47" s="64">
        <v>1999</v>
      </c>
      <c r="B47" s="64">
        <v>9</v>
      </c>
      <c r="C47" s="5">
        <f t="shared" si="14"/>
        <v>1368366</v>
      </c>
      <c r="D47" s="5">
        <f>[2]RC!$E85</f>
        <v>1205087</v>
      </c>
      <c r="E47" s="5">
        <f>[2]CC!$E85</f>
        <v>141045</v>
      </c>
      <c r="F47" s="5">
        <f>[2]IC!$E85</f>
        <v>2607</v>
      </c>
      <c r="G47" s="5">
        <f>[2]SHL!$E85</f>
        <v>2080</v>
      </c>
      <c r="H47" s="5">
        <f>[2]SPA!$E85</f>
        <v>17547</v>
      </c>
      <c r="I47" s="153">
        <f>[4]ssr!$D24</f>
        <v>28665</v>
      </c>
      <c r="J47" s="35"/>
      <c r="K47" s="35"/>
      <c r="L47" s="35"/>
      <c r="M47" s="35"/>
      <c r="N47" s="35"/>
      <c r="O47" s="35"/>
      <c r="P47" s="35"/>
      <c r="R47" s="36">
        <f t="shared" si="24"/>
        <v>1999</v>
      </c>
      <c r="S47" s="36">
        <f t="shared" si="2"/>
        <v>9</v>
      </c>
      <c r="T47" s="37">
        <f t="shared" si="3"/>
        <v>12282</v>
      </c>
      <c r="U47" s="37">
        <f>[3]SEB!Q302</f>
        <v>10612</v>
      </c>
      <c r="V47" s="37">
        <f>[3]SEB!R302</f>
        <v>1428</v>
      </c>
      <c r="W47" s="37">
        <f>[3]SEB!S302</f>
        <v>4</v>
      </c>
      <c r="X47" s="37">
        <f>[3]SEB!T302</f>
        <v>18</v>
      </c>
      <c r="Y47" s="37">
        <f>[3]SEB!U302</f>
        <v>220</v>
      </c>
      <c r="AA47" s="41">
        <f t="shared" si="25"/>
        <v>1999</v>
      </c>
      <c r="AB47" s="39">
        <f t="shared" si="4"/>
        <v>9</v>
      </c>
      <c r="AC47" s="37">
        <f t="shared" si="15"/>
        <v>1356084</v>
      </c>
      <c r="AD47" s="37">
        <f t="shared" si="5"/>
        <v>1194475</v>
      </c>
      <c r="AE47" s="37">
        <f t="shared" si="6"/>
        <v>139617</v>
      </c>
      <c r="AF47" s="37">
        <f t="shared" si="7"/>
        <v>2603</v>
      </c>
      <c r="AG47" s="37">
        <f t="shared" si="8"/>
        <v>2062</v>
      </c>
      <c r="AH47" s="37">
        <f t="shared" si="9"/>
        <v>17327</v>
      </c>
      <c r="AJ47" s="41">
        <f t="shared" si="26"/>
        <v>1999</v>
      </c>
      <c r="AK47" s="41">
        <f t="shared" si="27"/>
        <v>9</v>
      </c>
      <c r="AL47" s="90"/>
      <c r="AM47" s="91"/>
      <c r="AN47" s="92"/>
      <c r="AO47" s="92"/>
      <c r="AP47" s="92"/>
      <c r="AQ47" s="92"/>
      <c r="AR47" s="93"/>
      <c r="AS47" s="93"/>
      <c r="AT47" s="93"/>
      <c r="AX47" s="40"/>
      <c r="AY47" s="64">
        <v>1999</v>
      </c>
      <c r="AZ47" s="64">
        <v>9</v>
      </c>
      <c r="BA47" s="68">
        <f t="shared" si="16"/>
        <v>1366286</v>
      </c>
      <c r="BB47" s="103">
        <f t="shared" si="19"/>
        <v>2040</v>
      </c>
      <c r="BC47" s="104">
        <f>$BA531</f>
        <v>2175523.4961594203</v>
      </c>
      <c r="BD47" s="40">
        <f>$BA532</f>
        <v>2176787.7754061697</v>
      </c>
      <c r="BE47" s="40">
        <f>$BA533</f>
        <v>2178037.0546529302</v>
      </c>
      <c r="BF47" s="40">
        <f>$BA534</f>
        <v>2179254.3338996801</v>
      </c>
      <c r="BG47" s="40">
        <f>$BA535</f>
        <v>2180548.6131464299</v>
      </c>
      <c r="BH47" s="40">
        <f>$BA536</f>
        <v>2181756.8923931899</v>
      </c>
      <c r="BI47" s="40">
        <f>$BA537</f>
        <v>2182988.1716399398</v>
      </c>
      <c r="BJ47" s="104">
        <f>$BA538</f>
        <v>2183699.7291851304</v>
      </c>
      <c r="BK47" s="40">
        <f>$BA539</f>
        <v>2185016.1649502199</v>
      </c>
      <c r="BL47" s="40">
        <f>$BA540</f>
        <v>2186355.6007152898</v>
      </c>
      <c r="BM47" s="40">
        <f>$BA541</f>
        <v>2187706.0364803597</v>
      </c>
      <c r="BN47" s="40">
        <f>$BA542</f>
        <v>2188968.4722454501</v>
      </c>
      <c r="BO47" s="63">
        <f t="shared" si="29"/>
        <v>2182220.1950728507</v>
      </c>
      <c r="BQ47" s="64">
        <v>1999</v>
      </c>
      <c r="BR47" s="64" t="str">
        <f t="shared" si="28"/>
        <v>Sep</v>
      </c>
      <c r="BS47" s="68">
        <f t="shared" si="17"/>
        <v>1205087</v>
      </c>
      <c r="BT47" s="146">
        <f t="shared" si="20"/>
        <v>2040</v>
      </c>
      <c r="BU47" s="37">
        <f>$BS531</f>
        <v>1936393.4961594201</v>
      </c>
      <c r="BV47" s="37">
        <f>$BS532</f>
        <v>1937551.7754061699</v>
      </c>
      <c r="BW47" s="37">
        <f>$BS533</f>
        <v>1938710.05465293</v>
      </c>
      <c r="BX47" s="37">
        <f>$BS534</f>
        <v>1939868.3338996801</v>
      </c>
      <c r="BY47" s="37">
        <f>$BS535</f>
        <v>1941026.6131464301</v>
      </c>
      <c r="BZ47" s="37">
        <f>$BS536</f>
        <v>1942184.8923931899</v>
      </c>
      <c r="CA47" s="37">
        <f>$BS537</f>
        <v>1943343.17163994</v>
      </c>
      <c r="CB47" s="37">
        <f>$BS538</f>
        <v>1943949.7291851302</v>
      </c>
      <c r="CC47" s="37">
        <f>$BS539</f>
        <v>1945158.1649502197</v>
      </c>
      <c r="CD47" s="37">
        <f>$BS540</f>
        <v>1946366.6007152898</v>
      </c>
      <c r="CE47" s="37">
        <f>$BS541</f>
        <v>1947575.03648036</v>
      </c>
      <c r="CF47" s="37">
        <f>$BS542</f>
        <v>1948783.4722454501</v>
      </c>
      <c r="CG47" s="63">
        <f>AVERAGE(BU47:CF47)</f>
        <v>1942575.9450728509</v>
      </c>
      <c r="CI47" s="64">
        <v>1999</v>
      </c>
      <c r="CJ47" s="64">
        <v>9</v>
      </c>
      <c r="CK47" s="68">
        <f t="shared" si="18"/>
        <v>28665</v>
      </c>
      <c r="CL47" s="101">
        <f t="shared" si="21"/>
        <v>2040</v>
      </c>
      <c r="CM47" s="40">
        <f>$CK531</f>
        <v>81328.526838695645</v>
      </c>
      <c r="CN47" s="40">
        <f>$CK532</f>
        <v>81377.174567059148</v>
      </c>
      <c r="CO47" s="40">
        <f>$CK533</f>
        <v>81425.822295423059</v>
      </c>
      <c r="CP47" s="40">
        <f>$CK534</f>
        <v>81474.470023786562</v>
      </c>
      <c r="CQ47" s="40">
        <f>$CK535</f>
        <v>81523.117752150065</v>
      </c>
      <c r="CR47" s="40">
        <f>$CK536</f>
        <v>81571.76548051399</v>
      </c>
      <c r="CS47" s="40">
        <f>$CK537</f>
        <v>81620.413208877479</v>
      </c>
      <c r="CT47" s="40">
        <f>$CK538</f>
        <v>81645.888625775464</v>
      </c>
      <c r="CU47" s="40">
        <f>$CK539</f>
        <v>81696.642927909241</v>
      </c>
      <c r="CV47" s="40">
        <f>$CK540</f>
        <v>81747.397230042188</v>
      </c>
      <c r="CW47" s="40">
        <f>$CK541</f>
        <v>81798.151532175136</v>
      </c>
      <c r="CX47" s="40">
        <f>$CK542</f>
        <v>81848.905834308898</v>
      </c>
      <c r="CY47" s="63">
        <f t="shared" si="30"/>
        <v>81588.189693059743</v>
      </c>
      <c r="DA47" s="64">
        <v>1999</v>
      </c>
      <c r="DB47" s="64">
        <v>9</v>
      </c>
      <c r="DC47" s="68">
        <f>[4]ssr!$I24</f>
        <v>21905</v>
      </c>
      <c r="DD47" s="148">
        <f t="shared" si="22"/>
        <v>2040</v>
      </c>
    </row>
    <row r="48" spans="1:120" s="36" customFormat="1">
      <c r="A48" s="64">
        <v>1999</v>
      </c>
      <c r="B48" s="64">
        <v>10</v>
      </c>
      <c r="C48" s="5">
        <f t="shared" si="14"/>
        <v>1372855</v>
      </c>
      <c r="D48" s="5">
        <f>[2]RC!$E86</f>
        <v>1209031</v>
      </c>
      <c r="E48" s="5">
        <f>[2]CC!$E86</f>
        <v>141535</v>
      </c>
      <c r="F48" s="5">
        <f>[2]IC!$E86</f>
        <v>2601</v>
      </c>
      <c r="G48" s="5">
        <f>[2]SHL!$E86</f>
        <v>2086</v>
      </c>
      <c r="H48" s="5">
        <f>[2]SPA!$E86</f>
        <v>17602</v>
      </c>
      <c r="I48" s="153">
        <f>[4]ssr!$D25</f>
        <v>28242</v>
      </c>
      <c r="J48" s="35"/>
      <c r="K48" s="35"/>
      <c r="L48" s="35"/>
      <c r="M48" s="35"/>
      <c r="N48" s="35"/>
      <c r="O48" s="35"/>
      <c r="P48" s="35"/>
      <c r="R48" s="36">
        <f t="shared" si="24"/>
        <v>1999</v>
      </c>
      <c r="S48" s="36">
        <f t="shared" si="2"/>
        <v>10</v>
      </c>
      <c r="T48" s="37">
        <f t="shared" si="3"/>
        <v>12342</v>
      </c>
      <c r="U48" s="37">
        <f>[3]SEB!Q303</f>
        <v>10653</v>
      </c>
      <c r="V48" s="37">
        <f>[3]SEB!R303</f>
        <v>1448</v>
      </c>
      <c r="W48" s="37">
        <f>[3]SEB!S303</f>
        <v>4</v>
      </c>
      <c r="X48" s="37">
        <f>[3]SEB!T303</f>
        <v>19</v>
      </c>
      <c r="Y48" s="37">
        <f>[3]SEB!U303</f>
        <v>218</v>
      </c>
      <c r="AA48" s="41">
        <f t="shared" si="25"/>
        <v>1999</v>
      </c>
      <c r="AB48" s="39">
        <f t="shared" si="4"/>
        <v>10</v>
      </c>
      <c r="AC48" s="37">
        <f t="shared" si="15"/>
        <v>1360513</v>
      </c>
      <c r="AD48" s="37">
        <f t="shared" si="5"/>
        <v>1198378</v>
      </c>
      <c r="AE48" s="37">
        <f t="shared" si="6"/>
        <v>140087</v>
      </c>
      <c r="AF48" s="37">
        <f t="shared" si="7"/>
        <v>2597</v>
      </c>
      <c r="AG48" s="37">
        <f t="shared" si="8"/>
        <v>2067</v>
      </c>
      <c r="AH48" s="37">
        <f t="shared" si="9"/>
        <v>17384</v>
      </c>
      <c r="AJ48" s="41">
        <f t="shared" si="26"/>
        <v>1999</v>
      </c>
      <c r="AK48" s="41">
        <f t="shared" si="27"/>
        <v>10</v>
      </c>
      <c r="AL48" s="90"/>
      <c r="AM48" s="91"/>
      <c r="AN48" s="92"/>
      <c r="AO48" s="92"/>
      <c r="AP48" s="92"/>
      <c r="AQ48" s="92"/>
      <c r="AR48" s="93"/>
      <c r="AS48" s="93"/>
      <c r="AT48" s="93"/>
      <c r="AX48" s="40"/>
      <c r="AY48" s="64">
        <v>1999</v>
      </c>
      <c r="AZ48" s="64">
        <v>10</v>
      </c>
      <c r="BA48" s="68">
        <f t="shared" si="16"/>
        <v>1370769</v>
      </c>
      <c r="BQ48" s="64">
        <v>1999</v>
      </c>
      <c r="BR48" s="64" t="str">
        <f t="shared" si="28"/>
        <v>Oct</v>
      </c>
      <c r="BS48" s="68">
        <f t="shared" si="17"/>
        <v>1209031</v>
      </c>
      <c r="BU48" s="40"/>
      <c r="CF48" s="40"/>
      <c r="CG48" s="63"/>
      <c r="CI48" s="64">
        <v>1999</v>
      </c>
      <c r="CJ48" s="64">
        <v>10</v>
      </c>
      <c r="CK48" s="68">
        <f t="shared" si="18"/>
        <v>28242</v>
      </c>
      <c r="DA48" s="64">
        <v>1999</v>
      </c>
      <c r="DB48" s="64">
        <v>10</v>
      </c>
      <c r="DC48" s="68">
        <f>[4]ssr!$I25</f>
        <v>21433</v>
      </c>
    </row>
    <row r="49" spans="1:107" s="36" customFormat="1">
      <c r="A49" s="64">
        <v>1999</v>
      </c>
      <c r="B49" s="64">
        <v>11</v>
      </c>
      <c r="C49" s="5">
        <f t="shared" si="14"/>
        <v>1382845</v>
      </c>
      <c r="D49" s="5">
        <f>[2]RC!$E87</f>
        <v>1218613</v>
      </c>
      <c r="E49" s="5">
        <f>[2]CC!$E87</f>
        <v>141945</v>
      </c>
      <c r="F49" s="5">
        <f>[2]IC!$E87</f>
        <v>2596</v>
      </c>
      <c r="G49" s="5">
        <f>[2]SHL!$E87</f>
        <v>2073</v>
      </c>
      <c r="H49" s="5">
        <f>[2]SPA!$E87</f>
        <v>17618</v>
      </c>
      <c r="I49" s="153">
        <f>[4]ssr!$D26</f>
        <v>29250</v>
      </c>
      <c r="J49" s="35"/>
      <c r="K49" s="35"/>
      <c r="L49" s="35"/>
      <c r="M49" s="35"/>
      <c r="N49" s="35"/>
      <c r="O49" s="35"/>
      <c r="P49" s="35"/>
      <c r="R49" s="36">
        <f t="shared" si="24"/>
        <v>1999</v>
      </c>
      <c r="S49" s="36">
        <f t="shared" si="2"/>
        <v>11</v>
      </c>
      <c r="T49" s="37">
        <f t="shared" si="3"/>
        <v>12587</v>
      </c>
      <c r="U49" s="37">
        <f>[3]SEB!Q304</f>
        <v>10900</v>
      </c>
      <c r="V49" s="37">
        <f>[3]SEB!R304</f>
        <v>1446</v>
      </c>
      <c r="W49" s="37">
        <f>[3]SEB!S304</f>
        <v>4</v>
      </c>
      <c r="X49" s="37">
        <f>[3]SEB!T304</f>
        <v>18</v>
      </c>
      <c r="Y49" s="37">
        <f>[3]SEB!U304</f>
        <v>219</v>
      </c>
      <c r="AA49" s="41">
        <f t="shared" si="25"/>
        <v>1999</v>
      </c>
      <c r="AB49" s="39">
        <f t="shared" si="4"/>
        <v>11</v>
      </c>
      <c r="AC49" s="37">
        <f t="shared" si="15"/>
        <v>1370258</v>
      </c>
      <c r="AD49" s="37">
        <f t="shared" si="5"/>
        <v>1207713</v>
      </c>
      <c r="AE49" s="37">
        <f t="shared" si="6"/>
        <v>140499</v>
      </c>
      <c r="AF49" s="37">
        <f t="shared" si="7"/>
        <v>2592</v>
      </c>
      <c r="AG49" s="37">
        <f t="shared" si="8"/>
        <v>2055</v>
      </c>
      <c r="AH49" s="37">
        <f t="shared" si="9"/>
        <v>17399</v>
      </c>
      <c r="AJ49" s="41">
        <f t="shared" si="26"/>
        <v>1999</v>
      </c>
      <c r="AK49" s="41">
        <f t="shared" si="27"/>
        <v>11</v>
      </c>
      <c r="AL49" s="90"/>
      <c r="AM49" s="91"/>
      <c r="AN49" s="92"/>
      <c r="AO49" s="92"/>
      <c r="AP49" s="92"/>
      <c r="AQ49" s="92"/>
      <c r="AR49" s="93"/>
      <c r="AS49" s="93"/>
      <c r="AT49" s="93"/>
      <c r="AX49" s="40"/>
      <c r="AY49" s="64">
        <v>1999</v>
      </c>
      <c r="AZ49" s="64">
        <v>11</v>
      </c>
      <c r="BA49" s="68">
        <f t="shared" si="16"/>
        <v>1380772</v>
      </c>
      <c r="BN49" s="40"/>
      <c r="BQ49" s="64">
        <v>1999</v>
      </c>
      <c r="BR49" s="64" t="str">
        <f t="shared" si="28"/>
        <v>Nov</v>
      </c>
      <c r="BS49" s="68">
        <f t="shared" si="17"/>
        <v>1218613</v>
      </c>
      <c r="BU49" s="40"/>
      <c r="CF49" s="40"/>
      <c r="CI49" s="64">
        <v>1999</v>
      </c>
      <c r="CJ49" s="64">
        <v>11</v>
      </c>
      <c r="CK49" s="68">
        <f t="shared" si="18"/>
        <v>29250</v>
      </c>
      <c r="DA49" s="64">
        <v>1999</v>
      </c>
      <c r="DB49" s="64">
        <v>11</v>
      </c>
      <c r="DC49" s="68">
        <f>[4]ssr!$I26</f>
        <v>16821</v>
      </c>
    </row>
    <row r="50" spans="1:107" s="36" customFormat="1">
      <c r="A50" s="64">
        <v>1999</v>
      </c>
      <c r="B50" s="64">
        <v>12</v>
      </c>
      <c r="C50" s="5">
        <f t="shared" si="14"/>
        <v>1391540</v>
      </c>
      <c r="D50" s="5">
        <f>[2]RC!$E88</f>
        <v>1226748</v>
      </c>
      <c r="E50" s="5">
        <f>[2]CC!$E88</f>
        <v>142413</v>
      </c>
      <c r="F50" s="5">
        <f>[2]IC!$E88</f>
        <v>2580</v>
      </c>
      <c r="G50" s="5">
        <f>[2]SHL!$E88</f>
        <v>2074</v>
      </c>
      <c r="H50" s="5">
        <f>[2]SPA!$E88</f>
        <v>17725</v>
      </c>
      <c r="I50" s="153">
        <f>[4]ssr!$D27</f>
        <v>28465</v>
      </c>
      <c r="J50" s="43"/>
      <c r="K50" s="35"/>
      <c r="L50" s="35"/>
      <c r="M50" s="35"/>
      <c r="N50" s="35"/>
      <c r="O50" s="35"/>
      <c r="P50" s="35"/>
      <c r="Q50" s="42"/>
      <c r="R50" s="36">
        <f t="shared" si="24"/>
        <v>1999</v>
      </c>
      <c r="S50" s="36">
        <f t="shared" si="2"/>
        <v>12</v>
      </c>
      <c r="T50" s="37">
        <f t="shared" si="3"/>
        <v>12834</v>
      </c>
      <c r="U50" s="37">
        <f>[3]SEB!Q305</f>
        <v>11131</v>
      </c>
      <c r="V50" s="37">
        <f>[3]SEB!R305</f>
        <v>1458</v>
      </c>
      <c r="W50" s="37">
        <f>[3]SEB!S305</f>
        <v>4</v>
      </c>
      <c r="X50" s="37">
        <f>[3]SEB!T305</f>
        <v>18</v>
      </c>
      <c r="Y50" s="37">
        <f>[3]SEB!U305</f>
        <v>223</v>
      </c>
      <c r="Z50" s="42"/>
      <c r="AA50" s="41">
        <f t="shared" si="25"/>
        <v>1999</v>
      </c>
      <c r="AB50" s="39">
        <f t="shared" si="4"/>
        <v>12</v>
      </c>
      <c r="AC50" s="37">
        <f t="shared" si="15"/>
        <v>1378706</v>
      </c>
      <c r="AD50" s="37">
        <f t="shared" si="5"/>
        <v>1215617</v>
      </c>
      <c r="AE50" s="37">
        <f t="shared" si="6"/>
        <v>140955</v>
      </c>
      <c r="AF50" s="37">
        <f t="shared" si="7"/>
        <v>2576</v>
      </c>
      <c r="AG50" s="37">
        <f t="shared" si="8"/>
        <v>2056</v>
      </c>
      <c r="AH50" s="37">
        <f t="shared" si="9"/>
        <v>17502</v>
      </c>
      <c r="AJ50" s="41">
        <f t="shared" si="26"/>
        <v>1999</v>
      </c>
      <c r="AK50" s="41">
        <f t="shared" si="27"/>
        <v>12</v>
      </c>
      <c r="AL50" s="90"/>
      <c r="AM50" s="91"/>
      <c r="AN50" s="92"/>
      <c r="AO50" s="92"/>
      <c r="AP50" s="92"/>
      <c r="AQ50" s="92"/>
      <c r="AR50" s="93"/>
      <c r="AS50" s="93"/>
      <c r="AT50" s="93"/>
      <c r="AX50" s="40"/>
      <c r="AY50" s="64">
        <v>1999</v>
      </c>
      <c r="AZ50" s="64">
        <v>12</v>
      </c>
      <c r="BA50" s="68">
        <f t="shared" si="16"/>
        <v>1389466</v>
      </c>
      <c r="BN50" s="40"/>
      <c r="BQ50" s="64">
        <v>1999</v>
      </c>
      <c r="BR50" s="64" t="str">
        <f t="shared" si="28"/>
        <v>Dec</v>
      </c>
      <c r="BS50" s="68">
        <f t="shared" si="17"/>
        <v>1226748</v>
      </c>
      <c r="BU50" s="40"/>
      <c r="CF50" s="40"/>
      <c r="CI50" s="64">
        <v>1999</v>
      </c>
      <c r="CJ50" s="64">
        <v>12</v>
      </c>
      <c r="CK50" s="68">
        <f t="shared" si="18"/>
        <v>28465</v>
      </c>
      <c r="DA50" s="64">
        <v>1999</v>
      </c>
      <c r="DB50" s="64">
        <v>12</v>
      </c>
      <c r="DC50" s="68">
        <f>[4]ssr!$I27</f>
        <v>10487</v>
      </c>
    </row>
    <row r="51" spans="1:107" s="36" customFormat="1">
      <c r="A51" s="64">
        <v>2000</v>
      </c>
      <c r="B51" s="64">
        <v>1</v>
      </c>
      <c r="C51" s="5">
        <f t="shared" si="14"/>
        <v>1398686</v>
      </c>
      <c r="D51" s="5">
        <f>[2]RC!$E89</f>
        <v>1233833</v>
      </c>
      <c r="E51" s="5">
        <f>[2]CC!$E89</f>
        <v>142455</v>
      </c>
      <c r="F51" s="5">
        <f>[2]IC!$E89</f>
        <v>2572</v>
      </c>
      <c r="G51" s="5">
        <f>[2]SHL!$E89</f>
        <v>2085</v>
      </c>
      <c r="H51" s="5">
        <f>[2]SPA!$E89</f>
        <v>17741</v>
      </c>
      <c r="I51" s="153">
        <f>[4]ssr!$D28</f>
        <v>25506</v>
      </c>
      <c r="J51" s="35"/>
      <c r="K51" s="35"/>
      <c r="L51" s="43"/>
      <c r="M51" s="35"/>
      <c r="N51" s="35"/>
      <c r="O51" s="35"/>
      <c r="P51" s="35"/>
      <c r="R51" s="36">
        <f t="shared" si="24"/>
        <v>2000</v>
      </c>
      <c r="S51" s="36">
        <f t="shared" si="2"/>
        <v>1</v>
      </c>
      <c r="T51" s="37">
        <f t="shared" si="3"/>
        <v>13016</v>
      </c>
      <c r="U51" s="37">
        <f>[3]SEB!Q306</f>
        <v>11309</v>
      </c>
      <c r="V51" s="37">
        <f>[3]SEB!R306</f>
        <v>1465</v>
      </c>
      <c r="W51" s="37">
        <f>[3]SEB!S306</f>
        <v>4</v>
      </c>
      <c r="X51" s="37">
        <f>[3]SEB!T306</f>
        <v>18</v>
      </c>
      <c r="Y51" s="37">
        <f>[3]SEB!U306</f>
        <v>220</v>
      </c>
      <c r="AA51" s="41">
        <f t="shared" si="25"/>
        <v>2000</v>
      </c>
      <c r="AB51" s="39">
        <f t="shared" si="4"/>
        <v>1</v>
      </c>
      <c r="AC51" s="37">
        <f t="shared" si="15"/>
        <v>1385670</v>
      </c>
      <c r="AD51" s="37">
        <f t="shared" si="5"/>
        <v>1222524</v>
      </c>
      <c r="AE51" s="37">
        <f t="shared" si="6"/>
        <v>140990</v>
      </c>
      <c r="AF51" s="37">
        <f t="shared" si="7"/>
        <v>2568</v>
      </c>
      <c r="AG51" s="37">
        <f t="shared" si="8"/>
        <v>2067</v>
      </c>
      <c r="AH51" s="37">
        <f t="shared" si="9"/>
        <v>17521</v>
      </c>
      <c r="AJ51" s="41">
        <f t="shared" si="26"/>
        <v>2000</v>
      </c>
      <c r="AK51" s="41">
        <f t="shared" si="27"/>
        <v>1</v>
      </c>
      <c r="AL51" s="90"/>
      <c r="AM51" s="91"/>
      <c r="AN51" s="92"/>
      <c r="AO51" s="92"/>
      <c r="AP51" s="92"/>
      <c r="AQ51" s="92"/>
      <c r="AR51" s="93"/>
      <c r="AS51" s="93"/>
      <c r="AT51" s="93"/>
      <c r="AX51" s="40"/>
      <c r="AY51" s="64">
        <v>2000</v>
      </c>
      <c r="AZ51" s="64">
        <v>1</v>
      </c>
      <c r="BA51" s="68">
        <f t="shared" si="16"/>
        <v>1396601</v>
      </c>
      <c r="BN51" s="40"/>
      <c r="BQ51" s="64">
        <v>2000</v>
      </c>
      <c r="BR51" s="64" t="str">
        <f t="shared" si="28"/>
        <v>Jan</v>
      </c>
      <c r="BS51" s="68">
        <f t="shared" si="17"/>
        <v>1233833</v>
      </c>
      <c r="BU51" s="40"/>
      <c r="CF51" s="40"/>
      <c r="CI51" s="64">
        <v>2000</v>
      </c>
      <c r="CJ51" s="64">
        <v>1</v>
      </c>
      <c r="CK51" s="68">
        <f t="shared" si="18"/>
        <v>25506</v>
      </c>
      <c r="DA51" s="64">
        <v>2000</v>
      </c>
      <c r="DB51" s="64">
        <v>1</v>
      </c>
      <c r="DC51" s="68">
        <f>[4]ssr!$I28</f>
        <v>7784</v>
      </c>
    </row>
    <row r="52" spans="1:107" s="36" customFormat="1">
      <c r="A52" s="64">
        <v>2000</v>
      </c>
      <c r="B52" s="64">
        <v>2</v>
      </c>
      <c r="C52" s="5">
        <f t="shared" si="14"/>
        <v>1404815</v>
      </c>
      <c r="D52" s="5">
        <f>[2]RC!$E90</f>
        <v>1239587</v>
      </c>
      <c r="E52" s="5">
        <f>[2]CC!$E90</f>
        <v>142712</v>
      </c>
      <c r="F52" s="5">
        <f>[2]IC!$E90</f>
        <v>2610</v>
      </c>
      <c r="G52" s="5">
        <f>[2]SHL!$E90</f>
        <v>2085</v>
      </c>
      <c r="H52" s="5">
        <f>[2]SPA!$E90</f>
        <v>17821</v>
      </c>
      <c r="I52" s="153">
        <f>[4]ssr!$D29</f>
        <v>28629</v>
      </c>
      <c r="J52" s="35"/>
      <c r="K52" s="35"/>
      <c r="L52" s="35"/>
      <c r="M52" s="35"/>
      <c r="N52" s="35"/>
      <c r="O52" s="35"/>
      <c r="P52" s="35"/>
      <c r="R52" s="36">
        <f t="shared" si="24"/>
        <v>2000</v>
      </c>
      <c r="S52" s="36">
        <f t="shared" si="2"/>
        <v>2</v>
      </c>
      <c r="T52" s="37">
        <f t="shared" si="3"/>
        <v>13100</v>
      </c>
      <c r="U52" s="37">
        <f>[3]SEB!Q307</f>
        <v>11402</v>
      </c>
      <c r="V52" s="37">
        <f>[3]SEB!R307</f>
        <v>1460</v>
      </c>
      <c r="W52" s="37">
        <f>[3]SEB!S307</f>
        <v>4</v>
      </c>
      <c r="X52" s="37">
        <f>[3]SEB!T307</f>
        <v>18</v>
      </c>
      <c r="Y52" s="37">
        <f>[3]SEB!U307</f>
        <v>216</v>
      </c>
      <c r="AA52" s="41">
        <f t="shared" si="25"/>
        <v>2000</v>
      </c>
      <c r="AB52" s="39">
        <f t="shared" si="4"/>
        <v>2</v>
      </c>
      <c r="AC52" s="37">
        <f t="shared" si="15"/>
        <v>1391715</v>
      </c>
      <c r="AD52" s="37">
        <f t="shared" si="5"/>
        <v>1228185</v>
      </c>
      <c r="AE52" s="37">
        <f t="shared" si="6"/>
        <v>141252</v>
      </c>
      <c r="AF52" s="37">
        <f t="shared" si="7"/>
        <v>2606</v>
      </c>
      <c r="AG52" s="37">
        <f t="shared" si="8"/>
        <v>2067</v>
      </c>
      <c r="AH52" s="37">
        <f t="shared" si="9"/>
        <v>17605</v>
      </c>
      <c r="AJ52" s="41">
        <f t="shared" si="26"/>
        <v>2000</v>
      </c>
      <c r="AK52" s="41">
        <f t="shared" si="27"/>
        <v>2</v>
      </c>
      <c r="AL52" s="90"/>
      <c r="AM52" s="91"/>
      <c r="AN52" s="92"/>
      <c r="AO52" s="92"/>
      <c r="AP52" s="92"/>
      <c r="AQ52" s="92"/>
      <c r="AR52" s="93"/>
      <c r="AS52" s="93"/>
      <c r="AT52" s="93"/>
      <c r="AX52" s="40"/>
      <c r="AY52" s="64">
        <v>2000</v>
      </c>
      <c r="AZ52" s="64">
        <v>2</v>
      </c>
      <c r="BA52" s="68">
        <f t="shared" si="16"/>
        <v>1402730</v>
      </c>
      <c r="BN52" s="40"/>
      <c r="BQ52" s="64">
        <v>2000</v>
      </c>
      <c r="BR52" s="64" t="str">
        <f t="shared" si="28"/>
        <v>Feb</v>
      </c>
      <c r="BS52" s="68">
        <f t="shared" si="17"/>
        <v>1239587</v>
      </c>
      <c r="BU52" s="40"/>
      <c r="CF52" s="40"/>
      <c r="CI52" s="64">
        <v>2000</v>
      </c>
      <c r="CJ52" s="64">
        <v>2</v>
      </c>
      <c r="CK52" s="68">
        <f t="shared" si="18"/>
        <v>28629</v>
      </c>
      <c r="CX52" s="40"/>
      <c r="DA52" s="64">
        <v>2000</v>
      </c>
      <c r="DB52" s="64">
        <v>2</v>
      </c>
      <c r="DC52" s="68">
        <f>[4]ssr!$I29</f>
        <v>3746</v>
      </c>
    </row>
    <row r="53" spans="1:107" s="36" customFormat="1">
      <c r="A53" s="64">
        <v>2000</v>
      </c>
      <c r="B53" s="64">
        <v>3</v>
      </c>
      <c r="C53" s="5">
        <f t="shared" si="14"/>
        <v>1408274</v>
      </c>
      <c r="D53" s="5">
        <f>[2]RC!$E91</f>
        <v>1242839</v>
      </c>
      <c r="E53" s="5">
        <f>[2]CC!$E91</f>
        <v>143007</v>
      </c>
      <c r="F53" s="5">
        <f>[2]IC!$E91</f>
        <v>2557</v>
      </c>
      <c r="G53" s="5">
        <f>[2]SHL!$E91</f>
        <v>2078</v>
      </c>
      <c r="H53" s="5">
        <f>[2]SPA!$E91</f>
        <v>17793</v>
      </c>
      <c r="I53" s="153">
        <f>[4]ssr!$D30</f>
        <v>27982</v>
      </c>
      <c r="J53" s="35"/>
      <c r="K53" s="35"/>
      <c r="L53" s="35"/>
      <c r="M53" s="35"/>
      <c r="N53" s="35"/>
      <c r="O53" s="35"/>
      <c r="P53" s="35"/>
      <c r="R53" s="36">
        <f t="shared" si="24"/>
        <v>2000</v>
      </c>
      <c r="S53" s="36">
        <f t="shared" si="2"/>
        <v>3</v>
      </c>
      <c r="T53" s="37">
        <f t="shared" si="3"/>
        <v>13124</v>
      </c>
      <c r="U53" s="37">
        <f>[3]SEB!Q308</f>
        <v>11425</v>
      </c>
      <c r="V53" s="37">
        <f>[3]SEB!R308</f>
        <v>1462</v>
      </c>
      <c r="W53" s="37">
        <f>[3]SEB!S308</f>
        <v>4</v>
      </c>
      <c r="X53" s="37">
        <f>[3]SEB!T308</f>
        <v>18</v>
      </c>
      <c r="Y53" s="37">
        <f>[3]SEB!U308</f>
        <v>215</v>
      </c>
      <c r="AA53" s="41">
        <f t="shared" si="25"/>
        <v>2000</v>
      </c>
      <c r="AB53" s="39">
        <f t="shared" si="4"/>
        <v>3</v>
      </c>
      <c r="AC53" s="37">
        <f t="shared" si="15"/>
        <v>1395150</v>
      </c>
      <c r="AD53" s="37">
        <f t="shared" si="5"/>
        <v>1231414</v>
      </c>
      <c r="AE53" s="37">
        <f t="shared" si="6"/>
        <v>141545</v>
      </c>
      <c r="AF53" s="37">
        <f t="shared" si="7"/>
        <v>2553</v>
      </c>
      <c r="AG53" s="37">
        <f t="shared" si="8"/>
        <v>2060</v>
      </c>
      <c r="AH53" s="37">
        <f t="shared" si="9"/>
        <v>17578</v>
      </c>
      <c r="AJ53" s="41">
        <f t="shared" si="26"/>
        <v>2000</v>
      </c>
      <c r="AK53" s="41">
        <f t="shared" si="27"/>
        <v>3</v>
      </c>
      <c r="AL53" s="90"/>
      <c r="AM53" s="91"/>
      <c r="AN53" s="92"/>
      <c r="AO53" s="92"/>
      <c r="AP53" s="92"/>
      <c r="AQ53" s="92"/>
      <c r="AR53" s="93"/>
      <c r="AS53" s="93"/>
      <c r="AT53" s="93"/>
      <c r="AX53" s="40"/>
      <c r="AY53" s="64">
        <v>2000</v>
      </c>
      <c r="AZ53" s="64">
        <v>3</v>
      </c>
      <c r="BA53" s="68">
        <f t="shared" si="16"/>
        <v>1406196</v>
      </c>
      <c r="BN53" s="40"/>
      <c r="BQ53" s="64">
        <v>2000</v>
      </c>
      <c r="BR53" s="64" t="str">
        <f t="shared" si="28"/>
        <v>Mar</v>
      </c>
      <c r="BS53" s="68">
        <f t="shared" si="17"/>
        <v>1242839</v>
      </c>
      <c r="BU53" s="40"/>
      <c r="CF53" s="40"/>
      <c r="CI53" s="64">
        <v>2000</v>
      </c>
      <c r="CJ53" s="64">
        <v>3</v>
      </c>
      <c r="CK53" s="68">
        <f t="shared" si="18"/>
        <v>27982</v>
      </c>
      <c r="CX53" s="40"/>
      <c r="DA53" s="64">
        <v>2000</v>
      </c>
      <c r="DB53" s="64">
        <v>3</v>
      </c>
      <c r="DC53" s="68">
        <f>[4]ssr!$I30</f>
        <v>5000</v>
      </c>
    </row>
    <row r="54" spans="1:107" s="36" customFormat="1">
      <c r="A54" s="64">
        <v>2000</v>
      </c>
      <c r="B54" s="64">
        <v>4</v>
      </c>
      <c r="C54" s="5">
        <f t="shared" si="14"/>
        <v>1404435</v>
      </c>
      <c r="D54" s="5">
        <f>[2]RC!$E92</f>
        <v>1238547</v>
      </c>
      <c r="E54" s="5">
        <f>[2]CC!$E92</f>
        <v>143387</v>
      </c>
      <c r="F54" s="5">
        <f>[2]IC!$E92</f>
        <v>2548</v>
      </c>
      <c r="G54" s="5">
        <f>[2]SHL!$E92</f>
        <v>2078</v>
      </c>
      <c r="H54" s="5">
        <f>[2]SPA!$E92</f>
        <v>17875</v>
      </c>
      <c r="I54" s="153">
        <f>[4]ssr!$D31</f>
        <v>30392</v>
      </c>
      <c r="J54" s="35"/>
      <c r="K54" s="49"/>
      <c r="L54" s="35"/>
      <c r="M54" s="35"/>
      <c r="N54" s="35"/>
      <c r="O54" s="35"/>
      <c r="P54" s="35"/>
      <c r="R54" s="36">
        <f t="shared" si="24"/>
        <v>2000</v>
      </c>
      <c r="S54" s="36">
        <f t="shared" si="2"/>
        <v>4</v>
      </c>
      <c r="T54" s="37">
        <f t="shared" si="3"/>
        <v>12855</v>
      </c>
      <c r="U54" s="37">
        <f>[3]SEB!Q309</f>
        <v>11155</v>
      </c>
      <c r="V54" s="37">
        <f>[3]SEB!R309</f>
        <v>1463</v>
      </c>
      <c r="W54" s="37">
        <f>[3]SEB!S309</f>
        <v>4</v>
      </c>
      <c r="X54" s="37">
        <f>[3]SEB!T309</f>
        <v>18</v>
      </c>
      <c r="Y54" s="37">
        <f>[3]SEB!U309</f>
        <v>215</v>
      </c>
      <c r="AA54" s="41">
        <f t="shared" si="25"/>
        <v>2000</v>
      </c>
      <c r="AB54" s="39">
        <f t="shared" si="4"/>
        <v>4</v>
      </c>
      <c r="AC54" s="37">
        <f t="shared" si="15"/>
        <v>1391580</v>
      </c>
      <c r="AD54" s="37">
        <f t="shared" si="5"/>
        <v>1227392</v>
      </c>
      <c r="AE54" s="37">
        <f t="shared" si="6"/>
        <v>141924</v>
      </c>
      <c r="AF54" s="37">
        <f t="shared" si="7"/>
        <v>2544</v>
      </c>
      <c r="AG54" s="37">
        <f t="shared" si="8"/>
        <v>2060</v>
      </c>
      <c r="AH54" s="37">
        <f t="shared" si="9"/>
        <v>17660</v>
      </c>
      <c r="AJ54" s="41">
        <f t="shared" si="26"/>
        <v>2000</v>
      </c>
      <c r="AK54" s="41">
        <f t="shared" si="27"/>
        <v>4</v>
      </c>
      <c r="AL54" s="90"/>
      <c r="AM54" s="91"/>
      <c r="AN54" s="92"/>
      <c r="AO54" s="92"/>
      <c r="AP54" s="92"/>
      <c r="AQ54" s="92"/>
      <c r="AR54" s="93"/>
      <c r="AS54" s="93"/>
      <c r="AT54" s="93"/>
      <c r="AX54" s="40"/>
      <c r="AY54" s="64">
        <v>2000</v>
      </c>
      <c r="AZ54" s="64">
        <v>4</v>
      </c>
      <c r="BA54" s="68">
        <f t="shared" si="16"/>
        <v>1402357</v>
      </c>
      <c r="BN54" s="40"/>
      <c r="BQ54" s="64">
        <v>2000</v>
      </c>
      <c r="BR54" s="64" t="str">
        <f t="shared" si="28"/>
        <v>Apr</v>
      </c>
      <c r="BS54" s="68">
        <f t="shared" si="17"/>
        <v>1238547</v>
      </c>
      <c r="BU54" s="40"/>
      <c r="CF54" s="40"/>
      <c r="CI54" s="64">
        <v>2000</v>
      </c>
      <c r="CJ54" s="64">
        <v>4</v>
      </c>
      <c r="CK54" s="68">
        <f t="shared" si="18"/>
        <v>30392</v>
      </c>
      <c r="CX54" s="40"/>
      <c r="DA54" s="64">
        <v>2000</v>
      </c>
      <c r="DB54" s="64">
        <v>4</v>
      </c>
      <c r="DC54" s="68">
        <f>[4]ssr!$I31</f>
        <v>7045</v>
      </c>
    </row>
    <row r="55" spans="1:107" s="30" customFormat="1">
      <c r="A55" s="64">
        <v>2000</v>
      </c>
      <c r="B55" s="64">
        <v>5</v>
      </c>
      <c r="C55" s="5">
        <f t="shared" si="14"/>
        <v>1397628</v>
      </c>
      <c r="D55" s="5">
        <f>[2]RC!$E93</f>
        <v>1231447</v>
      </c>
      <c r="E55" s="5">
        <f>[2]CC!$E93</f>
        <v>143619</v>
      </c>
      <c r="F55" s="5">
        <f>[2]IC!$E93</f>
        <v>2536</v>
      </c>
      <c r="G55" s="5">
        <f>[2]SHL!$E93</f>
        <v>2083</v>
      </c>
      <c r="H55" s="5">
        <f>[2]SPA!$E93</f>
        <v>17943</v>
      </c>
      <c r="I55" s="153">
        <f>[4]ssr!$D32</f>
        <v>32921</v>
      </c>
      <c r="J55" s="29"/>
      <c r="K55" s="49"/>
      <c r="L55" s="29"/>
      <c r="M55" s="29"/>
      <c r="N55" s="29"/>
      <c r="O55" s="29"/>
      <c r="P55" s="29"/>
      <c r="R55" s="36">
        <f t="shared" si="24"/>
        <v>2000</v>
      </c>
      <c r="S55" s="36">
        <f t="shared" si="2"/>
        <v>5</v>
      </c>
      <c r="T55" s="37">
        <f t="shared" si="3"/>
        <v>12510</v>
      </c>
      <c r="U55" s="37">
        <f>[3]SEB!Q310</f>
        <v>10805</v>
      </c>
      <c r="V55" s="37">
        <f>[3]SEB!R310</f>
        <v>1469</v>
      </c>
      <c r="W55" s="37">
        <f>[3]SEB!S310</f>
        <v>4</v>
      </c>
      <c r="X55" s="37">
        <f>[3]SEB!T310</f>
        <v>18</v>
      </c>
      <c r="Y55" s="37">
        <f>[3]SEB!U310</f>
        <v>214</v>
      </c>
      <c r="AA55" s="41">
        <f t="shared" si="25"/>
        <v>2000</v>
      </c>
      <c r="AB55" s="39">
        <f t="shared" si="4"/>
        <v>5</v>
      </c>
      <c r="AC55" s="37">
        <f t="shared" si="15"/>
        <v>1385118</v>
      </c>
      <c r="AD55" s="37">
        <f t="shared" si="5"/>
        <v>1220642</v>
      </c>
      <c r="AE55" s="37">
        <f t="shared" si="6"/>
        <v>142150</v>
      </c>
      <c r="AF55" s="37">
        <f t="shared" si="7"/>
        <v>2532</v>
      </c>
      <c r="AG55" s="37">
        <f t="shared" si="8"/>
        <v>2065</v>
      </c>
      <c r="AH55" s="37">
        <f t="shared" si="9"/>
        <v>17729</v>
      </c>
      <c r="AJ55" s="41">
        <f t="shared" si="26"/>
        <v>2000</v>
      </c>
      <c r="AK55" s="41">
        <f t="shared" si="27"/>
        <v>5</v>
      </c>
      <c r="AL55" s="90"/>
      <c r="AM55" s="91"/>
      <c r="AN55" s="92"/>
      <c r="AO55" s="92"/>
      <c r="AP55" s="92"/>
      <c r="AQ55" s="92"/>
      <c r="AR55" s="93"/>
      <c r="AS55" s="93"/>
      <c r="AT55" s="93"/>
      <c r="AX55" s="40"/>
      <c r="AY55" s="64">
        <v>2000</v>
      </c>
      <c r="AZ55" s="64">
        <v>5</v>
      </c>
      <c r="BA55" s="68">
        <f t="shared" si="16"/>
        <v>1395545</v>
      </c>
      <c r="BN55" s="40"/>
      <c r="BQ55" s="64">
        <v>2000</v>
      </c>
      <c r="BR55" s="64" t="str">
        <f t="shared" si="28"/>
        <v>May</v>
      </c>
      <c r="BS55" s="68">
        <f t="shared" si="17"/>
        <v>1231447</v>
      </c>
      <c r="CF55" s="40"/>
      <c r="CI55" s="64">
        <v>2000</v>
      </c>
      <c r="CJ55" s="64">
        <v>5</v>
      </c>
      <c r="CK55" s="68">
        <f t="shared" si="18"/>
        <v>32921</v>
      </c>
      <c r="CX55" s="40"/>
      <c r="DA55" s="64">
        <v>2000</v>
      </c>
      <c r="DB55" s="64">
        <v>5</v>
      </c>
      <c r="DC55" s="68">
        <f>[4]ssr!$I32</f>
        <v>17221</v>
      </c>
    </row>
    <row r="56" spans="1:107" s="30" customFormat="1">
      <c r="A56" s="64">
        <v>2000</v>
      </c>
      <c r="B56" s="64">
        <v>6</v>
      </c>
      <c r="C56" s="5">
        <f t="shared" si="14"/>
        <v>1397838</v>
      </c>
      <c r="D56" s="5">
        <f>[2]RC!$E94</f>
        <v>1231373</v>
      </c>
      <c r="E56" s="5">
        <f>[2]CC!$E94</f>
        <v>143894</v>
      </c>
      <c r="F56" s="5">
        <f>[2]IC!$E94</f>
        <v>2528</v>
      </c>
      <c r="G56" s="5">
        <f>[2]SHL!$E94</f>
        <v>2080</v>
      </c>
      <c r="H56" s="5">
        <f>[2]SPA!$E94</f>
        <v>17963</v>
      </c>
      <c r="I56" s="153">
        <f>[4]ssr!$D33</f>
        <v>34299</v>
      </c>
      <c r="J56" s="29"/>
      <c r="K56" s="49"/>
      <c r="L56" s="29"/>
      <c r="M56" s="29"/>
      <c r="N56" s="29"/>
      <c r="O56" s="29"/>
      <c r="P56" s="29"/>
      <c r="R56" s="36">
        <f t="shared" si="24"/>
        <v>2000</v>
      </c>
      <c r="S56" s="36">
        <f t="shared" si="2"/>
        <v>6</v>
      </c>
      <c r="T56" s="37">
        <f t="shared" si="3"/>
        <v>12437</v>
      </c>
      <c r="U56" s="37">
        <f>[3]SEB!Q311</f>
        <v>10734</v>
      </c>
      <c r="V56" s="37">
        <f>[3]SEB!R311</f>
        <v>1468</v>
      </c>
      <c r="W56" s="37">
        <f>[3]SEB!S311</f>
        <v>4</v>
      </c>
      <c r="X56" s="37">
        <f>[3]SEB!T311</f>
        <v>18</v>
      </c>
      <c r="Y56" s="37">
        <f>[3]SEB!U311</f>
        <v>213</v>
      </c>
      <c r="AA56" s="41">
        <f t="shared" si="25"/>
        <v>2000</v>
      </c>
      <c r="AB56" s="39">
        <f t="shared" si="4"/>
        <v>6</v>
      </c>
      <c r="AC56" s="37">
        <f t="shared" si="15"/>
        <v>1385401</v>
      </c>
      <c r="AD56" s="37">
        <f t="shared" si="5"/>
        <v>1220639</v>
      </c>
      <c r="AE56" s="37">
        <f t="shared" si="6"/>
        <v>142426</v>
      </c>
      <c r="AF56" s="37">
        <f t="shared" si="7"/>
        <v>2524</v>
      </c>
      <c r="AG56" s="37">
        <f t="shared" si="8"/>
        <v>2062</v>
      </c>
      <c r="AH56" s="37">
        <f t="shared" si="9"/>
        <v>17750</v>
      </c>
      <c r="AJ56" s="41">
        <f t="shared" si="26"/>
        <v>2000</v>
      </c>
      <c r="AK56" s="41">
        <f t="shared" si="27"/>
        <v>6</v>
      </c>
      <c r="AL56" s="90"/>
      <c r="AM56" s="91"/>
      <c r="AN56" s="92"/>
      <c r="AO56" s="92"/>
      <c r="AP56" s="92"/>
      <c r="AQ56" s="92"/>
      <c r="AR56" s="93"/>
      <c r="AS56" s="93"/>
      <c r="AT56" s="93"/>
      <c r="AX56" s="40"/>
      <c r="AY56" s="64">
        <v>2000</v>
      </c>
      <c r="AZ56" s="64">
        <v>6</v>
      </c>
      <c r="BA56" s="68">
        <f t="shared" si="16"/>
        <v>1395758</v>
      </c>
      <c r="BN56" s="40"/>
      <c r="BQ56" s="64">
        <v>2000</v>
      </c>
      <c r="BR56" s="64" t="str">
        <f t="shared" si="28"/>
        <v>Jun</v>
      </c>
      <c r="BS56" s="68">
        <f t="shared" si="17"/>
        <v>1231373</v>
      </c>
      <c r="CF56" s="40"/>
      <c r="CI56" s="64">
        <v>2000</v>
      </c>
      <c r="CJ56" s="64">
        <v>6</v>
      </c>
      <c r="CK56" s="68">
        <f t="shared" si="18"/>
        <v>34299</v>
      </c>
      <c r="CX56" s="40"/>
      <c r="DA56" s="64">
        <v>2000</v>
      </c>
      <c r="DB56" s="64">
        <v>6</v>
      </c>
      <c r="DC56" s="68">
        <f>[4]ssr!$I33</f>
        <v>23974</v>
      </c>
    </row>
    <row r="57" spans="1:107" s="30" customFormat="1">
      <c r="A57" s="64">
        <v>2000</v>
      </c>
      <c r="B57" s="64">
        <v>7</v>
      </c>
      <c r="C57" s="5">
        <f t="shared" si="14"/>
        <v>1401175</v>
      </c>
      <c r="D57" s="5">
        <f>[2]RC!$E95</f>
        <v>1234439</v>
      </c>
      <c r="E57" s="5">
        <f>[2]CC!$E95</f>
        <v>144246</v>
      </c>
      <c r="F57" s="5">
        <f>[2]IC!$E95</f>
        <v>2514</v>
      </c>
      <c r="G57" s="5">
        <f>[2]SHL!$E95</f>
        <v>2063</v>
      </c>
      <c r="H57" s="5">
        <f>[2]SPA!$E95</f>
        <v>17913</v>
      </c>
      <c r="I57" s="153">
        <f>[4]ssr!$D34</f>
        <v>34737</v>
      </c>
      <c r="J57" s="29"/>
      <c r="K57" s="49"/>
      <c r="L57" s="29"/>
      <c r="M57" s="29"/>
      <c r="N57" s="29"/>
      <c r="O57" s="29"/>
      <c r="P57" s="29"/>
      <c r="R57" s="36">
        <f t="shared" si="24"/>
        <v>2000</v>
      </c>
      <c r="S57" s="36">
        <f t="shared" si="2"/>
        <v>7</v>
      </c>
      <c r="T57" s="37">
        <f t="shared" si="3"/>
        <v>12392</v>
      </c>
      <c r="U57" s="37">
        <f>[3]SEB!Q312</f>
        <v>10683</v>
      </c>
      <c r="V57" s="37">
        <f>[3]SEB!R312</f>
        <v>1475</v>
      </c>
      <c r="W57" s="37">
        <f>[3]SEB!S312</f>
        <v>4</v>
      </c>
      <c r="X57" s="37">
        <f>[3]SEB!T312</f>
        <v>17</v>
      </c>
      <c r="Y57" s="37">
        <f>[3]SEB!U312</f>
        <v>213</v>
      </c>
      <c r="AA57" s="41">
        <f t="shared" si="25"/>
        <v>2000</v>
      </c>
      <c r="AB57" s="39">
        <f t="shared" si="4"/>
        <v>7</v>
      </c>
      <c r="AC57" s="37">
        <f t="shared" si="15"/>
        <v>1388783</v>
      </c>
      <c r="AD57" s="37">
        <f t="shared" si="5"/>
        <v>1223756</v>
      </c>
      <c r="AE57" s="37">
        <f t="shared" si="6"/>
        <v>142771</v>
      </c>
      <c r="AF57" s="37">
        <f t="shared" si="7"/>
        <v>2510</v>
      </c>
      <c r="AG57" s="37">
        <f t="shared" si="8"/>
        <v>2046</v>
      </c>
      <c r="AH57" s="37">
        <f t="shared" si="9"/>
        <v>17700</v>
      </c>
      <c r="AJ57" s="41">
        <f t="shared" si="26"/>
        <v>2000</v>
      </c>
      <c r="AK57" s="41">
        <f t="shared" si="27"/>
        <v>7</v>
      </c>
      <c r="AL57" s="90"/>
      <c r="AM57" s="91"/>
      <c r="AN57" s="92"/>
      <c r="AO57" s="92"/>
      <c r="AP57" s="92"/>
      <c r="AQ57" s="92"/>
      <c r="AR57" s="93"/>
      <c r="AS57" s="93"/>
      <c r="AT57" s="93"/>
      <c r="AX57" s="40"/>
      <c r="AY57" s="64">
        <v>2000</v>
      </c>
      <c r="AZ57" s="64">
        <v>7</v>
      </c>
      <c r="BA57" s="68">
        <f t="shared" si="16"/>
        <v>1399112</v>
      </c>
      <c r="BN57" s="40"/>
      <c r="BQ57" s="64">
        <v>2000</v>
      </c>
      <c r="BR57" s="64" t="str">
        <f t="shared" si="28"/>
        <v>Jul</v>
      </c>
      <c r="BS57" s="68">
        <f t="shared" si="17"/>
        <v>1234439</v>
      </c>
      <c r="CF57" s="40"/>
      <c r="CI57" s="64">
        <v>2000</v>
      </c>
      <c r="CJ57" s="64">
        <v>7</v>
      </c>
      <c r="CK57" s="68">
        <f t="shared" si="18"/>
        <v>34737</v>
      </c>
      <c r="CX57" s="40"/>
      <c r="DA57" s="64">
        <v>2000</v>
      </c>
      <c r="DB57" s="64">
        <v>7</v>
      </c>
      <c r="DC57" s="68">
        <f>[4]ssr!$I34</f>
        <v>26072</v>
      </c>
    </row>
    <row r="58" spans="1:107" s="30" customFormat="1">
      <c r="A58" s="64">
        <v>2000</v>
      </c>
      <c r="B58" s="64">
        <v>8</v>
      </c>
      <c r="C58" s="5">
        <f t="shared" si="14"/>
        <v>1403445</v>
      </c>
      <c r="D58" s="5">
        <f>[2]RC!$E96</f>
        <v>1236382</v>
      </c>
      <c r="E58" s="5">
        <f>[2]CC!$E96</f>
        <v>144446</v>
      </c>
      <c r="F58" s="5">
        <f>[2]IC!$E96</f>
        <v>2511</v>
      </c>
      <c r="G58" s="5">
        <f>[2]SHL!$E96</f>
        <v>2067</v>
      </c>
      <c r="H58" s="5">
        <f>[2]SPA!$E96</f>
        <v>18039</v>
      </c>
      <c r="I58" s="153">
        <f>[4]ssr!$D35</f>
        <v>35837</v>
      </c>
      <c r="J58" s="49"/>
      <c r="K58" s="49"/>
      <c r="L58" s="29"/>
      <c r="M58" s="29"/>
      <c r="N58" s="29"/>
      <c r="O58" s="29"/>
      <c r="P58" s="29"/>
      <c r="R58" s="36">
        <f t="shared" si="24"/>
        <v>2000</v>
      </c>
      <c r="S58" s="36">
        <f t="shared" si="2"/>
        <v>8</v>
      </c>
      <c r="T58" s="37">
        <f t="shared" si="3"/>
        <v>12377</v>
      </c>
      <c r="U58" s="37">
        <f>[3]SEB!Q313</f>
        <v>10674</v>
      </c>
      <c r="V58" s="37">
        <f>[3]SEB!R313</f>
        <v>1469</v>
      </c>
      <c r="W58" s="37">
        <f>[3]SEB!S313</f>
        <v>4</v>
      </c>
      <c r="X58" s="37">
        <f>[3]SEB!T313</f>
        <v>17</v>
      </c>
      <c r="Y58" s="37">
        <f>[3]SEB!U313</f>
        <v>213</v>
      </c>
      <c r="AA58" s="41">
        <f t="shared" si="25"/>
        <v>2000</v>
      </c>
      <c r="AB58" s="39">
        <f t="shared" si="4"/>
        <v>8</v>
      </c>
      <c r="AC58" s="37">
        <f t="shared" si="15"/>
        <v>1391068</v>
      </c>
      <c r="AD58" s="37">
        <f t="shared" si="5"/>
        <v>1225708</v>
      </c>
      <c r="AE58" s="37">
        <f t="shared" si="6"/>
        <v>142977</v>
      </c>
      <c r="AF58" s="37">
        <f t="shared" si="7"/>
        <v>2507</v>
      </c>
      <c r="AG58" s="37">
        <f t="shared" si="8"/>
        <v>2050</v>
      </c>
      <c r="AH58" s="37">
        <f t="shared" si="9"/>
        <v>17826</v>
      </c>
      <c r="AJ58" s="41">
        <f t="shared" si="26"/>
        <v>2000</v>
      </c>
      <c r="AK58" s="41">
        <f t="shared" si="27"/>
        <v>8</v>
      </c>
      <c r="AL58" s="90"/>
      <c r="AM58" s="91"/>
      <c r="AN58" s="92"/>
      <c r="AO58" s="92"/>
      <c r="AP58" s="92"/>
      <c r="AQ58" s="92"/>
      <c r="AR58" s="93"/>
      <c r="AS58" s="93"/>
      <c r="AT58" s="93"/>
      <c r="AX58" s="40"/>
      <c r="AY58" s="64">
        <v>2000</v>
      </c>
      <c r="AZ58" s="64">
        <v>8</v>
      </c>
      <c r="BA58" s="68">
        <f t="shared" si="16"/>
        <v>1401378</v>
      </c>
      <c r="BN58" s="40"/>
      <c r="BQ58" s="64">
        <v>2000</v>
      </c>
      <c r="BR58" s="64" t="str">
        <f t="shared" si="28"/>
        <v>Aug</v>
      </c>
      <c r="BS58" s="68">
        <f t="shared" si="17"/>
        <v>1236382</v>
      </c>
      <c r="CI58" s="64">
        <v>2000</v>
      </c>
      <c r="CJ58" s="64">
        <v>8</v>
      </c>
      <c r="CK58" s="68">
        <f t="shared" si="18"/>
        <v>35837</v>
      </c>
      <c r="CX58" s="40"/>
      <c r="DA58" s="64">
        <v>2000</v>
      </c>
      <c r="DB58" s="64">
        <v>8</v>
      </c>
      <c r="DC58" s="68">
        <f>[4]ssr!$I35</f>
        <v>26889</v>
      </c>
    </row>
    <row r="59" spans="1:107" s="30" customFormat="1">
      <c r="A59" s="64">
        <v>2000</v>
      </c>
      <c r="B59" s="64">
        <v>9</v>
      </c>
      <c r="C59" s="5">
        <f t="shared" si="14"/>
        <v>1408481</v>
      </c>
      <c r="D59" s="5">
        <f>[2]RC!$E97</f>
        <v>1239364</v>
      </c>
      <c r="E59" s="5">
        <f>[2]CC!$E97</f>
        <v>146420</v>
      </c>
      <c r="F59" s="5">
        <f>[2]IC!$E97</f>
        <v>2536</v>
      </c>
      <c r="G59" s="5">
        <f>[2]SHL!$E97</f>
        <v>2064</v>
      </c>
      <c r="H59" s="5">
        <f>[2]SPA!$E97</f>
        <v>18097</v>
      </c>
      <c r="I59" s="153">
        <f>[4]ssr!$D36</f>
        <v>35872</v>
      </c>
      <c r="J59" s="49"/>
      <c r="K59" s="49"/>
      <c r="L59" s="29"/>
      <c r="M59" s="29"/>
      <c r="N59" s="29"/>
      <c r="O59" s="29"/>
      <c r="P59" s="29"/>
      <c r="R59" s="36">
        <f t="shared" si="24"/>
        <v>2000</v>
      </c>
      <c r="S59" s="36">
        <f t="shared" si="2"/>
        <v>9</v>
      </c>
      <c r="T59" s="37">
        <f t="shared" si="3"/>
        <v>12434</v>
      </c>
      <c r="U59" s="37">
        <f>[3]SEB!Q314</f>
        <v>10646</v>
      </c>
      <c r="V59" s="37">
        <f>[3]SEB!R314</f>
        <v>1552</v>
      </c>
      <c r="W59" s="37">
        <f>[3]SEB!S314</f>
        <v>4</v>
      </c>
      <c r="X59" s="37">
        <f>[3]SEB!T314</f>
        <v>17</v>
      </c>
      <c r="Y59" s="37">
        <f>[3]SEB!U314</f>
        <v>215</v>
      </c>
      <c r="AA59" s="41">
        <f t="shared" si="25"/>
        <v>2000</v>
      </c>
      <c r="AB59" s="39">
        <f t="shared" si="4"/>
        <v>9</v>
      </c>
      <c r="AC59" s="37">
        <f t="shared" si="15"/>
        <v>1396047</v>
      </c>
      <c r="AD59" s="37">
        <f t="shared" si="5"/>
        <v>1228718</v>
      </c>
      <c r="AE59" s="37">
        <f t="shared" si="6"/>
        <v>144868</v>
      </c>
      <c r="AF59" s="37">
        <f t="shared" si="7"/>
        <v>2532</v>
      </c>
      <c r="AG59" s="37">
        <f t="shared" si="8"/>
        <v>2047</v>
      </c>
      <c r="AH59" s="37">
        <f t="shared" si="9"/>
        <v>17882</v>
      </c>
      <c r="AJ59" s="41">
        <f t="shared" si="26"/>
        <v>2000</v>
      </c>
      <c r="AK59" s="41">
        <f t="shared" si="27"/>
        <v>9</v>
      </c>
      <c r="AL59" s="90"/>
      <c r="AM59" s="91"/>
      <c r="AN59" s="92"/>
      <c r="AO59" s="92"/>
      <c r="AP59" s="92"/>
      <c r="AQ59" s="92"/>
      <c r="AR59" s="93"/>
      <c r="AS59" s="93"/>
      <c r="AT59" s="93"/>
      <c r="AX59" s="40"/>
      <c r="AY59" s="64">
        <v>2000</v>
      </c>
      <c r="AZ59" s="64">
        <v>9</v>
      </c>
      <c r="BA59" s="68">
        <f t="shared" si="16"/>
        <v>1406417</v>
      </c>
      <c r="BN59" s="40"/>
      <c r="BQ59" s="64">
        <v>2000</v>
      </c>
      <c r="BR59" s="64" t="str">
        <f t="shared" si="28"/>
        <v>Sep</v>
      </c>
      <c r="BS59" s="68">
        <f t="shared" si="17"/>
        <v>1239364</v>
      </c>
      <c r="CI59" s="64">
        <v>2000</v>
      </c>
      <c r="CJ59" s="64">
        <v>9</v>
      </c>
      <c r="CK59" s="68">
        <f t="shared" si="18"/>
        <v>35872</v>
      </c>
      <c r="CX59" s="40"/>
      <c r="DA59" s="64">
        <v>2000</v>
      </c>
      <c r="DB59" s="64">
        <v>9</v>
      </c>
      <c r="DC59" s="68">
        <f>[4]ssr!$I36</f>
        <v>26291</v>
      </c>
    </row>
    <row r="60" spans="1:107" s="30" customFormat="1">
      <c r="A60" s="64">
        <v>2000</v>
      </c>
      <c r="B60" s="64">
        <v>10</v>
      </c>
      <c r="C60" s="5">
        <f t="shared" si="14"/>
        <v>1412352</v>
      </c>
      <c r="D60" s="5">
        <f>[2]RC!$E98</f>
        <v>1244291</v>
      </c>
      <c r="E60" s="5">
        <f>[2]CC!$E98</f>
        <v>145296</v>
      </c>
      <c r="F60" s="5">
        <f>[2]IC!$E98</f>
        <v>2549</v>
      </c>
      <c r="G60" s="5">
        <f>[2]SHL!$E98</f>
        <v>2056</v>
      </c>
      <c r="H60" s="5">
        <f>[2]SPA!$E98</f>
        <v>18160</v>
      </c>
      <c r="I60" s="153">
        <f>[4]ssr!$D37</f>
        <v>34729</v>
      </c>
      <c r="J60" s="29"/>
      <c r="K60" s="49"/>
      <c r="L60" s="29"/>
      <c r="M60" s="29"/>
      <c r="N60" s="29"/>
      <c r="O60" s="29"/>
      <c r="P60" s="29"/>
      <c r="R60" s="36">
        <f t="shared" si="24"/>
        <v>2000</v>
      </c>
      <c r="S60" s="36">
        <f t="shared" si="2"/>
        <v>10</v>
      </c>
      <c r="T60" s="37">
        <f t="shared" si="3"/>
        <v>12402</v>
      </c>
      <c r="U60" s="37">
        <f>[3]SEB!Q315</f>
        <v>10676</v>
      </c>
      <c r="V60" s="37">
        <f>[3]SEB!R315</f>
        <v>1492</v>
      </c>
      <c r="W60" s="37">
        <f>[3]SEB!S315</f>
        <v>4</v>
      </c>
      <c r="X60" s="37">
        <f>[3]SEB!T315</f>
        <v>17</v>
      </c>
      <c r="Y60" s="37">
        <f>[3]SEB!U315</f>
        <v>213</v>
      </c>
      <c r="AA60" s="41">
        <f t="shared" si="25"/>
        <v>2000</v>
      </c>
      <c r="AB60" s="39">
        <f t="shared" si="4"/>
        <v>10</v>
      </c>
      <c r="AC60" s="37">
        <f t="shared" si="15"/>
        <v>1399950</v>
      </c>
      <c r="AD60" s="37">
        <f t="shared" si="5"/>
        <v>1233615</v>
      </c>
      <c r="AE60" s="37">
        <f t="shared" si="6"/>
        <v>143804</v>
      </c>
      <c r="AF60" s="37">
        <f t="shared" si="7"/>
        <v>2545</v>
      </c>
      <c r="AG60" s="37">
        <f t="shared" si="8"/>
        <v>2039</v>
      </c>
      <c r="AH60" s="37">
        <f t="shared" si="9"/>
        <v>17947</v>
      </c>
      <c r="AJ60" s="41">
        <f t="shared" si="26"/>
        <v>2000</v>
      </c>
      <c r="AK60" s="41">
        <f t="shared" si="27"/>
        <v>10</v>
      </c>
      <c r="AL60" s="90"/>
      <c r="AM60" s="91"/>
      <c r="AN60" s="92"/>
      <c r="AO60" s="92"/>
      <c r="AP60" s="92"/>
      <c r="AQ60" s="92"/>
      <c r="AR60" s="93"/>
      <c r="AS60" s="93"/>
      <c r="AT60" s="93"/>
      <c r="AX60" s="40"/>
      <c r="AY60" s="64">
        <v>2000</v>
      </c>
      <c r="AZ60" s="64">
        <v>10</v>
      </c>
      <c r="BA60" s="68">
        <f t="shared" si="16"/>
        <v>1410296</v>
      </c>
      <c r="BN60" s="40"/>
      <c r="BQ60" s="64">
        <v>2000</v>
      </c>
      <c r="BR60" s="64" t="str">
        <f t="shared" si="28"/>
        <v>Oct</v>
      </c>
      <c r="BS60" s="68">
        <f t="shared" si="17"/>
        <v>1244291</v>
      </c>
      <c r="CI60" s="64">
        <v>2000</v>
      </c>
      <c r="CJ60" s="64">
        <v>10</v>
      </c>
      <c r="CK60" s="68">
        <f t="shared" si="18"/>
        <v>34729</v>
      </c>
      <c r="CX60" s="40"/>
      <c r="DA60" s="64">
        <v>2000</v>
      </c>
      <c r="DB60" s="64">
        <v>10</v>
      </c>
      <c r="DC60" s="68">
        <f>[4]ssr!$I37</f>
        <v>25728</v>
      </c>
    </row>
    <row r="61" spans="1:107" s="30" customFormat="1">
      <c r="A61" s="64">
        <v>2000</v>
      </c>
      <c r="B61" s="64">
        <v>11</v>
      </c>
      <c r="C61" s="5">
        <f t="shared" si="14"/>
        <v>1421729</v>
      </c>
      <c r="D61" s="5">
        <f>[2]RC!$E99</f>
        <v>1253524</v>
      </c>
      <c r="E61" s="5">
        <f>[2]CC!$E99</f>
        <v>145353</v>
      </c>
      <c r="F61" s="5">
        <f>[2]IC!$E99</f>
        <v>2544</v>
      </c>
      <c r="G61" s="5">
        <f>[2]SHL!$E99</f>
        <v>2059</v>
      </c>
      <c r="H61" s="5">
        <f>[2]SPA!$E99</f>
        <v>18249</v>
      </c>
      <c r="I61" s="153">
        <f>[4]ssr!$D38</f>
        <v>36600</v>
      </c>
      <c r="J61" s="29"/>
      <c r="K61" s="49"/>
      <c r="L61" s="29"/>
      <c r="M61" s="29"/>
      <c r="N61" s="29"/>
      <c r="O61" s="29"/>
      <c r="P61" s="29"/>
      <c r="R61" s="36">
        <f t="shared" si="24"/>
        <v>2000</v>
      </c>
      <c r="S61" s="36">
        <f t="shared" si="2"/>
        <v>11</v>
      </c>
      <c r="T61" s="37">
        <f t="shared" si="3"/>
        <v>12682</v>
      </c>
      <c r="U61" s="37">
        <f>[3]SEB!Q316</f>
        <v>10930</v>
      </c>
      <c r="V61" s="37">
        <f>[3]SEB!R316</f>
        <v>1520</v>
      </c>
      <c r="W61" s="37">
        <f>[3]SEB!S316</f>
        <v>4</v>
      </c>
      <c r="X61" s="37">
        <f>[3]SEB!T316</f>
        <v>17</v>
      </c>
      <c r="Y61" s="37">
        <f>[3]SEB!U316</f>
        <v>211</v>
      </c>
      <c r="AA61" s="41">
        <f t="shared" si="25"/>
        <v>2000</v>
      </c>
      <c r="AB61" s="39">
        <f t="shared" si="4"/>
        <v>11</v>
      </c>
      <c r="AC61" s="37">
        <f t="shared" si="15"/>
        <v>1409047</v>
      </c>
      <c r="AD61" s="37">
        <f t="shared" si="5"/>
        <v>1242594</v>
      </c>
      <c r="AE61" s="37">
        <f t="shared" si="6"/>
        <v>143833</v>
      </c>
      <c r="AF61" s="37">
        <f t="shared" si="7"/>
        <v>2540</v>
      </c>
      <c r="AG61" s="37">
        <f t="shared" si="8"/>
        <v>2042</v>
      </c>
      <c r="AH61" s="37">
        <f t="shared" si="9"/>
        <v>18038</v>
      </c>
      <c r="AJ61" s="41">
        <f t="shared" si="26"/>
        <v>2000</v>
      </c>
      <c r="AK61" s="41">
        <f t="shared" si="27"/>
        <v>11</v>
      </c>
      <c r="AL61" s="90"/>
      <c r="AM61" s="91"/>
      <c r="AN61" s="92"/>
      <c r="AO61" s="92"/>
      <c r="AP61" s="92"/>
      <c r="AQ61" s="92"/>
      <c r="AR61" s="93"/>
      <c r="AS61" s="93"/>
      <c r="AT61" s="93"/>
      <c r="AX61" s="40"/>
      <c r="AY61" s="64">
        <v>2000</v>
      </c>
      <c r="AZ61" s="64">
        <v>11</v>
      </c>
      <c r="BA61" s="68">
        <f t="shared" si="16"/>
        <v>1419670</v>
      </c>
      <c r="BN61" s="40"/>
      <c r="BQ61" s="64">
        <v>2000</v>
      </c>
      <c r="BR61" s="64" t="str">
        <f t="shared" si="28"/>
        <v>Nov</v>
      </c>
      <c r="BS61" s="68">
        <f t="shared" si="17"/>
        <v>1253524</v>
      </c>
      <c r="CI61" s="64">
        <v>2000</v>
      </c>
      <c r="CJ61" s="64">
        <v>11</v>
      </c>
      <c r="CK61" s="68">
        <f t="shared" si="18"/>
        <v>36600</v>
      </c>
      <c r="CX61" s="40"/>
      <c r="DA61" s="64">
        <v>2000</v>
      </c>
      <c r="DB61" s="64">
        <v>11</v>
      </c>
      <c r="DC61" s="68">
        <f>[4]ssr!$I38</f>
        <v>20562</v>
      </c>
    </row>
    <row r="62" spans="1:107" s="30" customFormat="1">
      <c r="A62" s="64">
        <v>2000</v>
      </c>
      <c r="B62" s="64">
        <v>12</v>
      </c>
      <c r="C62" s="5">
        <f t="shared" si="14"/>
        <v>1429577</v>
      </c>
      <c r="D62" s="5">
        <f>[2]RC!$E100</f>
        <v>1261216</v>
      </c>
      <c r="E62" s="5">
        <f>[2]CC!$E100</f>
        <v>145446</v>
      </c>
      <c r="F62" s="5">
        <f>[2]IC!$E100</f>
        <v>2545</v>
      </c>
      <c r="G62" s="5">
        <f>[2]SHL!$E100</f>
        <v>2050</v>
      </c>
      <c r="H62" s="5">
        <f>[2]SPA!$E100</f>
        <v>18320</v>
      </c>
      <c r="I62" s="153">
        <f>[4]ssr!$D39</f>
        <v>34072</v>
      </c>
      <c r="J62" s="29"/>
      <c r="K62" s="49"/>
      <c r="L62" s="29"/>
      <c r="M62" s="29"/>
      <c r="N62" s="29"/>
      <c r="O62" s="29"/>
      <c r="P62" s="29"/>
      <c r="R62" s="36">
        <f t="shared" si="24"/>
        <v>2000</v>
      </c>
      <c r="S62" s="36">
        <f t="shared" si="2"/>
        <v>12</v>
      </c>
      <c r="T62" s="37">
        <f t="shared" si="3"/>
        <v>12924</v>
      </c>
      <c r="U62" s="37">
        <f>[3]SEB!Q317</f>
        <v>11151</v>
      </c>
      <c r="V62" s="37">
        <f>[3]SEB!R317</f>
        <v>1539</v>
      </c>
      <c r="W62" s="37">
        <f>[3]SEB!S317</f>
        <v>4</v>
      </c>
      <c r="X62" s="37">
        <f>[3]SEB!T317</f>
        <v>17</v>
      </c>
      <c r="Y62" s="37">
        <f>[3]SEB!U317</f>
        <v>213</v>
      </c>
      <c r="Z62" s="34"/>
      <c r="AA62" s="41">
        <f t="shared" si="25"/>
        <v>2000</v>
      </c>
      <c r="AB62" s="39">
        <f t="shared" si="4"/>
        <v>12</v>
      </c>
      <c r="AC62" s="37">
        <f t="shared" si="15"/>
        <v>1416653</v>
      </c>
      <c r="AD62" s="37">
        <f t="shared" si="5"/>
        <v>1250065</v>
      </c>
      <c r="AE62" s="37">
        <f t="shared" si="6"/>
        <v>143907</v>
      </c>
      <c r="AF62" s="37">
        <f t="shared" si="7"/>
        <v>2541</v>
      </c>
      <c r="AG62" s="37">
        <f t="shared" si="8"/>
        <v>2033</v>
      </c>
      <c r="AH62" s="37">
        <f t="shared" si="9"/>
        <v>18107</v>
      </c>
      <c r="AJ62" s="41">
        <f t="shared" si="26"/>
        <v>2000</v>
      </c>
      <c r="AK62" s="41">
        <f t="shared" si="27"/>
        <v>12</v>
      </c>
      <c r="AL62" s="90"/>
      <c r="AM62" s="91"/>
      <c r="AN62" s="92"/>
      <c r="AO62" s="92"/>
      <c r="AP62" s="92"/>
      <c r="AQ62" s="92"/>
      <c r="AR62" s="93"/>
      <c r="AS62" s="93"/>
      <c r="AT62" s="93"/>
      <c r="AX62" s="40"/>
      <c r="AY62" s="64">
        <v>2000</v>
      </c>
      <c r="AZ62" s="64">
        <v>12</v>
      </c>
      <c r="BA62" s="68">
        <f t="shared" si="16"/>
        <v>1427527</v>
      </c>
      <c r="BN62" s="40"/>
      <c r="BQ62" s="64">
        <v>2000</v>
      </c>
      <c r="BR62" s="64" t="str">
        <f t="shared" si="28"/>
        <v>Dec</v>
      </c>
      <c r="BS62" s="68">
        <f t="shared" si="17"/>
        <v>1261216</v>
      </c>
      <c r="CI62" s="64">
        <v>2000</v>
      </c>
      <c r="CJ62" s="64">
        <v>12</v>
      </c>
      <c r="CK62" s="68">
        <f t="shared" si="18"/>
        <v>34072</v>
      </c>
      <c r="CX62" s="40"/>
      <c r="DA62" s="64">
        <v>2000</v>
      </c>
      <c r="DB62" s="64">
        <v>12</v>
      </c>
      <c r="DC62" s="68">
        <f>[4]ssr!$I39</f>
        <v>12245</v>
      </c>
    </row>
    <row r="63" spans="1:107" s="30" customFormat="1">
      <c r="A63" s="64">
        <v>2001</v>
      </c>
      <c r="B63" s="64">
        <v>1</v>
      </c>
      <c r="C63" s="5">
        <f t="shared" si="14"/>
        <v>1437856</v>
      </c>
      <c r="D63" s="5">
        <f>[2]RC!$E101</f>
        <v>1269604</v>
      </c>
      <c r="E63" s="5">
        <f>[2]CC!$E101</f>
        <v>145301</v>
      </c>
      <c r="F63" s="5">
        <f>[2]IC!$E101</f>
        <v>2548</v>
      </c>
      <c r="G63" s="5">
        <f>[2]SHL!$E101</f>
        <v>2046</v>
      </c>
      <c r="H63" s="5">
        <f>[2]SPA!$E101</f>
        <v>18357</v>
      </c>
      <c r="I63" s="153">
        <f>[4]ssr!$D40</f>
        <v>34735</v>
      </c>
      <c r="J63" s="29"/>
      <c r="K63" s="49"/>
      <c r="L63" s="29"/>
      <c r="M63" s="29"/>
      <c r="N63" s="29"/>
      <c r="O63" s="29"/>
      <c r="P63" s="29"/>
      <c r="R63" s="36">
        <f t="shared" si="24"/>
        <v>2001</v>
      </c>
      <c r="S63" s="36">
        <f t="shared" si="2"/>
        <v>1</v>
      </c>
      <c r="T63" s="37">
        <f t="shared" si="3"/>
        <v>13107</v>
      </c>
      <c r="U63" s="37">
        <f>[3]SEB!Q318</f>
        <v>11336</v>
      </c>
      <c r="V63" s="37">
        <f>[3]SEB!R318</f>
        <v>1538</v>
      </c>
      <c r="W63" s="37">
        <f>[3]SEB!S318</f>
        <v>4</v>
      </c>
      <c r="X63" s="37">
        <f>[3]SEB!T318</f>
        <v>17</v>
      </c>
      <c r="Y63" s="37">
        <f>[3]SEB!U318</f>
        <v>212</v>
      </c>
      <c r="AA63" s="41">
        <f t="shared" si="25"/>
        <v>2001</v>
      </c>
      <c r="AB63" s="39">
        <f t="shared" si="4"/>
        <v>1</v>
      </c>
      <c r="AC63" s="37">
        <f t="shared" si="15"/>
        <v>1424749</v>
      </c>
      <c r="AD63" s="37">
        <f t="shared" si="5"/>
        <v>1258268</v>
      </c>
      <c r="AE63" s="37">
        <f t="shared" si="6"/>
        <v>143763</v>
      </c>
      <c r="AF63" s="37">
        <f t="shared" si="7"/>
        <v>2544</v>
      </c>
      <c r="AG63" s="37">
        <f t="shared" si="8"/>
        <v>2029</v>
      </c>
      <c r="AH63" s="37">
        <f t="shared" si="9"/>
        <v>18145</v>
      </c>
      <c r="AJ63" s="41">
        <f t="shared" si="26"/>
        <v>2001</v>
      </c>
      <c r="AK63" s="41">
        <f t="shared" si="27"/>
        <v>1</v>
      </c>
      <c r="AL63" s="90"/>
      <c r="AM63" s="91"/>
      <c r="AN63" s="92"/>
      <c r="AO63" s="92"/>
      <c r="AP63" s="92"/>
      <c r="AQ63" s="92"/>
      <c r="AR63" s="93"/>
      <c r="AS63" s="93"/>
      <c r="AT63" s="93"/>
      <c r="AX63" s="40"/>
      <c r="AY63" s="64">
        <v>2001</v>
      </c>
      <c r="AZ63" s="64">
        <v>1</v>
      </c>
      <c r="BA63" s="68">
        <f t="shared" si="16"/>
        <v>1435810</v>
      </c>
      <c r="BN63" s="40"/>
      <c r="BQ63" s="64">
        <v>2001</v>
      </c>
      <c r="BR63" s="64" t="str">
        <f t="shared" si="28"/>
        <v>Jan</v>
      </c>
      <c r="BS63" s="68">
        <f t="shared" si="17"/>
        <v>1269604</v>
      </c>
      <c r="CI63" s="64">
        <v>2001</v>
      </c>
      <c r="CJ63" s="64">
        <v>1</v>
      </c>
      <c r="CK63" s="68">
        <f t="shared" si="18"/>
        <v>34735</v>
      </c>
      <c r="CX63" s="40"/>
      <c r="DA63" s="64">
        <v>2001</v>
      </c>
      <c r="DB63" s="64">
        <v>1</v>
      </c>
      <c r="DC63" s="68">
        <f>[4]ssr!$I40</f>
        <v>7063</v>
      </c>
    </row>
    <row r="64" spans="1:107" s="30" customFormat="1">
      <c r="A64" s="64">
        <v>2001</v>
      </c>
      <c r="B64" s="64">
        <v>2</v>
      </c>
      <c r="C64" s="5">
        <f t="shared" si="14"/>
        <v>1443299</v>
      </c>
      <c r="D64" s="5">
        <f>[2]RC!$E102</f>
        <v>1274846</v>
      </c>
      <c r="E64" s="5">
        <f>[2]CC!$E102</f>
        <v>145430</v>
      </c>
      <c r="F64" s="5">
        <f>[2]IC!$E102</f>
        <v>2550</v>
      </c>
      <c r="G64" s="5">
        <f>[2]SHL!$E102</f>
        <v>2036</v>
      </c>
      <c r="H64" s="5">
        <f>[2]SPA!$E102</f>
        <v>18437</v>
      </c>
      <c r="I64" s="153">
        <f>[4]ssr!$D41</f>
        <v>34243</v>
      </c>
      <c r="J64" s="29"/>
      <c r="K64" s="49"/>
      <c r="L64" s="29"/>
      <c r="M64" s="29"/>
      <c r="N64" s="29"/>
      <c r="O64" s="29"/>
      <c r="P64" s="29"/>
      <c r="R64" s="36">
        <f t="shared" si="24"/>
        <v>2001</v>
      </c>
      <c r="S64" s="36">
        <f t="shared" si="2"/>
        <v>2</v>
      </c>
      <c r="T64" s="37">
        <f t="shared" si="3"/>
        <v>13212</v>
      </c>
      <c r="U64" s="37">
        <f>[3]SEB!Q319</f>
        <v>11433</v>
      </c>
      <c r="V64" s="37">
        <f>[3]SEB!R319</f>
        <v>1544</v>
      </c>
      <c r="W64" s="37">
        <f>[3]SEB!S319</f>
        <v>4</v>
      </c>
      <c r="X64" s="37">
        <f>[3]SEB!T319</f>
        <v>17</v>
      </c>
      <c r="Y64" s="37">
        <f>[3]SEB!U319</f>
        <v>214</v>
      </c>
      <c r="AA64" s="41">
        <f t="shared" si="25"/>
        <v>2001</v>
      </c>
      <c r="AB64" s="39">
        <f t="shared" si="4"/>
        <v>2</v>
      </c>
      <c r="AC64" s="37">
        <f t="shared" si="15"/>
        <v>1430087</v>
      </c>
      <c r="AD64" s="37">
        <f t="shared" si="5"/>
        <v>1263413</v>
      </c>
      <c r="AE64" s="37">
        <f t="shared" si="6"/>
        <v>143886</v>
      </c>
      <c r="AF64" s="37">
        <f t="shared" si="7"/>
        <v>2546</v>
      </c>
      <c r="AG64" s="37">
        <f t="shared" si="8"/>
        <v>2019</v>
      </c>
      <c r="AH64" s="37">
        <f t="shared" si="9"/>
        <v>18223</v>
      </c>
      <c r="AJ64" s="41">
        <f t="shared" si="26"/>
        <v>2001</v>
      </c>
      <c r="AK64" s="41">
        <f t="shared" si="27"/>
        <v>2</v>
      </c>
      <c r="AL64" s="90"/>
      <c r="AM64" s="91"/>
      <c r="AN64" s="92"/>
      <c r="AO64" s="92"/>
      <c r="AP64" s="92"/>
      <c r="AQ64" s="92"/>
      <c r="AR64" s="93"/>
      <c r="AS64" s="93"/>
      <c r="AT64" s="93"/>
      <c r="AX64" s="40"/>
      <c r="AY64" s="64">
        <v>2001</v>
      </c>
      <c r="AZ64" s="64">
        <v>2</v>
      </c>
      <c r="BA64" s="68">
        <f t="shared" si="16"/>
        <v>1441263</v>
      </c>
      <c r="BN64" s="40"/>
      <c r="BQ64" s="64">
        <v>2001</v>
      </c>
      <c r="BR64" s="64" t="str">
        <f t="shared" si="28"/>
        <v>Feb</v>
      </c>
      <c r="BS64" s="68">
        <f t="shared" si="17"/>
        <v>1274846</v>
      </c>
      <c r="CI64" s="64">
        <v>2001</v>
      </c>
      <c r="CJ64" s="64">
        <v>2</v>
      </c>
      <c r="CK64" s="68">
        <f t="shared" si="18"/>
        <v>34243</v>
      </c>
      <c r="CX64" s="40"/>
      <c r="DA64" s="64">
        <v>2001</v>
      </c>
      <c r="DB64" s="64">
        <v>2</v>
      </c>
      <c r="DC64" s="68">
        <f>[4]ssr!$I41</f>
        <v>5089</v>
      </c>
    </row>
    <row r="65" spans="1:107" s="30" customFormat="1">
      <c r="A65" s="64">
        <v>2001</v>
      </c>
      <c r="B65" s="64">
        <v>3</v>
      </c>
      <c r="C65" s="5">
        <f t="shared" si="14"/>
        <v>1445983</v>
      </c>
      <c r="D65" s="5">
        <f>[2]RC!$E103</f>
        <v>1277125</v>
      </c>
      <c r="E65" s="5">
        <f>[2]CC!$E103</f>
        <v>145814</v>
      </c>
      <c r="F65" s="5">
        <f>[2]IC!$E103</f>
        <v>2564</v>
      </c>
      <c r="G65" s="5">
        <f>[2]SHL!$E103</f>
        <v>2031</v>
      </c>
      <c r="H65" s="5">
        <f>[2]SPA!$E103</f>
        <v>18449</v>
      </c>
      <c r="I65" s="153">
        <f>[4]ssr!$D42</f>
        <v>32798</v>
      </c>
      <c r="J65" s="29"/>
      <c r="K65" s="49"/>
      <c r="L65" s="29"/>
      <c r="M65" s="29"/>
      <c r="N65" s="29"/>
      <c r="O65" s="29"/>
      <c r="P65" s="29"/>
      <c r="R65" s="36">
        <f t="shared" si="24"/>
        <v>2001</v>
      </c>
      <c r="S65" s="36">
        <f t="shared" si="2"/>
        <v>3</v>
      </c>
      <c r="T65" s="37">
        <f t="shared" si="3"/>
        <v>13202</v>
      </c>
      <c r="U65" s="37">
        <f>[3]SEB!Q320</f>
        <v>11440</v>
      </c>
      <c r="V65" s="37">
        <f>[3]SEB!R320</f>
        <v>1525</v>
      </c>
      <c r="W65" s="37">
        <f>[3]SEB!S320</f>
        <v>4</v>
      </c>
      <c r="X65" s="37">
        <f>[3]SEB!T320</f>
        <v>17</v>
      </c>
      <c r="Y65" s="37">
        <f>[3]SEB!U320</f>
        <v>216</v>
      </c>
      <c r="AA65" s="41">
        <f t="shared" si="25"/>
        <v>2001</v>
      </c>
      <c r="AB65" s="39">
        <f t="shared" si="4"/>
        <v>3</v>
      </c>
      <c r="AC65" s="37">
        <f t="shared" si="15"/>
        <v>1432781</v>
      </c>
      <c r="AD65" s="37">
        <f t="shared" si="5"/>
        <v>1265685</v>
      </c>
      <c r="AE65" s="37">
        <f t="shared" si="6"/>
        <v>144289</v>
      </c>
      <c r="AF65" s="37">
        <f t="shared" si="7"/>
        <v>2560</v>
      </c>
      <c r="AG65" s="37">
        <f t="shared" si="8"/>
        <v>2014</v>
      </c>
      <c r="AH65" s="37">
        <f t="shared" si="9"/>
        <v>18233</v>
      </c>
      <c r="AJ65" s="41">
        <f t="shared" si="26"/>
        <v>2001</v>
      </c>
      <c r="AK65" s="41">
        <f t="shared" si="27"/>
        <v>3</v>
      </c>
      <c r="AL65" s="90"/>
      <c r="AM65" s="91"/>
      <c r="AN65" s="92"/>
      <c r="AO65" s="92"/>
      <c r="AP65" s="92"/>
      <c r="AQ65" s="92"/>
      <c r="AR65" s="93"/>
      <c r="AS65" s="93"/>
      <c r="AT65" s="93"/>
      <c r="AX65" s="40"/>
      <c r="AY65" s="64">
        <v>2001</v>
      </c>
      <c r="AZ65" s="64">
        <v>3</v>
      </c>
      <c r="BA65" s="68">
        <f t="shared" si="16"/>
        <v>1443952</v>
      </c>
      <c r="BN65" s="40"/>
      <c r="BQ65" s="64">
        <v>2001</v>
      </c>
      <c r="BR65" s="64" t="str">
        <f t="shared" si="28"/>
        <v>Mar</v>
      </c>
      <c r="BS65" s="68">
        <f t="shared" si="17"/>
        <v>1277125</v>
      </c>
      <c r="CI65" s="64">
        <v>2001</v>
      </c>
      <c r="CJ65" s="64">
        <v>3</v>
      </c>
      <c r="CK65" s="68">
        <f t="shared" si="18"/>
        <v>32798</v>
      </c>
      <c r="CX65" s="40"/>
      <c r="DA65" s="64">
        <v>2001</v>
      </c>
      <c r="DB65" s="64">
        <v>3</v>
      </c>
      <c r="DC65" s="68">
        <f>[4]ssr!$I42</f>
        <v>5214</v>
      </c>
    </row>
    <row r="66" spans="1:107" s="30" customFormat="1">
      <c r="A66" s="64">
        <v>2001</v>
      </c>
      <c r="B66" s="64">
        <v>4</v>
      </c>
      <c r="C66" s="5">
        <f t="shared" si="14"/>
        <v>1441201</v>
      </c>
      <c r="D66" s="5">
        <f>[2]RC!$E104</f>
        <v>1272206</v>
      </c>
      <c r="E66" s="5">
        <f>[2]CC!$E104</f>
        <v>145889</v>
      </c>
      <c r="F66" s="5">
        <f>[2]IC!$E104</f>
        <v>2569</v>
      </c>
      <c r="G66" s="5">
        <f>[2]SHL!$E104</f>
        <v>2028</v>
      </c>
      <c r="H66" s="5">
        <f>[2]SPA!$E104</f>
        <v>18509</v>
      </c>
      <c r="I66" s="153">
        <f>[4]ssr!$D43</f>
        <v>37300</v>
      </c>
      <c r="J66" s="29"/>
      <c r="K66" s="49"/>
      <c r="L66" s="47"/>
      <c r="M66" s="29"/>
      <c r="N66" s="29"/>
      <c r="O66" s="29"/>
      <c r="P66" s="29"/>
      <c r="R66" s="36">
        <f t="shared" si="24"/>
        <v>2001</v>
      </c>
      <c r="S66" s="36">
        <f t="shared" si="2"/>
        <v>4</v>
      </c>
      <c r="T66" s="37">
        <f t="shared" ref="T66:T78" si="31">SUM(U66:Y66)</f>
        <v>12875</v>
      </c>
      <c r="U66" s="37">
        <f>[3]SEB!Q321</f>
        <v>11113</v>
      </c>
      <c r="V66" s="37">
        <f>[3]SEB!R321</f>
        <v>1524</v>
      </c>
      <c r="W66" s="37">
        <f>[3]SEB!S321</f>
        <v>4</v>
      </c>
      <c r="X66" s="37">
        <f>[3]SEB!T321</f>
        <v>18</v>
      </c>
      <c r="Y66" s="37">
        <f>[3]SEB!U321</f>
        <v>216</v>
      </c>
      <c r="AA66" s="41">
        <f t="shared" si="25"/>
        <v>2001</v>
      </c>
      <c r="AB66" s="39">
        <f t="shared" si="4"/>
        <v>4</v>
      </c>
      <c r="AC66" s="37">
        <f t="shared" si="15"/>
        <v>1428326</v>
      </c>
      <c r="AD66" s="37">
        <f t="shared" si="5"/>
        <v>1261093</v>
      </c>
      <c r="AE66" s="37">
        <f t="shared" si="6"/>
        <v>144365</v>
      </c>
      <c r="AF66" s="37">
        <f t="shared" si="7"/>
        <v>2565</v>
      </c>
      <c r="AG66" s="37">
        <f t="shared" si="8"/>
        <v>2010</v>
      </c>
      <c r="AH66" s="37">
        <f t="shared" si="9"/>
        <v>18293</v>
      </c>
      <c r="AJ66" s="41">
        <f t="shared" si="26"/>
        <v>2001</v>
      </c>
      <c r="AK66" s="41">
        <f t="shared" si="27"/>
        <v>4</v>
      </c>
      <c r="AL66" s="90"/>
      <c r="AM66" s="91"/>
      <c r="AN66" s="92"/>
      <c r="AO66" s="92"/>
      <c r="AP66" s="92"/>
      <c r="AQ66" s="92"/>
      <c r="AR66" s="93"/>
      <c r="AS66" s="93"/>
      <c r="AT66" s="93"/>
      <c r="AX66" s="40"/>
      <c r="AY66" s="64">
        <v>2001</v>
      </c>
      <c r="AZ66" s="64">
        <v>4</v>
      </c>
      <c r="BA66" s="68">
        <f t="shared" si="16"/>
        <v>1439173</v>
      </c>
      <c r="BN66" s="40"/>
      <c r="BQ66" s="64">
        <v>2001</v>
      </c>
      <c r="BR66" s="64" t="str">
        <f t="shared" si="28"/>
        <v>Apr</v>
      </c>
      <c r="BS66" s="68">
        <f t="shared" si="17"/>
        <v>1272206</v>
      </c>
      <c r="CI66" s="64">
        <v>2001</v>
      </c>
      <c r="CJ66" s="64">
        <v>4</v>
      </c>
      <c r="CK66" s="68">
        <f t="shared" si="18"/>
        <v>37300</v>
      </c>
      <c r="CX66" s="40"/>
      <c r="DA66" s="64">
        <v>2001</v>
      </c>
      <c r="DB66" s="64">
        <v>4</v>
      </c>
      <c r="DC66" s="68">
        <f>[4]ssr!$I43</f>
        <v>8160</v>
      </c>
    </row>
    <row r="67" spans="1:107" s="30" customFormat="1">
      <c r="A67" s="64">
        <v>2001</v>
      </c>
      <c r="B67" s="64">
        <v>5</v>
      </c>
      <c r="C67" s="5">
        <f>SUM(D67:H67)</f>
        <v>1434588</v>
      </c>
      <c r="D67" s="5">
        <f>[2]RC!$E105</f>
        <v>1265292</v>
      </c>
      <c r="E67" s="5">
        <f>[2]CC!$E105</f>
        <v>146061</v>
      </c>
      <c r="F67" s="5">
        <f>[2]IC!$E105</f>
        <v>2571</v>
      </c>
      <c r="G67" s="5">
        <f>[2]SHL!$E105</f>
        <v>2022</v>
      </c>
      <c r="H67" s="5">
        <f>[2]SPA!$E105</f>
        <v>18642</v>
      </c>
      <c r="I67" s="153">
        <f>[4]ssr!$D44</f>
        <v>39530</v>
      </c>
      <c r="J67" s="50"/>
      <c r="K67" s="29"/>
      <c r="L67" s="29"/>
      <c r="M67" s="29"/>
      <c r="N67" s="29"/>
      <c r="O67" s="29"/>
      <c r="P67" s="29"/>
      <c r="R67" s="36">
        <f t="shared" si="24"/>
        <v>2001</v>
      </c>
      <c r="S67" s="36">
        <f t="shared" ref="S67:S122" si="32">B67</f>
        <v>5</v>
      </c>
      <c r="T67" s="37">
        <f t="shared" si="31"/>
        <v>12622</v>
      </c>
      <c r="U67" s="37">
        <f>[3]SEB!Q322</f>
        <v>10866</v>
      </c>
      <c r="V67" s="37">
        <f>[3]SEB!R322</f>
        <v>1518</v>
      </c>
      <c r="W67" s="37">
        <f>[3]SEB!S322</f>
        <v>4</v>
      </c>
      <c r="X67" s="37">
        <f>[3]SEB!T322</f>
        <v>18</v>
      </c>
      <c r="Y67" s="37">
        <f>[3]SEB!U322</f>
        <v>216</v>
      </c>
      <c r="AA67" s="41">
        <f t="shared" si="25"/>
        <v>2001</v>
      </c>
      <c r="AB67" s="39">
        <f t="shared" ref="AB67:AB122" si="33">B67</f>
        <v>5</v>
      </c>
      <c r="AC67" s="37">
        <f t="shared" si="15"/>
        <v>1421966</v>
      </c>
      <c r="AD67" s="37">
        <f>D67-U67</f>
        <v>1254426</v>
      </c>
      <c r="AE67" s="37">
        <f>E67-V67</f>
        <v>144543</v>
      </c>
      <c r="AF67" s="37">
        <f>F67-W67</f>
        <v>2567</v>
      </c>
      <c r="AG67" s="37">
        <f>G67-X67</f>
        <v>2004</v>
      </c>
      <c r="AH67" s="37">
        <f>H67-Y67</f>
        <v>18426</v>
      </c>
      <c r="AJ67" s="41">
        <f t="shared" si="26"/>
        <v>2001</v>
      </c>
      <c r="AK67" s="41">
        <f t="shared" si="27"/>
        <v>5</v>
      </c>
      <c r="AL67" s="90"/>
      <c r="AM67" s="91"/>
      <c r="AN67" s="92"/>
      <c r="AO67" s="92"/>
      <c r="AP67" s="92"/>
      <c r="AQ67" s="92"/>
      <c r="AR67" s="93"/>
      <c r="AS67" s="93"/>
      <c r="AT67" s="93"/>
      <c r="AX67" s="40"/>
      <c r="AY67" s="64">
        <v>2001</v>
      </c>
      <c r="AZ67" s="64">
        <v>5</v>
      </c>
      <c r="BA67" s="68">
        <f t="shared" si="16"/>
        <v>1432566</v>
      </c>
      <c r="BN67" s="40"/>
      <c r="BQ67" s="64">
        <v>2001</v>
      </c>
      <c r="BR67" s="64" t="str">
        <f t="shared" si="28"/>
        <v>May</v>
      </c>
      <c r="BS67" s="68">
        <f t="shared" si="17"/>
        <v>1265292</v>
      </c>
      <c r="CI67" s="64">
        <v>2001</v>
      </c>
      <c r="CJ67" s="64">
        <v>5</v>
      </c>
      <c r="CK67" s="68">
        <f t="shared" si="18"/>
        <v>39530</v>
      </c>
      <c r="CX67" s="40"/>
      <c r="DA67" s="64">
        <v>2001</v>
      </c>
      <c r="DB67" s="64">
        <v>5</v>
      </c>
      <c r="DC67" s="68">
        <f>[4]ssr!$I44</f>
        <v>20185</v>
      </c>
    </row>
    <row r="68" spans="1:107" s="30" customFormat="1">
      <c r="A68" s="64">
        <v>2001</v>
      </c>
      <c r="B68" s="64">
        <v>6</v>
      </c>
      <c r="C68" s="5">
        <f t="shared" ref="C68:C75" si="34">SUM(D68:H68)</f>
        <v>1435305</v>
      </c>
      <c r="D68" s="5">
        <f>[2]RC!$E106</f>
        <v>1265610</v>
      </c>
      <c r="E68" s="5">
        <f>[2]CC!$E106</f>
        <v>146412</v>
      </c>
      <c r="F68" s="5">
        <f>[2]IC!$E106</f>
        <v>2560</v>
      </c>
      <c r="G68" s="5">
        <f>[2]SHL!$E106</f>
        <v>2011</v>
      </c>
      <c r="H68" s="5">
        <f>[2]SPA!$E106</f>
        <v>18712</v>
      </c>
      <c r="I68" s="153">
        <f>[4]ssr!$D45</f>
        <v>39085</v>
      </c>
      <c r="J68" s="29"/>
      <c r="K68" s="29"/>
      <c r="L68" s="29"/>
      <c r="M68" s="29"/>
      <c r="N68" s="29"/>
      <c r="O68" s="29"/>
      <c r="P68" s="29"/>
      <c r="R68" s="36">
        <f t="shared" si="24"/>
        <v>2001</v>
      </c>
      <c r="S68" s="36">
        <f t="shared" si="32"/>
        <v>6</v>
      </c>
      <c r="T68" s="37">
        <f t="shared" si="31"/>
        <v>12553</v>
      </c>
      <c r="U68" s="37">
        <f>[3]SEB!Q323</f>
        <v>10808</v>
      </c>
      <c r="V68" s="37">
        <f>[3]SEB!R323</f>
        <v>1507</v>
      </c>
      <c r="W68" s="37">
        <f>[3]SEB!S323</f>
        <v>4</v>
      </c>
      <c r="X68" s="37">
        <f>[3]SEB!T323</f>
        <v>16</v>
      </c>
      <c r="Y68" s="37">
        <f>[3]SEB!U323</f>
        <v>218</v>
      </c>
      <c r="AA68" s="41">
        <f t="shared" si="25"/>
        <v>2001</v>
      </c>
      <c r="AB68" s="39">
        <f t="shared" si="33"/>
        <v>6</v>
      </c>
      <c r="AC68" s="37">
        <f t="shared" ref="AC68:AC122" si="35">SUM(AD68:AH68)</f>
        <v>1422752</v>
      </c>
      <c r="AD68" s="37">
        <f t="shared" ref="AD68:AD78" si="36">D68-U68</f>
        <v>1254802</v>
      </c>
      <c r="AE68" s="37">
        <f t="shared" ref="AE68:AE78" si="37">E68-V68</f>
        <v>144905</v>
      </c>
      <c r="AF68" s="37">
        <f t="shared" ref="AF68:AF78" si="38">F68-W68</f>
        <v>2556</v>
      </c>
      <c r="AG68" s="37">
        <f t="shared" ref="AG68:AG78" si="39">G68-X68</f>
        <v>1995</v>
      </c>
      <c r="AH68" s="37">
        <f t="shared" ref="AH68:AH78" si="40">H68-Y68</f>
        <v>18494</v>
      </c>
      <c r="AJ68" s="41">
        <f t="shared" si="26"/>
        <v>2001</v>
      </c>
      <c r="AK68" s="41">
        <f t="shared" si="27"/>
        <v>6</v>
      </c>
      <c r="AL68" s="90"/>
      <c r="AM68" s="91"/>
      <c r="AN68" s="92"/>
      <c r="AO68" s="92"/>
      <c r="AP68" s="92"/>
      <c r="AQ68" s="92"/>
      <c r="AR68" s="93"/>
      <c r="AS68" s="93"/>
      <c r="AT68" s="93"/>
      <c r="AX68" s="40"/>
      <c r="AY68" s="64">
        <v>2001</v>
      </c>
      <c r="AZ68" s="64">
        <v>6</v>
      </c>
      <c r="BA68" s="68">
        <f t="shared" ref="BA68:BA131" si="41">SUM(D68:F68,H68)</f>
        <v>1433294</v>
      </c>
      <c r="BN68" s="40"/>
      <c r="BQ68" s="64">
        <v>2001</v>
      </c>
      <c r="BR68" s="64" t="str">
        <f t="shared" si="28"/>
        <v>Jun</v>
      </c>
      <c r="BS68" s="68">
        <f t="shared" ref="BS68:BS131" si="42">D68</f>
        <v>1265610</v>
      </c>
      <c r="CI68" s="64">
        <v>2001</v>
      </c>
      <c r="CJ68" s="64">
        <v>6</v>
      </c>
      <c r="CK68" s="68">
        <f t="shared" ref="CK68:CK131" si="43">I68</f>
        <v>39085</v>
      </c>
      <c r="CX68" s="40"/>
      <c r="DA68" s="64">
        <v>2001</v>
      </c>
      <c r="DB68" s="64">
        <v>6</v>
      </c>
      <c r="DC68" s="68">
        <f>[4]ssr!$I45</f>
        <v>27518</v>
      </c>
    </row>
    <row r="69" spans="1:107" s="30" customFormat="1">
      <c r="A69" s="64">
        <v>2001</v>
      </c>
      <c r="B69" s="64">
        <v>7</v>
      </c>
      <c r="C69" s="5">
        <f t="shared" si="34"/>
        <v>1437798</v>
      </c>
      <c r="D69" s="5">
        <f>[2]RC!$E107</f>
        <v>1267591</v>
      </c>
      <c r="E69" s="5">
        <f>[2]CC!$E107</f>
        <v>146991</v>
      </c>
      <c r="F69" s="5">
        <f>[2]IC!$E107</f>
        <v>2554</v>
      </c>
      <c r="G69" s="5">
        <f>[2]SHL!$E107</f>
        <v>2009</v>
      </c>
      <c r="H69" s="5">
        <f>[2]SPA!$E107</f>
        <v>18653</v>
      </c>
      <c r="I69" s="153">
        <f>[4]ssr!$D46</f>
        <v>39730</v>
      </c>
      <c r="J69" s="51"/>
      <c r="K69" s="29"/>
      <c r="L69" s="29"/>
      <c r="M69" s="29"/>
      <c r="N69" s="29"/>
      <c r="O69" s="29"/>
      <c r="P69" s="29"/>
      <c r="R69" s="36">
        <f t="shared" si="24"/>
        <v>2001</v>
      </c>
      <c r="S69" s="36">
        <f t="shared" si="32"/>
        <v>7</v>
      </c>
      <c r="T69" s="37">
        <f t="shared" si="31"/>
        <v>12501</v>
      </c>
      <c r="U69" s="37">
        <f>[3]SEB!Q324</f>
        <v>10759</v>
      </c>
      <c r="V69" s="37">
        <f>[3]SEB!R324</f>
        <v>1507</v>
      </c>
      <c r="W69" s="37">
        <f>[3]SEB!S324</f>
        <v>4</v>
      </c>
      <c r="X69" s="37">
        <f>[3]SEB!T324</f>
        <v>16</v>
      </c>
      <c r="Y69" s="37">
        <f>[3]SEB!U324</f>
        <v>215</v>
      </c>
      <c r="AA69" s="41">
        <f t="shared" si="25"/>
        <v>2001</v>
      </c>
      <c r="AB69" s="39">
        <f t="shared" si="33"/>
        <v>7</v>
      </c>
      <c r="AC69" s="37">
        <f t="shared" si="35"/>
        <v>1425297</v>
      </c>
      <c r="AD69" s="37">
        <f t="shared" si="36"/>
        <v>1256832</v>
      </c>
      <c r="AE69" s="37">
        <f t="shared" si="37"/>
        <v>145484</v>
      </c>
      <c r="AF69" s="37">
        <f t="shared" si="38"/>
        <v>2550</v>
      </c>
      <c r="AG69" s="37">
        <f t="shared" si="39"/>
        <v>1993</v>
      </c>
      <c r="AH69" s="37">
        <f t="shared" si="40"/>
        <v>18438</v>
      </c>
      <c r="AJ69" s="41">
        <f t="shared" si="26"/>
        <v>2001</v>
      </c>
      <c r="AK69" s="41">
        <f t="shared" si="27"/>
        <v>7</v>
      </c>
      <c r="AL69" s="90"/>
      <c r="AM69" s="91"/>
      <c r="AN69" s="92"/>
      <c r="AO69" s="92"/>
      <c r="AP69" s="92"/>
      <c r="AQ69" s="92"/>
      <c r="AR69" s="93"/>
      <c r="AS69" s="93"/>
      <c r="AT69" s="93"/>
      <c r="AX69" s="40"/>
      <c r="AY69" s="64">
        <v>2001</v>
      </c>
      <c r="AZ69" s="64">
        <v>7</v>
      </c>
      <c r="BA69" s="68">
        <f t="shared" si="41"/>
        <v>1435789</v>
      </c>
      <c r="BN69" s="40"/>
      <c r="BQ69" s="64">
        <v>2001</v>
      </c>
      <c r="BR69" s="64" t="str">
        <f t="shared" si="28"/>
        <v>Jul</v>
      </c>
      <c r="BS69" s="68">
        <f t="shared" si="42"/>
        <v>1267591</v>
      </c>
      <c r="CI69" s="64">
        <v>2001</v>
      </c>
      <c r="CJ69" s="64">
        <v>7</v>
      </c>
      <c r="CK69" s="68">
        <f t="shared" si="43"/>
        <v>39730</v>
      </c>
      <c r="CX69" s="40"/>
      <c r="DA69" s="64">
        <v>2001</v>
      </c>
      <c r="DB69" s="64">
        <v>7</v>
      </c>
      <c r="DC69" s="68">
        <f>[4]ssr!$I46</f>
        <v>29183</v>
      </c>
    </row>
    <row r="70" spans="1:107" s="30" customFormat="1">
      <c r="A70" s="64">
        <v>2001</v>
      </c>
      <c r="B70" s="64">
        <v>8</v>
      </c>
      <c r="C70" s="5">
        <f t="shared" si="34"/>
        <v>1439247</v>
      </c>
      <c r="D70" s="5">
        <f>[2]RC!$E108</f>
        <v>1268742</v>
      </c>
      <c r="E70" s="5">
        <f>[2]CC!$E108</f>
        <v>147132</v>
      </c>
      <c r="F70" s="5">
        <f>[2]IC!$E108</f>
        <v>2547</v>
      </c>
      <c r="G70" s="5">
        <f>[2]SHL!$E108</f>
        <v>2004</v>
      </c>
      <c r="H70" s="5">
        <f>[2]SPA!$E108</f>
        <v>18822</v>
      </c>
      <c r="I70" s="153">
        <f>[4]ssr!$D47</f>
        <v>39921</v>
      </c>
      <c r="J70" s="29"/>
      <c r="K70" s="29"/>
      <c r="L70" s="29"/>
      <c r="M70" s="29"/>
      <c r="N70" s="29"/>
      <c r="O70" s="29"/>
      <c r="P70" s="29"/>
      <c r="R70" s="36">
        <f t="shared" si="24"/>
        <v>2001</v>
      </c>
      <c r="S70" s="36">
        <f t="shared" si="32"/>
        <v>8</v>
      </c>
      <c r="T70" s="37">
        <f t="shared" si="31"/>
        <v>12549</v>
      </c>
      <c r="U70" s="37">
        <f>[3]SEB!Q325</f>
        <v>10777</v>
      </c>
      <c r="V70" s="37">
        <f>[3]SEB!R325</f>
        <v>1530</v>
      </c>
      <c r="W70" s="37">
        <f>[3]SEB!S325</f>
        <v>4</v>
      </c>
      <c r="X70" s="37">
        <f>[3]SEB!T325</f>
        <v>16</v>
      </c>
      <c r="Y70" s="37">
        <f>[3]SEB!U325</f>
        <v>222</v>
      </c>
      <c r="AA70" s="41">
        <f t="shared" si="25"/>
        <v>2001</v>
      </c>
      <c r="AB70" s="39">
        <f t="shared" si="33"/>
        <v>8</v>
      </c>
      <c r="AC70" s="37">
        <f t="shared" si="35"/>
        <v>1426698</v>
      </c>
      <c r="AD70" s="37">
        <f t="shared" si="36"/>
        <v>1257965</v>
      </c>
      <c r="AE70" s="37">
        <f t="shared" si="37"/>
        <v>145602</v>
      </c>
      <c r="AF70" s="37">
        <f t="shared" si="38"/>
        <v>2543</v>
      </c>
      <c r="AG70" s="37">
        <f t="shared" si="39"/>
        <v>1988</v>
      </c>
      <c r="AH70" s="37">
        <f t="shared" si="40"/>
        <v>18600</v>
      </c>
      <c r="AJ70" s="41">
        <f t="shared" si="26"/>
        <v>2001</v>
      </c>
      <c r="AK70" s="41">
        <f t="shared" si="27"/>
        <v>8</v>
      </c>
      <c r="AL70" s="90"/>
      <c r="AM70" s="91"/>
      <c r="AN70" s="92"/>
      <c r="AO70" s="92"/>
      <c r="AP70" s="92"/>
      <c r="AQ70" s="92"/>
      <c r="AR70" s="93"/>
      <c r="AS70" s="93"/>
      <c r="AT70" s="93"/>
      <c r="AX70" s="40"/>
      <c r="AY70" s="64">
        <v>2001</v>
      </c>
      <c r="AZ70" s="64">
        <v>8</v>
      </c>
      <c r="BA70" s="68">
        <f t="shared" si="41"/>
        <v>1437243</v>
      </c>
      <c r="BN70" s="40"/>
      <c r="BQ70" s="64">
        <v>2001</v>
      </c>
      <c r="BR70" s="64" t="str">
        <f t="shared" si="28"/>
        <v>Aug</v>
      </c>
      <c r="BS70" s="68">
        <f t="shared" si="42"/>
        <v>1268742</v>
      </c>
      <c r="CI70" s="64">
        <v>2001</v>
      </c>
      <c r="CJ70" s="64">
        <v>8</v>
      </c>
      <c r="CK70" s="68">
        <f t="shared" si="43"/>
        <v>39921</v>
      </c>
      <c r="CX70" s="40"/>
      <c r="DA70" s="64">
        <v>2001</v>
      </c>
      <c r="DB70" s="64">
        <v>8</v>
      </c>
      <c r="DC70" s="68">
        <f>[4]ssr!$I47</f>
        <v>29753</v>
      </c>
    </row>
    <row r="71" spans="1:107" s="30" customFormat="1">
      <c r="A71" s="64">
        <v>2001</v>
      </c>
      <c r="B71" s="64">
        <v>9</v>
      </c>
      <c r="C71" s="5">
        <f t="shared" si="34"/>
        <v>1442803</v>
      </c>
      <c r="D71" s="5">
        <f>[2]RC!$E109</f>
        <v>1271610</v>
      </c>
      <c r="E71" s="5">
        <f>[2]CC!$E109</f>
        <v>147769</v>
      </c>
      <c r="F71" s="5">
        <f>[2]IC!$E109</f>
        <v>2536</v>
      </c>
      <c r="G71" s="5">
        <f>[2]SHL!$E109</f>
        <v>2004</v>
      </c>
      <c r="H71" s="5">
        <f>[2]SPA!$E109</f>
        <v>18884</v>
      </c>
      <c r="I71" s="153">
        <f>[4]ssr!$D48</f>
        <v>39862</v>
      </c>
      <c r="J71" s="29"/>
      <c r="K71" s="29"/>
      <c r="L71" s="29"/>
      <c r="M71" s="29"/>
      <c r="N71" s="29"/>
      <c r="O71" s="29"/>
      <c r="P71" s="29"/>
      <c r="R71" s="36">
        <f t="shared" si="24"/>
        <v>2001</v>
      </c>
      <c r="S71" s="36">
        <f t="shared" si="32"/>
        <v>9</v>
      </c>
      <c r="T71" s="37">
        <f t="shared" si="31"/>
        <v>12567</v>
      </c>
      <c r="U71" s="37">
        <f>[3]SEB!Q326</f>
        <v>10785</v>
      </c>
      <c r="V71" s="37">
        <f>[3]SEB!R326</f>
        <v>1535</v>
      </c>
      <c r="W71" s="37">
        <f>[3]SEB!S326</f>
        <v>4</v>
      </c>
      <c r="X71" s="37">
        <f>[3]SEB!T326</f>
        <v>16</v>
      </c>
      <c r="Y71" s="37">
        <f>[3]SEB!U326</f>
        <v>227</v>
      </c>
      <c r="AA71" s="41">
        <f t="shared" si="25"/>
        <v>2001</v>
      </c>
      <c r="AB71" s="39">
        <f t="shared" si="33"/>
        <v>9</v>
      </c>
      <c r="AC71" s="37">
        <f t="shared" si="35"/>
        <v>1430236</v>
      </c>
      <c r="AD71" s="37">
        <f t="shared" si="36"/>
        <v>1260825</v>
      </c>
      <c r="AE71" s="37">
        <f t="shared" si="37"/>
        <v>146234</v>
      </c>
      <c r="AF71" s="37">
        <f t="shared" si="38"/>
        <v>2532</v>
      </c>
      <c r="AG71" s="37">
        <f t="shared" si="39"/>
        <v>1988</v>
      </c>
      <c r="AH71" s="37">
        <f t="shared" si="40"/>
        <v>18657</v>
      </c>
      <c r="AJ71" s="41">
        <f t="shared" si="26"/>
        <v>2001</v>
      </c>
      <c r="AK71" s="41">
        <f t="shared" si="27"/>
        <v>9</v>
      </c>
      <c r="AL71" s="90"/>
      <c r="AM71" s="91"/>
      <c r="AN71" s="92"/>
      <c r="AO71" s="92"/>
      <c r="AP71" s="92"/>
      <c r="AQ71" s="92"/>
      <c r="AR71" s="93"/>
      <c r="AS71" s="93"/>
      <c r="AT71" s="93"/>
      <c r="AX71" s="40"/>
      <c r="AY71" s="64">
        <v>2001</v>
      </c>
      <c r="AZ71" s="64">
        <v>9</v>
      </c>
      <c r="BA71" s="68">
        <f t="shared" si="41"/>
        <v>1440799</v>
      </c>
      <c r="BN71" s="40"/>
      <c r="BQ71" s="64">
        <v>2001</v>
      </c>
      <c r="BR71" s="64" t="str">
        <f t="shared" si="28"/>
        <v>Sep</v>
      </c>
      <c r="BS71" s="68">
        <f t="shared" si="42"/>
        <v>1271610</v>
      </c>
      <c r="CI71" s="64">
        <v>2001</v>
      </c>
      <c r="CJ71" s="64">
        <v>9</v>
      </c>
      <c r="CK71" s="68">
        <f t="shared" si="43"/>
        <v>39862</v>
      </c>
      <c r="CX71" s="40"/>
      <c r="DA71" s="64">
        <v>2001</v>
      </c>
      <c r="DB71" s="64">
        <v>9</v>
      </c>
      <c r="DC71" s="68">
        <f>[4]ssr!$I48</f>
        <v>28287</v>
      </c>
    </row>
    <row r="72" spans="1:107" s="30" customFormat="1">
      <c r="A72" s="64">
        <v>2001</v>
      </c>
      <c r="B72" s="64">
        <v>10</v>
      </c>
      <c r="C72" s="5">
        <f t="shared" si="34"/>
        <v>1445703</v>
      </c>
      <c r="D72" s="5">
        <f>[2]RC!$E110</f>
        <v>1274346</v>
      </c>
      <c r="E72" s="5">
        <f>[2]CC!$E110</f>
        <v>147965</v>
      </c>
      <c r="F72" s="5">
        <f>[2]IC!$E110</f>
        <v>2540</v>
      </c>
      <c r="G72" s="5">
        <f>[2]SHL!$E110</f>
        <v>2003</v>
      </c>
      <c r="H72" s="5">
        <f>[2]SPA!$E110</f>
        <v>18849</v>
      </c>
      <c r="I72" s="153">
        <f>[4]ssr!$D49</f>
        <v>39800</v>
      </c>
      <c r="J72" s="29"/>
      <c r="K72" s="29"/>
      <c r="L72" s="29"/>
      <c r="M72" s="29"/>
      <c r="N72" s="29"/>
      <c r="O72" s="29"/>
      <c r="P72" s="29"/>
      <c r="R72" s="36">
        <f t="shared" si="24"/>
        <v>2001</v>
      </c>
      <c r="S72" s="36">
        <f t="shared" si="32"/>
        <v>10</v>
      </c>
      <c r="T72" s="37">
        <f t="shared" si="31"/>
        <v>12562</v>
      </c>
      <c r="U72" s="37">
        <f>[3]SEB!Q327</f>
        <v>10791</v>
      </c>
      <c r="V72" s="37">
        <f>[3]SEB!R327</f>
        <v>1531</v>
      </c>
      <c r="W72" s="37">
        <f>[3]SEB!S327</f>
        <v>4</v>
      </c>
      <c r="X72" s="37">
        <f>[3]SEB!T327</f>
        <v>16</v>
      </c>
      <c r="Y72" s="37">
        <f>[3]SEB!U327</f>
        <v>220</v>
      </c>
      <c r="AA72" s="41">
        <f t="shared" si="25"/>
        <v>2001</v>
      </c>
      <c r="AB72" s="39">
        <f t="shared" si="33"/>
        <v>10</v>
      </c>
      <c r="AC72" s="37">
        <f t="shared" si="35"/>
        <v>1433141</v>
      </c>
      <c r="AD72" s="37">
        <f t="shared" si="36"/>
        <v>1263555</v>
      </c>
      <c r="AE72" s="37">
        <f t="shared" si="37"/>
        <v>146434</v>
      </c>
      <c r="AF72" s="37">
        <f t="shared" si="38"/>
        <v>2536</v>
      </c>
      <c r="AG72" s="37">
        <f t="shared" si="39"/>
        <v>1987</v>
      </c>
      <c r="AH72" s="37">
        <f t="shared" si="40"/>
        <v>18629</v>
      </c>
      <c r="AJ72" s="41">
        <f t="shared" si="26"/>
        <v>2001</v>
      </c>
      <c r="AK72" s="41">
        <f t="shared" si="27"/>
        <v>10</v>
      </c>
      <c r="AL72" s="90"/>
      <c r="AM72" s="91"/>
      <c r="AN72" s="92"/>
      <c r="AO72" s="92"/>
      <c r="AP72" s="92"/>
      <c r="AQ72" s="92"/>
      <c r="AR72" s="93"/>
      <c r="AS72" s="93"/>
      <c r="AT72" s="93"/>
      <c r="AX72" s="40"/>
      <c r="AY72" s="64">
        <v>2001</v>
      </c>
      <c r="AZ72" s="64">
        <v>10</v>
      </c>
      <c r="BA72" s="68">
        <f t="shared" si="41"/>
        <v>1443700</v>
      </c>
      <c r="BN72" s="40"/>
      <c r="BQ72" s="64">
        <v>2001</v>
      </c>
      <c r="BR72" s="64" t="str">
        <f t="shared" si="28"/>
        <v>Oct</v>
      </c>
      <c r="BS72" s="68">
        <f t="shared" si="42"/>
        <v>1274346</v>
      </c>
      <c r="CI72" s="64">
        <v>2001</v>
      </c>
      <c r="CJ72" s="64">
        <v>10</v>
      </c>
      <c r="CK72" s="68">
        <f t="shared" si="43"/>
        <v>39800</v>
      </c>
      <c r="CX72" s="40"/>
      <c r="DA72" s="64">
        <v>2001</v>
      </c>
      <c r="DB72" s="64">
        <v>10</v>
      </c>
      <c r="DC72" s="68">
        <f>[4]ssr!$I49</f>
        <v>28831</v>
      </c>
    </row>
    <row r="73" spans="1:107" s="30" customFormat="1">
      <c r="A73" s="64">
        <v>2001</v>
      </c>
      <c r="B73" s="64">
        <v>11</v>
      </c>
      <c r="C73" s="5">
        <f t="shared" si="34"/>
        <v>1454567</v>
      </c>
      <c r="D73" s="5">
        <f>[2]RC!$E111</f>
        <v>1282833</v>
      </c>
      <c r="E73" s="5">
        <f>[2]CC!$E111</f>
        <v>148267</v>
      </c>
      <c r="F73" s="5">
        <f>[2]IC!$E111</f>
        <v>2543</v>
      </c>
      <c r="G73" s="5">
        <f>[2]SHL!$E111</f>
        <v>1994</v>
      </c>
      <c r="H73" s="5">
        <f>[2]SPA!$E111</f>
        <v>18930</v>
      </c>
      <c r="I73" s="153">
        <f>[4]ssr!$D50</f>
        <v>40433</v>
      </c>
      <c r="J73" s="29"/>
      <c r="K73" s="29"/>
      <c r="L73" s="29"/>
      <c r="M73" s="29"/>
      <c r="N73" s="29"/>
      <c r="O73" s="29"/>
      <c r="P73" s="29"/>
      <c r="R73" s="36">
        <f t="shared" si="24"/>
        <v>2001</v>
      </c>
      <c r="S73" s="36">
        <f t="shared" si="32"/>
        <v>11</v>
      </c>
      <c r="T73" s="37">
        <f t="shared" si="31"/>
        <v>12801</v>
      </c>
      <c r="U73" s="37">
        <f>[3]SEB!Q328</f>
        <v>11009</v>
      </c>
      <c r="V73" s="37">
        <f>[3]SEB!R328</f>
        <v>1556</v>
      </c>
      <c r="W73" s="37">
        <f>[3]SEB!S328</f>
        <v>4</v>
      </c>
      <c r="X73" s="37">
        <f>[3]SEB!T328</f>
        <v>16</v>
      </c>
      <c r="Y73" s="37">
        <f>[3]SEB!U328</f>
        <v>216</v>
      </c>
      <c r="AA73" s="41">
        <f t="shared" si="25"/>
        <v>2001</v>
      </c>
      <c r="AB73" s="39">
        <f t="shared" si="33"/>
        <v>11</v>
      </c>
      <c r="AC73" s="37">
        <f t="shared" si="35"/>
        <v>1441766</v>
      </c>
      <c r="AD73" s="37">
        <f t="shared" si="36"/>
        <v>1271824</v>
      </c>
      <c r="AE73" s="37">
        <f t="shared" si="37"/>
        <v>146711</v>
      </c>
      <c r="AF73" s="37">
        <f t="shared" si="38"/>
        <v>2539</v>
      </c>
      <c r="AG73" s="37">
        <f t="shared" si="39"/>
        <v>1978</v>
      </c>
      <c r="AH73" s="37">
        <f t="shared" si="40"/>
        <v>18714</v>
      </c>
      <c r="AJ73" s="41">
        <f t="shared" si="26"/>
        <v>2001</v>
      </c>
      <c r="AK73" s="41">
        <f t="shared" si="27"/>
        <v>11</v>
      </c>
      <c r="AL73" s="90"/>
      <c r="AM73" s="91"/>
      <c r="AN73" s="92"/>
      <c r="AO73" s="92"/>
      <c r="AP73" s="92"/>
      <c r="AQ73" s="92"/>
      <c r="AR73" s="93"/>
      <c r="AS73" s="93"/>
      <c r="AT73" s="93"/>
      <c r="AX73" s="40"/>
      <c r="AY73" s="64">
        <v>2001</v>
      </c>
      <c r="AZ73" s="64">
        <v>11</v>
      </c>
      <c r="BA73" s="68">
        <f t="shared" si="41"/>
        <v>1452573</v>
      </c>
      <c r="BN73" s="40"/>
      <c r="BQ73" s="64">
        <v>2001</v>
      </c>
      <c r="BR73" s="64" t="str">
        <f t="shared" si="28"/>
        <v>Nov</v>
      </c>
      <c r="BS73" s="68">
        <f t="shared" si="42"/>
        <v>1282833</v>
      </c>
      <c r="CI73" s="64">
        <v>2001</v>
      </c>
      <c r="CJ73" s="64">
        <v>11</v>
      </c>
      <c r="CK73" s="68">
        <f t="shared" si="43"/>
        <v>40433</v>
      </c>
      <c r="CX73" s="40"/>
      <c r="DA73" s="64">
        <v>2001</v>
      </c>
      <c r="DB73" s="64">
        <v>11</v>
      </c>
      <c r="DC73" s="68">
        <f>[4]ssr!$I50</f>
        <v>22232</v>
      </c>
    </row>
    <row r="74" spans="1:107" s="30" customFormat="1">
      <c r="A74" s="64">
        <v>2001</v>
      </c>
      <c r="B74" s="64">
        <v>12</v>
      </c>
      <c r="C74" s="5">
        <f t="shared" si="34"/>
        <v>1461191</v>
      </c>
      <c r="D74" s="5">
        <f>[2]RC!$E112</f>
        <v>1288993</v>
      </c>
      <c r="E74" s="5">
        <f>[2]CC!$E112</f>
        <v>148550</v>
      </c>
      <c r="F74" s="5">
        <f>[2]IC!$E112</f>
        <v>2532</v>
      </c>
      <c r="G74" s="5">
        <f>[2]SHL!$E112</f>
        <v>1992</v>
      </c>
      <c r="H74" s="5">
        <f>[2]SPA!$E112</f>
        <v>19124</v>
      </c>
      <c r="I74" s="153">
        <f>[4]ssr!$D51</f>
        <v>38038</v>
      </c>
      <c r="J74" s="49"/>
      <c r="K74" s="49"/>
      <c r="L74" s="29"/>
      <c r="M74" s="29"/>
      <c r="N74" s="29"/>
      <c r="O74" s="29"/>
      <c r="P74" s="29"/>
      <c r="R74" s="36">
        <f t="shared" si="24"/>
        <v>2001</v>
      </c>
      <c r="S74" s="36">
        <f t="shared" si="32"/>
        <v>12</v>
      </c>
      <c r="T74" s="37">
        <f t="shared" si="31"/>
        <v>13020</v>
      </c>
      <c r="U74" s="37">
        <f>[3]SEB!Q329</f>
        <v>11227</v>
      </c>
      <c r="V74" s="37">
        <f>[3]SEB!R329</f>
        <v>1556</v>
      </c>
      <c r="W74" s="37">
        <f>[3]SEB!S329</f>
        <v>4</v>
      </c>
      <c r="X74" s="37">
        <f>[3]SEB!T329</f>
        <v>15</v>
      </c>
      <c r="Y74" s="37">
        <f>[3]SEB!U329</f>
        <v>218</v>
      </c>
      <c r="Z74" s="34"/>
      <c r="AA74" s="41">
        <f t="shared" si="25"/>
        <v>2001</v>
      </c>
      <c r="AB74" s="39">
        <f t="shared" si="33"/>
        <v>12</v>
      </c>
      <c r="AC74" s="37">
        <f t="shared" si="35"/>
        <v>1448171</v>
      </c>
      <c r="AD74" s="37">
        <f t="shared" si="36"/>
        <v>1277766</v>
      </c>
      <c r="AE74" s="37">
        <f t="shared" si="37"/>
        <v>146994</v>
      </c>
      <c r="AF74" s="37">
        <f t="shared" si="38"/>
        <v>2528</v>
      </c>
      <c r="AG74" s="37">
        <f t="shared" si="39"/>
        <v>1977</v>
      </c>
      <c r="AH74" s="37">
        <f t="shared" si="40"/>
        <v>18906</v>
      </c>
      <c r="AJ74" s="41">
        <f t="shared" si="26"/>
        <v>2001</v>
      </c>
      <c r="AK74" s="41">
        <f t="shared" si="27"/>
        <v>12</v>
      </c>
      <c r="AL74" s="90"/>
      <c r="AM74" s="91"/>
      <c r="AN74" s="92"/>
      <c r="AO74" s="92"/>
      <c r="AP74" s="92"/>
      <c r="AQ74" s="92"/>
      <c r="AR74" s="93"/>
      <c r="AS74" s="93"/>
      <c r="AT74" s="93"/>
      <c r="AX74" s="40"/>
      <c r="AY74" s="64">
        <v>2001</v>
      </c>
      <c r="AZ74" s="64">
        <v>12</v>
      </c>
      <c r="BA74" s="68">
        <f t="shared" si="41"/>
        <v>1459199</v>
      </c>
      <c r="BN74" s="40"/>
      <c r="BQ74" s="64">
        <v>2001</v>
      </c>
      <c r="BR74" s="64" t="str">
        <f t="shared" si="28"/>
        <v>Dec</v>
      </c>
      <c r="BS74" s="68">
        <f t="shared" si="42"/>
        <v>1288993</v>
      </c>
      <c r="CI74" s="64">
        <v>2001</v>
      </c>
      <c r="CJ74" s="64">
        <v>12</v>
      </c>
      <c r="CK74" s="68">
        <f t="shared" si="43"/>
        <v>38038</v>
      </c>
      <c r="CX74" s="40"/>
      <c r="DA74" s="64">
        <v>2001</v>
      </c>
      <c r="DB74" s="64">
        <v>12</v>
      </c>
      <c r="DC74" s="68">
        <f>[4]ssr!$I51</f>
        <v>15023</v>
      </c>
    </row>
    <row r="75" spans="1:107" s="30" customFormat="1">
      <c r="A75" s="64">
        <v>2002</v>
      </c>
      <c r="B75" s="64">
        <v>1</v>
      </c>
      <c r="C75" s="5">
        <f t="shared" si="34"/>
        <v>1467082</v>
      </c>
      <c r="D75" s="5">
        <f>[2]RC!$E113</f>
        <v>1294849</v>
      </c>
      <c r="E75" s="5">
        <f>[2]CC!$E113</f>
        <v>148772</v>
      </c>
      <c r="F75" s="5">
        <f>[2]IC!$E113</f>
        <v>2541</v>
      </c>
      <c r="G75" s="5">
        <f>[2]SHL!$E113</f>
        <v>1983</v>
      </c>
      <c r="H75" s="5">
        <f>[2]SPA!$E113</f>
        <v>18937</v>
      </c>
      <c r="I75" s="153">
        <f>[4]ssr!$D52</f>
        <v>38436</v>
      </c>
      <c r="J75" s="29"/>
      <c r="K75" s="29"/>
      <c r="L75" s="29"/>
      <c r="M75" s="29"/>
      <c r="N75" s="29"/>
      <c r="O75" s="29"/>
      <c r="P75" s="29"/>
      <c r="R75" s="36">
        <f t="shared" si="24"/>
        <v>2002</v>
      </c>
      <c r="S75" s="36">
        <f t="shared" si="32"/>
        <v>1</v>
      </c>
      <c r="T75" s="37">
        <f t="shared" si="31"/>
        <v>13222</v>
      </c>
      <c r="U75" s="37">
        <f>[3]SEB!Q330</f>
        <v>11435</v>
      </c>
      <c r="V75" s="37">
        <f>[3]SEB!R330</f>
        <v>1552</v>
      </c>
      <c r="W75" s="37">
        <f>[3]SEB!S330</f>
        <v>4</v>
      </c>
      <c r="X75" s="37">
        <f>[3]SEB!T330</f>
        <v>15</v>
      </c>
      <c r="Y75" s="37">
        <f>[3]SEB!U330</f>
        <v>216</v>
      </c>
      <c r="AA75" s="41">
        <f t="shared" si="25"/>
        <v>2002</v>
      </c>
      <c r="AB75" s="39">
        <f t="shared" si="33"/>
        <v>1</v>
      </c>
      <c r="AC75" s="37">
        <f t="shared" si="35"/>
        <v>1453860</v>
      </c>
      <c r="AD75" s="37">
        <f t="shared" si="36"/>
        <v>1283414</v>
      </c>
      <c r="AE75" s="37">
        <f t="shared" si="37"/>
        <v>147220</v>
      </c>
      <c r="AF75" s="37">
        <f t="shared" si="38"/>
        <v>2537</v>
      </c>
      <c r="AG75" s="37">
        <f t="shared" si="39"/>
        <v>1968</v>
      </c>
      <c r="AH75" s="37">
        <f t="shared" si="40"/>
        <v>18721</v>
      </c>
      <c r="AJ75" s="41">
        <f t="shared" si="26"/>
        <v>2002</v>
      </c>
      <c r="AK75" s="41">
        <f t="shared" si="27"/>
        <v>1</v>
      </c>
      <c r="AL75" s="90"/>
      <c r="AM75" s="91"/>
      <c r="AN75" s="92"/>
      <c r="AO75" s="92"/>
      <c r="AP75" s="92"/>
      <c r="AQ75" s="92"/>
      <c r="AR75" s="93"/>
      <c r="AS75" s="93"/>
      <c r="AT75" s="93"/>
      <c r="AX75" s="40"/>
      <c r="AY75" s="64">
        <v>2002</v>
      </c>
      <c r="AZ75" s="64">
        <v>1</v>
      </c>
      <c r="BA75" s="68">
        <f t="shared" si="41"/>
        <v>1465099</v>
      </c>
      <c r="BN75" s="40"/>
      <c r="BQ75" s="64">
        <v>2002</v>
      </c>
      <c r="BR75" s="64" t="str">
        <f t="shared" si="28"/>
        <v>Jan</v>
      </c>
      <c r="BS75" s="68">
        <f t="shared" si="42"/>
        <v>1294849</v>
      </c>
      <c r="CI75" s="64">
        <v>2002</v>
      </c>
      <c r="CJ75" s="64">
        <v>1</v>
      </c>
      <c r="CK75" s="68">
        <f t="shared" si="43"/>
        <v>38436</v>
      </c>
      <c r="CX75" s="40"/>
      <c r="DA75" s="64">
        <v>2002</v>
      </c>
      <c r="DB75" s="64">
        <v>1</v>
      </c>
      <c r="DC75" s="68">
        <f>[4]ssr!$I52</f>
        <v>8839</v>
      </c>
    </row>
    <row r="76" spans="1:107" s="30" customFormat="1">
      <c r="A76" s="64">
        <v>2002</v>
      </c>
      <c r="B76" s="64">
        <v>2</v>
      </c>
      <c r="C76" s="5">
        <f>SUM(D76:H76)</f>
        <v>1474972</v>
      </c>
      <c r="D76" s="5">
        <f>[2]RC!$E114</f>
        <v>1301998</v>
      </c>
      <c r="E76" s="5">
        <f>[2]CC!$E114</f>
        <v>149370</v>
      </c>
      <c r="F76" s="5">
        <f>[2]IC!$E114</f>
        <v>2524</v>
      </c>
      <c r="G76" s="5">
        <f>[2]SHL!$E114</f>
        <v>1981</v>
      </c>
      <c r="H76" s="5">
        <f>[2]SPA!$E114</f>
        <v>19099</v>
      </c>
      <c r="I76" s="153">
        <f>[4]ssr!$D53</f>
        <v>38476</v>
      </c>
      <c r="J76" s="29"/>
      <c r="K76" s="29"/>
      <c r="L76" s="29"/>
      <c r="M76" s="29"/>
      <c r="N76" s="29"/>
      <c r="O76" s="29"/>
      <c r="P76" s="29"/>
      <c r="R76" s="36">
        <f t="shared" si="24"/>
        <v>2002</v>
      </c>
      <c r="S76" s="36">
        <f t="shared" si="32"/>
        <v>2</v>
      </c>
      <c r="T76" s="37">
        <f t="shared" si="31"/>
        <v>13295</v>
      </c>
      <c r="U76" s="37">
        <f>[3]SEB!Q331</f>
        <v>11503</v>
      </c>
      <c r="V76" s="37">
        <f>[3]SEB!R331</f>
        <v>1555</v>
      </c>
      <c r="W76" s="37">
        <f>[3]SEB!S331</f>
        <v>4</v>
      </c>
      <c r="X76" s="37">
        <f>[3]SEB!T331</f>
        <v>15</v>
      </c>
      <c r="Y76" s="37">
        <f>[3]SEB!U331</f>
        <v>218</v>
      </c>
      <c r="AA76" s="41">
        <f t="shared" si="25"/>
        <v>2002</v>
      </c>
      <c r="AB76" s="39">
        <f t="shared" si="33"/>
        <v>2</v>
      </c>
      <c r="AC76" s="37">
        <f t="shared" si="35"/>
        <v>1461677</v>
      </c>
      <c r="AD76" s="37">
        <f t="shared" si="36"/>
        <v>1290495</v>
      </c>
      <c r="AE76" s="37">
        <f t="shared" si="37"/>
        <v>147815</v>
      </c>
      <c r="AF76" s="37">
        <f t="shared" si="38"/>
        <v>2520</v>
      </c>
      <c r="AG76" s="37">
        <f t="shared" si="39"/>
        <v>1966</v>
      </c>
      <c r="AH76" s="37">
        <f t="shared" si="40"/>
        <v>18881</v>
      </c>
      <c r="AJ76" s="41">
        <f t="shared" si="26"/>
        <v>2002</v>
      </c>
      <c r="AK76" s="41">
        <f t="shared" si="27"/>
        <v>2</v>
      </c>
      <c r="AL76" s="90"/>
      <c r="AM76" s="91"/>
      <c r="AN76" s="92"/>
      <c r="AO76" s="92"/>
      <c r="AP76" s="92"/>
      <c r="AQ76" s="92"/>
      <c r="AR76" s="93"/>
      <c r="AS76" s="93"/>
      <c r="AT76" s="93"/>
      <c r="AX76" s="40"/>
      <c r="AY76" s="64">
        <v>2002</v>
      </c>
      <c r="AZ76" s="64">
        <v>2</v>
      </c>
      <c r="BA76" s="68">
        <f t="shared" si="41"/>
        <v>1472991</v>
      </c>
      <c r="BN76" s="40"/>
      <c r="BQ76" s="64">
        <v>2002</v>
      </c>
      <c r="BR76" s="64" t="str">
        <f t="shared" si="28"/>
        <v>Feb</v>
      </c>
      <c r="BS76" s="68">
        <f t="shared" si="42"/>
        <v>1301998</v>
      </c>
      <c r="CI76" s="64">
        <v>2002</v>
      </c>
      <c r="CJ76" s="64">
        <v>2</v>
      </c>
      <c r="CK76" s="68">
        <f t="shared" si="43"/>
        <v>38476</v>
      </c>
      <c r="CX76" s="40"/>
      <c r="DA76" s="64">
        <v>2002</v>
      </c>
      <c r="DB76" s="64">
        <v>2</v>
      </c>
      <c r="DC76" s="68">
        <f>[4]ssr!$I53</f>
        <v>6534</v>
      </c>
    </row>
    <row r="77" spans="1:107" s="30" customFormat="1">
      <c r="A77" s="64">
        <v>2002</v>
      </c>
      <c r="B77" s="64">
        <v>3</v>
      </c>
      <c r="C77" s="5">
        <f>SUM(D77:H77)</f>
        <v>1475846</v>
      </c>
      <c r="D77" s="5">
        <f>[2]RC!$E115</f>
        <v>1302983</v>
      </c>
      <c r="E77" s="5">
        <f>[2]CC!$E115</f>
        <v>149305</v>
      </c>
      <c r="F77" s="5">
        <f>[2]IC!$E115</f>
        <v>2504</v>
      </c>
      <c r="G77" s="5">
        <f>[2]SHL!$E115</f>
        <v>1971</v>
      </c>
      <c r="H77" s="5">
        <f>[2]SPA!$E115</f>
        <v>19083</v>
      </c>
      <c r="I77" s="153">
        <f>[4]ssr!$D54</f>
        <v>38718</v>
      </c>
      <c r="J77" s="29"/>
      <c r="K77" s="29"/>
      <c r="L77" s="29"/>
      <c r="M77" s="29"/>
      <c r="N77" s="29"/>
      <c r="O77" s="29"/>
      <c r="P77" s="29"/>
      <c r="R77" s="36">
        <f t="shared" si="24"/>
        <v>2002</v>
      </c>
      <c r="S77" s="36">
        <f t="shared" si="32"/>
        <v>3</v>
      </c>
      <c r="T77" s="37">
        <f t="shared" si="31"/>
        <v>13292</v>
      </c>
      <c r="U77" s="37">
        <f>[3]SEB!Q332</f>
        <v>11503</v>
      </c>
      <c r="V77" s="37">
        <f>[3]SEB!R332</f>
        <v>1555</v>
      </c>
      <c r="W77" s="37">
        <f>[3]SEB!S332</f>
        <v>4</v>
      </c>
      <c r="X77" s="37">
        <f>[3]SEB!T332</f>
        <v>15</v>
      </c>
      <c r="Y77" s="37">
        <f>[3]SEB!U332</f>
        <v>215</v>
      </c>
      <c r="AA77" s="41">
        <f t="shared" si="25"/>
        <v>2002</v>
      </c>
      <c r="AB77" s="39">
        <f t="shared" si="33"/>
        <v>3</v>
      </c>
      <c r="AC77" s="37">
        <f t="shared" si="35"/>
        <v>1462554</v>
      </c>
      <c r="AD77" s="37">
        <f t="shared" si="36"/>
        <v>1291480</v>
      </c>
      <c r="AE77" s="37">
        <f t="shared" si="37"/>
        <v>147750</v>
      </c>
      <c r="AF77" s="37">
        <f t="shared" si="38"/>
        <v>2500</v>
      </c>
      <c r="AG77" s="37">
        <f t="shared" si="39"/>
        <v>1956</v>
      </c>
      <c r="AH77" s="37">
        <f t="shared" si="40"/>
        <v>18868</v>
      </c>
      <c r="AJ77" s="41">
        <f t="shared" si="26"/>
        <v>2002</v>
      </c>
      <c r="AK77" s="41">
        <f t="shared" si="27"/>
        <v>3</v>
      </c>
      <c r="AL77" s="90"/>
      <c r="AM77" s="91"/>
      <c r="AN77" s="92"/>
      <c r="AO77" s="92"/>
      <c r="AP77" s="92"/>
      <c r="AQ77" s="92"/>
      <c r="AR77" s="93"/>
      <c r="AS77" s="93"/>
      <c r="AT77" s="93"/>
      <c r="AX77" s="40"/>
      <c r="AY77" s="64">
        <v>2002</v>
      </c>
      <c r="AZ77" s="64">
        <v>3</v>
      </c>
      <c r="BA77" s="68">
        <f t="shared" si="41"/>
        <v>1473875</v>
      </c>
      <c r="BN77" s="40"/>
      <c r="BQ77" s="64">
        <v>2002</v>
      </c>
      <c r="BR77" s="64" t="str">
        <f t="shared" si="28"/>
        <v>Mar</v>
      </c>
      <c r="BS77" s="68">
        <f t="shared" si="42"/>
        <v>1302983</v>
      </c>
      <c r="CI77" s="64">
        <v>2002</v>
      </c>
      <c r="CJ77" s="64">
        <v>3</v>
      </c>
      <c r="CK77" s="68">
        <f t="shared" si="43"/>
        <v>38718</v>
      </c>
      <c r="CX77" s="40"/>
      <c r="DA77" s="64">
        <v>2002</v>
      </c>
      <c r="DB77" s="64">
        <v>3</v>
      </c>
      <c r="DC77" s="68">
        <f>[4]ssr!$I54</f>
        <v>5593</v>
      </c>
    </row>
    <row r="78" spans="1:107" s="30" customFormat="1">
      <c r="A78" s="64">
        <v>2002</v>
      </c>
      <c r="B78" s="64">
        <v>4</v>
      </c>
      <c r="C78" s="5">
        <f>SUM(D78:H78)</f>
        <v>1470025</v>
      </c>
      <c r="D78" s="5">
        <f>[2]RC!$E116</f>
        <v>1297434</v>
      </c>
      <c r="E78" s="5">
        <f>[2]CC!$E116</f>
        <v>149090</v>
      </c>
      <c r="F78" s="5">
        <f>[2]IC!$E116</f>
        <v>2450</v>
      </c>
      <c r="G78" s="5">
        <f>[2]SHL!$E116</f>
        <v>1969</v>
      </c>
      <c r="H78" s="5">
        <f>[2]SPA!$E116</f>
        <v>19082</v>
      </c>
      <c r="I78" s="153">
        <f>[4]ssr!$D55</f>
        <v>37990</v>
      </c>
      <c r="J78" s="29"/>
      <c r="K78" s="49"/>
      <c r="L78" s="29"/>
      <c r="M78" s="29"/>
      <c r="N78" s="29"/>
      <c r="O78" s="29"/>
      <c r="P78" s="29"/>
      <c r="R78" s="36">
        <f t="shared" si="24"/>
        <v>2002</v>
      </c>
      <c r="S78" s="36">
        <f t="shared" si="32"/>
        <v>4</v>
      </c>
      <c r="T78" s="37">
        <f t="shared" si="31"/>
        <v>12958</v>
      </c>
      <c r="U78" s="37">
        <f>[3]SEB!Q333</f>
        <v>11169</v>
      </c>
      <c r="V78" s="37">
        <f>[3]SEB!R333</f>
        <v>1556</v>
      </c>
      <c r="W78" s="37">
        <f>[3]SEB!S333</f>
        <v>4</v>
      </c>
      <c r="X78" s="37">
        <f>[3]SEB!T333</f>
        <v>15</v>
      </c>
      <c r="Y78" s="37">
        <f>[3]SEB!U333</f>
        <v>214</v>
      </c>
      <c r="AA78" s="41">
        <f t="shared" si="25"/>
        <v>2002</v>
      </c>
      <c r="AB78" s="39">
        <f t="shared" si="33"/>
        <v>4</v>
      </c>
      <c r="AC78" s="37">
        <f t="shared" si="35"/>
        <v>1457067</v>
      </c>
      <c r="AD78" s="37">
        <f t="shared" si="36"/>
        <v>1286265</v>
      </c>
      <c r="AE78" s="37">
        <f t="shared" si="37"/>
        <v>147534</v>
      </c>
      <c r="AF78" s="37">
        <f t="shared" si="38"/>
        <v>2446</v>
      </c>
      <c r="AG78" s="37">
        <f t="shared" si="39"/>
        <v>1954</v>
      </c>
      <c r="AH78" s="37">
        <f t="shared" si="40"/>
        <v>18868</v>
      </c>
      <c r="AJ78" s="41">
        <f t="shared" si="26"/>
        <v>2002</v>
      </c>
      <c r="AK78" s="41">
        <f t="shared" si="27"/>
        <v>4</v>
      </c>
      <c r="AL78" s="90"/>
      <c r="AM78" s="91"/>
      <c r="AN78" s="92"/>
      <c r="AO78" s="92"/>
      <c r="AP78" s="92"/>
      <c r="AQ78" s="92"/>
      <c r="AR78" s="93"/>
      <c r="AS78" s="93"/>
      <c r="AT78" s="93"/>
      <c r="AX78" s="40"/>
      <c r="AY78" s="64">
        <v>2002</v>
      </c>
      <c r="AZ78" s="64">
        <v>4</v>
      </c>
      <c r="BA78" s="68">
        <f t="shared" si="41"/>
        <v>1468056</v>
      </c>
      <c r="BN78" s="40"/>
      <c r="BQ78" s="64">
        <v>2002</v>
      </c>
      <c r="BR78" s="64" t="str">
        <f t="shared" si="28"/>
        <v>Apr</v>
      </c>
      <c r="BS78" s="68">
        <f t="shared" si="42"/>
        <v>1297434</v>
      </c>
      <c r="CI78" s="64">
        <v>2002</v>
      </c>
      <c r="CJ78" s="64">
        <v>4</v>
      </c>
      <c r="CK78" s="68">
        <f t="shared" si="43"/>
        <v>37990</v>
      </c>
      <c r="CX78" s="40"/>
      <c r="DA78" s="64">
        <v>2002</v>
      </c>
      <c r="DB78" s="64">
        <v>4</v>
      </c>
      <c r="DC78" s="68">
        <f>[4]ssr!$I55</f>
        <v>8286</v>
      </c>
    </row>
    <row r="79" spans="1:107" s="30" customFormat="1">
      <c r="A79" s="64">
        <v>2002</v>
      </c>
      <c r="B79" s="64">
        <v>5</v>
      </c>
      <c r="C79" s="5">
        <f t="shared" ref="C79:C86" si="44">SUM(D79:H79)</f>
        <v>1469084</v>
      </c>
      <c r="D79" s="5">
        <f>[2]RC!$E117</f>
        <v>1294841</v>
      </c>
      <c r="E79" s="5">
        <f>[2]CC!$E117</f>
        <v>150562</v>
      </c>
      <c r="F79" s="5">
        <f>[2]IC!$E117</f>
        <v>2586</v>
      </c>
      <c r="G79" s="5">
        <f>[2]SHL!$E117</f>
        <v>1963</v>
      </c>
      <c r="H79" s="5">
        <f>[2]SPA!$E117</f>
        <v>19132</v>
      </c>
      <c r="I79" s="153">
        <f>[4]ssr!$D56</f>
        <v>46935</v>
      </c>
      <c r="J79" s="29"/>
      <c r="K79" s="47"/>
      <c r="L79" s="29"/>
      <c r="M79" s="29"/>
      <c r="N79" s="29"/>
      <c r="O79" s="29"/>
      <c r="P79" s="29"/>
      <c r="R79" s="36">
        <f t="shared" ref="R79:R96" si="45">A79</f>
        <v>2002</v>
      </c>
      <c r="S79" s="36">
        <f t="shared" si="32"/>
        <v>5</v>
      </c>
      <c r="T79" s="37">
        <f t="shared" ref="T79:T90" si="46">SUM(U79:Y79)</f>
        <v>12815</v>
      </c>
      <c r="U79" s="37">
        <f>[3]SEB!Q334</f>
        <v>11036</v>
      </c>
      <c r="V79" s="37">
        <f>[3]SEB!R334</f>
        <v>1546</v>
      </c>
      <c r="W79" s="37">
        <f>[3]SEB!S334</f>
        <v>4</v>
      </c>
      <c r="X79" s="37">
        <f>[3]SEB!T334</f>
        <v>15</v>
      </c>
      <c r="Y79" s="37">
        <f>[3]SEB!U334</f>
        <v>214</v>
      </c>
      <c r="AA79" s="41">
        <f t="shared" ref="AA79:AA96" si="47">A79</f>
        <v>2002</v>
      </c>
      <c r="AB79" s="39">
        <f t="shared" si="33"/>
        <v>5</v>
      </c>
      <c r="AC79" s="37">
        <f t="shared" si="35"/>
        <v>1456269</v>
      </c>
      <c r="AD79" s="37">
        <f t="shared" ref="AD79:AD90" si="48">D79-U79</f>
        <v>1283805</v>
      </c>
      <c r="AE79" s="37">
        <f t="shared" ref="AE79:AH82" si="49">E79-V79</f>
        <v>149016</v>
      </c>
      <c r="AF79" s="37">
        <f t="shared" si="49"/>
        <v>2582</v>
      </c>
      <c r="AG79" s="37">
        <f t="shared" si="49"/>
        <v>1948</v>
      </c>
      <c r="AH79" s="37">
        <f t="shared" si="49"/>
        <v>18918</v>
      </c>
      <c r="AJ79" s="41">
        <f t="shared" si="26"/>
        <v>2002</v>
      </c>
      <c r="AK79" s="41">
        <f t="shared" si="27"/>
        <v>5</v>
      </c>
      <c r="AL79" s="90"/>
      <c r="AM79" s="91"/>
      <c r="AN79" s="92"/>
      <c r="AO79" s="92"/>
      <c r="AP79" s="92"/>
      <c r="AQ79" s="92"/>
      <c r="AR79" s="93"/>
      <c r="AS79" s="93"/>
      <c r="AT79" s="93"/>
      <c r="AX79" s="40"/>
      <c r="AY79" s="64">
        <v>2002</v>
      </c>
      <c r="AZ79" s="64">
        <v>5</v>
      </c>
      <c r="BA79" s="68">
        <f t="shared" si="41"/>
        <v>1467121</v>
      </c>
      <c r="BN79" s="40"/>
      <c r="BQ79" s="64">
        <v>2002</v>
      </c>
      <c r="BR79" s="64" t="str">
        <f t="shared" si="28"/>
        <v>May</v>
      </c>
      <c r="BS79" s="68">
        <f t="shared" si="42"/>
        <v>1294841</v>
      </c>
      <c r="CI79" s="64">
        <v>2002</v>
      </c>
      <c r="CJ79" s="64">
        <v>5</v>
      </c>
      <c r="CK79" s="68">
        <f t="shared" si="43"/>
        <v>46935</v>
      </c>
      <c r="CX79" s="40"/>
      <c r="DA79" s="64">
        <v>2002</v>
      </c>
      <c r="DB79" s="64">
        <v>5</v>
      </c>
      <c r="DC79" s="68">
        <f>[4]ssr!$I56</f>
        <v>20910</v>
      </c>
    </row>
    <row r="80" spans="1:107" s="30" customFormat="1">
      <c r="A80" s="64">
        <v>2002</v>
      </c>
      <c r="B80" s="64">
        <v>6</v>
      </c>
      <c r="C80" s="5">
        <f t="shared" si="44"/>
        <v>1469231</v>
      </c>
      <c r="D80" s="5">
        <f>[2]RC!$E118</f>
        <v>1295383</v>
      </c>
      <c r="E80" s="5">
        <f>[2]CC!$E118</f>
        <v>150249</v>
      </c>
      <c r="F80" s="5">
        <f>[2]IC!$E118</f>
        <v>2510</v>
      </c>
      <c r="G80" s="5">
        <f>[2]SHL!$E118</f>
        <v>1969</v>
      </c>
      <c r="H80" s="5">
        <f>[2]SPA!$E118</f>
        <v>19120</v>
      </c>
      <c r="I80" s="153">
        <f>[4]ssr!$D57</f>
        <v>42225</v>
      </c>
      <c r="J80" s="29"/>
      <c r="K80" s="29"/>
      <c r="L80" s="29"/>
      <c r="M80" s="29"/>
      <c r="N80" s="29"/>
      <c r="O80" s="29"/>
      <c r="P80" s="29"/>
      <c r="R80" s="36">
        <f t="shared" si="45"/>
        <v>2002</v>
      </c>
      <c r="S80" s="36">
        <f t="shared" si="32"/>
        <v>6</v>
      </c>
      <c r="T80" s="37">
        <f t="shared" si="46"/>
        <v>12751</v>
      </c>
      <c r="U80" s="37">
        <f>[3]SEB!Q335</f>
        <v>10994</v>
      </c>
      <c r="V80" s="37">
        <f>[3]SEB!R335</f>
        <v>1527</v>
      </c>
      <c r="W80" s="37">
        <f>[3]SEB!S335</f>
        <v>4</v>
      </c>
      <c r="X80" s="37">
        <f>[3]SEB!T335</f>
        <v>15</v>
      </c>
      <c r="Y80" s="37">
        <f>[3]SEB!U335</f>
        <v>211</v>
      </c>
      <c r="AA80" s="41">
        <f t="shared" si="47"/>
        <v>2002</v>
      </c>
      <c r="AB80" s="39">
        <f t="shared" si="33"/>
        <v>6</v>
      </c>
      <c r="AC80" s="37">
        <f t="shared" si="35"/>
        <v>1456480</v>
      </c>
      <c r="AD80" s="37">
        <f t="shared" si="48"/>
        <v>1284389</v>
      </c>
      <c r="AE80" s="37">
        <f t="shared" si="49"/>
        <v>148722</v>
      </c>
      <c r="AF80" s="37">
        <f t="shared" si="49"/>
        <v>2506</v>
      </c>
      <c r="AG80" s="37">
        <f t="shared" si="49"/>
        <v>1954</v>
      </c>
      <c r="AH80" s="37">
        <f t="shared" si="49"/>
        <v>18909</v>
      </c>
      <c r="AJ80" s="41">
        <f t="shared" ref="AJ80:AJ143" si="50">A80</f>
        <v>2002</v>
      </c>
      <c r="AK80" s="41">
        <f t="shared" ref="AK80:AK143" si="51">B80</f>
        <v>6</v>
      </c>
      <c r="AL80" s="90"/>
      <c r="AM80" s="91"/>
      <c r="AN80" s="92"/>
      <c r="AO80" s="92"/>
      <c r="AP80" s="92"/>
      <c r="AQ80" s="92"/>
      <c r="AR80" s="93"/>
      <c r="AS80" s="93"/>
      <c r="AT80" s="93"/>
      <c r="AX80" s="40"/>
      <c r="AY80" s="64">
        <v>2002</v>
      </c>
      <c r="AZ80" s="64">
        <v>6</v>
      </c>
      <c r="BA80" s="68">
        <f t="shared" si="41"/>
        <v>1467262</v>
      </c>
      <c r="BN80" s="40"/>
      <c r="BQ80" s="64">
        <v>2002</v>
      </c>
      <c r="BR80" s="64" t="str">
        <f t="shared" ref="BR80:BR143" si="52">BR68</f>
        <v>Jun</v>
      </c>
      <c r="BS80" s="68">
        <f t="shared" si="42"/>
        <v>1295383</v>
      </c>
      <c r="CI80" s="64">
        <v>2002</v>
      </c>
      <c r="CJ80" s="64">
        <v>6</v>
      </c>
      <c r="CK80" s="68">
        <f t="shared" si="43"/>
        <v>42225</v>
      </c>
      <c r="CX80" s="40"/>
      <c r="DA80" s="64">
        <v>2002</v>
      </c>
      <c r="DB80" s="64">
        <v>6</v>
      </c>
      <c r="DC80" s="68">
        <f>[4]ssr!$I57</f>
        <v>31575</v>
      </c>
    </row>
    <row r="81" spans="1:107" s="30" customFormat="1">
      <c r="A81" s="64">
        <v>2002</v>
      </c>
      <c r="B81" s="64">
        <v>7</v>
      </c>
      <c r="C81" s="5">
        <f t="shared" si="44"/>
        <v>1470585</v>
      </c>
      <c r="D81" s="5">
        <f>[2]RC!$E119</f>
        <v>1296698</v>
      </c>
      <c r="E81" s="5">
        <f>[2]CC!$E119</f>
        <v>150245</v>
      </c>
      <c r="F81" s="5">
        <f>[2]IC!$E119</f>
        <v>2537</v>
      </c>
      <c r="G81" s="5">
        <f>[2]SHL!$E119</f>
        <v>1965</v>
      </c>
      <c r="H81" s="5">
        <f>[2]SPA!$E119</f>
        <v>19140</v>
      </c>
      <c r="I81" s="153">
        <f>[4]ssr!$D58</f>
        <v>47458</v>
      </c>
      <c r="J81" s="29"/>
      <c r="K81" s="29"/>
      <c r="L81" s="29"/>
      <c r="M81" s="29"/>
      <c r="N81" s="29"/>
      <c r="O81" s="29"/>
      <c r="P81" s="29"/>
      <c r="R81" s="36">
        <f t="shared" si="45"/>
        <v>2002</v>
      </c>
      <c r="S81" s="36">
        <f t="shared" si="32"/>
        <v>7</v>
      </c>
      <c r="T81" s="37">
        <f t="shared" si="46"/>
        <v>12732</v>
      </c>
      <c r="U81" s="37">
        <f>[3]SEB!Q336</f>
        <v>10970</v>
      </c>
      <c r="V81" s="37">
        <f>[3]SEB!R336</f>
        <v>1531</v>
      </c>
      <c r="W81" s="37">
        <f>[3]SEB!S336</f>
        <v>4</v>
      </c>
      <c r="X81" s="37">
        <f>[3]SEB!T336</f>
        <v>15</v>
      </c>
      <c r="Y81" s="37">
        <f>[3]SEB!U336</f>
        <v>212</v>
      </c>
      <c r="AA81" s="41">
        <f t="shared" si="47"/>
        <v>2002</v>
      </c>
      <c r="AB81" s="39">
        <f t="shared" si="33"/>
        <v>7</v>
      </c>
      <c r="AC81" s="37">
        <f t="shared" si="35"/>
        <v>1457853</v>
      </c>
      <c r="AD81" s="37">
        <f t="shared" si="48"/>
        <v>1285728</v>
      </c>
      <c r="AE81" s="37">
        <f t="shared" si="49"/>
        <v>148714</v>
      </c>
      <c r="AF81" s="37">
        <f t="shared" si="49"/>
        <v>2533</v>
      </c>
      <c r="AG81" s="37">
        <f t="shared" si="49"/>
        <v>1950</v>
      </c>
      <c r="AH81" s="37">
        <f t="shared" si="49"/>
        <v>18928</v>
      </c>
      <c r="AJ81" s="41">
        <f t="shared" si="50"/>
        <v>2002</v>
      </c>
      <c r="AK81" s="41">
        <f t="shared" si="51"/>
        <v>7</v>
      </c>
      <c r="AL81" s="90"/>
      <c r="AM81" s="91"/>
      <c r="AN81" s="92"/>
      <c r="AO81" s="92"/>
      <c r="AP81" s="92"/>
      <c r="AQ81" s="92"/>
      <c r="AR81" s="93"/>
      <c r="AS81" s="93"/>
      <c r="AT81" s="93"/>
      <c r="AX81" s="40"/>
      <c r="AY81" s="64">
        <v>2002</v>
      </c>
      <c r="AZ81" s="64">
        <v>7</v>
      </c>
      <c r="BA81" s="68">
        <f t="shared" si="41"/>
        <v>1468620</v>
      </c>
      <c r="BN81" s="40"/>
      <c r="BQ81" s="64">
        <v>2002</v>
      </c>
      <c r="BR81" s="64" t="str">
        <f t="shared" si="52"/>
        <v>Jul</v>
      </c>
      <c r="BS81" s="68">
        <f t="shared" si="42"/>
        <v>1296698</v>
      </c>
      <c r="CI81" s="64">
        <v>2002</v>
      </c>
      <c r="CJ81" s="64">
        <v>7</v>
      </c>
      <c r="CK81" s="68">
        <f t="shared" si="43"/>
        <v>47458</v>
      </c>
      <c r="CX81" s="40"/>
      <c r="DA81" s="64">
        <v>2002</v>
      </c>
      <c r="DB81" s="64">
        <v>7</v>
      </c>
      <c r="DC81" s="68">
        <f>[4]ssr!$I58</f>
        <v>32756</v>
      </c>
    </row>
    <row r="82" spans="1:107" s="30" customFormat="1">
      <c r="A82" s="64">
        <v>2002</v>
      </c>
      <c r="B82" s="64">
        <v>8</v>
      </c>
      <c r="C82" s="5">
        <f t="shared" si="44"/>
        <v>1474612</v>
      </c>
      <c r="D82" s="5">
        <f>[2]RC!$E120</f>
        <v>1299529</v>
      </c>
      <c r="E82" s="5">
        <f>[2]CC!$E120</f>
        <v>151473</v>
      </c>
      <c r="F82" s="5">
        <f>[2]IC!$E120</f>
        <v>2512</v>
      </c>
      <c r="G82" s="5">
        <f>[2]SHL!$E120</f>
        <v>1961</v>
      </c>
      <c r="H82" s="5">
        <f>[2]SPA!$E120</f>
        <v>19137</v>
      </c>
      <c r="I82" s="153">
        <f>[4]ssr!$D59</f>
        <v>46004</v>
      </c>
      <c r="J82" s="29"/>
      <c r="K82" s="29"/>
      <c r="L82" s="29"/>
      <c r="M82" s="29"/>
      <c r="N82" s="29"/>
      <c r="O82" s="29"/>
      <c r="P82" s="29"/>
      <c r="R82" s="36">
        <f t="shared" si="45"/>
        <v>2002</v>
      </c>
      <c r="S82" s="36">
        <f t="shared" si="32"/>
        <v>8</v>
      </c>
      <c r="T82" s="37">
        <f t="shared" si="46"/>
        <v>12738</v>
      </c>
      <c r="U82" s="37">
        <f>[3]SEB!Q337</f>
        <v>10964</v>
      </c>
      <c r="V82" s="37">
        <f>[3]SEB!R337</f>
        <v>1543</v>
      </c>
      <c r="W82" s="37">
        <f>[3]SEB!S337</f>
        <v>4</v>
      </c>
      <c r="X82" s="37">
        <f>[3]SEB!T337</f>
        <v>15</v>
      </c>
      <c r="Y82" s="37">
        <f>[3]SEB!U337</f>
        <v>212</v>
      </c>
      <c r="AA82" s="41">
        <f t="shared" si="47"/>
        <v>2002</v>
      </c>
      <c r="AB82" s="39">
        <f t="shared" si="33"/>
        <v>8</v>
      </c>
      <c r="AC82" s="37">
        <f t="shared" si="35"/>
        <v>1461874</v>
      </c>
      <c r="AD82" s="37">
        <f t="shared" si="48"/>
        <v>1288565</v>
      </c>
      <c r="AE82" s="37">
        <f t="shared" si="49"/>
        <v>149930</v>
      </c>
      <c r="AF82" s="37">
        <f t="shared" si="49"/>
        <v>2508</v>
      </c>
      <c r="AG82" s="37">
        <f t="shared" si="49"/>
        <v>1946</v>
      </c>
      <c r="AH82" s="37">
        <f t="shared" si="49"/>
        <v>18925</v>
      </c>
      <c r="AJ82" s="41">
        <f t="shared" si="50"/>
        <v>2002</v>
      </c>
      <c r="AK82" s="41">
        <f t="shared" si="51"/>
        <v>8</v>
      </c>
      <c r="AL82" s="90"/>
      <c r="AM82" s="91"/>
      <c r="AN82" s="92"/>
      <c r="AO82" s="92"/>
      <c r="AP82" s="92"/>
      <c r="AQ82" s="92"/>
      <c r="AR82" s="93"/>
      <c r="AS82" s="93"/>
      <c r="AT82" s="93"/>
      <c r="AX82" s="40"/>
      <c r="AY82" s="64">
        <v>2002</v>
      </c>
      <c r="AZ82" s="64">
        <v>8</v>
      </c>
      <c r="BA82" s="68">
        <f t="shared" si="41"/>
        <v>1472651</v>
      </c>
      <c r="BN82" s="40"/>
      <c r="BQ82" s="64">
        <v>2002</v>
      </c>
      <c r="BR82" s="64" t="str">
        <f t="shared" si="52"/>
        <v>Aug</v>
      </c>
      <c r="BS82" s="68">
        <f t="shared" si="42"/>
        <v>1299529</v>
      </c>
      <c r="CI82" s="64">
        <v>2002</v>
      </c>
      <c r="CJ82" s="64">
        <v>8</v>
      </c>
      <c r="CK82" s="68">
        <f t="shared" si="43"/>
        <v>46004</v>
      </c>
      <c r="CX82" s="40"/>
      <c r="DA82" s="64">
        <v>2002</v>
      </c>
      <c r="DB82" s="64">
        <v>8</v>
      </c>
      <c r="DC82" s="68">
        <f>[4]ssr!$I59</f>
        <v>32184</v>
      </c>
    </row>
    <row r="83" spans="1:107" s="30" customFormat="1">
      <c r="A83" s="64">
        <v>2002</v>
      </c>
      <c r="B83" s="64">
        <v>9</v>
      </c>
      <c r="C83" s="5">
        <f t="shared" si="44"/>
        <v>1477302</v>
      </c>
      <c r="D83" s="5">
        <f>[2]RC!$E121</f>
        <v>1301799</v>
      </c>
      <c r="E83" s="5">
        <f>[2]CC!$E121</f>
        <v>151734</v>
      </c>
      <c r="F83" s="5">
        <f>[2]IC!$E121</f>
        <v>2521</v>
      </c>
      <c r="G83" s="5">
        <f>[2]SHL!$E121</f>
        <v>1964</v>
      </c>
      <c r="H83" s="5">
        <f>[2]SPA!$E121</f>
        <v>19284</v>
      </c>
      <c r="I83" s="153">
        <f>[4]ssr!$D60</f>
        <v>46326</v>
      </c>
      <c r="J83" s="29"/>
      <c r="K83" s="29"/>
      <c r="L83" s="29"/>
      <c r="M83" s="29"/>
      <c r="N83" s="29"/>
      <c r="O83" s="29"/>
      <c r="P83" s="29"/>
      <c r="R83" s="36">
        <f t="shared" si="45"/>
        <v>2002</v>
      </c>
      <c r="S83" s="36">
        <f t="shared" si="32"/>
        <v>9</v>
      </c>
      <c r="T83" s="37">
        <f t="shared" si="46"/>
        <v>12711</v>
      </c>
      <c r="U83" s="37">
        <f>[3]SEB!Q338</f>
        <v>10929</v>
      </c>
      <c r="V83" s="37">
        <f>[3]SEB!R338</f>
        <v>1550</v>
      </c>
      <c r="W83" s="37">
        <f>[3]SEB!S338</f>
        <v>4</v>
      </c>
      <c r="X83" s="37">
        <f>[3]SEB!T338</f>
        <v>15</v>
      </c>
      <c r="Y83" s="37">
        <f>[3]SEB!U338</f>
        <v>213</v>
      </c>
      <c r="AA83" s="41">
        <f t="shared" si="47"/>
        <v>2002</v>
      </c>
      <c r="AB83" s="39">
        <f t="shared" si="33"/>
        <v>9</v>
      </c>
      <c r="AC83" s="37">
        <f t="shared" si="35"/>
        <v>1464591</v>
      </c>
      <c r="AD83" s="37">
        <f t="shared" si="48"/>
        <v>1290870</v>
      </c>
      <c r="AE83" s="37">
        <f t="shared" ref="AE83:AH90" si="53">E83-V83</f>
        <v>150184</v>
      </c>
      <c r="AF83" s="37">
        <f t="shared" si="53"/>
        <v>2517</v>
      </c>
      <c r="AG83" s="37">
        <f t="shared" si="53"/>
        <v>1949</v>
      </c>
      <c r="AH83" s="37">
        <f t="shared" si="53"/>
        <v>19071</v>
      </c>
      <c r="AJ83" s="41">
        <f t="shared" si="50"/>
        <v>2002</v>
      </c>
      <c r="AK83" s="41">
        <f t="shared" si="51"/>
        <v>9</v>
      </c>
      <c r="AL83" s="90"/>
      <c r="AM83" s="91"/>
      <c r="AN83" s="92"/>
      <c r="AO83" s="92"/>
      <c r="AP83" s="92"/>
      <c r="AQ83" s="92"/>
      <c r="AR83" s="93"/>
      <c r="AS83" s="93"/>
      <c r="AT83" s="93"/>
      <c r="AX83" s="40"/>
      <c r="AY83" s="64">
        <v>2002</v>
      </c>
      <c r="AZ83" s="64">
        <v>9</v>
      </c>
      <c r="BA83" s="68">
        <f t="shared" si="41"/>
        <v>1475338</v>
      </c>
      <c r="BN83" s="40"/>
      <c r="BQ83" s="64">
        <v>2002</v>
      </c>
      <c r="BR83" s="64" t="str">
        <f t="shared" si="52"/>
        <v>Sep</v>
      </c>
      <c r="BS83" s="68">
        <f t="shared" si="42"/>
        <v>1301799</v>
      </c>
      <c r="CI83" s="64">
        <v>2002</v>
      </c>
      <c r="CJ83" s="64">
        <v>9</v>
      </c>
      <c r="CK83" s="68">
        <f t="shared" si="43"/>
        <v>46326</v>
      </c>
      <c r="CX83" s="40"/>
      <c r="DA83" s="64">
        <v>2002</v>
      </c>
      <c r="DB83" s="64">
        <v>9</v>
      </c>
      <c r="DC83" s="68">
        <f>[4]ssr!$I60</f>
        <v>31770</v>
      </c>
    </row>
    <row r="84" spans="1:107" s="30" customFormat="1">
      <c r="A84" s="64">
        <v>2002</v>
      </c>
      <c r="B84" s="64">
        <v>10</v>
      </c>
      <c r="C84" s="5">
        <f t="shared" si="44"/>
        <v>1479244</v>
      </c>
      <c r="D84" s="5">
        <f>[2]RC!$E122</f>
        <v>1304134</v>
      </c>
      <c r="E84" s="5">
        <f>[2]CC!$E122</f>
        <v>151409</v>
      </c>
      <c r="F84" s="5">
        <f>[2]IC!$E122</f>
        <v>2534</v>
      </c>
      <c r="G84" s="5">
        <f>[2]SHL!$E122</f>
        <v>1956</v>
      </c>
      <c r="H84" s="5">
        <f>[2]SPA!$E122</f>
        <v>19211</v>
      </c>
      <c r="I84" s="153">
        <f>[4]ssr!$D61</f>
        <v>43499</v>
      </c>
      <c r="J84" s="29"/>
      <c r="K84" s="29"/>
      <c r="L84" s="29"/>
      <c r="M84" s="29"/>
      <c r="N84" s="29"/>
      <c r="O84" s="29"/>
      <c r="P84" s="29"/>
      <c r="R84" s="36">
        <f t="shared" si="45"/>
        <v>2002</v>
      </c>
      <c r="S84" s="36">
        <f t="shared" si="32"/>
        <v>10</v>
      </c>
      <c r="T84" s="37">
        <f t="shared" si="46"/>
        <v>12721</v>
      </c>
      <c r="U84" s="37">
        <f>[3]SEB!Q339</f>
        <v>10957</v>
      </c>
      <c r="V84" s="37">
        <f>[3]SEB!R339</f>
        <v>1533</v>
      </c>
      <c r="W84" s="37">
        <f>[3]SEB!S339</f>
        <v>4</v>
      </c>
      <c r="X84" s="37">
        <f>[3]SEB!T339</f>
        <v>15</v>
      </c>
      <c r="Y84" s="37">
        <f>[3]SEB!U339</f>
        <v>212</v>
      </c>
      <c r="AA84" s="41">
        <f t="shared" si="47"/>
        <v>2002</v>
      </c>
      <c r="AB84" s="39">
        <f t="shared" si="33"/>
        <v>10</v>
      </c>
      <c r="AC84" s="37">
        <f t="shared" si="35"/>
        <v>1466523</v>
      </c>
      <c r="AD84" s="37">
        <f t="shared" si="48"/>
        <v>1293177</v>
      </c>
      <c r="AE84" s="37">
        <f t="shared" si="53"/>
        <v>149876</v>
      </c>
      <c r="AF84" s="37">
        <f t="shared" si="53"/>
        <v>2530</v>
      </c>
      <c r="AG84" s="37">
        <f t="shared" si="53"/>
        <v>1941</v>
      </c>
      <c r="AH84" s="37">
        <f t="shared" si="53"/>
        <v>18999</v>
      </c>
      <c r="AJ84" s="41">
        <f t="shared" si="50"/>
        <v>2002</v>
      </c>
      <c r="AK84" s="41">
        <f t="shared" si="51"/>
        <v>10</v>
      </c>
      <c r="AL84" s="90"/>
      <c r="AM84" s="91"/>
      <c r="AN84" s="92"/>
      <c r="AO84" s="92"/>
      <c r="AP84" s="92"/>
      <c r="AQ84" s="92"/>
      <c r="AR84" s="93"/>
      <c r="AS84" s="93"/>
      <c r="AT84" s="93"/>
      <c r="AX84" s="40"/>
      <c r="AY84" s="64">
        <v>2002</v>
      </c>
      <c r="AZ84" s="64">
        <v>10</v>
      </c>
      <c r="BA84" s="68">
        <f t="shared" si="41"/>
        <v>1477288</v>
      </c>
      <c r="BN84" s="40"/>
      <c r="BQ84" s="64">
        <v>2002</v>
      </c>
      <c r="BR84" s="64" t="str">
        <f t="shared" si="52"/>
        <v>Oct</v>
      </c>
      <c r="BS84" s="68">
        <f t="shared" si="42"/>
        <v>1304134</v>
      </c>
      <c r="CI84" s="64">
        <v>2002</v>
      </c>
      <c r="CJ84" s="64">
        <v>10</v>
      </c>
      <c r="CK84" s="68">
        <f t="shared" si="43"/>
        <v>43499</v>
      </c>
      <c r="CX84" s="40"/>
      <c r="DA84" s="64">
        <v>2002</v>
      </c>
      <c r="DB84" s="64">
        <v>10</v>
      </c>
      <c r="DC84" s="68">
        <f>[4]ssr!$I61</f>
        <v>29453</v>
      </c>
    </row>
    <row r="85" spans="1:107" s="30" customFormat="1">
      <c r="A85" s="64">
        <v>2002</v>
      </c>
      <c r="B85" s="64">
        <v>11</v>
      </c>
      <c r="C85" s="5">
        <f t="shared" si="44"/>
        <v>1486471</v>
      </c>
      <c r="D85" s="5">
        <f>[2]RC!$E123</f>
        <v>1310475</v>
      </c>
      <c r="E85" s="5">
        <f>[2]CC!$E123</f>
        <v>152072</v>
      </c>
      <c r="F85" s="5">
        <f>[2]IC!$E123</f>
        <v>2579</v>
      </c>
      <c r="G85" s="5">
        <f>[2]SHL!$E123</f>
        <v>1950</v>
      </c>
      <c r="H85" s="5">
        <f>[2]SPA!$E123</f>
        <v>19395</v>
      </c>
      <c r="I85" s="153">
        <f>[4]ssr!$D62</f>
        <v>48271</v>
      </c>
      <c r="J85" s="29"/>
      <c r="K85" s="29"/>
      <c r="L85" s="29"/>
      <c r="M85" s="29"/>
      <c r="N85" s="29"/>
      <c r="O85" s="29"/>
      <c r="P85" s="29"/>
      <c r="R85" s="36">
        <f t="shared" si="45"/>
        <v>2002</v>
      </c>
      <c r="S85" s="36">
        <f t="shared" si="32"/>
        <v>11</v>
      </c>
      <c r="T85" s="37">
        <f t="shared" si="46"/>
        <v>12895</v>
      </c>
      <c r="U85" s="37">
        <f>[3]SEB!Q340</f>
        <v>11101</v>
      </c>
      <c r="V85" s="37">
        <f>[3]SEB!R340</f>
        <v>1562</v>
      </c>
      <c r="W85" s="37">
        <f>[3]SEB!S340</f>
        <v>4</v>
      </c>
      <c r="X85" s="37">
        <f>[3]SEB!T340</f>
        <v>15</v>
      </c>
      <c r="Y85" s="37">
        <f>[3]SEB!U340</f>
        <v>213</v>
      </c>
      <c r="AA85" s="41">
        <f t="shared" si="47"/>
        <v>2002</v>
      </c>
      <c r="AB85" s="39">
        <f t="shared" si="33"/>
        <v>11</v>
      </c>
      <c r="AC85" s="37">
        <f t="shared" si="35"/>
        <v>1473576</v>
      </c>
      <c r="AD85" s="37">
        <f t="shared" si="48"/>
        <v>1299374</v>
      </c>
      <c r="AE85" s="37">
        <f t="shared" si="53"/>
        <v>150510</v>
      </c>
      <c r="AF85" s="37">
        <f t="shared" si="53"/>
        <v>2575</v>
      </c>
      <c r="AG85" s="37">
        <f t="shared" si="53"/>
        <v>1935</v>
      </c>
      <c r="AH85" s="37">
        <f t="shared" si="53"/>
        <v>19182</v>
      </c>
      <c r="AJ85" s="41">
        <f t="shared" si="50"/>
        <v>2002</v>
      </c>
      <c r="AK85" s="41">
        <f t="shared" si="51"/>
        <v>11</v>
      </c>
      <c r="AL85" s="90"/>
      <c r="AM85" s="91"/>
      <c r="AN85" s="92"/>
      <c r="AO85" s="92"/>
      <c r="AP85" s="92"/>
      <c r="AQ85" s="92"/>
      <c r="AR85" s="93"/>
      <c r="AS85" s="93"/>
      <c r="AT85" s="93"/>
      <c r="AX85" s="40"/>
      <c r="AY85" s="64">
        <v>2002</v>
      </c>
      <c r="AZ85" s="64">
        <v>11</v>
      </c>
      <c r="BA85" s="68">
        <f t="shared" si="41"/>
        <v>1484521</v>
      </c>
      <c r="BN85" s="40"/>
      <c r="BQ85" s="64">
        <v>2002</v>
      </c>
      <c r="BR85" s="64" t="str">
        <f t="shared" si="52"/>
        <v>Nov</v>
      </c>
      <c r="BS85" s="68">
        <f t="shared" si="42"/>
        <v>1310475</v>
      </c>
      <c r="CI85" s="64">
        <v>2002</v>
      </c>
      <c r="CJ85" s="64">
        <v>11</v>
      </c>
      <c r="CK85" s="68">
        <f t="shared" si="43"/>
        <v>48271</v>
      </c>
      <c r="CX85" s="40"/>
      <c r="DA85" s="64">
        <v>2002</v>
      </c>
      <c r="DB85" s="64">
        <v>11</v>
      </c>
      <c r="DC85" s="68">
        <f>[4]ssr!$I62</f>
        <v>22126</v>
      </c>
    </row>
    <row r="86" spans="1:107" s="30" customFormat="1">
      <c r="A86" s="64">
        <v>2002</v>
      </c>
      <c r="B86" s="64">
        <v>12</v>
      </c>
      <c r="C86" s="5">
        <f t="shared" si="44"/>
        <v>1492316</v>
      </c>
      <c r="D86" s="5">
        <f>[2]RC!$E124</f>
        <v>1316369</v>
      </c>
      <c r="E86" s="5">
        <f>[2]CC!$E124</f>
        <v>152090</v>
      </c>
      <c r="F86" s="5">
        <f>[2]IC!$E124</f>
        <v>2582</v>
      </c>
      <c r="G86" s="5">
        <f>[2]SHL!$E124</f>
        <v>1944</v>
      </c>
      <c r="H86" s="5">
        <f>[2]SPA!$E124</f>
        <v>19331</v>
      </c>
      <c r="I86" s="153">
        <f>[4]ssr!$D63</f>
        <v>44676</v>
      </c>
      <c r="J86" s="29"/>
      <c r="K86" s="29"/>
      <c r="L86" s="29"/>
      <c r="M86" s="29"/>
      <c r="N86" s="29"/>
      <c r="O86" s="29"/>
      <c r="P86" s="29"/>
      <c r="R86" s="36">
        <f t="shared" si="45"/>
        <v>2002</v>
      </c>
      <c r="S86" s="36">
        <f t="shared" si="32"/>
        <v>12</v>
      </c>
      <c r="T86" s="37">
        <f t="shared" si="46"/>
        <v>13095</v>
      </c>
      <c r="U86" s="37">
        <f>[3]SEB!Q341</f>
        <v>11294</v>
      </c>
      <c r="V86" s="37">
        <f>[3]SEB!R341</f>
        <v>1570</v>
      </c>
      <c r="W86" s="37">
        <f>[3]SEB!S341</f>
        <v>4</v>
      </c>
      <c r="X86" s="37">
        <f>[3]SEB!T341</f>
        <v>15</v>
      </c>
      <c r="Y86" s="37">
        <f>[3]SEB!U341</f>
        <v>212</v>
      </c>
      <c r="Z86" s="34"/>
      <c r="AA86" s="41">
        <f t="shared" si="47"/>
        <v>2002</v>
      </c>
      <c r="AB86" s="39">
        <f t="shared" si="33"/>
        <v>12</v>
      </c>
      <c r="AC86" s="37">
        <f t="shared" si="35"/>
        <v>1479221</v>
      </c>
      <c r="AD86" s="37">
        <f t="shared" si="48"/>
        <v>1305075</v>
      </c>
      <c r="AE86" s="37">
        <f t="shared" si="53"/>
        <v>150520</v>
      </c>
      <c r="AF86" s="37">
        <f t="shared" si="53"/>
        <v>2578</v>
      </c>
      <c r="AG86" s="37">
        <f t="shared" si="53"/>
        <v>1929</v>
      </c>
      <c r="AH86" s="37">
        <f t="shared" si="53"/>
        <v>19119</v>
      </c>
      <c r="AJ86" s="41">
        <f t="shared" si="50"/>
        <v>2002</v>
      </c>
      <c r="AK86" s="41">
        <f t="shared" si="51"/>
        <v>12</v>
      </c>
      <c r="AL86" s="90"/>
      <c r="AM86" s="91"/>
      <c r="AN86" s="92"/>
      <c r="AO86" s="92"/>
      <c r="AP86" s="92"/>
      <c r="AQ86" s="92"/>
      <c r="AR86" s="93"/>
      <c r="AS86" s="93"/>
      <c r="AT86" s="93"/>
      <c r="AX86" s="40"/>
      <c r="AY86" s="64">
        <v>2002</v>
      </c>
      <c r="AZ86" s="64">
        <v>12</v>
      </c>
      <c r="BA86" s="68">
        <f t="shared" si="41"/>
        <v>1490372</v>
      </c>
      <c r="BN86" s="40"/>
      <c r="BQ86" s="64">
        <v>2002</v>
      </c>
      <c r="BR86" s="64" t="str">
        <f t="shared" si="52"/>
        <v>Dec</v>
      </c>
      <c r="BS86" s="68">
        <f t="shared" si="42"/>
        <v>1316369</v>
      </c>
      <c r="CI86" s="64">
        <v>2002</v>
      </c>
      <c r="CJ86" s="64">
        <v>12</v>
      </c>
      <c r="CK86" s="68">
        <f t="shared" si="43"/>
        <v>44676</v>
      </c>
      <c r="CX86" s="40"/>
      <c r="DA86" s="64">
        <v>2002</v>
      </c>
      <c r="DB86" s="64">
        <v>12</v>
      </c>
      <c r="DC86" s="68">
        <f>[4]ssr!$I63</f>
        <v>14725</v>
      </c>
    </row>
    <row r="87" spans="1:107" s="30" customFormat="1">
      <c r="A87" s="64">
        <v>2003</v>
      </c>
      <c r="B87" s="64">
        <v>1</v>
      </c>
      <c r="C87" s="5">
        <f t="shared" ref="C87:C96" si="54">SUM(D87:H87)</f>
        <v>1498621</v>
      </c>
      <c r="D87" s="5">
        <f>[2]RC!$E125</f>
        <v>1322388</v>
      </c>
      <c r="E87" s="5">
        <f>[2]CC!$E125</f>
        <v>152285</v>
      </c>
      <c r="F87" s="5">
        <f>[2]IC!$E125</f>
        <v>2578</v>
      </c>
      <c r="G87" s="5">
        <f>[2]SHL!$E125</f>
        <v>1933</v>
      </c>
      <c r="H87" s="5">
        <f>[2]SPA!$E125</f>
        <v>19437</v>
      </c>
      <c r="I87" s="153">
        <f>[4]ssr!$D64</f>
        <v>45128</v>
      </c>
      <c r="J87" s="29"/>
      <c r="K87" s="29"/>
      <c r="L87" s="29"/>
      <c r="M87" s="29"/>
      <c r="N87" s="29"/>
      <c r="O87" s="29"/>
      <c r="P87" s="29"/>
      <c r="R87" s="36">
        <f t="shared" si="45"/>
        <v>2003</v>
      </c>
      <c r="S87" s="36">
        <f t="shared" si="32"/>
        <v>1</v>
      </c>
      <c r="T87" s="37">
        <f t="shared" si="46"/>
        <v>13264</v>
      </c>
      <c r="U87" s="37">
        <f>[3]SEB!Q342</f>
        <v>11461</v>
      </c>
      <c r="V87" s="37">
        <f>[3]SEB!R342</f>
        <v>1569</v>
      </c>
      <c r="W87" s="37">
        <f>[3]SEB!S342</f>
        <v>4</v>
      </c>
      <c r="X87" s="37">
        <f>[3]SEB!T342</f>
        <v>15</v>
      </c>
      <c r="Y87" s="37">
        <f>[3]SEB!U342</f>
        <v>215</v>
      </c>
      <c r="AA87" s="41">
        <f t="shared" si="47"/>
        <v>2003</v>
      </c>
      <c r="AB87" s="39">
        <f t="shared" si="33"/>
        <v>1</v>
      </c>
      <c r="AC87" s="37">
        <f t="shared" si="35"/>
        <v>1485357</v>
      </c>
      <c r="AD87" s="37">
        <f t="shared" si="48"/>
        <v>1310927</v>
      </c>
      <c r="AE87" s="37">
        <f t="shared" si="53"/>
        <v>150716</v>
      </c>
      <c r="AF87" s="37">
        <f t="shared" si="53"/>
        <v>2574</v>
      </c>
      <c r="AG87" s="37">
        <f t="shared" si="53"/>
        <v>1918</v>
      </c>
      <c r="AH87" s="37">
        <f t="shared" si="53"/>
        <v>19222</v>
      </c>
      <c r="AJ87" s="41">
        <f t="shared" si="50"/>
        <v>2003</v>
      </c>
      <c r="AK87" s="41">
        <f t="shared" si="51"/>
        <v>1</v>
      </c>
      <c r="AL87" s="90"/>
      <c r="AM87" s="91"/>
      <c r="AN87" s="92"/>
      <c r="AO87" s="92"/>
      <c r="AP87" s="92"/>
      <c r="AQ87" s="92"/>
      <c r="AR87" s="93"/>
      <c r="AS87" s="93"/>
      <c r="AT87" s="93"/>
      <c r="AX87" s="40"/>
      <c r="AY87" s="64">
        <v>2003</v>
      </c>
      <c r="AZ87" s="64">
        <v>1</v>
      </c>
      <c r="BA87" s="68">
        <f t="shared" si="41"/>
        <v>1496688</v>
      </c>
      <c r="BN87" s="40"/>
      <c r="BQ87" s="64">
        <v>2003</v>
      </c>
      <c r="BR87" s="64" t="str">
        <f t="shared" si="52"/>
        <v>Jan</v>
      </c>
      <c r="BS87" s="68">
        <f t="shared" si="42"/>
        <v>1322388</v>
      </c>
      <c r="CI87" s="64">
        <v>2003</v>
      </c>
      <c r="CJ87" s="64">
        <v>1</v>
      </c>
      <c r="CK87" s="68">
        <f t="shared" si="43"/>
        <v>45128</v>
      </c>
      <c r="CX87" s="40"/>
      <c r="DA87" s="64">
        <v>2003</v>
      </c>
      <c r="DB87" s="64">
        <v>1</v>
      </c>
      <c r="DC87" s="68">
        <f>[4]ssr!$I64</f>
        <v>9229</v>
      </c>
    </row>
    <row r="88" spans="1:107" s="30" customFormat="1">
      <c r="A88" s="64">
        <v>2003</v>
      </c>
      <c r="B88" s="64">
        <v>2</v>
      </c>
      <c r="C88" s="5">
        <f t="shared" si="54"/>
        <v>1504326</v>
      </c>
      <c r="D88" s="5">
        <f>[2]RC!$E126</f>
        <v>1327540</v>
      </c>
      <c r="E88" s="5">
        <f>[2]CC!$E126</f>
        <v>152728</v>
      </c>
      <c r="F88" s="5">
        <f>[2]IC!$E126</f>
        <v>2579</v>
      </c>
      <c r="G88" s="5">
        <f>[2]SHL!$E126</f>
        <v>1935</v>
      </c>
      <c r="H88" s="5">
        <f>[2]SPA!$E126</f>
        <v>19544</v>
      </c>
      <c r="I88" s="153">
        <f>[4]ssr!$D65</f>
        <v>44762</v>
      </c>
      <c r="J88" s="29"/>
      <c r="K88" s="29"/>
      <c r="L88" s="29"/>
      <c r="M88" s="29"/>
      <c r="N88" s="29"/>
      <c r="O88" s="29"/>
      <c r="P88" s="29"/>
      <c r="R88" s="36">
        <f t="shared" si="45"/>
        <v>2003</v>
      </c>
      <c r="S88" s="36">
        <f t="shared" si="32"/>
        <v>2</v>
      </c>
      <c r="T88" s="37">
        <f t="shared" si="46"/>
        <v>13326</v>
      </c>
      <c r="U88" s="37">
        <f>[3]SEB!Q343</f>
        <v>11536</v>
      </c>
      <c r="V88" s="37">
        <f>[3]SEB!R343</f>
        <v>1558</v>
      </c>
      <c r="W88" s="37">
        <f>[3]SEB!S343</f>
        <v>4</v>
      </c>
      <c r="X88" s="37">
        <f>[3]SEB!T343</f>
        <v>15</v>
      </c>
      <c r="Y88" s="37">
        <f>[3]SEB!U343</f>
        <v>213</v>
      </c>
      <c r="AA88" s="41">
        <f t="shared" si="47"/>
        <v>2003</v>
      </c>
      <c r="AB88" s="39">
        <f t="shared" si="33"/>
        <v>2</v>
      </c>
      <c r="AC88" s="37">
        <f t="shared" si="35"/>
        <v>1491000</v>
      </c>
      <c r="AD88" s="37">
        <f t="shared" si="48"/>
        <v>1316004</v>
      </c>
      <c r="AE88" s="37">
        <f t="shared" si="53"/>
        <v>151170</v>
      </c>
      <c r="AF88" s="37">
        <f t="shared" si="53"/>
        <v>2575</v>
      </c>
      <c r="AG88" s="37">
        <f t="shared" si="53"/>
        <v>1920</v>
      </c>
      <c r="AH88" s="37">
        <f t="shared" si="53"/>
        <v>19331</v>
      </c>
      <c r="AJ88" s="41">
        <f t="shared" si="50"/>
        <v>2003</v>
      </c>
      <c r="AK88" s="41">
        <f t="shared" si="51"/>
        <v>2</v>
      </c>
      <c r="AL88" s="90"/>
      <c r="AM88" s="91"/>
      <c r="AN88" s="92"/>
      <c r="AO88" s="92"/>
      <c r="AP88" s="92"/>
      <c r="AQ88" s="92"/>
      <c r="AR88" s="93"/>
      <c r="AS88" s="93"/>
      <c r="AT88" s="93"/>
      <c r="AX88" s="40"/>
      <c r="AY88" s="64">
        <v>2003</v>
      </c>
      <c r="AZ88" s="64">
        <v>2</v>
      </c>
      <c r="BA88" s="68">
        <f t="shared" si="41"/>
        <v>1502391</v>
      </c>
      <c r="BN88" s="40"/>
      <c r="BQ88" s="64">
        <v>2003</v>
      </c>
      <c r="BR88" s="64" t="str">
        <f t="shared" si="52"/>
        <v>Feb</v>
      </c>
      <c r="BS88" s="68">
        <f t="shared" si="42"/>
        <v>1327540</v>
      </c>
      <c r="CI88" s="64">
        <v>2003</v>
      </c>
      <c r="CJ88" s="64">
        <v>2</v>
      </c>
      <c r="CK88" s="68">
        <f t="shared" si="43"/>
        <v>44762</v>
      </c>
      <c r="CX88" s="40"/>
      <c r="DA88" s="64">
        <v>2003</v>
      </c>
      <c r="DB88" s="64">
        <v>2</v>
      </c>
      <c r="DC88" s="68">
        <f>[4]ssr!$I65</f>
        <v>5710</v>
      </c>
    </row>
    <row r="89" spans="1:107" s="30" customFormat="1">
      <c r="A89" s="64">
        <v>2003</v>
      </c>
      <c r="B89" s="64">
        <v>3</v>
      </c>
      <c r="C89" s="5">
        <f t="shared" si="54"/>
        <v>1507505</v>
      </c>
      <c r="D89" s="5">
        <f>[2]RC!$E127</f>
        <v>1330550</v>
      </c>
      <c r="E89" s="5">
        <f>[2]CC!$E127</f>
        <v>152966</v>
      </c>
      <c r="F89" s="5">
        <f>[2]IC!$E127</f>
        <v>2592</v>
      </c>
      <c r="G89" s="5">
        <f>[2]SHL!$E127</f>
        <v>1941</v>
      </c>
      <c r="H89" s="5">
        <f>[2]SPA!$E127</f>
        <v>19456</v>
      </c>
      <c r="I89" s="153">
        <f>[4]ssr!$D66</f>
        <v>44485</v>
      </c>
      <c r="J89" s="29"/>
      <c r="K89" s="29"/>
      <c r="L89" s="29"/>
      <c r="M89" s="29"/>
      <c r="N89" s="29"/>
      <c r="O89" s="29"/>
      <c r="P89" s="29"/>
      <c r="R89" s="36">
        <f t="shared" si="45"/>
        <v>2003</v>
      </c>
      <c r="S89" s="36">
        <f t="shared" si="32"/>
        <v>3</v>
      </c>
      <c r="T89" s="37">
        <f t="shared" si="46"/>
        <v>13349</v>
      </c>
      <c r="U89" s="37">
        <f>[3]SEB!Q344</f>
        <v>11560</v>
      </c>
      <c r="V89" s="37">
        <f>[3]SEB!R344</f>
        <v>1557</v>
      </c>
      <c r="W89" s="37">
        <f>[3]SEB!S344</f>
        <v>4</v>
      </c>
      <c r="X89" s="37">
        <f>[3]SEB!T344</f>
        <v>15</v>
      </c>
      <c r="Y89" s="37">
        <f>[3]SEB!U344</f>
        <v>213</v>
      </c>
      <c r="AA89" s="41">
        <f t="shared" si="47"/>
        <v>2003</v>
      </c>
      <c r="AB89" s="39">
        <f t="shared" si="33"/>
        <v>3</v>
      </c>
      <c r="AC89" s="37">
        <f t="shared" si="35"/>
        <v>1494156</v>
      </c>
      <c r="AD89" s="37">
        <f t="shared" si="48"/>
        <v>1318990</v>
      </c>
      <c r="AE89" s="37">
        <f t="shared" si="53"/>
        <v>151409</v>
      </c>
      <c r="AF89" s="37">
        <f t="shared" si="53"/>
        <v>2588</v>
      </c>
      <c r="AG89" s="37">
        <f t="shared" si="53"/>
        <v>1926</v>
      </c>
      <c r="AH89" s="37">
        <f t="shared" si="53"/>
        <v>19243</v>
      </c>
      <c r="AJ89" s="41">
        <f t="shared" si="50"/>
        <v>2003</v>
      </c>
      <c r="AK89" s="41">
        <f t="shared" si="51"/>
        <v>3</v>
      </c>
      <c r="AL89" s="90"/>
      <c r="AM89" s="91"/>
      <c r="AN89" s="92"/>
      <c r="AO89" s="92"/>
      <c r="AP89" s="92"/>
      <c r="AQ89" s="92"/>
      <c r="AR89" s="93"/>
      <c r="AS89" s="93"/>
      <c r="AT89" s="93"/>
      <c r="AX89" s="40"/>
      <c r="AY89" s="64">
        <v>2003</v>
      </c>
      <c r="AZ89" s="64">
        <v>3</v>
      </c>
      <c r="BA89" s="68">
        <f t="shared" si="41"/>
        <v>1505564</v>
      </c>
      <c r="BN89" s="40"/>
      <c r="BQ89" s="64">
        <v>2003</v>
      </c>
      <c r="BR89" s="64" t="str">
        <f t="shared" si="52"/>
        <v>Mar</v>
      </c>
      <c r="BS89" s="68">
        <f t="shared" si="42"/>
        <v>1330550</v>
      </c>
      <c r="CI89" s="64">
        <v>2003</v>
      </c>
      <c r="CJ89" s="64">
        <v>3</v>
      </c>
      <c r="CK89" s="68">
        <f t="shared" si="43"/>
        <v>44485</v>
      </c>
      <c r="CX89" s="40"/>
      <c r="DA89" s="64">
        <v>2003</v>
      </c>
      <c r="DB89" s="64">
        <v>3</v>
      </c>
      <c r="DC89" s="68">
        <f>[4]ssr!$I66</f>
        <v>5743</v>
      </c>
    </row>
    <row r="90" spans="1:107" s="30" customFormat="1">
      <c r="A90" s="64">
        <v>2003</v>
      </c>
      <c r="B90" s="64">
        <v>4</v>
      </c>
      <c r="C90" s="5">
        <f t="shared" si="54"/>
        <v>1507460</v>
      </c>
      <c r="D90" s="5">
        <f>[2]RC!$E128</f>
        <v>1329175</v>
      </c>
      <c r="E90" s="5">
        <f>[2]CC!$E128</f>
        <v>154125</v>
      </c>
      <c r="F90" s="5">
        <f>[2]IC!$E128</f>
        <v>2605</v>
      </c>
      <c r="G90" s="5">
        <f>[2]SHL!$E128</f>
        <v>1928</v>
      </c>
      <c r="H90" s="5">
        <f>[2]SPA!$E128</f>
        <v>19627</v>
      </c>
      <c r="I90" s="153">
        <f>[4]ssr!$D67</f>
        <v>47206</v>
      </c>
      <c r="J90" s="47">
        <f>AVERAGE(D87:D90)/AVERAGE(D75:D78)-1</f>
        <v>2.1624647122024276E-2</v>
      </c>
      <c r="K90" s="47">
        <f>AVERAGE(E87:E90)/AVERAGE(E75:E78)-1</f>
        <v>2.6095615192351929E-2</v>
      </c>
      <c r="L90" s="47">
        <f>AVERAGE(F87:F90)/AVERAGE(F75:F78)-1</f>
        <v>3.3436470705659138E-2</v>
      </c>
      <c r="M90" s="47">
        <f>AVERAGE(G87:G90)/AVERAGE(G75:G78)-1</f>
        <v>-2.1128542510121417E-2</v>
      </c>
      <c r="N90" s="47">
        <f>AVERAGE(H87:H90)/AVERAGE(H75:H78)-1</f>
        <v>2.4448498051206746E-2</v>
      </c>
      <c r="O90" s="29"/>
      <c r="P90" s="29"/>
      <c r="R90" s="36">
        <f t="shared" si="45"/>
        <v>2003</v>
      </c>
      <c r="S90" s="36">
        <f t="shared" si="32"/>
        <v>4</v>
      </c>
      <c r="T90" s="37">
        <f t="shared" si="46"/>
        <v>13134</v>
      </c>
      <c r="U90" s="37">
        <f>[3]SEB!Q345</f>
        <v>11345</v>
      </c>
      <c r="V90" s="37">
        <f>[3]SEB!R345</f>
        <v>1555</v>
      </c>
      <c r="W90" s="37">
        <f>[3]SEB!S345</f>
        <v>4</v>
      </c>
      <c r="X90" s="37">
        <f>[3]SEB!T345</f>
        <v>15</v>
      </c>
      <c r="Y90" s="37">
        <f>[3]SEB!U345</f>
        <v>215</v>
      </c>
      <c r="AA90" s="41">
        <f t="shared" si="47"/>
        <v>2003</v>
      </c>
      <c r="AB90" s="39">
        <f t="shared" si="33"/>
        <v>4</v>
      </c>
      <c r="AC90" s="37">
        <f t="shared" si="35"/>
        <v>1494326</v>
      </c>
      <c r="AD90" s="37">
        <f t="shared" si="48"/>
        <v>1317830</v>
      </c>
      <c r="AE90" s="37">
        <f t="shared" si="53"/>
        <v>152570</v>
      </c>
      <c r="AF90" s="37">
        <f t="shared" si="53"/>
        <v>2601</v>
      </c>
      <c r="AG90" s="37">
        <f t="shared" si="53"/>
        <v>1913</v>
      </c>
      <c r="AH90" s="37">
        <f t="shared" si="53"/>
        <v>19412</v>
      </c>
      <c r="AJ90" s="41">
        <f t="shared" si="50"/>
        <v>2003</v>
      </c>
      <c r="AK90" s="41">
        <f t="shared" si="51"/>
        <v>4</v>
      </c>
      <c r="AL90" s="90"/>
      <c r="AM90" s="91"/>
      <c r="AN90" s="92"/>
      <c r="AO90" s="92"/>
      <c r="AP90" s="92"/>
      <c r="AQ90" s="92"/>
      <c r="AR90" s="93"/>
      <c r="AS90" s="93"/>
      <c r="AT90" s="93"/>
      <c r="AX90" s="40"/>
      <c r="AY90" s="64">
        <v>2003</v>
      </c>
      <c r="AZ90" s="64">
        <v>4</v>
      </c>
      <c r="BA90" s="68">
        <f t="shared" si="41"/>
        <v>1505532</v>
      </c>
      <c r="BN90" s="40"/>
      <c r="BQ90" s="64">
        <v>2003</v>
      </c>
      <c r="BR90" s="64" t="str">
        <f t="shared" si="52"/>
        <v>Apr</v>
      </c>
      <c r="BS90" s="68">
        <f t="shared" si="42"/>
        <v>1329175</v>
      </c>
      <c r="CI90" s="64">
        <v>2003</v>
      </c>
      <c r="CJ90" s="64">
        <v>4</v>
      </c>
      <c r="CK90" s="68">
        <f t="shared" si="43"/>
        <v>47206</v>
      </c>
      <c r="CX90" s="40"/>
      <c r="DA90" s="64">
        <v>2003</v>
      </c>
      <c r="DB90" s="64">
        <v>4</v>
      </c>
      <c r="DC90" s="68">
        <f>[4]ssr!$I67</f>
        <v>8643</v>
      </c>
    </row>
    <row r="91" spans="1:107" s="30" customFormat="1">
      <c r="A91" s="64">
        <v>2003</v>
      </c>
      <c r="B91" s="64">
        <v>5</v>
      </c>
      <c r="C91" s="5">
        <f t="shared" si="54"/>
        <v>1505656</v>
      </c>
      <c r="D91" s="5">
        <f>[2]RC!$E129</f>
        <v>1327247</v>
      </c>
      <c r="E91" s="5">
        <f>[2]CC!$E129</f>
        <v>154246</v>
      </c>
      <c r="F91" s="5">
        <f>[2]IC!$E129</f>
        <v>2617</v>
      </c>
      <c r="G91" s="5">
        <f>[2]SHL!$E129</f>
        <v>1924</v>
      </c>
      <c r="H91" s="5">
        <f>[2]SPA!$E129</f>
        <v>19622</v>
      </c>
      <c r="I91" s="153">
        <f>[4]ssr!$D68</f>
        <v>49058</v>
      </c>
      <c r="J91" s="29"/>
      <c r="K91" s="29"/>
      <c r="L91" s="29"/>
      <c r="M91" s="29"/>
      <c r="N91" s="29"/>
      <c r="O91" s="29"/>
      <c r="P91" s="29"/>
      <c r="R91" s="36">
        <f t="shared" si="45"/>
        <v>2003</v>
      </c>
      <c r="S91" s="36">
        <f t="shared" si="32"/>
        <v>5</v>
      </c>
      <c r="T91" s="37">
        <f t="shared" ref="T91:T96" si="55">SUM(U91:Y91)</f>
        <v>12995</v>
      </c>
      <c r="U91" s="37">
        <f>[3]SEB!Q346</f>
        <v>11230</v>
      </c>
      <c r="V91" s="37">
        <f>[3]SEB!R346</f>
        <v>1532</v>
      </c>
      <c r="W91" s="37">
        <f>[3]SEB!S346</f>
        <v>4</v>
      </c>
      <c r="X91" s="37">
        <f>[3]SEB!T346</f>
        <v>15</v>
      </c>
      <c r="Y91" s="37">
        <f>[3]SEB!U346</f>
        <v>214</v>
      </c>
      <c r="AA91" s="41">
        <f t="shared" si="47"/>
        <v>2003</v>
      </c>
      <c r="AB91" s="39">
        <f t="shared" si="33"/>
        <v>5</v>
      </c>
      <c r="AC91" s="37">
        <f t="shared" si="35"/>
        <v>1492661</v>
      </c>
      <c r="AD91" s="37">
        <f t="shared" ref="AD91:AD96" si="56">D91-U91</f>
        <v>1316017</v>
      </c>
      <c r="AE91" s="37">
        <f t="shared" ref="AE91:AE96" si="57">E91-V91</f>
        <v>152714</v>
      </c>
      <c r="AF91" s="37">
        <f t="shared" ref="AF91:AF96" si="58">F91-W91</f>
        <v>2613</v>
      </c>
      <c r="AG91" s="37">
        <f t="shared" ref="AG91:AG96" si="59">G91-X91</f>
        <v>1909</v>
      </c>
      <c r="AH91" s="37">
        <f t="shared" ref="AH91:AH96" si="60">H91-Y91</f>
        <v>19408</v>
      </c>
      <c r="AJ91" s="41">
        <f t="shared" si="50"/>
        <v>2003</v>
      </c>
      <c r="AK91" s="41">
        <f t="shared" si="51"/>
        <v>5</v>
      </c>
      <c r="AL91" s="90"/>
      <c r="AM91" s="91"/>
      <c r="AN91" s="92"/>
      <c r="AO91" s="92"/>
      <c r="AP91" s="92"/>
      <c r="AQ91" s="92"/>
      <c r="AR91" s="93"/>
      <c r="AS91" s="93"/>
      <c r="AT91" s="93"/>
      <c r="AX91" s="40"/>
      <c r="AY91" s="64">
        <v>2003</v>
      </c>
      <c r="AZ91" s="64">
        <v>5</v>
      </c>
      <c r="BA91" s="68">
        <f t="shared" si="41"/>
        <v>1503732</v>
      </c>
      <c r="BN91" s="40"/>
      <c r="BQ91" s="64">
        <v>2003</v>
      </c>
      <c r="BR91" s="64" t="str">
        <f t="shared" si="52"/>
        <v>May</v>
      </c>
      <c r="BS91" s="68">
        <f t="shared" si="42"/>
        <v>1327247</v>
      </c>
      <c r="CI91" s="64">
        <v>2003</v>
      </c>
      <c r="CJ91" s="64">
        <v>5</v>
      </c>
      <c r="CK91" s="68">
        <f t="shared" si="43"/>
        <v>49058</v>
      </c>
      <c r="CX91" s="40"/>
      <c r="DA91" s="64">
        <v>2003</v>
      </c>
      <c r="DB91" s="64">
        <v>5</v>
      </c>
      <c r="DC91" s="68">
        <f>[4]ssr!$I68</f>
        <v>21933</v>
      </c>
    </row>
    <row r="92" spans="1:107" s="30" customFormat="1">
      <c r="A92" s="64">
        <v>2003</v>
      </c>
      <c r="B92" s="64">
        <v>6</v>
      </c>
      <c r="C92" s="5">
        <f t="shared" si="54"/>
        <v>1506426</v>
      </c>
      <c r="D92" s="5">
        <f>[2]RC!$E130</f>
        <v>1328067</v>
      </c>
      <c r="E92" s="5">
        <f>[2]CC!$E130</f>
        <v>154196</v>
      </c>
      <c r="F92" s="5">
        <f>[2]IC!$E130</f>
        <v>2655</v>
      </c>
      <c r="G92" s="5">
        <f>[2]SHL!$E130</f>
        <v>1922</v>
      </c>
      <c r="H92" s="5">
        <f>[2]SPA!$E130</f>
        <v>19586</v>
      </c>
      <c r="I92" s="153">
        <f>[4]ssr!$D69</f>
        <v>49937</v>
      </c>
      <c r="J92" s="29"/>
      <c r="K92" s="29"/>
      <c r="L92" s="29"/>
      <c r="M92" s="29"/>
      <c r="N92" s="29"/>
      <c r="O92" s="29"/>
      <c r="P92" s="29"/>
      <c r="R92" s="36">
        <f t="shared" si="45"/>
        <v>2003</v>
      </c>
      <c r="S92" s="36">
        <f t="shared" si="32"/>
        <v>6</v>
      </c>
      <c r="T92" s="37">
        <f t="shared" si="55"/>
        <v>12968</v>
      </c>
      <c r="U92" s="37">
        <f>[3]SEB!Q347</f>
        <v>11197</v>
      </c>
      <c r="V92" s="37">
        <f>[3]SEB!R347</f>
        <v>1536</v>
      </c>
      <c r="W92" s="37">
        <f>[3]SEB!S347</f>
        <v>6</v>
      </c>
      <c r="X92" s="37">
        <f>[3]SEB!T347</f>
        <v>15</v>
      </c>
      <c r="Y92" s="37">
        <f>[3]SEB!U347</f>
        <v>214</v>
      </c>
      <c r="AA92" s="41">
        <f t="shared" si="47"/>
        <v>2003</v>
      </c>
      <c r="AB92" s="39">
        <f t="shared" si="33"/>
        <v>6</v>
      </c>
      <c r="AC92" s="37">
        <f t="shared" si="35"/>
        <v>1493458</v>
      </c>
      <c r="AD92" s="37">
        <f t="shared" si="56"/>
        <v>1316870</v>
      </c>
      <c r="AE92" s="37">
        <f t="shared" si="57"/>
        <v>152660</v>
      </c>
      <c r="AF92" s="37">
        <f t="shared" si="58"/>
        <v>2649</v>
      </c>
      <c r="AG92" s="37">
        <f t="shared" si="59"/>
        <v>1907</v>
      </c>
      <c r="AH92" s="37">
        <f t="shared" si="60"/>
        <v>19372</v>
      </c>
      <c r="AJ92" s="41">
        <f t="shared" si="50"/>
        <v>2003</v>
      </c>
      <c r="AK92" s="41">
        <f t="shared" si="51"/>
        <v>6</v>
      </c>
      <c r="AL92" s="90"/>
      <c r="AM92" s="91"/>
      <c r="AN92" s="92"/>
      <c r="AO92" s="92"/>
      <c r="AP92" s="92"/>
      <c r="AQ92" s="92"/>
      <c r="AR92" s="93"/>
      <c r="AS92" s="93"/>
      <c r="AT92" s="93"/>
      <c r="AX92" s="40"/>
      <c r="AY92" s="64">
        <v>2003</v>
      </c>
      <c r="AZ92" s="64">
        <v>6</v>
      </c>
      <c r="BA92" s="68">
        <f t="shared" si="41"/>
        <v>1504504</v>
      </c>
      <c r="BN92" s="40"/>
      <c r="BQ92" s="64">
        <v>2003</v>
      </c>
      <c r="BR92" s="64" t="str">
        <f t="shared" si="52"/>
        <v>Jun</v>
      </c>
      <c r="BS92" s="68">
        <f t="shared" si="42"/>
        <v>1328067</v>
      </c>
      <c r="CI92" s="64">
        <v>2003</v>
      </c>
      <c r="CJ92" s="64">
        <v>6</v>
      </c>
      <c r="CK92" s="68">
        <f t="shared" si="43"/>
        <v>49937</v>
      </c>
      <c r="CX92" s="40"/>
      <c r="DA92" s="64">
        <v>2003</v>
      </c>
      <c r="DB92" s="64">
        <v>6</v>
      </c>
      <c r="DC92" s="68">
        <f>[4]ssr!$I69</f>
        <v>32016</v>
      </c>
    </row>
    <row r="93" spans="1:107" s="30" customFormat="1">
      <c r="A93" s="64">
        <v>2003</v>
      </c>
      <c r="B93" s="64">
        <v>7</v>
      </c>
      <c r="C93" s="5">
        <f t="shared" si="54"/>
        <v>1509241</v>
      </c>
      <c r="D93" s="5">
        <f>[2]RC!$E131</f>
        <v>1330368</v>
      </c>
      <c r="E93" s="5">
        <f>[2]CC!$E131</f>
        <v>154625</v>
      </c>
      <c r="F93" s="5">
        <f>[2]IC!$E131</f>
        <v>2643</v>
      </c>
      <c r="G93" s="5">
        <f>[2]SHL!$E131</f>
        <v>1923</v>
      </c>
      <c r="H93" s="5">
        <f>[2]SPA!$E131</f>
        <v>19682</v>
      </c>
      <c r="I93" s="153">
        <f>[4]ssr!$D70</f>
        <v>50975</v>
      </c>
      <c r="J93" s="29"/>
      <c r="K93" s="29"/>
      <c r="L93" s="29"/>
      <c r="M93" s="29"/>
      <c r="N93" s="29"/>
      <c r="O93" s="29"/>
      <c r="P93" s="29"/>
      <c r="R93" s="36">
        <f t="shared" si="45"/>
        <v>2003</v>
      </c>
      <c r="S93" s="36">
        <f t="shared" si="32"/>
        <v>7</v>
      </c>
      <c r="T93" s="37">
        <f t="shared" si="55"/>
        <v>12943</v>
      </c>
      <c r="U93" s="37">
        <f>[3]SEB!Q348</f>
        <v>11178</v>
      </c>
      <c r="V93" s="37">
        <f>[3]SEB!R348</f>
        <v>1531</v>
      </c>
      <c r="W93" s="37">
        <f>[3]SEB!S348</f>
        <v>7</v>
      </c>
      <c r="X93" s="37">
        <f>[3]SEB!T348</f>
        <v>15</v>
      </c>
      <c r="Y93" s="37">
        <f>[3]SEB!U348</f>
        <v>212</v>
      </c>
      <c r="AA93" s="41">
        <f t="shared" si="47"/>
        <v>2003</v>
      </c>
      <c r="AB93" s="39">
        <f t="shared" si="33"/>
        <v>7</v>
      </c>
      <c r="AC93" s="37">
        <f t="shared" si="35"/>
        <v>1496298</v>
      </c>
      <c r="AD93" s="37">
        <f t="shared" si="56"/>
        <v>1319190</v>
      </c>
      <c r="AE93" s="37">
        <f t="shared" si="57"/>
        <v>153094</v>
      </c>
      <c r="AF93" s="37">
        <f t="shared" si="58"/>
        <v>2636</v>
      </c>
      <c r="AG93" s="37">
        <f t="shared" si="59"/>
        <v>1908</v>
      </c>
      <c r="AH93" s="37">
        <f t="shared" si="60"/>
        <v>19470</v>
      </c>
      <c r="AJ93" s="41">
        <f t="shared" si="50"/>
        <v>2003</v>
      </c>
      <c r="AK93" s="41">
        <f t="shared" si="51"/>
        <v>7</v>
      </c>
      <c r="AL93" s="90"/>
      <c r="AM93" s="91"/>
      <c r="AN93" s="92"/>
      <c r="AO93" s="92"/>
      <c r="AP93" s="92"/>
      <c r="AQ93" s="92"/>
      <c r="AR93" s="93"/>
      <c r="AS93" s="93"/>
      <c r="AT93" s="93"/>
      <c r="AX93" s="40"/>
      <c r="AY93" s="64">
        <v>2003</v>
      </c>
      <c r="AZ93" s="64">
        <v>7</v>
      </c>
      <c r="BA93" s="68">
        <f t="shared" si="41"/>
        <v>1507318</v>
      </c>
      <c r="BN93" s="40"/>
      <c r="BQ93" s="64">
        <v>2003</v>
      </c>
      <c r="BR93" s="64" t="str">
        <f t="shared" si="52"/>
        <v>Jul</v>
      </c>
      <c r="BS93" s="68">
        <f t="shared" si="42"/>
        <v>1330368</v>
      </c>
      <c r="CI93" s="64">
        <v>2003</v>
      </c>
      <c r="CJ93" s="64">
        <v>7</v>
      </c>
      <c r="CK93" s="68">
        <f t="shared" si="43"/>
        <v>50975</v>
      </c>
      <c r="CX93" s="40"/>
      <c r="DA93" s="64">
        <v>2003</v>
      </c>
      <c r="DB93" s="64">
        <v>7</v>
      </c>
      <c r="DC93" s="68">
        <f>[4]ssr!$I70</f>
        <v>34193</v>
      </c>
    </row>
    <row r="94" spans="1:107" s="30" customFormat="1">
      <c r="A94" s="64">
        <v>2003</v>
      </c>
      <c r="B94" s="64">
        <v>8</v>
      </c>
      <c r="C94" s="5">
        <f t="shared" si="54"/>
        <v>1512202</v>
      </c>
      <c r="D94" s="5">
        <f>[2]RC!$E132</f>
        <v>1332916</v>
      </c>
      <c r="E94" s="5">
        <f>[2]CC!$E132</f>
        <v>154824</v>
      </c>
      <c r="F94" s="5">
        <f>[2]IC!$E132</f>
        <v>2680</v>
      </c>
      <c r="G94" s="5">
        <f>[2]SHL!$E132</f>
        <v>1914</v>
      </c>
      <c r="H94" s="5">
        <f>[2]SPA!$E132</f>
        <v>19868</v>
      </c>
      <c r="I94" s="153">
        <f>[4]ssr!$D71</f>
        <v>49758</v>
      </c>
      <c r="J94" s="29"/>
      <c r="K94" s="29"/>
      <c r="L94" s="29"/>
      <c r="M94" s="29"/>
      <c r="N94" s="29"/>
      <c r="O94" s="29"/>
      <c r="P94" s="29"/>
      <c r="R94" s="36">
        <f t="shared" si="45"/>
        <v>2003</v>
      </c>
      <c r="S94" s="36">
        <f t="shared" si="32"/>
        <v>8</v>
      </c>
      <c r="T94" s="37">
        <f t="shared" si="55"/>
        <v>12945</v>
      </c>
      <c r="U94" s="37">
        <f>[3]SEB!Q349</f>
        <v>11182</v>
      </c>
      <c r="V94" s="37">
        <f>[3]SEB!R349</f>
        <v>1530</v>
      </c>
      <c r="W94" s="37">
        <f>[3]SEB!S349</f>
        <v>7</v>
      </c>
      <c r="X94" s="37">
        <f>[3]SEB!T349</f>
        <v>15</v>
      </c>
      <c r="Y94" s="37">
        <f>[3]SEB!U349</f>
        <v>211</v>
      </c>
      <c r="AA94" s="41">
        <f t="shared" si="47"/>
        <v>2003</v>
      </c>
      <c r="AB94" s="39">
        <f t="shared" si="33"/>
        <v>8</v>
      </c>
      <c r="AC94" s="37">
        <f t="shared" si="35"/>
        <v>1499257</v>
      </c>
      <c r="AD94" s="37">
        <f t="shared" si="56"/>
        <v>1321734</v>
      </c>
      <c r="AE94" s="37">
        <f t="shared" si="57"/>
        <v>153294</v>
      </c>
      <c r="AF94" s="37">
        <f t="shared" si="58"/>
        <v>2673</v>
      </c>
      <c r="AG94" s="37">
        <f t="shared" si="59"/>
        <v>1899</v>
      </c>
      <c r="AH94" s="37">
        <f t="shared" si="60"/>
        <v>19657</v>
      </c>
      <c r="AJ94" s="41">
        <f t="shared" si="50"/>
        <v>2003</v>
      </c>
      <c r="AK94" s="41">
        <f t="shared" si="51"/>
        <v>8</v>
      </c>
      <c r="AL94" s="90"/>
      <c r="AM94" s="91"/>
      <c r="AN94" s="92"/>
      <c r="AO94" s="92"/>
      <c r="AP94" s="92"/>
      <c r="AQ94" s="92"/>
      <c r="AR94" s="93"/>
      <c r="AS94" s="93"/>
      <c r="AT94" s="93"/>
      <c r="AX94" s="40"/>
      <c r="AY94" s="64">
        <v>2003</v>
      </c>
      <c r="AZ94" s="64">
        <v>8</v>
      </c>
      <c r="BA94" s="68">
        <f t="shared" si="41"/>
        <v>1510288</v>
      </c>
      <c r="BN94" s="40"/>
      <c r="BQ94" s="64">
        <v>2003</v>
      </c>
      <c r="BR94" s="64" t="str">
        <f t="shared" si="52"/>
        <v>Aug</v>
      </c>
      <c r="BS94" s="68">
        <f t="shared" si="42"/>
        <v>1332916</v>
      </c>
      <c r="CI94" s="64">
        <v>2003</v>
      </c>
      <c r="CJ94" s="64">
        <v>8</v>
      </c>
      <c r="CK94" s="68">
        <f t="shared" si="43"/>
        <v>49758</v>
      </c>
      <c r="CX94" s="40"/>
      <c r="DA94" s="64">
        <v>2003</v>
      </c>
      <c r="DB94" s="64">
        <v>8</v>
      </c>
      <c r="DC94" s="68">
        <f>[4]ssr!$I71</f>
        <v>34841</v>
      </c>
    </row>
    <row r="95" spans="1:107" s="30" customFormat="1">
      <c r="A95" s="64">
        <v>2003</v>
      </c>
      <c r="B95" s="64">
        <v>9</v>
      </c>
      <c r="C95" s="5">
        <f t="shared" si="54"/>
        <v>1514228</v>
      </c>
      <c r="D95" s="5">
        <f>[2]RC!$E133</f>
        <v>1334628</v>
      </c>
      <c r="E95" s="5">
        <f>[2]CC!$E133</f>
        <v>155151</v>
      </c>
      <c r="F95" s="5">
        <f>[2]IC!$E133</f>
        <v>2684</v>
      </c>
      <c r="G95" s="5">
        <f>[2]SHL!$E133</f>
        <v>1905</v>
      </c>
      <c r="H95" s="5">
        <f>[2]SPA!$E133</f>
        <v>19860</v>
      </c>
      <c r="I95" s="153">
        <f>[4]ssr!$D72</f>
        <v>51977</v>
      </c>
      <c r="J95" s="29"/>
      <c r="K95" s="29"/>
      <c r="L95" s="29"/>
      <c r="M95" s="29"/>
      <c r="N95" s="29"/>
      <c r="O95" s="29"/>
      <c r="P95" s="29"/>
      <c r="R95" s="36">
        <f t="shared" si="45"/>
        <v>2003</v>
      </c>
      <c r="S95" s="36">
        <f t="shared" si="32"/>
        <v>9</v>
      </c>
      <c r="T95" s="37">
        <f t="shared" si="55"/>
        <v>12959</v>
      </c>
      <c r="U95" s="37">
        <f>[3]SEB!Q350</f>
        <v>11194</v>
      </c>
      <c r="V95" s="37">
        <f>[3]SEB!R350</f>
        <v>1532</v>
      </c>
      <c r="W95" s="37">
        <f>[3]SEB!S350</f>
        <v>7</v>
      </c>
      <c r="X95" s="37">
        <f>[3]SEB!T350</f>
        <v>15</v>
      </c>
      <c r="Y95" s="37">
        <f>[3]SEB!U350</f>
        <v>211</v>
      </c>
      <c r="AA95" s="41">
        <f t="shared" si="47"/>
        <v>2003</v>
      </c>
      <c r="AB95" s="39">
        <f t="shared" si="33"/>
        <v>9</v>
      </c>
      <c r="AC95" s="37">
        <f t="shared" si="35"/>
        <v>1501269</v>
      </c>
      <c r="AD95" s="37">
        <f t="shared" si="56"/>
        <v>1323434</v>
      </c>
      <c r="AE95" s="37">
        <f t="shared" si="57"/>
        <v>153619</v>
      </c>
      <c r="AF95" s="37">
        <f t="shared" si="58"/>
        <v>2677</v>
      </c>
      <c r="AG95" s="37">
        <f t="shared" si="59"/>
        <v>1890</v>
      </c>
      <c r="AH95" s="37">
        <f t="shared" si="60"/>
        <v>19649</v>
      </c>
      <c r="AJ95" s="41">
        <f t="shared" si="50"/>
        <v>2003</v>
      </c>
      <c r="AK95" s="41">
        <f t="shared" si="51"/>
        <v>9</v>
      </c>
      <c r="AL95" s="90"/>
      <c r="AM95" s="91"/>
      <c r="AN95" s="92"/>
      <c r="AO95" s="92"/>
      <c r="AP95" s="92"/>
      <c r="AQ95" s="92"/>
      <c r="AR95" s="93"/>
      <c r="AS95" s="93"/>
      <c r="AT95" s="93"/>
      <c r="AX95" s="40"/>
      <c r="AY95" s="64">
        <v>2003</v>
      </c>
      <c r="AZ95" s="64">
        <v>9</v>
      </c>
      <c r="BA95" s="68">
        <f t="shared" si="41"/>
        <v>1512323</v>
      </c>
      <c r="BN95" s="40"/>
      <c r="BQ95" s="64">
        <v>2003</v>
      </c>
      <c r="BR95" s="64" t="str">
        <f t="shared" si="52"/>
        <v>Sep</v>
      </c>
      <c r="BS95" s="68">
        <f t="shared" si="42"/>
        <v>1334628</v>
      </c>
      <c r="CI95" s="64">
        <v>2003</v>
      </c>
      <c r="CJ95" s="64">
        <v>9</v>
      </c>
      <c r="CK95" s="68">
        <f t="shared" si="43"/>
        <v>51977</v>
      </c>
      <c r="CX95" s="40"/>
      <c r="DA95" s="64">
        <v>2003</v>
      </c>
      <c r="DB95" s="64">
        <v>9</v>
      </c>
      <c r="DC95" s="68">
        <f>[4]ssr!$I72</f>
        <v>34380</v>
      </c>
    </row>
    <row r="96" spans="1:107" s="30" customFormat="1">
      <c r="A96" s="64">
        <v>2003</v>
      </c>
      <c r="B96" s="64">
        <v>10</v>
      </c>
      <c r="C96" s="5">
        <f t="shared" si="54"/>
        <v>1517737</v>
      </c>
      <c r="D96" s="5">
        <f>[2]RC!$E134</f>
        <v>1337646</v>
      </c>
      <c r="E96" s="5">
        <f>[2]CC!$E134</f>
        <v>155605</v>
      </c>
      <c r="F96" s="5">
        <f>[2]IC!$E134</f>
        <v>2705</v>
      </c>
      <c r="G96" s="5">
        <f>[2]SHL!$E134</f>
        <v>1899</v>
      </c>
      <c r="H96" s="5">
        <f>[2]SPA!$E134</f>
        <v>19882</v>
      </c>
      <c r="I96" s="153">
        <f>[4]ssr!$D73</f>
        <v>51509</v>
      </c>
      <c r="J96" s="29"/>
      <c r="K96" s="29"/>
      <c r="L96" s="29"/>
      <c r="M96" s="29"/>
      <c r="N96" s="29"/>
      <c r="O96" s="29"/>
      <c r="P96" s="29"/>
      <c r="R96" s="36">
        <f t="shared" si="45"/>
        <v>2003</v>
      </c>
      <c r="S96" s="36">
        <f t="shared" si="32"/>
        <v>10</v>
      </c>
      <c r="T96" s="37">
        <f t="shared" si="55"/>
        <v>12973</v>
      </c>
      <c r="U96" s="37">
        <f>[3]SEB!Q351</f>
        <v>11193</v>
      </c>
      <c r="V96" s="37">
        <f>[3]SEB!R351</f>
        <v>1547</v>
      </c>
      <c r="W96" s="37">
        <f>[3]SEB!S351</f>
        <v>6</v>
      </c>
      <c r="X96" s="37">
        <f>[3]SEB!T351</f>
        <v>15</v>
      </c>
      <c r="Y96" s="37">
        <f>[3]SEB!U351</f>
        <v>212</v>
      </c>
      <c r="AA96" s="41">
        <f t="shared" si="47"/>
        <v>2003</v>
      </c>
      <c r="AB96" s="39">
        <f t="shared" si="33"/>
        <v>10</v>
      </c>
      <c r="AC96" s="37">
        <f t="shared" si="35"/>
        <v>1504764</v>
      </c>
      <c r="AD96" s="37">
        <f t="shared" si="56"/>
        <v>1326453</v>
      </c>
      <c r="AE96" s="37">
        <f t="shared" si="57"/>
        <v>154058</v>
      </c>
      <c r="AF96" s="37">
        <f t="shared" si="58"/>
        <v>2699</v>
      </c>
      <c r="AG96" s="37">
        <f t="shared" si="59"/>
        <v>1884</v>
      </c>
      <c r="AH96" s="37">
        <f t="shared" si="60"/>
        <v>19670</v>
      </c>
      <c r="AJ96" s="41">
        <f t="shared" si="50"/>
        <v>2003</v>
      </c>
      <c r="AK96" s="41">
        <f t="shared" si="51"/>
        <v>10</v>
      </c>
      <c r="AL96" s="90"/>
      <c r="AM96" s="91"/>
      <c r="AN96" s="92"/>
      <c r="AO96" s="92"/>
      <c r="AP96" s="92"/>
      <c r="AQ96" s="92"/>
      <c r="AR96" s="93"/>
      <c r="AS96" s="93"/>
      <c r="AT96" s="93"/>
      <c r="AX96" s="40"/>
      <c r="AY96" s="64">
        <v>2003</v>
      </c>
      <c r="AZ96" s="64">
        <v>10</v>
      </c>
      <c r="BA96" s="68">
        <f t="shared" si="41"/>
        <v>1515838</v>
      </c>
      <c r="BN96" s="40"/>
      <c r="BQ96" s="64">
        <v>2003</v>
      </c>
      <c r="BR96" s="64" t="str">
        <f t="shared" si="52"/>
        <v>Oct</v>
      </c>
      <c r="BS96" s="68">
        <f t="shared" si="42"/>
        <v>1337646</v>
      </c>
      <c r="CI96" s="64">
        <v>2003</v>
      </c>
      <c r="CJ96" s="64">
        <v>10</v>
      </c>
      <c r="CK96" s="68">
        <f t="shared" si="43"/>
        <v>51509</v>
      </c>
      <c r="CX96" s="40"/>
      <c r="DA96" s="64">
        <v>2003</v>
      </c>
      <c r="DB96" s="64">
        <v>10</v>
      </c>
      <c r="DC96" s="68">
        <f>[4]ssr!$I73</f>
        <v>33307</v>
      </c>
    </row>
    <row r="97" spans="1:107" s="30" customFormat="1">
      <c r="A97" s="64">
        <v>2003</v>
      </c>
      <c r="B97" s="64">
        <v>11</v>
      </c>
      <c r="C97" s="5">
        <f t="shared" ref="C97:C103" si="61">SUM(D97:H97)</f>
        <v>1524108</v>
      </c>
      <c r="D97" s="5">
        <f>[2]RC!$E135</f>
        <v>1343487</v>
      </c>
      <c r="E97" s="5">
        <f>[2]CC!$E135</f>
        <v>156024</v>
      </c>
      <c r="F97" s="5">
        <f>[2]IC!$E135</f>
        <v>2703</v>
      </c>
      <c r="G97" s="5">
        <f>[2]SHL!$E135</f>
        <v>1895</v>
      </c>
      <c r="H97" s="5">
        <f>[2]SPA!$E135</f>
        <v>19999</v>
      </c>
      <c r="I97" s="153">
        <f>[4]ssr!$D74</f>
        <v>50343</v>
      </c>
      <c r="J97" s="29"/>
      <c r="K97" s="29"/>
      <c r="L97" s="29"/>
      <c r="M97" s="29"/>
      <c r="N97" s="29"/>
      <c r="O97" s="29"/>
      <c r="P97" s="29"/>
      <c r="R97" s="36">
        <f t="shared" ref="R97:R102" si="62">A97</f>
        <v>2003</v>
      </c>
      <c r="S97" s="36">
        <f t="shared" ref="S97:S102" si="63">B97</f>
        <v>11</v>
      </c>
      <c r="T97" s="37">
        <f t="shared" ref="T97:T102" si="64">SUM(U97:Y97)</f>
        <v>13095</v>
      </c>
      <c r="U97" s="37">
        <f>[3]SEB!Q352</f>
        <v>11296</v>
      </c>
      <c r="V97" s="37">
        <f>[3]SEB!R352</f>
        <v>1568</v>
      </c>
      <c r="W97" s="37">
        <f>[3]SEB!S352</f>
        <v>5</v>
      </c>
      <c r="X97" s="37">
        <f>[3]SEB!T352</f>
        <v>15</v>
      </c>
      <c r="Y97" s="37">
        <f>[3]SEB!U352</f>
        <v>211</v>
      </c>
      <c r="AA97" s="41">
        <f t="shared" ref="AA97:AA102" si="65">A97</f>
        <v>2003</v>
      </c>
      <c r="AB97" s="39">
        <f t="shared" ref="AB97:AB102" si="66">B97</f>
        <v>11</v>
      </c>
      <c r="AC97" s="37">
        <f t="shared" si="35"/>
        <v>1511013</v>
      </c>
      <c r="AD97" s="37">
        <f t="shared" ref="AD97:AD102" si="67">D97-U97</f>
        <v>1332191</v>
      </c>
      <c r="AE97" s="37">
        <f t="shared" ref="AE97:AE102" si="68">E97-V97</f>
        <v>154456</v>
      </c>
      <c r="AF97" s="37">
        <f t="shared" ref="AF97:AF102" si="69">F97-W97</f>
        <v>2698</v>
      </c>
      <c r="AG97" s="37">
        <f t="shared" ref="AG97:AG102" si="70">G97-X97</f>
        <v>1880</v>
      </c>
      <c r="AH97" s="37">
        <f t="shared" ref="AH97:AH102" si="71">H97-Y97</f>
        <v>19788</v>
      </c>
      <c r="AJ97" s="41">
        <f t="shared" si="50"/>
        <v>2003</v>
      </c>
      <c r="AK97" s="41">
        <f t="shared" si="51"/>
        <v>11</v>
      </c>
      <c r="AL97" s="90"/>
      <c r="AM97" s="91"/>
      <c r="AN97" s="92"/>
      <c r="AO97" s="92"/>
      <c r="AP97" s="92"/>
      <c r="AQ97" s="92"/>
      <c r="AR97" s="93"/>
      <c r="AS97" s="93"/>
      <c r="AT97" s="93"/>
      <c r="AX97" s="40"/>
      <c r="AY97" s="64">
        <v>2003</v>
      </c>
      <c r="AZ97" s="64">
        <v>11</v>
      </c>
      <c r="BA97" s="68">
        <f t="shared" si="41"/>
        <v>1522213</v>
      </c>
      <c r="BN97" s="40"/>
      <c r="BQ97" s="64">
        <v>2003</v>
      </c>
      <c r="BR97" s="64" t="str">
        <f t="shared" si="52"/>
        <v>Nov</v>
      </c>
      <c r="BS97" s="68">
        <f t="shared" si="42"/>
        <v>1343487</v>
      </c>
      <c r="CI97" s="64">
        <v>2003</v>
      </c>
      <c r="CJ97" s="64">
        <v>11</v>
      </c>
      <c r="CK97" s="68">
        <f t="shared" si="43"/>
        <v>50343</v>
      </c>
      <c r="CX97" s="40"/>
      <c r="DA97" s="64">
        <v>2003</v>
      </c>
      <c r="DB97" s="64">
        <v>11</v>
      </c>
      <c r="DC97" s="68">
        <f>[4]ssr!$I74</f>
        <v>24709</v>
      </c>
    </row>
    <row r="98" spans="1:107" s="30" customFormat="1">
      <c r="A98" s="64">
        <v>2003</v>
      </c>
      <c r="B98" s="64">
        <v>12</v>
      </c>
      <c r="C98" s="5">
        <f t="shared" si="61"/>
        <v>1528112</v>
      </c>
      <c r="D98" s="5">
        <f>[2]RC!$E136</f>
        <v>1347450</v>
      </c>
      <c r="E98" s="5">
        <f>[2]CC!$E136</f>
        <v>155830</v>
      </c>
      <c r="F98" s="5">
        <f>[2]IC!$E136</f>
        <v>2708</v>
      </c>
      <c r="G98" s="5">
        <f>[2]SHL!$E136</f>
        <v>1890</v>
      </c>
      <c r="H98" s="5">
        <f>[2]SPA!$E136</f>
        <v>20234</v>
      </c>
      <c r="I98" s="153">
        <f>[4]ssr!$D75</f>
        <v>48771</v>
      </c>
      <c r="J98" s="47">
        <f>AVERAGE(D87:D98)/AVERAGE(D75:D86)-1</f>
        <v>2.4011154361683884E-2</v>
      </c>
      <c r="K98" s="47">
        <f>AVERAGE(E87:E98)/AVERAGE(E75:E86)-1</f>
        <v>2.5594963603822407E-2</v>
      </c>
      <c r="L98" s="47">
        <f>AVERAGE(F87:F98)/AVERAGE(F75:F86)-1</f>
        <v>4.5062541145490576E-2</v>
      </c>
      <c r="M98" s="47">
        <f>AVERAGE(G87:G98)/AVERAGE(G75:G86)-1</f>
        <v>-2.4049881235154391E-2</v>
      </c>
      <c r="N98" s="47">
        <f>AVERAGE(H87:H98)/AVERAGE(H75:H86)-1</f>
        <v>2.9771560028005961E-2</v>
      </c>
      <c r="O98" s="29"/>
      <c r="P98" s="29"/>
      <c r="R98" s="36">
        <f t="shared" si="62"/>
        <v>2003</v>
      </c>
      <c r="S98" s="36">
        <f t="shared" si="63"/>
        <v>12</v>
      </c>
      <c r="T98" s="37">
        <f t="shared" si="64"/>
        <v>13224</v>
      </c>
      <c r="U98" s="37">
        <f>[3]SEB!Q353</f>
        <v>11422</v>
      </c>
      <c r="V98" s="37">
        <f>[3]SEB!R353</f>
        <v>1570</v>
      </c>
      <c r="W98" s="37">
        <f>[3]SEB!S353</f>
        <v>5</v>
      </c>
      <c r="X98" s="37">
        <f>[3]SEB!T353</f>
        <v>15</v>
      </c>
      <c r="Y98" s="37">
        <f>[3]SEB!U353</f>
        <v>212</v>
      </c>
      <c r="AA98" s="41">
        <f t="shared" si="65"/>
        <v>2003</v>
      </c>
      <c r="AB98" s="39">
        <f t="shared" si="66"/>
        <v>12</v>
      </c>
      <c r="AC98" s="37">
        <f t="shared" si="35"/>
        <v>1514888</v>
      </c>
      <c r="AD98" s="37">
        <f t="shared" si="67"/>
        <v>1336028</v>
      </c>
      <c r="AE98" s="37">
        <f t="shared" si="68"/>
        <v>154260</v>
      </c>
      <c r="AF98" s="37">
        <f t="shared" si="69"/>
        <v>2703</v>
      </c>
      <c r="AG98" s="37">
        <f t="shared" si="70"/>
        <v>1875</v>
      </c>
      <c r="AH98" s="37">
        <f t="shared" si="71"/>
        <v>20022</v>
      </c>
      <c r="AJ98" s="41">
        <f t="shared" si="50"/>
        <v>2003</v>
      </c>
      <c r="AK98" s="41">
        <f t="shared" si="51"/>
        <v>12</v>
      </c>
      <c r="AL98" s="90"/>
      <c r="AM98" s="91"/>
      <c r="AN98" s="92"/>
      <c r="AO98" s="92"/>
      <c r="AP98" s="92"/>
      <c r="AQ98" s="92"/>
      <c r="AR98" s="93"/>
      <c r="AS98" s="93"/>
      <c r="AT98" s="93"/>
      <c r="AX98" s="40"/>
      <c r="AY98" s="64">
        <v>2003</v>
      </c>
      <c r="AZ98" s="64">
        <v>12</v>
      </c>
      <c r="BA98" s="68">
        <f t="shared" si="41"/>
        <v>1526222</v>
      </c>
      <c r="BN98" s="40"/>
      <c r="BQ98" s="64">
        <v>2003</v>
      </c>
      <c r="BR98" s="64" t="str">
        <f t="shared" si="52"/>
        <v>Dec</v>
      </c>
      <c r="BS98" s="68">
        <f t="shared" si="42"/>
        <v>1347450</v>
      </c>
      <c r="CI98" s="64">
        <v>2003</v>
      </c>
      <c r="CJ98" s="64">
        <v>12</v>
      </c>
      <c r="CK98" s="68">
        <f t="shared" si="43"/>
        <v>48771</v>
      </c>
      <c r="CX98" s="40"/>
      <c r="DA98" s="64">
        <v>2003</v>
      </c>
      <c r="DB98" s="64">
        <v>12</v>
      </c>
      <c r="DC98" s="68">
        <f>[4]ssr!$I75</f>
        <v>12479</v>
      </c>
    </row>
    <row r="99" spans="1:107" s="30" customFormat="1">
      <c r="A99" s="64">
        <v>2004</v>
      </c>
      <c r="B99" s="64">
        <v>1</v>
      </c>
      <c r="C99" s="5">
        <f t="shared" si="61"/>
        <v>1534875</v>
      </c>
      <c r="D99" s="5">
        <f>[2]RC!$E137</f>
        <v>1353786</v>
      </c>
      <c r="E99" s="5">
        <f>[2]CC!$E137</f>
        <v>156188</v>
      </c>
      <c r="F99" s="5">
        <f>[2]IC!$E137</f>
        <v>2722</v>
      </c>
      <c r="G99" s="5">
        <f>[2]SHL!$E137</f>
        <v>1886</v>
      </c>
      <c r="H99" s="5">
        <f>[2]SPA!$E137</f>
        <v>20293</v>
      </c>
      <c r="I99" s="153">
        <f>[4]ssr!$D76</f>
        <v>48857</v>
      </c>
      <c r="J99" s="29"/>
      <c r="K99" s="29"/>
      <c r="L99" s="29"/>
      <c r="M99" s="29"/>
      <c r="N99" s="29"/>
      <c r="O99" s="29"/>
      <c r="P99" s="29"/>
      <c r="R99" s="36">
        <f t="shared" si="62"/>
        <v>2004</v>
      </c>
      <c r="S99" s="36">
        <f t="shared" si="63"/>
        <v>1</v>
      </c>
      <c r="T99" s="37">
        <f t="shared" si="64"/>
        <v>13333</v>
      </c>
      <c r="U99" s="37">
        <f>[3]SEB!Q354</f>
        <v>11542</v>
      </c>
      <c r="V99" s="37">
        <f>[3]SEB!R354</f>
        <v>1559</v>
      </c>
      <c r="W99" s="37">
        <f>[3]SEB!S354</f>
        <v>5</v>
      </c>
      <c r="X99" s="37">
        <f>[3]SEB!T354</f>
        <v>15</v>
      </c>
      <c r="Y99" s="37">
        <f>[3]SEB!U354</f>
        <v>212</v>
      </c>
      <c r="AA99" s="41">
        <f t="shared" si="65"/>
        <v>2004</v>
      </c>
      <c r="AB99" s="39">
        <f t="shared" si="66"/>
        <v>1</v>
      </c>
      <c r="AC99" s="37">
        <f t="shared" si="35"/>
        <v>1521542</v>
      </c>
      <c r="AD99" s="37">
        <f t="shared" si="67"/>
        <v>1342244</v>
      </c>
      <c r="AE99" s="37">
        <f t="shared" si="68"/>
        <v>154629</v>
      </c>
      <c r="AF99" s="37">
        <f t="shared" si="69"/>
        <v>2717</v>
      </c>
      <c r="AG99" s="37">
        <f t="shared" si="70"/>
        <v>1871</v>
      </c>
      <c r="AH99" s="37">
        <f t="shared" si="71"/>
        <v>20081</v>
      </c>
      <c r="AJ99" s="41">
        <f t="shared" si="50"/>
        <v>2004</v>
      </c>
      <c r="AK99" s="41">
        <f t="shared" si="51"/>
        <v>1</v>
      </c>
      <c r="AL99" s="90"/>
      <c r="AM99" s="91"/>
      <c r="AN99" s="92"/>
      <c r="AO99" s="92"/>
      <c r="AP99" s="92"/>
      <c r="AQ99" s="92"/>
      <c r="AR99" s="93"/>
      <c r="AS99" s="93"/>
      <c r="AT99" s="93"/>
      <c r="AX99" s="40"/>
      <c r="AY99" s="64">
        <v>2004</v>
      </c>
      <c r="AZ99" s="64">
        <v>1</v>
      </c>
      <c r="BA99" s="68">
        <f t="shared" si="41"/>
        <v>1532989</v>
      </c>
      <c r="BN99" s="40"/>
      <c r="BQ99" s="64">
        <v>2004</v>
      </c>
      <c r="BR99" s="64" t="str">
        <f t="shared" si="52"/>
        <v>Jan</v>
      </c>
      <c r="BS99" s="68">
        <f t="shared" si="42"/>
        <v>1353786</v>
      </c>
      <c r="CI99" s="64">
        <v>2004</v>
      </c>
      <c r="CJ99" s="64">
        <v>1</v>
      </c>
      <c r="CK99" s="68">
        <f t="shared" si="43"/>
        <v>48857</v>
      </c>
      <c r="CX99" s="40"/>
      <c r="DA99" s="64">
        <v>2004</v>
      </c>
      <c r="DB99" s="64">
        <v>1</v>
      </c>
      <c r="DC99" s="68">
        <f>[4]ssr!$I76</f>
        <v>10084</v>
      </c>
    </row>
    <row r="100" spans="1:107" s="30" customFormat="1">
      <c r="A100" s="64">
        <v>2004</v>
      </c>
      <c r="B100" s="64">
        <v>2</v>
      </c>
      <c r="C100" s="5">
        <f t="shared" si="61"/>
        <v>1539070</v>
      </c>
      <c r="D100" s="5">
        <f>[2]RC!$E138</f>
        <v>1357284</v>
      </c>
      <c r="E100" s="5">
        <f>[2]CC!$E138</f>
        <v>156889</v>
      </c>
      <c r="F100" s="5">
        <f>[2]IC!$E138</f>
        <v>2707</v>
      </c>
      <c r="G100" s="5">
        <f>[2]SHL!$E138</f>
        <v>1881</v>
      </c>
      <c r="H100" s="5">
        <f>[2]SPA!$E138</f>
        <v>20309</v>
      </c>
      <c r="I100" s="153">
        <f>[4]ssr!$D77</f>
        <v>46741</v>
      </c>
      <c r="J100" s="29"/>
      <c r="K100" s="29"/>
      <c r="L100" s="29"/>
      <c r="M100" s="29"/>
      <c r="N100" s="29"/>
      <c r="O100" s="29"/>
      <c r="P100" s="29"/>
      <c r="R100" s="36">
        <f t="shared" si="62"/>
        <v>2004</v>
      </c>
      <c r="S100" s="36">
        <f t="shared" si="63"/>
        <v>2</v>
      </c>
      <c r="T100" s="37">
        <f t="shared" si="64"/>
        <v>13426</v>
      </c>
      <c r="U100" s="37">
        <f>[3]SEB!Q355</f>
        <v>11620</v>
      </c>
      <c r="V100" s="37">
        <f>[3]SEB!R355</f>
        <v>1575</v>
      </c>
      <c r="W100" s="37">
        <f>[3]SEB!S355</f>
        <v>5</v>
      </c>
      <c r="X100" s="37">
        <f>[3]SEB!T355</f>
        <v>15</v>
      </c>
      <c r="Y100" s="37">
        <f>[3]SEB!U355</f>
        <v>211</v>
      </c>
      <c r="AA100" s="41">
        <f t="shared" si="65"/>
        <v>2004</v>
      </c>
      <c r="AB100" s="39">
        <f t="shared" si="66"/>
        <v>2</v>
      </c>
      <c r="AC100" s="37">
        <f t="shared" si="35"/>
        <v>1525644</v>
      </c>
      <c r="AD100" s="37">
        <f t="shared" si="67"/>
        <v>1345664</v>
      </c>
      <c r="AE100" s="37">
        <f t="shared" si="68"/>
        <v>155314</v>
      </c>
      <c r="AF100" s="37">
        <f t="shared" si="69"/>
        <v>2702</v>
      </c>
      <c r="AG100" s="37">
        <f t="shared" si="70"/>
        <v>1866</v>
      </c>
      <c r="AH100" s="37">
        <f t="shared" si="71"/>
        <v>20098</v>
      </c>
      <c r="AJ100" s="41">
        <f t="shared" si="50"/>
        <v>2004</v>
      </c>
      <c r="AK100" s="41">
        <f t="shared" si="51"/>
        <v>2</v>
      </c>
      <c r="AL100" s="90"/>
      <c r="AM100" s="91"/>
      <c r="AN100" s="92"/>
      <c r="AO100" s="92"/>
      <c r="AP100" s="92"/>
      <c r="AQ100" s="92"/>
      <c r="AR100" s="93"/>
      <c r="AS100" s="93"/>
      <c r="AT100" s="93"/>
      <c r="AX100" s="40"/>
      <c r="AY100" s="64">
        <v>2004</v>
      </c>
      <c r="AZ100" s="64">
        <v>2</v>
      </c>
      <c r="BA100" s="68">
        <f t="shared" si="41"/>
        <v>1537189</v>
      </c>
      <c r="BN100" s="40"/>
      <c r="BQ100" s="64">
        <v>2004</v>
      </c>
      <c r="BR100" s="64" t="str">
        <f t="shared" si="52"/>
        <v>Feb</v>
      </c>
      <c r="BS100" s="68">
        <f t="shared" si="42"/>
        <v>1357284</v>
      </c>
      <c r="CI100" s="64">
        <v>2004</v>
      </c>
      <c r="CJ100" s="64">
        <v>2</v>
      </c>
      <c r="CK100" s="68">
        <f t="shared" si="43"/>
        <v>46741</v>
      </c>
      <c r="CX100" s="40"/>
      <c r="DA100" s="64">
        <v>2004</v>
      </c>
      <c r="DB100" s="64">
        <v>2</v>
      </c>
      <c r="DC100" s="68">
        <f>[4]ssr!$I77</f>
        <v>6406</v>
      </c>
    </row>
    <row r="101" spans="1:107" s="30" customFormat="1">
      <c r="A101" s="64">
        <v>2004</v>
      </c>
      <c r="B101" s="64">
        <v>3</v>
      </c>
      <c r="C101" s="5">
        <f t="shared" si="61"/>
        <v>1541893</v>
      </c>
      <c r="D101" s="5">
        <f>[2]RC!$E139</f>
        <v>1360100</v>
      </c>
      <c r="E101" s="5">
        <f>[2]CC!$E139</f>
        <v>156811</v>
      </c>
      <c r="F101" s="5">
        <f>[2]IC!$E139</f>
        <v>2739</v>
      </c>
      <c r="G101" s="5">
        <f>[2]SHL!$E139</f>
        <v>1872</v>
      </c>
      <c r="H101" s="5">
        <f>[2]SPA!$E139</f>
        <v>20371</v>
      </c>
      <c r="I101" s="153">
        <f>[4]ssr!$D78</f>
        <v>50852</v>
      </c>
      <c r="J101" s="29"/>
      <c r="K101" s="29"/>
      <c r="L101" s="29"/>
      <c r="M101" s="29"/>
      <c r="N101" s="29"/>
      <c r="O101" s="29"/>
      <c r="P101" s="29"/>
      <c r="R101" s="36">
        <f t="shared" si="62"/>
        <v>2004</v>
      </c>
      <c r="S101" s="36">
        <f t="shared" si="63"/>
        <v>3</v>
      </c>
      <c r="T101" s="37">
        <f t="shared" si="64"/>
        <v>13454</v>
      </c>
      <c r="U101" s="37">
        <f>[3]SEB!Q356</f>
        <v>11638</v>
      </c>
      <c r="V101" s="37">
        <f>[3]SEB!R356</f>
        <v>1583</v>
      </c>
      <c r="W101" s="37">
        <f>[3]SEB!S356</f>
        <v>5</v>
      </c>
      <c r="X101" s="37">
        <f>[3]SEB!T356</f>
        <v>15</v>
      </c>
      <c r="Y101" s="37">
        <f>[3]SEB!U356</f>
        <v>213</v>
      </c>
      <c r="AA101" s="41">
        <f t="shared" si="65"/>
        <v>2004</v>
      </c>
      <c r="AB101" s="39">
        <f t="shared" si="66"/>
        <v>3</v>
      </c>
      <c r="AC101" s="37">
        <f t="shared" si="35"/>
        <v>1528439</v>
      </c>
      <c r="AD101" s="37">
        <f t="shared" si="67"/>
        <v>1348462</v>
      </c>
      <c r="AE101" s="37">
        <f t="shared" si="68"/>
        <v>155228</v>
      </c>
      <c r="AF101" s="37">
        <f t="shared" si="69"/>
        <v>2734</v>
      </c>
      <c r="AG101" s="37">
        <f t="shared" si="70"/>
        <v>1857</v>
      </c>
      <c r="AH101" s="37">
        <f t="shared" si="71"/>
        <v>20158</v>
      </c>
      <c r="AJ101" s="41">
        <f t="shared" si="50"/>
        <v>2004</v>
      </c>
      <c r="AK101" s="41">
        <f t="shared" si="51"/>
        <v>3</v>
      </c>
      <c r="AL101" s="90"/>
      <c r="AM101" s="91"/>
      <c r="AN101" s="92"/>
      <c r="AO101" s="92"/>
      <c r="AP101" s="92"/>
      <c r="AQ101" s="92"/>
      <c r="AR101" s="93"/>
      <c r="AS101" s="93"/>
      <c r="AT101" s="93"/>
      <c r="AX101" s="40"/>
      <c r="AY101" s="64">
        <v>2004</v>
      </c>
      <c r="AZ101" s="64">
        <v>3</v>
      </c>
      <c r="BA101" s="68">
        <f t="shared" si="41"/>
        <v>1540021</v>
      </c>
      <c r="BN101" s="40"/>
      <c r="BQ101" s="64">
        <v>2004</v>
      </c>
      <c r="BR101" s="64" t="str">
        <f t="shared" si="52"/>
        <v>Mar</v>
      </c>
      <c r="BS101" s="68">
        <f t="shared" si="42"/>
        <v>1360100</v>
      </c>
      <c r="CI101" s="64">
        <v>2004</v>
      </c>
      <c r="CJ101" s="64">
        <v>3</v>
      </c>
      <c r="CK101" s="68">
        <f t="shared" si="43"/>
        <v>50852</v>
      </c>
      <c r="CX101" s="40"/>
      <c r="DA101" s="64">
        <v>2004</v>
      </c>
      <c r="DB101" s="64">
        <v>3</v>
      </c>
      <c r="DC101" s="68">
        <f>[4]ssr!$I78</f>
        <v>5748</v>
      </c>
    </row>
    <row r="102" spans="1:107" s="30" customFormat="1">
      <c r="A102" s="64">
        <v>2004</v>
      </c>
      <c r="B102" s="64">
        <v>4</v>
      </c>
      <c r="C102" s="5">
        <f t="shared" si="61"/>
        <v>1542422</v>
      </c>
      <c r="D102" s="5">
        <f>[2]RC!$E140</f>
        <v>1360024</v>
      </c>
      <c r="E102" s="5">
        <f>[2]CC!$E140</f>
        <v>157434</v>
      </c>
      <c r="F102" s="5">
        <f>[2]IC!$E140</f>
        <v>2753</v>
      </c>
      <c r="G102" s="5">
        <f>[2]SHL!$E140</f>
        <v>1867</v>
      </c>
      <c r="H102" s="5">
        <f>[2]SPA!$E140</f>
        <v>20344</v>
      </c>
      <c r="I102" s="153">
        <f>[4]ssr!$D79</f>
        <v>50127</v>
      </c>
      <c r="J102" s="29"/>
      <c r="K102" s="29"/>
      <c r="L102" s="29"/>
      <c r="M102" s="29"/>
      <c r="N102" s="29"/>
      <c r="O102" s="29"/>
      <c r="P102" s="29"/>
      <c r="R102" s="36">
        <f t="shared" si="62"/>
        <v>2004</v>
      </c>
      <c r="S102" s="36">
        <f t="shared" si="63"/>
        <v>4</v>
      </c>
      <c r="T102" s="37">
        <f t="shared" si="64"/>
        <v>13303</v>
      </c>
      <c r="U102" s="37">
        <f>[3]SEB!Q357</f>
        <v>11487</v>
      </c>
      <c r="V102" s="37">
        <f>[3]SEB!R357</f>
        <v>1585</v>
      </c>
      <c r="W102" s="37">
        <f>[3]SEB!S357</f>
        <v>5</v>
      </c>
      <c r="X102" s="37">
        <f>[3]SEB!T357</f>
        <v>15</v>
      </c>
      <c r="Y102" s="37">
        <f>[3]SEB!U357</f>
        <v>211</v>
      </c>
      <c r="AA102" s="41">
        <f t="shared" si="65"/>
        <v>2004</v>
      </c>
      <c r="AB102" s="39">
        <f t="shared" si="66"/>
        <v>4</v>
      </c>
      <c r="AC102" s="37">
        <f t="shared" si="35"/>
        <v>1529119</v>
      </c>
      <c r="AD102" s="37">
        <f t="shared" si="67"/>
        <v>1348537</v>
      </c>
      <c r="AE102" s="37">
        <f t="shared" si="68"/>
        <v>155849</v>
      </c>
      <c r="AF102" s="37">
        <f t="shared" si="69"/>
        <v>2748</v>
      </c>
      <c r="AG102" s="37">
        <f t="shared" si="70"/>
        <v>1852</v>
      </c>
      <c r="AH102" s="37">
        <f t="shared" si="71"/>
        <v>20133</v>
      </c>
      <c r="AJ102" s="41">
        <f t="shared" si="50"/>
        <v>2004</v>
      </c>
      <c r="AK102" s="41">
        <f t="shared" si="51"/>
        <v>4</v>
      </c>
      <c r="AL102" s="90"/>
      <c r="AM102" s="91"/>
      <c r="AN102" s="92"/>
      <c r="AO102" s="92"/>
      <c r="AP102" s="92"/>
      <c r="AQ102" s="92"/>
      <c r="AR102" s="93"/>
      <c r="AS102" s="93"/>
      <c r="AT102" s="93"/>
      <c r="AX102" s="40"/>
      <c r="AY102" s="64">
        <v>2004</v>
      </c>
      <c r="AZ102" s="64">
        <v>4</v>
      </c>
      <c r="BA102" s="68">
        <f t="shared" si="41"/>
        <v>1540555</v>
      </c>
      <c r="BN102" s="40"/>
      <c r="BQ102" s="64">
        <v>2004</v>
      </c>
      <c r="BR102" s="64" t="str">
        <f t="shared" si="52"/>
        <v>Apr</v>
      </c>
      <c r="BS102" s="68">
        <f t="shared" si="42"/>
        <v>1360024</v>
      </c>
      <c r="CI102" s="64">
        <v>2004</v>
      </c>
      <c r="CJ102" s="64">
        <v>4</v>
      </c>
      <c r="CK102" s="68">
        <f t="shared" si="43"/>
        <v>50127</v>
      </c>
      <c r="CX102" s="40"/>
      <c r="DA102" s="64">
        <v>2004</v>
      </c>
      <c r="DB102" s="64">
        <v>4</v>
      </c>
      <c r="DC102" s="68">
        <f>[4]ssr!$I79</f>
        <v>10363</v>
      </c>
    </row>
    <row r="103" spans="1:107" s="30" customFormat="1">
      <c r="A103" s="64">
        <v>2004</v>
      </c>
      <c r="B103" s="64">
        <v>5</v>
      </c>
      <c r="C103" s="69">
        <f t="shared" si="61"/>
        <v>1543115</v>
      </c>
      <c r="D103" s="69">
        <f>[2]RC!$E141</f>
        <v>1360024</v>
      </c>
      <c r="E103" s="69">
        <f>[2]CC!$E141</f>
        <v>157990</v>
      </c>
      <c r="F103" s="69">
        <f>[2]IC!$E141</f>
        <v>2738</v>
      </c>
      <c r="G103" s="69">
        <f>[2]SHL!$E141</f>
        <v>1861</v>
      </c>
      <c r="H103" s="69">
        <f>[2]SPA!$E141</f>
        <v>20502</v>
      </c>
      <c r="I103" s="153">
        <f>[4]ssr!$D80</f>
        <v>52489</v>
      </c>
      <c r="J103" s="29"/>
      <c r="K103" s="29"/>
      <c r="L103" s="29"/>
      <c r="M103" s="29"/>
      <c r="N103" s="29"/>
      <c r="O103" s="29"/>
      <c r="P103" s="29"/>
      <c r="R103" s="36">
        <f>A103</f>
        <v>2004</v>
      </c>
      <c r="S103" s="36">
        <f t="shared" si="32"/>
        <v>5</v>
      </c>
      <c r="T103" s="37">
        <f>SUM(U103:Y103)</f>
        <v>13189</v>
      </c>
      <c r="U103" s="37">
        <f>[3]SEB!Q358</f>
        <v>11364</v>
      </c>
      <c r="V103" s="37">
        <f>[3]SEB!R358</f>
        <v>1589</v>
      </c>
      <c r="W103" s="37">
        <f>[3]SEB!S358</f>
        <v>5</v>
      </c>
      <c r="X103" s="37">
        <f>[3]SEB!T358</f>
        <v>15</v>
      </c>
      <c r="Y103" s="37">
        <f>[3]SEB!U358</f>
        <v>216</v>
      </c>
      <c r="AA103" s="41">
        <f>A103</f>
        <v>2004</v>
      </c>
      <c r="AB103" s="39">
        <f t="shared" si="33"/>
        <v>5</v>
      </c>
      <c r="AC103" s="37">
        <f t="shared" si="35"/>
        <v>1529926</v>
      </c>
      <c r="AD103" s="37">
        <f>D103-U103</f>
        <v>1348660</v>
      </c>
      <c r="AE103" s="37">
        <f>E103-V103</f>
        <v>156401</v>
      </c>
      <c r="AF103" s="37">
        <f>F103-W103</f>
        <v>2733</v>
      </c>
      <c r="AG103" s="37">
        <f>G103-X103</f>
        <v>1846</v>
      </c>
      <c r="AH103" s="37">
        <f>H103-Y103</f>
        <v>20286</v>
      </c>
      <c r="AJ103" s="41">
        <f t="shared" si="50"/>
        <v>2004</v>
      </c>
      <c r="AK103" s="41">
        <f t="shared" si="51"/>
        <v>5</v>
      </c>
      <c r="AL103" s="90"/>
      <c r="AM103" s="91"/>
      <c r="AN103" s="92"/>
      <c r="AO103" s="92"/>
      <c r="AP103" s="92"/>
      <c r="AQ103" s="92"/>
      <c r="AR103" s="93"/>
      <c r="AS103" s="93"/>
      <c r="AT103" s="93"/>
      <c r="AX103" s="40"/>
      <c r="AY103" s="64">
        <v>2004</v>
      </c>
      <c r="AZ103" s="64">
        <v>5</v>
      </c>
      <c r="BA103" s="68">
        <f t="shared" si="41"/>
        <v>1541254</v>
      </c>
      <c r="BN103" s="40"/>
      <c r="BQ103" s="64">
        <v>2004</v>
      </c>
      <c r="BR103" s="64" t="str">
        <f t="shared" si="52"/>
        <v>May</v>
      </c>
      <c r="BS103" s="68">
        <f t="shared" si="42"/>
        <v>1360024</v>
      </c>
      <c r="CI103" s="64">
        <v>2004</v>
      </c>
      <c r="CJ103" s="64">
        <v>5</v>
      </c>
      <c r="CK103" s="68">
        <f t="shared" si="43"/>
        <v>52489</v>
      </c>
      <c r="CX103" s="40"/>
      <c r="DA103" s="64">
        <v>2004</v>
      </c>
      <c r="DB103" s="64">
        <v>5</v>
      </c>
      <c r="DC103" s="68">
        <f>[4]ssr!$I80</f>
        <v>24517</v>
      </c>
    </row>
    <row r="104" spans="1:107" s="30" customFormat="1">
      <c r="A104" s="64">
        <v>2004</v>
      </c>
      <c r="B104" s="64">
        <v>6</v>
      </c>
      <c r="C104" s="69">
        <f t="shared" ref="C104:C114" si="72">SUM(D104:H104)</f>
        <v>1544408</v>
      </c>
      <c r="D104" s="69">
        <f>[2]RC!$E142</f>
        <v>1361026</v>
      </c>
      <c r="E104" s="69">
        <f>[2]CC!$E142</f>
        <v>158350</v>
      </c>
      <c r="F104" s="69">
        <f>[2]IC!$E142</f>
        <v>2735</v>
      </c>
      <c r="G104" s="69">
        <f>[2]SHL!$E142</f>
        <v>1856</v>
      </c>
      <c r="H104" s="69">
        <f>[2]SPA!$E142</f>
        <v>20441</v>
      </c>
      <c r="I104" s="153">
        <f>[4]ssr!$D81</f>
        <v>53798</v>
      </c>
      <c r="J104" s="29"/>
      <c r="K104" s="29"/>
      <c r="L104" s="29"/>
      <c r="M104" s="29"/>
      <c r="N104" s="29"/>
      <c r="O104" s="29"/>
      <c r="P104" s="29"/>
      <c r="R104" s="36">
        <f t="shared" ref="R104:R114" si="73">A104</f>
        <v>2004</v>
      </c>
      <c r="S104" s="36">
        <f t="shared" ref="S104:S114" si="74">B104</f>
        <v>6</v>
      </c>
      <c r="T104" s="37">
        <f t="shared" ref="T104:T114" si="75">SUM(U104:Y104)</f>
        <v>13164</v>
      </c>
      <c r="U104" s="37">
        <f>[3]SEB!Q359</f>
        <v>11354</v>
      </c>
      <c r="V104" s="37">
        <f>[3]SEB!R359</f>
        <v>1577</v>
      </c>
      <c r="W104" s="37">
        <f>[3]SEB!S359</f>
        <v>5</v>
      </c>
      <c r="X104" s="37">
        <f>[3]SEB!T359</f>
        <v>15</v>
      </c>
      <c r="Y104" s="37">
        <f>[3]SEB!U359</f>
        <v>213</v>
      </c>
      <c r="AA104" s="41">
        <f t="shared" ref="AA104:AA114" si="76">A104</f>
        <v>2004</v>
      </c>
      <c r="AB104" s="39">
        <f t="shared" ref="AB104:AB114" si="77">B104</f>
        <v>6</v>
      </c>
      <c r="AC104" s="37">
        <f t="shared" si="35"/>
        <v>1531244</v>
      </c>
      <c r="AD104" s="37">
        <f t="shared" ref="AD104:AD114" si="78">D104-U104</f>
        <v>1349672</v>
      </c>
      <c r="AE104" s="37">
        <f t="shared" ref="AE104:AE114" si="79">E104-V104</f>
        <v>156773</v>
      </c>
      <c r="AF104" s="37">
        <f t="shared" ref="AF104:AF114" si="80">F104-W104</f>
        <v>2730</v>
      </c>
      <c r="AG104" s="37">
        <f t="shared" ref="AG104:AG114" si="81">G104-X104</f>
        <v>1841</v>
      </c>
      <c r="AH104" s="37">
        <f t="shared" ref="AH104:AH114" si="82">H104-Y104</f>
        <v>20228</v>
      </c>
      <c r="AJ104" s="41">
        <f t="shared" si="50"/>
        <v>2004</v>
      </c>
      <c r="AK104" s="41">
        <f t="shared" si="51"/>
        <v>6</v>
      </c>
      <c r="AL104" s="90"/>
      <c r="AM104" s="91"/>
      <c r="AN104" s="92"/>
      <c r="AO104" s="92"/>
      <c r="AP104" s="92"/>
      <c r="AQ104" s="92"/>
      <c r="AR104" s="93"/>
      <c r="AS104" s="93"/>
      <c r="AT104" s="93"/>
      <c r="AX104" s="40"/>
      <c r="AY104" s="64">
        <v>2004</v>
      </c>
      <c r="AZ104" s="64">
        <v>6</v>
      </c>
      <c r="BA104" s="68">
        <f t="shared" si="41"/>
        <v>1542552</v>
      </c>
      <c r="BN104" s="40"/>
      <c r="BQ104" s="64">
        <v>2004</v>
      </c>
      <c r="BR104" s="64" t="str">
        <f t="shared" si="52"/>
        <v>Jun</v>
      </c>
      <c r="BS104" s="68">
        <f t="shared" si="42"/>
        <v>1361026</v>
      </c>
      <c r="CI104" s="64">
        <v>2004</v>
      </c>
      <c r="CJ104" s="64">
        <v>6</v>
      </c>
      <c r="CK104" s="68">
        <f t="shared" si="43"/>
        <v>53798</v>
      </c>
      <c r="CX104" s="40"/>
      <c r="DA104" s="64">
        <v>2004</v>
      </c>
      <c r="DB104" s="64">
        <v>6</v>
      </c>
      <c r="DC104" s="68">
        <f>[4]ssr!$I81</f>
        <v>32161</v>
      </c>
    </row>
    <row r="105" spans="1:107" s="30" customFormat="1">
      <c r="A105" s="64">
        <v>2004</v>
      </c>
      <c r="B105" s="64">
        <v>7</v>
      </c>
      <c r="C105" s="69">
        <f t="shared" si="72"/>
        <v>1547786</v>
      </c>
      <c r="D105" s="69">
        <f>[2]RC!$E143</f>
        <v>1364088</v>
      </c>
      <c r="E105" s="69">
        <f>[2]CC!$E143</f>
        <v>158585</v>
      </c>
      <c r="F105" s="69">
        <f>[2]IC!$E143</f>
        <v>2735</v>
      </c>
      <c r="G105" s="69">
        <f>[2]SHL!$E143</f>
        <v>1852</v>
      </c>
      <c r="H105" s="69">
        <f>[2]SPA!$E143</f>
        <v>20526</v>
      </c>
      <c r="I105" s="153">
        <f>[4]ssr!$D82</f>
        <v>53428</v>
      </c>
      <c r="J105" s="29"/>
      <c r="K105" s="29"/>
      <c r="L105" s="29"/>
      <c r="M105" s="29"/>
      <c r="N105" s="29"/>
      <c r="O105" s="29"/>
      <c r="P105" s="29"/>
      <c r="R105" s="36">
        <f t="shared" si="73"/>
        <v>2004</v>
      </c>
      <c r="S105" s="36">
        <f t="shared" si="74"/>
        <v>7</v>
      </c>
      <c r="T105" s="37">
        <f t="shared" si="75"/>
        <v>13119</v>
      </c>
      <c r="U105" s="37">
        <f>[3]SEB!Q360</f>
        <v>11315</v>
      </c>
      <c r="V105" s="37">
        <f>[3]SEB!R360</f>
        <v>1567</v>
      </c>
      <c r="W105" s="37">
        <f>[3]SEB!S360</f>
        <v>5</v>
      </c>
      <c r="X105" s="37">
        <f>[3]SEB!T360</f>
        <v>15</v>
      </c>
      <c r="Y105" s="37">
        <f>[3]SEB!U360</f>
        <v>217</v>
      </c>
      <c r="AA105" s="41">
        <f t="shared" si="76"/>
        <v>2004</v>
      </c>
      <c r="AB105" s="39">
        <f t="shared" si="77"/>
        <v>7</v>
      </c>
      <c r="AC105" s="37">
        <f t="shared" si="35"/>
        <v>1534667</v>
      </c>
      <c r="AD105" s="37">
        <f t="shared" si="78"/>
        <v>1352773</v>
      </c>
      <c r="AE105" s="37">
        <f t="shared" si="79"/>
        <v>157018</v>
      </c>
      <c r="AF105" s="37">
        <f t="shared" si="80"/>
        <v>2730</v>
      </c>
      <c r="AG105" s="37">
        <f t="shared" si="81"/>
        <v>1837</v>
      </c>
      <c r="AH105" s="37">
        <f t="shared" si="82"/>
        <v>20309</v>
      </c>
      <c r="AJ105" s="41">
        <f t="shared" si="50"/>
        <v>2004</v>
      </c>
      <c r="AK105" s="41">
        <f t="shared" si="51"/>
        <v>7</v>
      </c>
      <c r="AL105" s="90"/>
      <c r="AM105" s="91"/>
      <c r="AN105" s="92"/>
      <c r="AO105" s="92"/>
      <c r="AP105" s="92"/>
      <c r="AQ105" s="92"/>
      <c r="AR105" s="93"/>
      <c r="AS105" s="93"/>
      <c r="AT105" s="93"/>
      <c r="AX105" s="40"/>
      <c r="AY105" s="64">
        <v>2004</v>
      </c>
      <c r="AZ105" s="64">
        <v>7</v>
      </c>
      <c r="BA105" s="68">
        <f t="shared" si="41"/>
        <v>1545934</v>
      </c>
      <c r="BN105" s="40"/>
      <c r="BQ105" s="64">
        <v>2004</v>
      </c>
      <c r="BR105" s="64" t="str">
        <f t="shared" si="52"/>
        <v>Jul</v>
      </c>
      <c r="BS105" s="68">
        <f t="shared" si="42"/>
        <v>1364088</v>
      </c>
      <c r="CI105" s="64">
        <v>2004</v>
      </c>
      <c r="CJ105" s="64">
        <v>7</v>
      </c>
      <c r="CK105" s="68">
        <f t="shared" si="43"/>
        <v>53428</v>
      </c>
      <c r="CX105" s="40"/>
      <c r="DA105" s="64">
        <v>2004</v>
      </c>
      <c r="DB105" s="64">
        <v>7</v>
      </c>
      <c r="DC105" s="68">
        <f>[4]ssr!$I82</f>
        <v>32846</v>
      </c>
    </row>
    <row r="106" spans="1:107" s="30" customFormat="1">
      <c r="A106" s="64">
        <v>2004</v>
      </c>
      <c r="B106" s="64">
        <v>8</v>
      </c>
      <c r="C106" s="69">
        <f t="shared" si="72"/>
        <v>1550143</v>
      </c>
      <c r="D106" s="69">
        <f>[2]RC!$E144</f>
        <v>1365744</v>
      </c>
      <c r="E106" s="69">
        <f>[2]CC!$E144</f>
        <v>159272</v>
      </c>
      <c r="F106" s="69">
        <f>[2]IC!$E144</f>
        <v>2741</v>
      </c>
      <c r="G106" s="69">
        <f>[2]SHL!$E144</f>
        <v>1843</v>
      </c>
      <c r="H106" s="69">
        <f>[2]SPA!$E144</f>
        <v>20543</v>
      </c>
      <c r="I106" s="153">
        <f>[4]ssr!$D83</f>
        <v>53555</v>
      </c>
      <c r="J106" s="29"/>
      <c r="K106" s="29"/>
      <c r="L106" s="29"/>
      <c r="M106" s="29"/>
      <c r="N106" s="29"/>
      <c r="O106" s="29"/>
      <c r="P106" s="29"/>
      <c r="R106" s="36">
        <f t="shared" si="73"/>
        <v>2004</v>
      </c>
      <c r="S106" s="36">
        <f t="shared" si="74"/>
        <v>8</v>
      </c>
      <c r="T106" s="37">
        <f t="shared" si="75"/>
        <v>13133</v>
      </c>
      <c r="U106" s="37">
        <f>[3]SEB!Q361</f>
        <v>11330</v>
      </c>
      <c r="V106" s="37">
        <f>[3]SEB!R361</f>
        <v>1566</v>
      </c>
      <c r="W106" s="37">
        <f>[3]SEB!S361</f>
        <v>5</v>
      </c>
      <c r="X106" s="37">
        <f>[3]SEB!T361</f>
        <v>15</v>
      </c>
      <c r="Y106" s="37">
        <f>[3]SEB!U361</f>
        <v>217</v>
      </c>
      <c r="AA106" s="41">
        <f t="shared" si="76"/>
        <v>2004</v>
      </c>
      <c r="AB106" s="39">
        <f t="shared" si="77"/>
        <v>8</v>
      </c>
      <c r="AC106" s="37">
        <f t="shared" si="35"/>
        <v>1537010</v>
      </c>
      <c r="AD106" s="37">
        <f t="shared" si="78"/>
        <v>1354414</v>
      </c>
      <c r="AE106" s="37">
        <f t="shared" si="79"/>
        <v>157706</v>
      </c>
      <c r="AF106" s="37">
        <f t="shared" si="80"/>
        <v>2736</v>
      </c>
      <c r="AG106" s="37">
        <f t="shared" si="81"/>
        <v>1828</v>
      </c>
      <c r="AH106" s="37">
        <f t="shared" si="82"/>
        <v>20326</v>
      </c>
      <c r="AJ106" s="41">
        <f t="shared" si="50"/>
        <v>2004</v>
      </c>
      <c r="AK106" s="41">
        <f t="shared" si="51"/>
        <v>8</v>
      </c>
      <c r="AL106" s="90"/>
      <c r="AM106" s="91"/>
      <c r="AN106" s="92"/>
      <c r="AO106" s="92"/>
      <c r="AP106" s="92"/>
      <c r="AQ106" s="92"/>
      <c r="AR106" s="93"/>
      <c r="AS106" s="93"/>
      <c r="AT106" s="93"/>
      <c r="AX106" s="40"/>
      <c r="AY106" s="64">
        <v>2004</v>
      </c>
      <c r="AZ106" s="64">
        <v>8</v>
      </c>
      <c r="BA106" s="68">
        <f t="shared" si="41"/>
        <v>1548300</v>
      </c>
      <c r="BN106" s="40"/>
      <c r="BQ106" s="64">
        <v>2004</v>
      </c>
      <c r="BR106" s="64" t="str">
        <f t="shared" si="52"/>
        <v>Aug</v>
      </c>
      <c r="BS106" s="68">
        <f t="shared" si="42"/>
        <v>1365744</v>
      </c>
      <c r="CI106" s="64">
        <v>2004</v>
      </c>
      <c r="CJ106" s="64">
        <v>8</v>
      </c>
      <c r="CK106" s="68">
        <f t="shared" si="43"/>
        <v>53555</v>
      </c>
      <c r="CX106" s="40"/>
      <c r="DA106" s="64">
        <v>2004</v>
      </c>
      <c r="DB106" s="64">
        <v>8</v>
      </c>
      <c r="DC106" s="68">
        <f>[4]ssr!$I83</f>
        <v>34446</v>
      </c>
    </row>
    <row r="107" spans="1:107" s="30" customFormat="1">
      <c r="A107" s="64">
        <v>2004</v>
      </c>
      <c r="B107" s="64">
        <v>9</v>
      </c>
      <c r="C107" s="69">
        <f t="shared" si="72"/>
        <v>1554180</v>
      </c>
      <c r="D107" s="69">
        <f>[2]RC!$E145</f>
        <v>1369122</v>
      </c>
      <c r="E107" s="69">
        <f>[2]CC!$E145</f>
        <v>159839</v>
      </c>
      <c r="F107" s="69">
        <f>[2]IC!$E145</f>
        <v>2713</v>
      </c>
      <c r="G107" s="69">
        <f>[2]SHL!$E145</f>
        <v>1847</v>
      </c>
      <c r="H107" s="69">
        <f>[2]SPA!$E145</f>
        <v>20659</v>
      </c>
      <c r="I107" s="153">
        <f>[4]ssr!$D84</f>
        <v>54825</v>
      </c>
      <c r="J107" s="29"/>
      <c r="K107" s="29"/>
      <c r="L107" s="29"/>
      <c r="M107" s="29"/>
      <c r="N107" s="29"/>
      <c r="O107" s="29"/>
      <c r="P107" s="29"/>
      <c r="R107" s="36">
        <f t="shared" si="73"/>
        <v>2004</v>
      </c>
      <c r="S107" s="36">
        <f t="shared" si="74"/>
        <v>9</v>
      </c>
      <c r="T107" s="37">
        <f t="shared" si="75"/>
        <v>13353</v>
      </c>
      <c r="U107" s="37">
        <f>[3]SEB!Q362</f>
        <v>11502</v>
      </c>
      <c r="V107" s="37">
        <f>[3]SEB!R362</f>
        <v>1609</v>
      </c>
      <c r="W107" s="37">
        <f>[3]SEB!S362</f>
        <v>5</v>
      </c>
      <c r="X107" s="37">
        <f>[3]SEB!T362</f>
        <v>15</v>
      </c>
      <c r="Y107" s="37">
        <f>[3]SEB!U362</f>
        <v>222</v>
      </c>
      <c r="AA107" s="41">
        <f t="shared" si="76"/>
        <v>2004</v>
      </c>
      <c r="AB107" s="39">
        <f t="shared" si="77"/>
        <v>9</v>
      </c>
      <c r="AC107" s="37">
        <f t="shared" si="35"/>
        <v>1540827</v>
      </c>
      <c r="AD107" s="37">
        <f t="shared" si="78"/>
        <v>1357620</v>
      </c>
      <c r="AE107" s="37">
        <f t="shared" si="79"/>
        <v>158230</v>
      </c>
      <c r="AF107" s="37">
        <f t="shared" si="80"/>
        <v>2708</v>
      </c>
      <c r="AG107" s="37">
        <f t="shared" si="81"/>
        <v>1832</v>
      </c>
      <c r="AH107" s="37">
        <f t="shared" si="82"/>
        <v>20437</v>
      </c>
      <c r="AJ107" s="41">
        <f t="shared" si="50"/>
        <v>2004</v>
      </c>
      <c r="AK107" s="41">
        <f t="shared" si="51"/>
        <v>9</v>
      </c>
      <c r="AL107" s="90"/>
      <c r="AM107" s="91"/>
      <c r="AN107" s="92"/>
      <c r="AO107" s="92"/>
      <c r="AP107" s="92"/>
      <c r="AQ107" s="92"/>
      <c r="AR107" s="93"/>
      <c r="AS107" s="93"/>
      <c r="AT107" s="93"/>
      <c r="AX107" s="40"/>
      <c r="AY107" s="64">
        <v>2004</v>
      </c>
      <c r="AZ107" s="64">
        <v>9</v>
      </c>
      <c r="BA107" s="68">
        <f t="shared" si="41"/>
        <v>1552333</v>
      </c>
      <c r="BN107" s="40"/>
      <c r="BQ107" s="64">
        <v>2004</v>
      </c>
      <c r="BR107" s="64" t="str">
        <f t="shared" si="52"/>
        <v>Sep</v>
      </c>
      <c r="BS107" s="68">
        <f t="shared" si="42"/>
        <v>1369122</v>
      </c>
      <c r="CI107" s="64">
        <v>2004</v>
      </c>
      <c r="CJ107" s="64">
        <v>9</v>
      </c>
      <c r="CK107" s="68">
        <f t="shared" si="43"/>
        <v>54825</v>
      </c>
      <c r="CX107" s="40"/>
      <c r="DA107" s="64">
        <v>2004</v>
      </c>
      <c r="DB107" s="64">
        <v>9</v>
      </c>
      <c r="DC107" s="68">
        <f>[4]ssr!$I84</f>
        <v>34376</v>
      </c>
    </row>
    <row r="108" spans="1:107" s="30" customFormat="1">
      <c r="A108" s="64">
        <v>2004</v>
      </c>
      <c r="B108" s="64">
        <v>10</v>
      </c>
      <c r="C108" s="69">
        <f t="shared" si="72"/>
        <v>1557529</v>
      </c>
      <c r="D108" s="69">
        <f>[2]RC!$E146</f>
        <v>1370668</v>
      </c>
      <c r="E108" s="69">
        <f>[2]CC!$E146</f>
        <v>161439</v>
      </c>
      <c r="F108" s="69">
        <f>[2]IC!$E146</f>
        <v>2730</v>
      </c>
      <c r="G108" s="69">
        <f>[2]SHL!$E146</f>
        <v>1840</v>
      </c>
      <c r="H108" s="69">
        <f>[2]SPA!$E146</f>
        <v>20852</v>
      </c>
      <c r="I108" s="153">
        <f>[4]ssr!$D85</f>
        <v>53170</v>
      </c>
      <c r="J108" s="29"/>
      <c r="K108" s="29"/>
      <c r="L108" s="29"/>
      <c r="M108" s="29"/>
      <c r="N108" s="29"/>
      <c r="O108" s="29"/>
      <c r="P108" s="29"/>
      <c r="R108" s="36">
        <f t="shared" si="73"/>
        <v>2004</v>
      </c>
      <c r="S108" s="36">
        <f t="shared" si="74"/>
        <v>10</v>
      </c>
      <c r="T108" s="37">
        <f t="shared" si="75"/>
        <v>13146</v>
      </c>
      <c r="U108" s="37">
        <f>[3]SEB!Q363</f>
        <v>11350</v>
      </c>
      <c r="V108" s="37">
        <f>[3]SEB!R363</f>
        <v>1554</v>
      </c>
      <c r="W108" s="37">
        <f>[3]SEB!S363</f>
        <v>5</v>
      </c>
      <c r="X108" s="37">
        <f>[3]SEB!T363</f>
        <v>15</v>
      </c>
      <c r="Y108" s="37">
        <f>[3]SEB!U363</f>
        <v>222</v>
      </c>
      <c r="AA108" s="41">
        <f t="shared" si="76"/>
        <v>2004</v>
      </c>
      <c r="AB108" s="39">
        <f t="shared" si="77"/>
        <v>10</v>
      </c>
      <c r="AC108" s="37">
        <f t="shared" si="35"/>
        <v>1544383</v>
      </c>
      <c r="AD108" s="37">
        <f t="shared" si="78"/>
        <v>1359318</v>
      </c>
      <c r="AE108" s="37">
        <f t="shared" si="79"/>
        <v>159885</v>
      </c>
      <c r="AF108" s="37">
        <f t="shared" si="80"/>
        <v>2725</v>
      </c>
      <c r="AG108" s="37">
        <f t="shared" si="81"/>
        <v>1825</v>
      </c>
      <c r="AH108" s="37">
        <f t="shared" si="82"/>
        <v>20630</v>
      </c>
      <c r="AJ108" s="41">
        <f t="shared" si="50"/>
        <v>2004</v>
      </c>
      <c r="AK108" s="41">
        <f t="shared" si="51"/>
        <v>10</v>
      </c>
      <c r="AL108" s="90"/>
      <c r="AM108" s="91"/>
      <c r="AN108" s="92"/>
      <c r="AO108" s="92"/>
      <c r="AP108" s="92"/>
      <c r="AQ108" s="92"/>
      <c r="AR108" s="93"/>
      <c r="AS108" s="93"/>
      <c r="AT108" s="93"/>
      <c r="AX108" s="40"/>
      <c r="AY108" s="64">
        <v>2004</v>
      </c>
      <c r="AZ108" s="64">
        <v>10</v>
      </c>
      <c r="BA108" s="68">
        <f t="shared" si="41"/>
        <v>1555689</v>
      </c>
      <c r="BN108" s="40"/>
      <c r="BQ108" s="64">
        <v>2004</v>
      </c>
      <c r="BR108" s="64" t="str">
        <f t="shared" si="52"/>
        <v>Oct</v>
      </c>
      <c r="BS108" s="68">
        <f t="shared" si="42"/>
        <v>1370668</v>
      </c>
      <c r="CI108" s="64">
        <v>2004</v>
      </c>
      <c r="CJ108" s="64">
        <v>10</v>
      </c>
      <c r="CK108" s="68">
        <f t="shared" si="43"/>
        <v>53170</v>
      </c>
      <c r="CX108" s="40"/>
      <c r="DA108" s="64">
        <v>2004</v>
      </c>
      <c r="DB108" s="64">
        <v>10</v>
      </c>
      <c r="DC108" s="68">
        <f>[4]ssr!$I85</f>
        <v>32823</v>
      </c>
    </row>
    <row r="109" spans="1:107" s="30" customFormat="1">
      <c r="A109" s="64">
        <v>2004</v>
      </c>
      <c r="B109" s="64">
        <v>11</v>
      </c>
      <c r="C109" s="69">
        <f t="shared" si="72"/>
        <v>1558837</v>
      </c>
      <c r="D109" s="69">
        <f>[2]RC!$E147</f>
        <v>1371373</v>
      </c>
      <c r="E109" s="69">
        <f>[2]CC!$E147</f>
        <v>161979</v>
      </c>
      <c r="F109" s="69">
        <f>[2]IC!$E147</f>
        <v>2727</v>
      </c>
      <c r="G109" s="69">
        <f>[2]SHL!$E147</f>
        <v>1835</v>
      </c>
      <c r="H109" s="69">
        <f>[2]SPA!$E147</f>
        <v>20923</v>
      </c>
      <c r="I109" s="153">
        <f>[4]ssr!$D86</f>
        <v>53476</v>
      </c>
      <c r="J109" s="29"/>
      <c r="K109" s="29"/>
      <c r="L109" s="29"/>
      <c r="M109" s="29"/>
      <c r="N109" s="29"/>
      <c r="O109" s="29"/>
      <c r="P109" s="29"/>
      <c r="R109" s="36">
        <f t="shared" si="73"/>
        <v>2004</v>
      </c>
      <c r="S109" s="36">
        <f t="shared" si="74"/>
        <v>11</v>
      </c>
      <c r="T109" s="37">
        <f t="shared" si="75"/>
        <v>13209</v>
      </c>
      <c r="U109" s="37">
        <f>[3]SEB!Q364</f>
        <v>11402</v>
      </c>
      <c r="V109" s="37">
        <f>[3]SEB!R364</f>
        <v>1568</v>
      </c>
      <c r="W109" s="37">
        <f>[3]SEB!S364</f>
        <v>5</v>
      </c>
      <c r="X109" s="37">
        <f>[3]SEB!T364</f>
        <v>15</v>
      </c>
      <c r="Y109" s="37">
        <f>[3]SEB!U364</f>
        <v>219</v>
      </c>
      <c r="AA109" s="41">
        <f t="shared" si="76"/>
        <v>2004</v>
      </c>
      <c r="AB109" s="39">
        <f t="shared" si="77"/>
        <v>11</v>
      </c>
      <c r="AC109" s="37">
        <f t="shared" si="35"/>
        <v>1545628</v>
      </c>
      <c r="AD109" s="37">
        <f t="shared" si="78"/>
        <v>1359971</v>
      </c>
      <c r="AE109" s="37">
        <f t="shared" si="79"/>
        <v>160411</v>
      </c>
      <c r="AF109" s="37">
        <f t="shared" si="80"/>
        <v>2722</v>
      </c>
      <c r="AG109" s="37">
        <f t="shared" si="81"/>
        <v>1820</v>
      </c>
      <c r="AH109" s="37">
        <f t="shared" si="82"/>
        <v>20704</v>
      </c>
      <c r="AJ109" s="41">
        <f t="shared" si="50"/>
        <v>2004</v>
      </c>
      <c r="AK109" s="41">
        <f t="shared" si="51"/>
        <v>11</v>
      </c>
      <c r="AL109" s="90"/>
      <c r="AM109" s="91"/>
      <c r="AN109" s="92"/>
      <c r="AO109" s="92"/>
      <c r="AP109" s="92"/>
      <c r="AQ109" s="92"/>
      <c r="AR109" s="93"/>
      <c r="AS109" s="93"/>
      <c r="AT109" s="93"/>
      <c r="AX109" s="40"/>
      <c r="AY109" s="64">
        <v>2004</v>
      </c>
      <c r="AZ109" s="64">
        <v>11</v>
      </c>
      <c r="BA109" s="68">
        <f t="shared" si="41"/>
        <v>1557002</v>
      </c>
      <c r="BQ109" s="64">
        <v>2004</v>
      </c>
      <c r="BR109" s="64" t="str">
        <f t="shared" si="52"/>
        <v>Nov</v>
      </c>
      <c r="BS109" s="68">
        <f t="shared" si="42"/>
        <v>1371373</v>
      </c>
      <c r="CI109" s="64">
        <v>2004</v>
      </c>
      <c r="CJ109" s="64">
        <v>11</v>
      </c>
      <c r="CK109" s="68">
        <f t="shared" si="43"/>
        <v>53476</v>
      </c>
      <c r="CX109" s="40"/>
      <c r="DA109" s="64">
        <v>2004</v>
      </c>
      <c r="DB109" s="64">
        <v>11</v>
      </c>
      <c r="DC109" s="68">
        <f>[4]ssr!$I86</f>
        <v>25791</v>
      </c>
    </row>
    <row r="110" spans="1:107" s="30" customFormat="1">
      <c r="A110" s="64">
        <v>2004</v>
      </c>
      <c r="B110" s="64">
        <v>12</v>
      </c>
      <c r="C110" s="69">
        <f t="shared" si="72"/>
        <v>1566725</v>
      </c>
      <c r="D110" s="69">
        <f>[2]RC!$E148</f>
        <v>1380977</v>
      </c>
      <c r="E110" s="69">
        <f>[2]CC!$E148</f>
        <v>160368</v>
      </c>
      <c r="F110" s="69">
        <f>[2]IC!$E148</f>
        <v>2747</v>
      </c>
      <c r="G110" s="69">
        <f>[2]SHL!$E148</f>
        <v>1828</v>
      </c>
      <c r="H110" s="69">
        <f>[2]SPA!$E148</f>
        <v>20805</v>
      </c>
      <c r="I110" s="153">
        <f>[4]ssr!$D87</f>
        <v>53843</v>
      </c>
      <c r="J110" s="47">
        <f>AVERAGE(D99:D110)/AVERAGE(D87:D98)-1</f>
        <v>2.3934897259550114E-2</v>
      </c>
      <c r="K110" s="47">
        <f>AVERAGE(E99:E110)/AVERAGE(E87:E98)-1</f>
        <v>2.8359526180702366E-2</v>
      </c>
      <c r="L110" s="47">
        <f>AVERAGE(F99:F110)/AVERAGE(F87:F98)-1</f>
        <v>3.269394311631868E-2</v>
      </c>
      <c r="M110" s="47">
        <f>AVERAGE(G99:G110)/AVERAGE(G87:G98)-1</f>
        <v>-3.220478943022298E-2</v>
      </c>
      <c r="N110" s="47">
        <f>AVERAGE(H99:H110)/AVERAGE(H87:H98)-1</f>
        <v>4.1263191678948541E-2</v>
      </c>
      <c r="O110" s="29"/>
      <c r="P110" s="29"/>
      <c r="R110" s="36">
        <f t="shared" si="73"/>
        <v>2004</v>
      </c>
      <c r="S110" s="36">
        <f t="shared" si="74"/>
        <v>12</v>
      </c>
      <c r="T110" s="37">
        <f t="shared" si="75"/>
        <v>13312</v>
      </c>
      <c r="U110" s="37">
        <f>[3]SEB!Q365</f>
        <v>11528</v>
      </c>
      <c r="V110" s="37">
        <f>[3]SEB!R365</f>
        <v>1546</v>
      </c>
      <c r="W110" s="37">
        <f>[3]SEB!S365</f>
        <v>5</v>
      </c>
      <c r="X110" s="37">
        <f>[3]SEB!T365</f>
        <v>15</v>
      </c>
      <c r="Y110" s="37">
        <f>[3]SEB!U365</f>
        <v>218</v>
      </c>
      <c r="AA110" s="41">
        <f t="shared" si="76"/>
        <v>2004</v>
      </c>
      <c r="AB110" s="39">
        <f t="shared" si="77"/>
        <v>12</v>
      </c>
      <c r="AC110" s="37">
        <f t="shared" si="35"/>
        <v>1553413</v>
      </c>
      <c r="AD110" s="37">
        <f t="shared" si="78"/>
        <v>1369449</v>
      </c>
      <c r="AE110" s="37">
        <f t="shared" si="79"/>
        <v>158822</v>
      </c>
      <c r="AF110" s="37">
        <f t="shared" si="80"/>
        <v>2742</v>
      </c>
      <c r="AG110" s="37">
        <f t="shared" si="81"/>
        <v>1813</v>
      </c>
      <c r="AH110" s="37">
        <f t="shared" si="82"/>
        <v>20587</v>
      </c>
      <c r="AJ110" s="41">
        <f t="shared" si="50"/>
        <v>2004</v>
      </c>
      <c r="AK110" s="41">
        <f t="shared" si="51"/>
        <v>12</v>
      </c>
      <c r="AL110" s="90"/>
      <c r="AM110" s="91"/>
      <c r="AN110" s="92"/>
      <c r="AO110" s="92"/>
      <c r="AP110" s="92"/>
      <c r="AQ110" s="92"/>
      <c r="AR110" s="93"/>
      <c r="AS110" s="93"/>
      <c r="AT110" s="93"/>
      <c r="AX110" s="40"/>
      <c r="AY110" s="64">
        <v>2004</v>
      </c>
      <c r="AZ110" s="64">
        <v>12</v>
      </c>
      <c r="BA110" s="68">
        <f t="shared" si="41"/>
        <v>1564897</v>
      </c>
      <c r="BQ110" s="64">
        <v>2004</v>
      </c>
      <c r="BR110" s="64" t="str">
        <f t="shared" si="52"/>
        <v>Dec</v>
      </c>
      <c r="BS110" s="68">
        <f t="shared" si="42"/>
        <v>1380977</v>
      </c>
      <c r="CI110" s="64">
        <v>2004</v>
      </c>
      <c r="CJ110" s="64">
        <v>12</v>
      </c>
      <c r="CK110" s="68">
        <f t="shared" si="43"/>
        <v>53843</v>
      </c>
      <c r="CX110" s="40"/>
      <c r="DA110" s="64">
        <v>2004</v>
      </c>
      <c r="DB110" s="64">
        <v>12</v>
      </c>
      <c r="DC110" s="68">
        <f>[4]ssr!$I87</f>
        <v>17150</v>
      </c>
    </row>
    <row r="111" spans="1:107" s="30" customFormat="1">
      <c r="A111" s="64">
        <v>2005</v>
      </c>
      <c r="B111" s="64">
        <v>1</v>
      </c>
      <c r="C111" s="69">
        <f t="shared" si="72"/>
        <v>1568663</v>
      </c>
      <c r="D111" s="69">
        <f>[2]RC!$E149</f>
        <v>1383522</v>
      </c>
      <c r="E111" s="69">
        <f>[2]CC!$E149</f>
        <v>159816</v>
      </c>
      <c r="F111" s="69">
        <f>[2]IC!$E149</f>
        <v>2722</v>
      </c>
      <c r="G111" s="69">
        <f>[2]SHL!$E149</f>
        <v>1824</v>
      </c>
      <c r="H111" s="69">
        <f>[2]SPA!$E149</f>
        <v>20779</v>
      </c>
      <c r="I111" s="153">
        <f>[4]ssr!$D88</f>
        <v>52491</v>
      </c>
      <c r="J111" s="29"/>
      <c r="K111" s="29"/>
      <c r="L111" s="29"/>
      <c r="M111" s="29"/>
      <c r="N111" s="29"/>
      <c r="O111" s="29"/>
      <c r="P111" s="29"/>
      <c r="R111" s="36">
        <f t="shared" si="73"/>
        <v>2005</v>
      </c>
      <c r="S111" s="36">
        <f t="shared" si="74"/>
        <v>1</v>
      </c>
      <c r="T111" s="37">
        <f t="shared" si="75"/>
        <v>13415</v>
      </c>
      <c r="U111" s="37">
        <f>[3]SEB!Q366</f>
        <v>11631</v>
      </c>
      <c r="V111" s="37">
        <f>[3]SEB!R366</f>
        <v>1541</v>
      </c>
      <c r="W111" s="37">
        <f>[3]SEB!S366</f>
        <v>5</v>
      </c>
      <c r="X111" s="37">
        <f>[3]SEB!T366</f>
        <v>15</v>
      </c>
      <c r="Y111" s="37">
        <f>[3]SEB!U366</f>
        <v>223</v>
      </c>
      <c r="AA111" s="41">
        <f t="shared" si="76"/>
        <v>2005</v>
      </c>
      <c r="AB111" s="39">
        <f t="shared" si="77"/>
        <v>1</v>
      </c>
      <c r="AC111" s="37">
        <f t="shared" si="35"/>
        <v>1555248</v>
      </c>
      <c r="AD111" s="37">
        <f t="shared" si="78"/>
        <v>1371891</v>
      </c>
      <c r="AE111" s="37">
        <f t="shared" si="79"/>
        <v>158275</v>
      </c>
      <c r="AF111" s="37">
        <f t="shared" si="80"/>
        <v>2717</v>
      </c>
      <c r="AG111" s="37">
        <f t="shared" si="81"/>
        <v>1809</v>
      </c>
      <c r="AH111" s="37">
        <f t="shared" si="82"/>
        <v>20556</v>
      </c>
      <c r="AJ111" s="41">
        <f t="shared" si="50"/>
        <v>2005</v>
      </c>
      <c r="AK111" s="41">
        <f t="shared" si="51"/>
        <v>1</v>
      </c>
      <c r="AL111" s="90"/>
      <c r="AM111" s="91"/>
      <c r="AN111" s="92"/>
      <c r="AO111" s="92"/>
      <c r="AP111" s="92"/>
      <c r="AQ111" s="92"/>
      <c r="AR111" s="93"/>
      <c r="AS111" s="93"/>
      <c r="AT111" s="93"/>
      <c r="AX111" s="40"/>
      <c r="AY111" s="64">
        <v>2005</v>
      </c>
      <c r="AZ111" s="64">
        <v>1</v>
      </c>
      <c r="BA111" s="68">
        <f t="shared" si="41"/>
        <v>1566839</v>
      </c>
      <c r="BQ111" s="64">
        <v>2005</v>
      </c>
      <c r="BR111" s="64" t="str">
        <f t="shared" si="52"/>
        <v>Jan</v>
      </c>
      <c r="BS111" s="68">
        <f t="shared" si="42"/>
        <v>1383522</v>
      </c>
      <c r="CI111" s="64">
        <v>2005</v>
      </c>
      <c r="CJ111" s="64">
        <v>1</v>
      </c>
      <c r="CK111" s="68">
        <f t="shared" si="43"/>
        <v>52491</v>
      </c>
      <c r="CX111" s="40"/>
      <c r="DA111" s="64">
        <v>2005</v>
      </c>
      <c r="DB111" s="64">
        <v>1</v>
      </c>
      <c r="DC111" s="68">
        <f>[4]ssr!$I88</f>
        <v>11701</v>
      </c>
    </row>
    <row r="112" spans="1:107" s="30" customFormat="1">
      <c r="A112" s="64">
        <v>2005</v>
      </c>
      <c r="B112" s="64">
        <v>2</v>
      </c>
      <c r="C112" s="69">
        <f t="shared" si="72"/>
        <v>1574328</v>
      </c>
      <c r="D112" s="69">
        <f>[2]RC!$E150</f>
        <v>1388413</v>
      </c>
      <c r="E112" s="69">
        <f>[2]CC!$E150</f>
        <v>160523</v>
      </c>
      <c r="F112" s="69">
        <f>[2]IC!$E150</f>
        <v>2712</v>
      </c>
      <c r="G112" s="69">
        <f>[2]SHL!$E150</f>
        <v>1826</v>
      </c>
      <c r="H112" s="69">
        <f>[2]SPA!$E150</f>
        <v>20854</v>
      </c>
      <c r="I112" s="153">
        <f>[4]ssr!$D89</f>
        <v>52012</v>
      </c>
      <c r="J112" s="29"/>
      <c r="K112" s="29"/>
      <c r="L112" s="29"/>
      <c r="M112" s="29"/>
      <c r="N112" s="29"/>
      <c r="O112" s="29"/>
      <c r="P112" s="29"/>
      <c r="R112" s="36">
        <f t="shared" si="73"/>
        <v>2005</v>
      </c>
      <c r="S112" s="36">
        <f t="shared" si="74"/>
        <v>2</v>
      </c>
      <c r="T112" s="37">
        <f t="shared" si="75"/>
        <v>13495</v>
      </c>
      <c r="U112" s="37">
        <f>[3]SEB!Q367</f>
        <v>11685</v>
      </c>
      <c r="V112" s="37">
        <f>[3]SEB!R367</f>
        <v>1565</v>
      </c>
      <c r="W112" s="37">
        <f>[3]SEB!S367</f>
        <v>5</v>
      </c>
      <c r="X112" s="37">
        <f>[3]SEB!T367</f>
        <v>15</v>
      </c>
      <c r="Y112" s="37">
        <f>[3]SEB!U367</f>
        <v>225</v>
      </c>
      <c r="AA112" s="41">
        <f t="shared" si="76"/>
        <v>2005</v>
      </c>
      <c r="AB112" s="39">
        <f t="shared" si="77"/>
        <v>2</v>
      </c>
      <c r="AC112" s="37">
        <f t="shared" si="35"/>
        <v>1560833</v>
      </c>
      <c r="AD112" s="37">
        <f t="shared" si="78"/>
        <v>1376728</v>
      </c>
      <c r="AE112" s="37">
        <f t="shared" si="79"/>
        <v>158958</v>
      </c>
      <c r="AF112" s="37">
        <f t="shared" si="80"/>
        <v>2707</v>
      </c>
      <c r="AG112" s="37">
        <f t="shared" si="81"/>
        <v>1811</v>
      </c>
      <c r="AH112" s="37">
        <f t="shared" si="82"/>
        <v>20629</v>
      </c>
      <c r="AJ112" s="41">
        <f t="shared" si="50"/>
        <v>2005</v>
      </c>
      <c r="AK112" s="41">
        <f t="shared" si="51"/>
        <v>2</v>
      </c>
      <c r="AL112" s="90"/>
      <c r="AM112" s="91"/>
      <c r="AN112" s="92"/>
      <c r="AO112" s="92"/>
      <c r="AP112" s="92"/>
      <c r="AQ112" s="92"/>
      <c r="AR112" s="93"/>
      <c r="AS112" s="93"/>
      <c r="AT112" s="93"/>
      <c r="AX112" s="40"/>
      <c r="AY112" s="64">
        <v>2005</v>
      </c>
      <c r="AZ112" s="64">
        <v>2</v>
      </c>
      <c r="BA112" s="68">
        <f t="shared" si="41"/>
        <v>1572502</v>
      </c>
      <c r="BQ112" s="64">
        <v>2005</v>
      </c>
      <c r="BR112" s="64" t="str">
        <f t="shared" si="52"/>
        <v>Feb</v>
      </c>
      <c r="BS112" s="68">
        <f t="shared" si="42"/>
        <v>1388413</v>
      </c>
      <c r="CI112" s="64">
        <v>2005</v>
      </c>
      <c r="CJ112" s="64">
        <v>2</v>
      </c>
      <c r="CK112" s="68">
        <f t="shared" si="43"/>
        <v>52012</v>
      </c>
      <c r="CX112" s="40"/>
      <c r="DA112" s="64">
        <v>2005</v>
      </c>
      <c r="DB112" s="64">
        <v>2</v>
      </c>
      <c r="DC112" s="68">
        <f>[4]ssr!$I89</f>
        <v>7003</v>
      </c>
    </row>
    <row r="113" spans="1:107" s="30" customFormat="1">
      <c r="A113" s="64">
        <v>2005</v>
      </c>
      <c r="B113" s="64">
        <v>3</v>
      </c>
      <c r="C113" s="69">
        <f t="shared" si="72"/>
        <v>1576502</v>
      </c>
      <c r="D113" s="69">
        <f>[2]RC!$E151</f>
        <v>1390388</v>
      </c>
      <c r="E113" s="69">
        <f>[2]CC!$E151</f>
        <v>160719</v>
      </c>
      <c r="F113" s="69">
        <f>[2]IC!$E151</f>
        <v>2708</v>
      </c>
      <c r="G113" s="69">
        <f>[2]SHL!$E151</f>
        <v>1819</v>
      </c>
      <c r="H113" s="69">
        <f>[2]SPA!$E151</f>
        <v>20868</v>
      </c>
      <c r="I113" s="153">
        <f>[4]ssr!$D90</f>
        <v>54279</v>
      </c>
      <c r="J113" s="29"/>
      <c r="K113" s="29"/>
      <c r="L113" s="29"/>
      <c r="M113" s="29"/>
      <c r="N113" s="49">
        <f t="shared" ref="N113:N119" si="83">C113-C101</f>
        <v>34609</v>
      </c>
      <c r="O113" s="29"/>
      <c r="P113" s="29"/>
      <c r="R113" s="36">
        <f t="shared" si="73"/>
        <v>2005</v>
      </c>
      <c r="S113" s="36">
        <f t="shared" si="74"/>
        <v>3</v>
      </c>
      <c r="T113" s="37">
        <f t="shared" si="75"/>
        <v>13495</v>
      </c>
      <c r="U113" s="37">
        <f>[3]SEB!Q368</f>
        <v>11673</v>
      </c>
      <c r="V113" s="37">
        <f>[3]SEB!R368</f>
        <v>1575</v>
      </c>
      <c r="W113" s="37">
        <f>[3]SEB!S368</f>
        <v>5</v>
      </c>
      <c r="X113" s="37">
        <f>[3]SEB!T368</f>
        <v>15</v>
      </c>
      <c r="Y113" s="37">
        <f>[3]SEB!U368</f>
        <v>227</v>
      </c>
      <c r="AA113" s="41">
        <f t="shared" si="76"/>
        <v>2005</v>
      </c>
      <c r="AB113" s="39">
        <f t="shared" si="77"/>
        <v>3</v>
      </c>
      <c r="AC113" s="37">
        <f t="shared" si="35"/>
        <v>1563007</v>
      </c>
      <c r="AD113" s="37">
        <f t="shared" si="78"/>
        <v>1378715</v>
      </c>
      <c r="AE113" s="37">
        <f t="shared" si="79"/>
        <v>159144</v>
      </c>
      <c r="AF113" s="37">
        <f t="shared" si="80"/>
        <v>2703</v>
      </c>
      <c r="AG113" s="37">
        <f t="shared" si="81"/>
        <v>1804</v>
      </c>
      <c r="AH113" s="37">
        <f t="shared" si="82"/>
        <v>20641</v>
      </c>
      <c r="AJ113" s="41">
        <f t="shared" si="50"/>
        <v>2005</v>
      </c>
      <c r="AK113" s="41">
        <f t="shared" si="51"/>
        <v>3</v>
      </c>
      <c r="AL113" s="90"/>
      <c r="AM113" s="91"/>
      <c r="AN113" s="92"/>
      <c r="AO113" s="92"/>
      <c r="AP113" s="92"/>
      <c r="AQ113" s="92"/>
      <c r="AR113" s="93"/>
      <c r="AS113" s="93"/>
      <c r="AT113" s="93"/>
      <c r="AX113" s="40"/>
      <c r="AY113" s="64">
        <v>2005</v>
      </c>
      <c r="AZ113" s="64">
        <v>3</v>
      </c>
      <c r="BA113" s="68">
        <f t="shared" si="41"/>
        <v>1574683</v>
      </c>
      <c r="BQ113" s="64">
        <v>2005</v>
      </c>
      <c r="BR113" s="64" t="str">
        <f t="shared" si="52"/>
        <v>Mar</v>
      </c>
      <c r="BS113" s="68">
        <f t="shared" si="42"/>
        <v>1390388</v>
      </c>
      <c r="CI113" s="64">
        <v>2005</v>
      </c>
      <c r="CJ113" s="64">
        <v>3</v>
      </c>
      <c r="CK113" s="68">
        <f t="shared" si="43"/>
        <v>54279</v>
      </c>
      <c r="CX113" s="40"/>
      <c r="DA113" s="64">
        <v>2005</v>
      </c>
      <c r="DB113" s="64">
        <v>3</v>
      </c>
      <c r="DC113" s="68">
        <f>[4]ssr!$I90</f>
        <v>6376</v>
      </c>
    </row>
    <row r="114" spans="1:107" s="30" customFormat="1">
      <c r="A114" s="64">
        <v>2005</v>
      </c>
      <c r="B114" s="64">
        <v>4</v>
      </c>
      <c r="C114" s="69">
        <f t="shared" si="72"/>
        <v>1577114</v>
      </c>
      <c r="D114" s="69">
        <f>[2]RC!$E152</f>
        <v>1390826</v>
      </c>
      <c r="E114" s="69">
        <f>[2]CC!$E152</f>
        <v>160892</v>
      </c>
      <c r="F114" s="69">
        <f>[2]IC!$E152</f>
        <v>2697</v>
      </c>
      <c r="G114" s="69">
        <f>[2]SHL!$E152</f>
        <v>1814</v>
      </c>
      <c r="H114" s="69">
        <f>[2]SPA!$E152</f>
        <v>20885</v>
      </c>
      <c r="I114" s="153">
        <f>[4]ssr!$D91</f>
        <v>52945</v>
      </c>
      <c r="J114" s="29"/>
      <c r="K114" s="29"/>
      <c r="L114" s="29"/>
      <c r="M114" s="29"/>
      <c r="N114" s="49">
        <f t="shared" si="83"/>
        <v>34692</v>
      </c>
      <c r="O114" s="29"/>
      <c r="P114" s="29"/>
      <c r="R114" s="36">
        <f t="shared" si="73"/>
        <v>2005</v>
      </c>
      <c r="S114" s="36">
        <f t="shared" si="74"/>
        <v>4</v>
      </c>
      <c r="T114" s="37">
        <f t="shared" si="75"/>
        <v>13353</v>
      </c>
      <c r="U114" s="37">
        <f>[3]SEB!Q369</f>
        <v>11525</v>
      </c>
      <c r="V114" s="37">
        <f>[3]SEB!R369</f>
        <v>1572</v>
      </c>
      <c r="W114" s="37">
        <f>[3]SEB!S369</f>
        <v>5</v>
      </c>
      <c r="X114" s="37">
        <f>[3]SEB!T369</f>
        <v>15</v>
      </c>
      <c r="Y114" s="37">
        <f>[3]SEB!U369</f>
        <v>236</v>
      </c>
      <c r="AA114" s="41">
        <f t="shared" si="76"/>
        <v>2005</v>
      </c>
      <c r="AB114" s="39">
        <f t="shared" si="77"/>
        <v>4</v>
      </c>
      <c r="AC114" s="37">
        <f t="shared" si="35"/>
        <v>1563761</v>
      </c>
      <c r="AD114" s="37">
        <f t="shared" si="78"/>
        <v>1379301</v>
      </c>
      <c r="AE114" s="37">
        <f t="shared" si="79"/>
        <v>159320</v>
      </c>
      <c r="AF114" s="37">
        <f t="shared" si="80"/>
        <v>2692</v>
      </c>
      <c r="AG114" s="37">
        <f t="shared" si="81"/>
        <v>1799</v>
      </c>
      <c r="AH114" s="37">
        <f t="shared" si="82"/>
        <v>20649</v>
      </c>
      <c r="AJ114" s="41">
        <f t="shared" si="50"/>
        <v>2005</v>
      </c>
      <c r="AK114" s="41">
        <f t="shared" si="51"/>
        <v>4</v>
      </c>
      <c r="AL114" s="90"/>
      <c r="AM114" s="91"/>
      <c r="AN114" s="92"/>
      <c r="AO114" s="92"/>
      <c r="AP114" s="92"/>
      <c r="AQ114" s="92"/>
      <c r="AR114" s="93"/>
      <c r="AS114" s="93"/>
      <c r="AT114" s="93"/>
      <c r="AX114" s="40"/>
      <c r="AY114" s="64">
        <v>2005</v>
      </c>
      <c r="AZ114" s="64">
        <v>4</v>
      </c>
      <c r="BA114" s="68">
        <f t="shared" si="41"/>
        <v>1575300</v>
      </c>
      <c r="BQ114" s="64">
        <v>2005</v>
      </c>
      <c r="BR114" s="64" t="str">
        <f t="shared" si="52"/>
        <v>Apr</v>
      </c>
      <c r="BS114" s="68">
        <f t="shared" si="42"/>
        <v>1390826</v>
      </c>
      <c r="CI114" s="64">
        <v>2005</v>
      </c>
      <c r="CJ114" s="64">
        <v>4</v>
      </c>
      <c r="CK114" s="68">
        <f t="shared" si="43"/>
        <v>52945</v>
      </c>
      <c r="CX114" s="40"/>
      <c r="DA114" s="64">
        <v>2005</v>
      </c>
      <c r="DB114" s="64">
        <v>4</v>
      </c>
      <c r="DC114" s="68">
        <f>[4]ssr!$I91</f>
        <v>9626</v>
      </c>
    </row>
    <row r="115" spans="1:107" s="30" customFormat="1">
      <c r="A115" s="64">
        <v>2005</v>
      </c>
      <c r="B115" s="64">
        <v>5</v>
      </c>
      <c r="C115" s="69">
        <f>SUM(D115:H115)</f>
        <v>1578739</v>
      </c>
      <c r="D115" s="69">
        <f>[2]RC!$E153</f>
        <v>1391681</v>
      </c>
      <c r="E115" s="69">
        <f>[2]CC!$E153</f>
        <v>161632</v>
      </c>
      <c r="F115" s="69">
        <f>[2]IC!$E153</f>
        <v>2697</v>
      </c>
      <c r="G115" s="69">
        <f>[2]SHL!$E153</f>
        <v>1808</v>
      </c>
      <c r="H115" s="69">
        <f>[2]SPA!$E153</f>
        <v>20921</v>
      </c>
      <c r="I115" s="153">
        <f>[4]ssr!$D92</f>
        <v>56722</v>
      </c>
      <c r="J115" s="139" t="s">
        <v>34</v>
      </c>
      <c r="K115" s="112"/>
      <c r="L115" s="112"/>
      <c r="M115" s="112"/>
      <c r="N115" s="140">
        <f t="shared" si="83"/>
        <v>35624</v>
      </c>
      <c r="O115" s="29"/>
      <c r="P115" s="29"/>
      <c r="R115" s="36">
        <f t="shared" ref="R115:S121" si="84">A115</f>
        <v>2005</v>
      </c>
      <c r="S115" s="36">
        <f t="shared" si="84"/>
        <v>5</v>
      </c>
      <c r="T115" s="37">
        <f t="shared" ref="T115:T121" si="85">SUM(U115:Y115)</f>
        <v>13256</v>
      </c>
      <c r="U115" s="37">
        <f>[3]SEB!Q370</f>
        <v>11445</v>
      </c>
      <c r="V115" s="37">
        <f>[3]SEB!R370</f>
        <v>1561</v>
      </c>
      <c r="W115" s="37">
        <f>[3]SEB!S370</f>
        <v>5</v>
      </c>
      <c r="X115" s="37">
        <f>[3]SEB!T370</f>
        <v>15</v>
      </c>
      <c r="Y115" s="37">
        <f>[3]SEB!U370</f>
        <v>230</v>
      </c>
      <c r="AA115" s="41">
        <f t="shared" ref="AA115:AB121" si="86">A115</f>
        <v>2005</v>
      </c>
      <c r="AB115" s="39">
        <f t="shared" si="86"/>
        <v>5</v>
      </c>
      <c r="AC115" s="37">
        <f t="shared" ref="AC115:AC121" si="87">SUM(AD115:AH115)</f>
        <v>1565483</v>
      </c>
      <c r="AD115" s="37">
        <f t="shared" ref="AD115:AH116" si="88">D115-U115</f>
        <v>1380236</v>
      </c>
      <c r="AE115" s="37">
        <f t="shared" si="88"/>
        <v>160071</v>
      </c>
      <c r="AF115" s="37">
        <f t="shared" si="88"/>
        <v>2692</v>
      </c>
      <c r="AG115" s="37">
        <f t="shared" si="88"/>
        <v>1793</v>
      </c>
      <c r="AH115" s="37">
        <f t="shared" si="88"/>
        <v>20691</v>
      </c>
      <c r="AJ115" s="41">
        <f t="shared" si="50"/>
        <v>2005</v>
      </c>
      <c r="AK115" s="41">
        <f t="shared" si="51"/>
        <v>5</v>
      </c>
      <c r="AL115" s="90"/>
      <c r="AM115" s="91"/>
      <c r="AN115" s="92"/>
      <c r="AO115" s="92"/>
      <c r="AP115" s="92"/>
      <c r="AQ115" s="92"/>
      <c r="AR115" s="93"/>
      <c r="AS115" s="93"/>
      <c r="AT115" s="93"/>
      <c r="AX115" s="40"/>
      <c r="AY115" s="64">
        <v>2005</v>
      </c>
      <c r="AZ115" s="64">
        <v>5</v>
      </c>
      <c r="BA115" s="68">
        <f t="shared" si="41"/>
        <v>1576931</v>
      </c>
      <c r="BQ115" s="64">
        <v>2005</v>
      </c>
      <c r="BR115" s="64" t="str">
        <f t="shared" si="52"/>
        <v>May</v>
      </c>
      <c r="BS115" s="68">
        <f t="shared" si="42"/>
        <v>1391681</v>
      </c>
      <c r="CI115" s="64">
        <v>2005</v>
      </c>
      <c r="CJ115" s="64">
        <v>5</v>
      </c>
      <c r="CK115" s="68">
        <f t="shared" si="43"/>
        <v>56722</v>
      </c>
      <c r="CX115" s="40"/>
      <c r="DA115" s="64">
        <v>2005</v>
      </c>
      <c r="DB115" s="64">
        <v>5</v>
      </c>
      <c r="DC115" s="68">
        <f>[4]ssr!$I92</f>
        <v>26310</v>
      </c>
    </row>
    <row r="116" spans="1:107" s="30" customFormat="1">
      <c r="A116" s="64">
        <v>2005</v>
      </c>
      <c r="B116" s="64">
        <v>6</v>
      </c>
      <c r="C116" s="69">
        <f t="shared" ref="C116:C125" si="89">SUM(D116:H116)</f>
        <v>1566374</v>
      </c>
      <c r="D116" s="69">
        <f>[2]RC!$E154</f>
        <v>1381997</v>
      </c>
      <c r="E116" s="69">
        <f>[2]CC!$E154</f>
        <v>159306</v>
      </c>
      <c r="F116" s="69">
        <f>[2]IC!$E154</f>
        <v>2677</v>
      </c>
      <c r="G116" s="69">
        <f>[2]SHL!$E154</f>
        <v>1790</v>
      </c>
      <c r="H116" s="69">
        <f>[2]SPA!$E154</f>
        <v>20604</v>
      </c>
      <c r="I116" s="153">
        <f>[4]ssr!$D93</f>
        <v>53622</v>
      </c>
      <c r="J116" s="141" t="s">
        <v>35</v>
      </c>
      <c r="K116" s="142"/>
      <c r="L116" s="29"/>
      <c r="M116" s="29"/>
      <c r="N116" s="49">
        <f t="shared" si="83"/>
        <v>21966</v>
      </c>
      <c r="O116" s="29"/>
      <c r="P116" s="29"/>
      <c r="R116" s="36">
        <f t="shared" si="84"/>
        <v>2005</v>
      </c>
      <c r="S116" s="36">
        <f t="shared" si="84"/>
        <v>6</v>
      </c>
      <c r="T116" s="37">
        <f t="shared" si="85"/>
        <v>13246</v>
      </c>
      <c r="U116" s="37">
        <f>[3]SEB!Q371</f>
        <v>11424</v>
      </c>
      <c r="V116" s="37">
        <f>[3]SEB!R371</f>
        <v>1571</v>
      </c>
      <c r="W116" s="37">
        <f>[3]SEB!S371</f>
        <v>5</v>
      </c>
      <c r="X116" s="37">
        <f>[3]SEB!T371</f>
        <v>15</v>
      </c>
      <c r="Y116" s="37">
        <f>[3]SEB!U371</f>
        <v>231</v>
      </c>
      <c r="AA116" s="41">
        <f t="shared" si="86"/>
        <v>2005</v>
      </c>
      <c r="AB116" s="39">
        <f t="shared" si="86"/>
        <v>6</v>
      </c>
      <c r="AC116" s="37">
        <f t="shared" si="87"/>
        <v>1553128</v>
      </c>
      <c r="AD116" s="37">
        <f t="shared" si="88"/>
        <v>1370573</v>
      </c>
      <c r="AE116" s="37">
        <f t="shared" si="88"/>
        <v>157735</v>
      </c>
      <c r="AF116" s="37">
        <f t="shared" si="88"/>
        <v>2672</v>
      </c>
      <c r="AG116" s="37">
        <f t="shared" si="88"/>
        <v>1775</v>
      </c>
      <c r="AH116" s="37">
        <f t="shared" si="88"/>
        <v>20373</v>
      </c>
      <c r="AJ116" s="41">
        <f t="shared" si="50"/>
        <v>2005</v>
      </c>
      <c r="AK116" s="41">
        <f t="shared" si="51"/>
        <v>6</v>
      </c>
      <c r="AL116" s="90"/>
      <c r="AM116" s="91"/>
      <c r="AN116" s="92"/>
      <c r="AO116" s="92"/>
      <c r="AP116" s="92"/>
      <c r="AQ116" s="92"/>
      <c r="AR116" s="92"/>
      <c r="AS116" s="93"/>
      <c r="AT116" s="93"/>
      <c r="AX116" s="40"/>
      <c r="AY116" s="88">
        <v>2005</v>
      </c>
      <c r="AZ116" s="88">
        <v>6</v>
      </c>
      <c r="BA116" s="89">
        <f t="shared" si="41"/>
        <v>1564584</v>
      </c>
      <c r="BQ116" s="64">
        <v>2005</v>
      </c>
      <c r="BR116" s="64" t="str">
        <f t="shared" si="52"/>
        <v>Jun</v>
      </c>
      <c r="BS116" s="68">
        <f t="shared" si="42"/>
        <v>1381997</v>
      </c>
      <c r="CI116" s="64">
        <v>2005</v>
      </c>
      <c r="CJ116" s="64">
        <v>6</v>
      </c>
      <c r="CK116" s="68">
        <f t="shared" si="43"/>
        <v>53622</v>
      </c>
      <c r="CX116" s="40"/>
      <c r="DA116" s="64">
        <v>2005</v>
      </c>
      <c r="DB116" s="64">
        <v>6</v>
      </c>
      <c r="DC116" s="68">
        <f>[4]ssr!$I93</f>
        <v>34765</v>
      </c>
    </row>
    <row r="117" spans="1:107" s="30" customFormat="1">
      <c r="A117" s="64">
        <v>2005</v>
      </c>
      <c r="B117" s="64">
        <v>7</v>
      </c>
      <c r="C117" s="69">
        <f t="shared" si="89"/>
        <v>1571285</v>
      </c>
      <c r="D117" s="69">
        <f>[2]RC!$E155</f>
        <v>1386201</v>
      </c>
      <c r="E117" s="69">
        <f>[2]CC!$E155</f>
        <v>159947</v>
      </c>
      <c r="F117" s="69">
        <f>[2]IC!$E155</f>
        <v>2681</v>
      </c>
      <c r="G117" s="69">
        <f>[2]SHL!$E155</f>
        <v>1789</v>
      </c>
      <c r="H117" s="69">
        <f>[2]SPA!$E155</f>
        <v>20667</v>
      </c>
      <c r="I117" s="153">
        <f>[4]ssr!$D94</f>
        <v>59284</v>
      </c>
      <c r="J117" s="29"/>
      <c r="K117" s="29"/>
      <c r="L117" s="29"/>
      <c r="M117" s="29"/>
      <c r="N117" s="49">
        <f t="shared" si="83"/>
        <v>23499</v>
      </c>
      <c r="O117" s="29"/>
      <c r="P117" s="29"/>
      <c r="R117" s="36">
        <f t="shared" si="84"/>
        <v>2005</v>
      </c>
      <c r="S117" s="36">
        <f t="shared" si="84"/>
        <v>7</v>
      </c>
      <c r="T117" s="37">
        <f t="shared" si="85"/>
        <v>13269</v>
      </c>
      <c r="U117" s="37">
        <f>[3]SEB!Q372</f>
        <v>11454</v>
      </c>
      <c r="V117" s="37">
        <f>[3]SEB!R372</f>
        <v>1562</v>
      </c>
      <c r="W117" s="37">
        <f>[3]SEB!S372</f>
        <v>5</v>
      </c>
      <c r="X117" s="37">
        <f>[3]SEB!T372</f>
        <v>15</v>
      </c>
      <c r="Y117" s="37">
        <f>[3]SEB!U372</f>
        <v>233</v>
      </c>
      <c r="AA117" s="41">
        <f t="shared" si="86"/>
        <v>2005</v>
      </c>
      <c r="AB117" s="39">
        <f t="shared" si="86"/>
        <v>7</v>
      </c>
      <c r="AC117" s="37">
        <f t="shared" si="87"/>
        <v>1558016</v>
      </c>
      <c r="AD117" s="37">
        <f t="shared" ref="AD117:AH121" si="90">D117-U117</f>
        <v>1374747</v>
      </c>
      <c r="AE117" s="37">
        <f t="shared" si="90"/>
        <v>158385</v>
      </c>
      <c r="AF117" s="37">
        <f t="shared" si="90"/>
        <v>2676</v>
      </c>
      <c r="AG117" s="37">
        <f t="shared" si="90"/>
        <v>1774</v>
      </c>
      <c r="AH117" s="37">
        <f t="shared" si="90"/>
        <v>20434</v>
      </c>
      <c r="AJ117" s="41">
        <f t="shared" si="50"/>
        <v>2005</v>
      </c>
      <c r="AK117" s="41">
        <f t="shared" si="51"/>
        <v>7</v>
      </c>
      <c r="AL117" s="90"/>
      <c r="AM117" s="91"/>
      <c r="AN117" s="92"/>
      <c r="AO117" s="92"/>
      <c r="AP117" s="92"/>
      <c r="AQ117" s="92"/>
      <c r="AR117" s="92"/>
      <c r="AS117" s="95"/>
      <c r="AT117" s="93"/>
      <c r="AX117" s="40"/>
      <c r="AY117" s="64">
        <v>2005</v>
      </c>
      <c r="AZ117" s="64">
        <v>7</v>
      </c>
      <c r="BA117" s="68">
        <f t="shared" si="41"/>
        <v>1569496</v>
      </c>
      <c r="BQ117" s="64">
        <v>2005</v>
      </c>
      <c r="BR117" s="64" t="str">
        <f t="shared" si="52"/>
        <v>Jul</v>
      </c>
      <c r="BS117" s="68">
        <f t="shared" si="42"/>
        <v>1386201</v>
      </c>
      <c r="CI117" s="64">
        <v>2005</v>
      </c>
      <c r="CJ117" s="64">
        <v>7</v>
      </c>
      <c r="CK117" s="68">
        <f t="shared" si="43"/>
        <v>59284</v>
      </c>
      <c r="CX117" s="40"/>
      <c r="DA117" s="64">
        <v>2005</v>
      </c>
      <c r="DB117" s="64">
        <v>7</v>
      </c>
      <c r="DC117" s="68">
        <f>[4]ssr!$I94</f>
        <v>34897</v>
      </c>
    </row>
    <row r="118" spans="1:107" s="30" customFormat="1">
      <c r="A118" s="64">
        <v>2005</v>
      </c>
      <c r="B118" s="64">
        <v>8</v>
      </c>
      <c r="C118" s="69">
        <f t="shared" si="89"/>
        <v>1575543</v>
      </c>
      <c r="D118" s="69">
        <f>[2]RC!$E156</f>
        <v>1390012</v>
      </c>
      <c r="E118" s="69">
        <f>[2]CC!$E156</f>
        <v>160283</v>
      </c>
      <c r="F118" s="69">
        <f>[2]IC!$E156</f>
        <v>2687</v>
      </c>
      <c r="G118" s="69">
        <f>[2]SHL!$E156</f>
        <v>1785</v>
      </c>
      <c r="H118" s="69">
        <f>[2]SPA!$E156</f>
        <v>20776</v>
      </c>
      <c r="I118" s="153">
        <f>[4]ssr!$D95</f>
        <v>56552</v>
      </c>
      <c r="J118" s="29"/>
      <c r="K118" s="29"/>
      <c r="L118" s="29"/>
      <c r="M118" s="29"/>
      <c r="N118" s="49">
        <f t="shared" si="83"/>
        <v>25400</v>
      </c>
      <c r="O118" s="29"/>
      <c r="P118" s="29"/>
      <c r="R118" s="36">
        <f t="shared" si="84"/>
        <v>2005</v>
      </c>
      <c r="S118" s="36">
        <f t="shared" si="84"/>
        <v>8</v>
      </c>
      <c r="T118" s="37">
        <f t="shared" si="85"/>
        <v>13192</v>
      </c>
      <c r="U118" s="37">
        <f>[3]SEB!Q373</f>
        <v>11396</v>
      </c>
      <c r="V118" s="37">
        <f>[3]SEB!R373</f>
        <v>1545</v>
      </c>
      <c r="W118" s="37">
        <f>[3]SEB!S373</f>
        <v>5</v>
      </c>
      <c r="X118" s="37">
        <f>[3]SEB!T373</f>
        <v>15</v>
      </c>
      <c r="Y118" s="37">
        <f>[3]SEB!U373</f>
        <v>231</v>
      </c>
      <c r="AA118" s="41">
        <f t="shared" si="86"/>
        <v>2005</v>
      </c>
      <c r="AB118" s="39">
        <f t="shared" si="86"/>
        <v>8</v>
      </c>
      <c r="AC118" s="37">
        <f t="shared" si="87"/>
        <v>1562351</v>
      </c>
      <c r="AD118" s="37">
        <f t="shared" si="90"/>
        <v>1378616</v>
      </c>
      <c r="AE118" s="37">
        <f t="shared" si="90"/>
        <v>158738</v>
      </c>
      <c r="AF118" s="37">
        <f t="shared" si="90"/>
        <v>2682</v>
      </c>
      <c r="AG118" s="37">
        <f t="shared" si="90"/>
        <v>1770</v>
      </c>
      <c r="AH118" s="37">
        <f t="shared" si="90"/>
        <v>20545</v>
      </c>
      <c r="AJ118" s="41">
        <f t="shared" si="50"/>
        <v>2005</v>
      </c>
      <c r="AK118" s="41">
        <f t="shared" si="51"/>
        <v>8</v>
      </c>
      <c r="AL118" s="90"/>
      <c r="AM118" s="91"/>
      <c r="AN118" s="92"/>
      <c r="AO118" s="92"/>
      <c r="AP118" s="92"/>
      <c r="AQ118" s="92"/>
      <c r="AR118" s="92"/>
      <c r="AS118" s="93"/>
      <c r="AT118" s="93"/>
      <c r="AX118" s="40"/>
      <c r="AY118" s="64">
        <v>2005</v>
      </c>
      <c r="AZ118" s="64">
        <v>8</v>
      </c>
      <c r="BA118" s="68">
        <f t="shared" si="41"/>
        <v>1573758</v>
      </c>
      <c r="BQ118" s="64">
        <v>2005</v>
      </c>
      <c r="BR118" s="64" t="str">
        <f t="shared" si="52"/>
        <v>Aug</v>
      </c>
      <c r="BS118" s="68">
        <f t="shared" si="42"/>
        <v>1390012</v>
      </c>
      <c r="CI118" s="64">
        <v>2005</v>
      </c>
      <c r="CJ118" s="64">
        <v>8</v>
      </c>
      <c r="CK118" s="68">
        <f t="shared" si="43"/>
        <v>56552</v>
      </c>
      <c r="CX118" s="40"/>
      <c r="DA118" s="64">
        <v>2005</v>
      </c>
      <c r="DB118" s="64">
        <v>8</v>
      </c>
      <c r="DC118" s="68">
        <f>[4]ssr!$I95</f>
        <v>33120</v>
      </c>
    </row>
    <row r="119" spans="1:107" s="30" customFormat="1">
      <c r="A119" s="64">
        <v>2005</v>
      </c>
      <c r="B119" s="64">
        <v>9</v>
      </c>
      <c r="C119" s="69">
        <f t="shared" si="89"/>
        <v>1579290</v>
      </c>
      <c r="D119" s="69">
        <f>[2]RC!$E157</f>
        <v>1393375</v>
      </c>
      <c r="E119" s="69">
        <f>[2]CC!$E157</f>
        <v>160541</v>
      </c>
      <c r="F119" s="69">
        <f>[2]IC!$E157</f>
        <v>2704</v>
      </c>
      <c r="G119" s="69">
        <f>[2]SHL!$E157</f>
        <v>1779</v>
      </c>
      <c r="H119" s="69">
        <f>[2]SPA!$E157</f>
        <v>20891</v>
      </c>
      <c r="I119" s="153">
        <f>[4]ssr!$D96</f>
        <v>58128</v>
      </c>
      <c r="J119" s="49"/>
      <c r="K119" s="29"/>
      <c r="L119" s="29"/>
      <c r="M119" s="49"/>
      <c r="N119" s="49">
        <f t="shared" si="83"/>
        <v>25110</v>
      </c>
      <c r="O119" s="29"/>
      <c r="P119" s="29"/>
      <c r="R119" s="36">
        <f t="shared" si="84"/>
        <v>2005</v>
      </c>
      <c r="S119" s="36">
        <f t="shared" si="84"/>
        <v>9</v>
      </c>
      <c r="T119" s="37">
        <f t="shared" si="85"/>
        <v>13252</v>
      </c>
      <c r="U119" s="37">
        <f>[3]SEB!Q374</f>
        <v>11436</v>
      </c>
      <c r="V119" s="37">
        <f>[3]SEB!R374</f>
        <v>1562</v>
      </c>
      <c r="W119" s="37">
        <f>[3]SEB!S374</f>
        <v>5</v>
      </c>
      <c r="X119" s="37">
        <f>[3]SEB!T374</f>
        <v>15</v>
      </c>
      <c r="Y119" s="37">
        <f>[3]SEB!U374</f>
        <v>234</v>
      </c>
      <c r="AA119" s="41">
        <f t="shared" si="86"/>
        <v>2005</v>
      </c>
      <c r="AB119" s="39">
        <f t="shared" si="86"/>
        <v>9</v>
      </c>
      <c r="AC119" s="37">
        <f t="shared" si="87"/>
        <v>1566038</v>
      </c>
      <c r="AD119" s="37">
        <f t="shared" si="90"/>
        <v>1381939</v>
      </c>
      <c r="AE119" s="37">
        <f t="shared" si="90"/>
        <v>158979</v>
      </c>
      <c r="AF119" s="37">
        <f t="shared" si="90"/>
        <v>2699</v>
      </c>
      <c r="AG119" s="37">
        <f t="shared" si="90"/>
        <v>1764</v>
      </c>
      <c r="AH119" s="37">
        <f t="shared" si="90"/>
        <v>20657</v>
      </c>
      <c r="AJ119" s="41">
        <f t="shared" si="50"/>
        <v>2005</v>
      </c>
      <c r="AK119" s="41">
        <f t="shared" si="51"/>
        <v>9</v>
      </c>
      <c r="AL119" s="90"/>
      <c r="AM119" s="91"/>
      <c r="AN119" s="92"/>
      <c r="AO119" s="92"/>
      <c r="AP119" s="92"/>
      <c r="AQ119" s="92"/>
      <c r="AR119" s="92"/>
      <c r="AS119" s="93"/>
      <c r="AT119" s="93"/>
      <c r="AX119" s="40"/>
      <c r="AY119" s="64">
        <v>2005</v>
      </c>
      <c r="AZ119" s="64">
        <v>9</v>
      </c>
      <c r="BA119" s="68">
        <f t="shared" si="41"/>
        <v>1577511</v>
      </c>
      <c r="BQ119" s="64">
        <v>2005</v>
      </c>
      <c r="BR119" s="64" t="str">
        <f t="shared" si="52"/>
        <v>Sep</v>
      </c>
      <c r="BS119" s="68">
        <f t="shared" si="42"/>
        <v>1393375</v>
      </c>
      <c r="CI119" s="64">
        <v>2005</v>
      </c>
      <c r="CJ119" s="64">
        <v>9</v>
      </c>
      <c r="CK119" s="68">
        <f t="shared" si="43"/>
        <v>58128</v>
      </c>
      <c r="CX119" s="40"/>
      <c r="DA119" s="64">
        <v>2005</v>
      </c>
      <c r="DB119" s="64">
        <v>9</v>
      </c>
      <c r="DC119" s="68">
        <f>[4]ssr!$I96</f>
        <v>33158</v>
      </c>
    </row>
    <row r="120" spans="1:107" s="30" customFormat="1">
      <c r="A120" s="64">
        <v>2005</v>
      </c>
      <c r="B120" s="64">
        <v>10</v>
      </c>
      <c r="C120" s="69">
        <f t="shared" si="89"/>
        <v>1583099</v>
      </c>
      <c r="D120" s="69">
        <f>[2]RC!$E158</f>
        <v>1396942</v>
      </c>
      <c r="E120" s="69">
        <f>[2]CC!$E158</f>
        <v>160759</v>
      </c>
      <c r="F120" s="69">
        <f>[2]IC!$E158</f>
        <v>2714</v>
      </c>
      <c r="G120" s="69">
        <f>[2]SHL!$E158</f>
        <v>1772</v>
      </c>
      <c r="H120" s="69">
        <f>[2]SPA!$E158</f>
        <v>20912</v>
      </c>
      <c r="I120" s="153">
        <f>[4]ssr!$D97</f>
        <v>56452</v>
      </c>
      <c r="J120" s="49"/>
      <c r="K120" s="29"/>
      <c r="L120" s="29"/>
      <c r="M120" s="49"/>
      <c r="N120" s="29"/>
      <c r="O120" s="29"/>
      <c r="P120" s="29"/>
      <c r="R120" s="36">
        <f t="shared" si="84"/>
        <v>2005</v>
      </c>
      <c r="S120" s="36">
        <f t="shared" si="84"/>
        <v>10</v>
      </c>
      <c r="T120" s="37">
        <f t="shared" si="85"/>
        <v>13276</v>
      </c>
      <c r="U120" s="37">
        <f>[3]SEB!Q375</f>
        <v>11458</v>
      </c>
      <c r="V120" s="37">
        <f>[3]SEB!R375</f>
        <v>1566</v>
      </c>
      <c r="W120" s="37">
        <f>[3]SEB!S375</f>
        <v>5</v>
      </c>
      <c r="X120" s="37">
        <f>[3]SEB!T375</f>
        <v>15</v>
      </c>
      <c r="Y120" s="37">
        <f>[3]SEB!U375</f>
        <v>232</v>
      </c>
      <c r="AA120" s="41">
        <f t="shared" si="86"/>
        <v>2005</v>
      </c>
      <c r="AB120" s="39">
        <f t="shared" si="86"/>
        <v>10</v>
      </c>
      <c r="AC120" s="37">
        <f t="shared" si="87"/>
        <v>1569823</v>
      </c>
      <c r="AD120" s="37">
        <f t="shared" si="90"/>
        <v>1385484</v>
      </c>
      <c r="AE120" s="37">
        <f t="shared" si="90"/>
        <v>159193</v>
      </c>
      <c r="AF120" s="37">
        <f t="shared" si="90"/>
        <v>2709</v>
      </c>
      <c r="AG120" s="37">
        <f t="shared" si="90"/>
        <v>1757</v>
      </c>
      <c r="AH120" s="37">
        <f t="shared" si="90"/>
        <v>20680</v>
      </c>
      <c r="AJ120" s="41">
        <f t="shared" si="50"/>
        <v>2005</v>
      </c>
      <c r="AK120" s="41">
        <f t="shared" si="51"/>
        <v>10</v>
      </c>
      <c r="AL120" s="90"/>
      <c r="AM120" s="91"/>
      <c r="AN120" s="92"/>
      <c r="AO120" s="92"/>
      <c r="AP120" s="92"/>
      <c r="AQ120" s="92"/>
      <c r="AR120" s="92"/>
      <c r="AS120" s="93"/>
      <c r="AT120" s="93"/>
      <c r="AX120" s="40"/>
      <c r="AY120" s="64">
        <v>2005</v>
      </c>
      <c r="AZ120" s="64">
        <v>10</v>
      </c>
      <c r="BA120" s="68">
        <f t="shared" si="41"/>
        <v>1581327</v>
      </c>
      <c r="BQ120" s="64">
        <v>2005</v>
      </c>
      <c r="BR120" s="64" t="str">
        <f t="shared" si="52"/>
        <v>Oct</v>
      </c>
      <c r="BS120" s="68">
        <f t="shared" si="42"/>
        <v>1396942</v>
      </c>
      <c r="CI120" s="64">
        <v>2005</v>
      </c>
      <c r="CJ120" s="64">
        <v>10</v>
      </c>
      <c r="CK120" s="68">
        <f t="shared" si="43"/>
        <v>56452</v>
      </c>
      <c r="CX120" s="40"/>
      <c r="DA120" s="64">
        <v>2005</v>
      </c>
      <c r="DB120" s="64">
        <v>10</v>
      </c>
      <c r="DC120" s="68">
        <f>[4]ssr!$I97</f>
        <v>34020</v>
      </c>
    </row>
    <row r="121" spans="1:107" s="30" customFormat="1">
      <c r="A121" s="64">
        <v>2005</v>
      </c>
      <c r="B121" s="64">
        <v>11</v>
      </c>
      <c r="C121" s="69">
        <f t="shared" si="89"/>
        <v>1589494</v>
      </c>
      <c r="D121" s="69">
        <f>[2]RC!$E159</f>
        <v>1402357</v>
      </c>
      <c r="E121" s="69">
        <f>[2]CC!$E159</f>
        <v>161586</v>
      </c>
      <c r="F121" s="69">
        <f>[2]IC!$E159</f>
        <v>2721</v>
      </c>
      <c r="G121" s="69">
        <f>[2]SHL!$E159</f>
        <v>1769</v>
      </c>
      <c r="H121" s="69">
        <f>[2]SPA!$E159</f>
        <v>21061</v>
      </c>
      <c r="I121" s="153">
        <f>[4]ssr!$D98</f>
        <v>58918</v>
      </c>
      <c r="J121" s="49"/>
      <c r="K121" s="29"/>
      <c r="L121" s="29"/>
      <c r="M121" s="49"/>
      <c r="N121" s="29"/>
      <c r="O121" s="29"/>
      <c r="R121" s="36">
        <f t="shared" si="84"/>
        <v>2005</v>
      </c>
      <c r="S121" s="36">
        <f t="shared" si="84"/>
        <v>11</v>
      </c>
      <c r="T121" s="37">
        <f t="shared" si="85"/>
        <v>13321</v>
      </c>
      <c r="U121" s="37">
        <f>[3]SEB!Q376</f>
        <v>11489</v>
      </c>
      <c r="V121" s="37">
        <f>[3]SEB!R376</f>
        <v>1581</v>
      </c>
      <c r="W121" s="37">
        <f>[3]SEB!S376</f>
        <v>4</v>
      </c>
      <c r="X121" s="37">
        <f>[3]SEB!T376</f>
        <v>15</v>
      </c>
      <c r="Y121" s="37">
        <f>[3]SEB!U376</f>
        <v>232</v>
      </c>
      <c r="AA121" s="41">
        <f t="shared" si="86"/>
        <v>2005</v>
      </c>
      <c r="AB121" s="39">
        <f t="shared" si="86"/>
        <v>11</v>
      </c>
      <c r="AC121" s="37">
        <f t="shared" si="87"/>
        <v>1576173</v>
      </c>
      <c r="AD121" s="37">
        <f t="shared" si="90"/>
        <v>1390868</v>
      </c>
      <c r="AE121" s="37">
        <f t="shared" si="90"/>
        <v>160005</v>
      </c>
      <c r="AF121" s="37">
        <f t="shared" si="90"/>
        <v>2717</v>
      </c>
      <c r="AG121" s="37">
        <f t="shared" si="90"/>
        <v>1754</v>
      </c>
      <c r="AH121" s="37">
        <f t="shared" si="90"/>
        <v>20829</v>
      </c>
      <c r="AJ121" s="41">
        <f t="shared" si="50"/>
        <v>2005</v>
      </c>
      <c r="AK121" s="41">
        <f t="shared" si="51"/>
        <v>11</v>
      </c>
      <c r="AL121" s="90"/>
      <c r="AM121" s="91"/>
      <c r="AN121" s="92"/>
      <c r="AO121" s="92"/>
      <c r="AP121" s="92"/>
      <c r="AQ121" s="92"/>
      <c r="AR121" s="92"/>
      <c r="AS121" s="93"/>
      <c r="AT121" s="93"/>
      <c r="AX121" s="40"/>
      <c r="AY121" s="64">
        <v>2005</v>
      </c>
      <c r="AZ121" s="64">
        <v>11</v>
      </c>
      <c r="BA121" s="68">
        <f t="shared" si="41"/>
        <v>1587725</v>
      </c>
      <c r="BQ121" s="64">
        <v>2005</v>
      </c>
      <c r="BR121" s="64" t="str">
        <f t="shared" si="52"/>
        <v>Nov</v>
      </c>
      <c r="BS121" s="68">
        <f t="shared" si="42"/>
        <v>1402357</v>
      </c>
      <c r="CI121" s="64">
        <v>2005</v>
      </c>
      <c r="CJ121" s="64">
        <v>11</v>
      </c>
      <c r="CK121" s="68">
        <f t="shared" si="43"/>
        <v>58918</v>
      </c>
      <c r="CX121" s="40"/>
      <c r="DA121" s="64">
        <v>2005</v>
      </c>
      <c r="DB121" s="64">
        <v>11</v>
      </c>
      <c r="DC121" s="68">
        <f>[4]ssr!$I98</f>
        <v>29206</v>
      </c>
    </row>
    <row r="122" spans="1:107" s="30" customFormat="1">
      <c r="A122" s="130">
        <v>2005</v>
      </c>
      <c r="B122" s="130">
        <f>B110</f>
        <v>12</v>
      </c>
      <c r="C122" s="106">
        <f t="shared" si="89"/>
        <v>1595033</v>
      </c>
      <c r="D122" s="106">
        <f>[2]RC!$E160</f>
        <v>1407725</v>
      </c>
      <c r="E122" s="106">
        <f>[2]CC!$E160</f>
        <v>161860</v>
      </c>
      <c r="F122" s="106">
        <f>[2]IC!$E160</f>
        <v>2691</v>
      </c>
      <c r="G122" s="106">
        <f>[2]SHL!$E160</f>
        <v>1763</v>
      </c>
      <c r="H122" s="106">
        <f>[2]SPA!$E160</f>
        <v>20994</v>
      </c>
      <c r="I122" s="154">
        <f>[4]ssr!$D99</f>
        <v>56109</v>
      </c>
      <c r="J122" s="105">
        <f>AVERAGE(D111:D122)/AVERAGE(D99:D110)-1</f>
        <v>2.0106184015161288E-2</v>
      </c>
      <c r="K122" s="105">
        <f>AVERAGE(E111:E122)/AVERAGE(E99:E110)-1</f>
        <v>1.1925607723090703E-2</v>
      </c>
      <c r="L122" s="105">
        <f>AVERAGE(F111:F122)/AVERAGE(F99:F110)-1</f>
        <v>-1.1467959862140553E-2</v>
      </c>
      <c r="M122" s="105">
        <f>AVERAGE(G111:G122)/AVERAGE(G99:G110)-1</f>
        <v>-3.2782468115681751E-2</v>
      </c>
      <c r="N122" s="105">
        <f>AVERAGE(H111:H122)/AVERAGE(H99:H110)-1</f>
        <v>1.4778884526783775E-2</v>
      </c>
      <c r="O122" s="29"/>
      <c r="R122" s="36">
        <f>A122</f>
        <v>2005</v>
      </c>
      <c r="S122" s="36">
        <f t="shared" si="32"/>
        <v>12</v>
      </c>
      <c r="T122" s="37">
        <f t="shared" ref="T122:T127" si="91">SUM(U122:Y122)</f>
        <v>13414</v>
      </c>
      <c r="U122" s="37">
        <f>[3]SEB!Q377</f>
        <v>11564</v>
      </c>
      <c r="V122" s="37">
        <f>[3]SEB!R377</f>
        <v>1598</v>
      </c>
      <c r="W122" s="37">
        <f>[3]SEB!S377</f>
        <v>4</v>
      </c>
      <c r="X122" s="37">
        <f>[3]SEB!T377</f>
        <v>15</v>
      </c>
      <c r="Y122" s="37">
        <f>[3]SEB!U377</f>
        <v>233</v>
      </c>
      <c r="AA122" s="41">
        <f>A122</f>
        <v>2005</v>
      </c>
      <c r="AB122" s="39">
        <f t="shared" si="33"/>
        <v>12</v>
      </c>
      <c r="AC122" s="37">
        <f t="shared" si="35"/>
        <v>1581619</v>
      </c>
      <c r="AD122" s="37">
        <f t="shared" ref="AD122:AD127" si="92">D122-U122</f>
        <v>1396161</v>
      </c>
      <c r="AE122" s="37">
        <f t="shared" ref="AE122:AH125" si="93">E122-V122</f>
        <v>160262</v>
      </c>
      <c r="AF122" s="37">
        <f t="shared" si="93"/>
        <v>2687</v>
      </c>
      <c r="AG122" s="37">
        <f t="shared" si="93"/>
        <v>1748</v>
      </c>
      <c r="AH122" s="37">
        <f t="shared" si="93"/>
        <v>20761</v>
      </c>
      <c r="AJ122" s="41">
        <f t="shared" si="50"/>
        <v>2005</v>
      </c>
      <c r="AK122" s="41">
        <f t="shared" si="51"/>
        <v>12</v>
      </c>
      <c r="AL122" s="90"/>
      <c r="AM122" s="91"/>
      <c r="AN122" s="92"/>
      <c r="AO122" s="92"/>
      <c r="AP122" s="92"/>
      <c r="AQ122" s="92"/>
      <c r="AR122" s="92"/>
      <c r="AS122" s="93"/>
      <c r="AT122" s="93"/>
      <c r="AX122" s="40"/>
      <c r="AY122" s="64">
        <v>2005</v>
      </c>
      <c r="AZ122" s="64">
        <v>11</v>
      </c>
      <c r="BA122" s="68">
        <f t="shared" si="41"/>
        <v>1593270</v>
      </c>
      <c r="BQ122" s="64">
        <v>2005</v>
      </c>
      <c r="BR122" s="64" t="str">
        <f t="shared" si="52"/>
        <v>Dec</v>
      </c>
      <c r="BS122" s="68">
        <f t="shared" si="42"/>
        <v>1407725</v>
      </c>
      <c r="CI122" s="64">
        <v>2005</v>
      </c>
      <c r="CJ122" s="64">
        <v>12</v>
      </c>
      <c r="CK122" s="68">
        <f t="shared" si="43"/>
        <v>56109</v>
      </c>
      <c r="CX122" s="40"/>
      <c r="DA122" s="64">
        <v>2005</v>
      </c>
      <c r="DB122" s="64">
        <v>12</v>
      </c>
      <c r="DC122" s="68">
        <f>[4]ssr!$I99</f>
        <v>19853</v>
      </c>
    </row>
    <row r="123" spans="1:107" s="30" customFormat="1">
      <c r="A123" s="64">
        <v>2006</v>
      </c>
      <c r="B123" s="64">
        <f t="shared" ref="B123:B186" si="94">B111</f>
        <v>1</v>
      </c>
      <c r="C123" s="69">
        <f t="shared" si="89"/>
        <v>1599365</v>
      </c>
      <c r="D123" s="69">
        <f>[2]RC!$E161</f>
        <v>1412056</v>
      </c>
      <c r="E123" s="69">
        <f>[2]CC!$E161</f>
        <v>161746</v>
      </c>
      <c r="F123" s="69">
        <f>[2]IC!$E161</f>
        <v>2706</v>
      </c>
      <c r="G123" s="69">
        <f>[2]SHL!$E161</f>
        <v>1764</v>
      </c>
      <c r="H123" s="69">
        <f>[2]SPA!$E161</f>
        <v>21093</v>
      </c>
      <c r="I123" s="153">
        <f>[4]ssr!$D100</f>
        <v>55211</v>
      </c>
      <c r="J123" s="49"/>
      <c r="K123" s="29"/>
      <c r="L123" s="29"/>
      <c r="M123" s="49"/>
      <c r="N123" s="82"/>
      <c r="O123" s="82"/>
      <c r="R123" s="36">
        <f t="shared" ref="R123:S125" si="95">A123</f>
        <v>2006</v>
      </c>
      <c r="S123" s="36">
        <f t="shared" si="95"/>
        <v>1</v>
      </c>
      <c r="T123" s="37">
        <f t="shared" si="91"/>
        <v>13473</v>
      </c>
      <c r="U123" s="37">
        <f>[3]SEB!Q378</f>
        <v>11639</v>
      </c>
      <c r="V123" s="37">
        <f>[3]SEB!R378</f>
        <v>1582</v>
      </c>
      <c r="W123" s="37">
        <f>[3]SEB!S378</f>
        <v>5</v>
      </c>
      <c r="X123" s="37">
        <f>[3]SEB!T378</f>
        <v>15</v>
      </c>
      <c r="Y123" s="37">
        <f>[3]SEB!U378</f>
        <v>232</v>
      </c>
      <c r="AA123" s="41">
        <f t="shared" ref="AA123:AB125" si="96">A123</f>
        <v>2006</v>
      </c>
      <c r="AB123" s="39">
        <f t="shared" si="96"/>
        <v>1</v>
      </c>
      <c r="AC123" s="37">
        <f>SUM(AD123:AH123)</f>
        <v>1585892</v>
      </c>
      <c r="AD123" s="37">
        <f t="shared" si="92"/>
        <v>1400417</v>
      </c>
      <c r="AE123" s="37">
        <f t="shared" si="93"/>
        <v>160164</v>
      </c>
      <c r="AF123" s="37">
        <f t="shared" si="93"/>
        <v>2701</v>
      </c>
      <c r="AG123" s="37">
        <f t="shared" si="93"/>
        <v>1749</v>
      </c>
      <c r="AH123" s="37">
        <f t="shared" si="93"/>
        <v>20861</v>
      </c>
      <c r="AJ123" s="41">
        <f t="shared" si="50"/>
        <v>2006</v>
      </c>
      <c r="AK123" s="41">
        <f t="shared" si="51"/>
        <v>1</v>
      </c>
      <c r="AL123" s="90"/>
      <c r="AM123" s="91"/>
      <c r="AN123" s="92"/>
      <c r="AO123" s="92"/>
      <c r="AP123" s="92"/>
      <c r="AQ123" s="92"/>
      <c r="AR123" s="92"/>
      <c r="AS123" s="93"/>
      <c r="AT123" s="93"/>
      <c r="AX123" s="40"/>
      <c r="AY123" s="88">
        <v>2006</v>
      </c>
      <c r="AZ123" s="88">
        <v>1</v>
      </c>
      <c r="BA123" s="68">
        <f t="shared" si="41"/>
        <v>1597601</v>
      </c>
      <c r="BQ123" s="64">
        <v>2006</v>
      </c>
      <c r="BR123" s="64" t="str">
        <f t="shared" si="52"/>
        <v>Jan</v>
      </c>
      <c r="BS123" s="68">
        <f t="shared" si="42"/>
        <v>1412056</v>
      </c>
      <c r="CI123" s="64">
        <v>2006</v>
      </c>
      <c r="CJ123" s="64">
        <v>1</v>
      </c>
      <c r="CK123" s="68">
        <f t="shared" si="43"/>
        <v>55211</v>
      </c>
      <c r="CX123" s="40"/>
      <c r="DA123" s="64">
        <v>2006</v>
      </c>
      <c r="DB123" s="64">
        <v>1</v>
      </c>
      <c r="DC123" s="68">
        <f>[4]ssr!$I100</f>
        <v>13184</v>
      </c>
    </row>
    <row r="124" spans="1:107" s="30" customFormat="1">
      <c r="A124" s="64">
        <v>2006</v>
      </c>
      <c r="B124" s="64">
        <f t="shared" si="94"/>
        <v>2</v>
      </c>
      <c r="C124" s="69">
        <f t="shared" si="89"/>
        <v>1604720</v>
      </c>
      <c r="D124" s="69">
        <f>[2]RC!$E162</f>
        <v>1416705</v>
      </c>
      <c r="E124" s="69">
        <f>[2]CC!$E162</f>
        <v>162413</v>
      </c>
      <c r="F124" s="69">
        <f>[2]IC!$E162</f>
        <v>2705</v>
      </c>
      <c r="G124" s="69">
        <f>[2]SHL!$E162</f>
        <v>1758</v>
      </c>
      <c r="H124" s="69">
        <f>[2]SPA!$E162</f>
        <v>21139</v>
      </c>
      <c r="I124" s="153">
        <f>[4]ssr!$D101</f>
        <v>56135</v>
      </c>
      <c r="J124" s="49"/>
      <c r="K124" s="29"/>
      <c r="L124" s="29"/>
      <c r="M124" s="49"/>
      <c r="N124" s="29"/>
      <c r="O124" s="29"/>
      <c r="R124" s="36">
        <f t="shared" si="95"/>
        <v>2006</v>
      </c>
      <c r="S124" s="36">
        <f t="shared" si="95"/>
        <v>2</v>
      </c>
      <c r="T124" s="37">
        <f t="shared" si="91"/>
        <v>13546</v>
      </c>
      <c r="U124" s="37">
        <f>[3]SEB!Q379</f>
        <v>11710</v>
      </c>
      <c r="V124" s="37">
        <f>[3]SEB!R379</f>
        <v>1581</v>
      </c>
      <c r="W124" s="37">
        <f>[3]SEB!S379</f>
        <v>5</v>
      </c>
      <c r="X124" s="37">
        <f>[3]SEB!T379</f>
        <v>15</v>
      </c>
      <c r="Y124" s="37">
        <f>[3]SEB!U379</f>
        <v>235</v>
      </c>
      <c r="AA124" s="41">
        <f t="shared" si="96"/>
        <v>2006</v>
      </c>
      <c r="AB124" s="39">
        <f t="shared" si="96"/>
        <v>2</v>
      </c>
      <c r="AC124" s="37">
        <f>SUM(AD124:AH124)</f>
        <v>1591174</v>
      </c>
      <c r="AD124" s="37">
        <f t="shared" si="92"/>
        <v>1404995</v>
      </c>
      <c r="AE124" s="37">
        <f t="shared" si="93"/>
        <v>160832</v>
      </c>
      <c r="AF124" s="37">
        <f t="shared" si="93"/>
        <v>2700</v>
      </c>
      <c r="AG124" s="37">
        <f t="shared" si="93"/>
        <v>1743</v>
      </c>
      <c r="AH124" s="37">
        <f t="shared" si="93"/>
        <v>20904</v>
      </c>
      <c r="AJ124" s="41">
        <f t="shared" si="50"/>
        <v>2006</v>
      </c>
      <c r="AK124" s="41">
        <f t="shared" si="51"/>
        <v>2</v>
      </c>
      <c r="AL124" s="90"/>
      <c r="AM124" s="91"/>
      <c r="AN124" s="92"/>
      <c r="AO124" s="92"/>
      <c r="AP124" s="92"/>
      <c r="AQ124" s="92"/>
      <c r="AR124" s="92"/>
      <c r="AS124" s="93"/>
      <c r="AT124" s="93"/>
      <c r="AX124" s="40"/>
      <c r="AY124" s="88">
        <v>2006</v>
      </c>
      <c r="AZ124" s="88">
        <v>2</v>
      </c>
      <c r="BA124" s="68">
        <f t="shared" si="41"/>
        <v>1602962</v>
      </c>
      <c r="BQ124" s="64">
        <v>2006</v>
      </c>
      <c r="BR124" s="64" t="str">
        <f t="shared" si="52"/>
        <v>Feb</v>
      </c>
      <c r="BS124" s="68">
        <f t="shared" si="42"/>
        <v>1416705</v>
      </c>
      <c r="CI124" s="64">
        <v>2006</v>
      </c>
      <c r="CJ124" s="64">
        <v>2</v>
      </c>
      <c r="CK124" s="68">
        <f t="shared" si="43"/>
        <v>56135</v>
      </c>
      <c r="CX124" s="40"/>
      <c r="DA124" s="64">
        <v>2006</v>
      </c>
      <c r="DB124" s="64">
        <v>2</v>
      </c>
      <c r="DC124" s="68">
        <f>[4]ssr!$I101</f>
        <v>8133</v>
      </c>
    </row>
    <row r="125" spans="1:107" s="30" customFormat="1">
      <c r="A125" s="64">
        <v>2006</v>
      </c>
      <c r="B125" s="64">
        <f t="shared" si="94"/>
        <v>3</v>
      </c>
      <c r="C125" s="69">
        <f t="shared" si="89"/>
        <v>1608844</v>
      </c>
      <c r="D125" s="69">
        <f>[2]RC!$E163</f>
        <v>1420537</v>
      </c>
      <c r="E125" s="69">
        <f>[2]CC!$E163</f>
        <v>162696</v>
      </c>
      <c r="F125" s="69">
        <f>[2]IC!$E163</f>
        <v>2698</v>
      </c>
      <c r="G125" s="69">
        <f>[2]SHL!$E163</f>
        <v>1757</v>
      </c>
      <c r="H125" s="69">
        <f>[2]SPA!$E163</f>
        <v>21156</v>
      </c>
      <c r="I125" s="153">
        <f>[4]ssr!$D102</f>
        <v>56307</v>
      </c>
      <c r="J125" s="49"/>
      <c r="K125" s="29"/>
      <c r="L125" s="29"/>
      <c r="M125" s="49"/>
      <c r="N125" s="29"/>
      <c r="O125" s="29"/>
      <c r="R125" s="36">
        <f t="shared" si="95"/>
        <v>2006</v>
      </c>
      <c r="S125" s="36">
        <f t="shared" si="95"/>
        <v>3</v>
      </c>
      <c r="T125" s="37">
        <f t="shared" si="91"/>
        <v>13555</v>
      </c>
      <c r="U125" s="37">
        <f>[3]SEB!Q380</f>
        <v>11713</v>
      </c>
      <c r="V125" s="37">
        <f>[3]SEB!R380</f>
        <v>1590</v>
      </c>
      <c r="W125" s="37">
        <f>[3]SEB!S380</f>
        <v>5</v>
      </c>
      <c r="X125" s="37">
        <f>[3]SEB!T380</f>
        <v>15</v>
      </c>
      <c r="Y125" s="37">
        <f>[3]SEB!U380</f>
        <v>232</v>
      </c>
      <c r="AA125" s="41">
        <f t="shared" si="96"/>
        <v>2006</v>
      </c>
      <c r="AB125" s="39">
        <f t="shared" si="96"/>
        <v>3</v>
      </c>
      <c r="AC125" s="37">
        <f>SUM(AD125:AH125)</f>
        <v>1595289</v>
      </c>
      <c r="AD125" s="37">
        <f t="shared" si="92"/>
        <v>1408824</v>
      </c>
      <c r="AE125" s="37">
        <f t="shared" si="93"/>
        <v>161106</v>
      </c>
      <c r="AF125" s="37">
        <f t="shared" si="93"/>
        <v>2693</v>
      </c>
      <c r="AG125" s="37">
        <f t="shared" si="93"/>
        <v>1742</v>
      </c>
      <c r="AH125" s="37">
        <f t="shared" si="93"/>
        <v>20924</v>
      </c>
      <c r="AJ125" s="41">
        <f t="shared" si="50"/>
        <v>2006</v>
      </c>
      <c r="AK125" s="41">
        <f t="shared" si="51"/>
        <v>3</v>
      </c>
      <c r="AL125" s="90"/>
      <c r="AM125" s="91"/>
      <c r="AN125" s="92"/>
      <c r="AO125" s="92"/>
      <c r="AP125" s="92"/>
      <c r="AQ125" s="92"/>
      <c r="AR125" s="92"/>
      <c r="AS125" s="93"/>
      <c r="AT125" s="93"/>
      <c r="AX125" s="40"/>
      <c r="AY125" s="88">
        <v>2006</v>
      </c>
      <c r="AZ125" s="88">
        <v>3</v>
      </c>
      <c r="BA125" s="68">
        <f t="shared" si="41"/>
        <v>1607087</v>
      </c>
      <c r="BQ125" s="64">
        <v>2006</v>
      </c>
      <c r="BR125" s="64" t="str">
        <f t="shared" si="52"/>
        <v>Mar</v>
      </c>
      <c r="BS125" s="68">
        <f t="shared" si="42"/>
        <v>1420537</v>
      </c>
      <c r="CI125" s="64">
        <v>2006</v>
      </c>
      <c r="CJ125" s="64">
        <v>3</v>
      </c>
      <c r="CK125" s="68">
        <f t="shared" si="43"/>
        <v>56307</v>
      </c>
      <c r="CX125" s="40"/>
      <c r="DA125" s="64">
        <v>2006</v>
      </c>
      <c r="DB125" s="64">
        <v>3</v>
      </c>
      <c r="DC125" s="68">
        <f>[4]ssr!$I102</f>
        <v>7301</v>
      </c>
    </row>
    <row r="126" spans="1:107" s="30" customFormat="1">
      <c r="A126" s="64">
        <v>2006</v>
      </c>
      <c r="B126" s="64">
        <f t="shared" si="94"/>
        <v>4</v>
      </c>
      <c r="C126" s="69">
        <f>SUM(D126:H126)</f>
        <v>1608839</v>
      </c>
      <c r="D126" s="69">
        <f>[2]RC!$E164</f>
        <v>1420670</v>
      </c>
      <c r="E126" s="69">
        <f>[2]CC!$E164</f>
        <v>162589</v>
      </c>
      <c r="F126" s="69">
        <f>[2]IC!$E164</f>
        <v>2704</v>
      </c>
      <c r="G126" s="69">
        <f>[2]SHL!$E164</f>
        <v>1756</v>
      </c>
      <c r="H126" s="69">
        <f>[2]SPA!$E164</f>
        <v>21120</v>
      </c>
      <c r="I126" s="153">
        <f>[4]ssr!$D103</f>
        <v>56168</v>
      </c>
      <c r="J126" s="49"/>
      <c r="K126" s="29"/>
      <c r="L126" s="29"/>
      <c r="M126" s="49"/>
      <c r="N126" s="29"/>
      <c r="O126" s="29"/>
      <c r="R126" s="36">
        <f>A126</f>
        <v>2006</v>
      </c>
      <c r="S126" s="36">
        <f>B126</f>
        <v>4</v>
      </c>
      <c r="T126" s="37">
        <f t="shared" si="91"/>
        <v>13458</v>
      </c>
      <c r="U126" s="37">
        <f>[3]SEB!Q381</f>
        <v>11590</v>
      </c>
      <c r="V126" s="37">
        <f>[3]SEB!R381</f>
        <v>1614</v>
      </c>
      <c r="W126" s="37">
        <f>[3]SEB!S381</f>
        <v>6</v>
      </c>
      <c r="X126" s="37">
        <f>[3]SEB!T381</f>
        <v>15</v>
      </c>
      <c r="Y126" s="37">
        <f>[3]SEB!U381</f>
        <v>233</v>
      </c>
      <c r="AA126" s="41">
        <f>A126</f>
        <v>2006</v>
      </c>
      <c r="AB126" s="39">
        <f>B126</f>
        <v>4</v>
      </c>
      <c r="AC126" s="37">
        <f>SUM(AD126:AH126)</f>
        <v>1595381</v>
      </c>
      <c r="AD126" s="37">
        <f t="shared" si="92"/>
        <v>1409080</v>
      </c>
      <c r="AE126" s="37">
        <f t="shared" ref="AE126:AH127" si="97">E126-V126</f>
        <v>160975</v>
      </c>
      <c r="AF126" s="37">
        <f t="shared" si="97"/>
        <v>2698</v>
      </c>
      <c r="AG126" s="37">
        <f t="shared" si="97"/>
        <v>1741</v>
      </c>
      <c r="AH126" s="37">
        <f t="shared" si="97"/>
        <v>20887</v>
      </c>
      <c r="AJ126" s="41">
        <f t="shared" si="50"/>
        <v>2006</v>
      </c>
      <c r="AK126" s="41">
        <f t="shared" si="51"/>
        <v>4</v>
      </c>
      <c r="AL126" s="90"/>
      <c r="AM126" s="91"/>
      <c r="AN126" s="92"/>
      <c r="AO126" s="92"/>
      <c r="AP126" s="92"/>
      <c r="AQ126" s="92"/>
      <c r="AR126" s="92"/>
      <c r="AS126" s="93"/>
      <c r="AT126" s="93"/>
      <c r="AX126" s="40"/>
      <c r="AY126" s="88">
        <v>2006</v>
      </c>
      <c r="AZ126" s="88">
        <v>4</v>
      </c>
      <c r="BA126" s="68">
        <f t="shared" si="41"/>
        <v>1607083</v>
      </c>
      <c r="BQ126" s="64">
        <v>2006</v>
      </c>
      <c r="BR126" s="64" t="str">
        <f t="shared" si="52"/>
        <v>Apr</v>
      </c>
      <c r="BS126" s="68">
        <f t="shared" si="42"/>
        <v>1420670</v>
      </c>
      <c r="CI126" s="64">
        <v>2006</v>
      </c>
      <c r="CJ126" s="64">
        <v>4</v>
      </c>
      <c r="CK126" s="68">
        <f t="shared" si="43"/>
        <v>56168</v>
      </c>
      <c r="DA126" s="64">
        <v>2006</v>
      </c>
      <c r="DB126" s="64">
        <v>4</v>
      </c>
      <c r="DC126" s="68">
        <f>[4]ssr!$I103</f>
        <v>10265</v>
      </c>
    </row>
    <row r="127" spans="1:107" s="30" customFormat="1">
      <c r="A127" s="64">
        <v>2006</v>
      </c>
      <c r="B127" s="64">
        <f t="shared" si="94"/>
        <v>5</v>
      </c>
      <c r="C127" s="69">
        <f>SUM(D127:H127)</f>
        <v>1608994</v>
      </c>
      <c r="D127" s="69">
        <f>[2]RC!$E165</f>
        <v>1421007</v>
      </c>
      <c r="E127" s="69">
        <f>[2]CC!$E165</f>
        <v>162305</v>
      </c>
      <c r="F127" s="69">
        <f>[2]IC!$E165</f>
        <v>2714</v>
      </c>
      <c r="G127" s="69">
        <f>[2]SHL!$E165</f>
        <v>1765</v>
      </c>
      <c r="H127" s="69">
        <f>[2]SPA!$E165</f>
        <v>21203</v>
      </c>
      <c r="I127" s="153">
        <f>[4]ssr!$D104</f>
        <v>57194</v>
      </c>
      <c r="J127" s="49"/>
      <c r="K127" s="29"/>
      <c r="L127" s="29"/>
      <c r="M127" s="49"/>
      <c r="N127" s="29"/>
      <c r="O127" s="29"/>
      <c r="R127" s="36">
        <f>A127</f>
        <v>2006</v>
      </c>
      <c r="S127" s="36">
        <f>B127</f>
        <v>5</v>
      </c>
      <c r="T127" s="37">
        <f t="shared" si="91"/>
        <v>14205</v>
      </c>
      <c r="U127" s="37">
        <f>[3]SEB!Q382</f>
        <v>12164</v>
      </c>
      <c r="V127" s="37">
        <f>[3]SEB!R382</f>
        <v>1743</v>
      </c>
      <c r="W127" s="37">
        <f>[3]SEB!S382</f>
        <v>5</v>
      </c>
      <c r="X127" s="37">
        <f>[3]SEB!T382</f>
        <v>15</v>
      </c>
      <c r="Y127" s="37">
        <f>[3]SEB!U382</f>
        <v>278</v>
      </c>
      <c r="AA127" s="41">
        <f>A127</f>
        <v>2006</v>
      </c>
      <c r="AB127" s="39">
        <f>B127</f>
        <v>5</v>
      </c>
      <c r="AC127" s="37">
        <f>SUM(AD127:AH127)</f>
        <v>1594789</v>
      </c>
      <c r="AD127" s="37">
        <f t="shared" si="92"/>
        <v>1408843</v>
      </c>
      <c r="AE127" s="37">
        <f t="shared" si="97"/>
        <v>160562</v>
      </c>
      <c r="AF127" s="37">
        <f t="shared" si="97"/>
        <v>2709</v>
      </c>
      <c r="AG127" s="37">
        <f t="shared" si="97"/>
        <v>1750</v>
      </c>
      <c r="AH127" s="37">
        <f t="shared" si="97"/>
        <v>20925</v>
      </c>
      <c r="AJ127" s="41">
        <f t="shared" si="50"/>
        <v>2006</v>
      </c>
      <c r="AK127" s="41">
        <f t="shared" si="51"/>
        <v>5</v>
      </c>
      <c r="AL127" s="90"/>
      <c r="AM127" s="91"/>
      <c r="AN127" s="92"/>
      <c r="AO127" s="92"/>
      <c r="AP127" s="92"/>
      <c r="AQ127" s="92"/>
      <c r="AR127" s="92"/>
      <c r="AS127" s="93"/>
      <c r="AT127" s="93"/>
      <c r="AX127" s="40"/>
      <c r="AY127" s="64">
        <v>2006</v>
      </c>
      <c r="AZ127" s="64">
        <v>5</v>
      </c>
      <c r="BA127" s="68">
        <f t="shared" si="41"/>
        <v>1607229</v>
      </c>
      <c r="BQ127" s="64">
        <v>2006</v>
      </c>
      <c r="BR127" s="64" t="str">
        <f t="shared" si="52"/>
        <v>May</v>
      </c>
      <c r="BS127" s="68">
        <f t="shared" si="42"/>
        <v>1421007</v>
      </c>
      <c r="CI127" s="64">
        <v>2006</v>
      </c>
      <c r="CJ127" s="64">
        <v>5</v>
      </c>
      <c r="CK127" s="68">
        <f t="shared" si="43"/>
        <v>57194</v>
      </c>
      <c r="DA127" s="64">
        <v>2006</v>
      </c>
      <c r="DB127" s="64">
        <v>5</v>
      </c>
      <c r="DC127" s="68">
        <f>[4]ssr!$I104</f>
        <v>22993</v>
      </c>
    </row>
    <row r="128" spans="1:107" s="30" customFormat="1">
      <c r="A128" s="88">
        <v>2006</v>
      </c>
      <c r="B128" s="88">
        <f t="shared" si="94"/>
        <v>6</v>
      </c>
      <c r="C128" s="69">
        <f t="shared" ref="C128:C137" si="98">SUM(D128:H128)</f>
        <v>1609548</v>
      </c>
      <c r="D128" s="69">
        <f>[2]RC!$E166</f>
        <v>1421610</v>
      </c>
      <c r="E128" s="69">
        <f>[2]CC!$E166</f>
        <v>162280</v>
      </c>
      <c r="F128" s="69">
        <f>[2]IC!$E166</f>
        <v>2701</v>
      </c>
      <c r="G128" s="69">
        <f>[2]SHL!$E166</f>
        <v>1747</v>
      </c>
      <c r="H128" s="69">
        <f>[2]SPA!$E166</f>
        <v>21210</v>
      </c>
      <c r="I128" s="153">
        <f>[4]ssr!$D105</f>
        <v>58159</v>
      </c>
      <c r="J128" s="49"/>
      <c r="K128" s="29"/>
      <c r="L128" s="29"/>
      <c r="M128" s="49"/>
      <c r="N128" s="29"/>
      <c r="O128" s="29"/>
      <c r="R128" s="36">
        <f t="shared" ref="R128:R137" si="99">A128</f>
        <v>2006</v>
      </c>
      <c r="S128" s="36">
        <f t="shared" ref="S128:S137" si="100">B128</f>
        <v>6</v>
      </c>
      <c r="T128" s="37">
        <f t="shared" ref="T128:T137" si="101">SUM(U128:Y128)</f>
        <v>14153</v>
      </c>
      <c r="U128" s="37">
        <f>[3]SEB!Q383</f>
        <v>12105</v>
      </c>
      <c r="V128" s="37">
        <f>[3]SEB!R383</f>
        <v>1746</v>
      </c>
      <c r="W128" s="37">
        <f>[3]SEB!S383</f>
        <v>5</v>
      </c>
      <c r="X128" s="37">
        <f>[3]SEB!T383</f>
        <v>15</v>
      </c>
      <c r="Y128" s="37">
        <f>[3]SEB!U383</f>
        <v>282</v>
      </c>
      <c r="AA128" s="41">
        <f t="shared" ref="AA128:AA137" si="102">A128</f>
        <v>2006</v>
      </c>
      <c r="AB128" s="39">
        <f t="shared" ref="AB128:AB137" si="103">B128</f>
        <v>6</v>
      </c>
      <c r="AC128" s="37">
        <f t="shared" ref="AC128:AC137" si="104">SUM(AD128:AH128)</f>
        <v>1595395</v>
      </c>
      <c r="AD128" s="37">
        <f t="shared" ref="AD128:AD137" si="105">D128-U128</f>
        <v>1409505</v>
      </c>
      <c r="AE128" s="37">
        <f t="shared" ref="AE128:AE137" si="106">E128-V128</f>
        <v>160534</v>
      </c>
      <c r="AF128" s="37">
        <f t="shared" ref="AF128:AF137" si="107">F128-W128</f>
        <v>2696</v>
      </c>
      <c r="AG128" s="37">
        <f t="shared" ref="AG128:AG137" si="108">G128-X128</f>
        <v>1732</v>
      </c>
      <c r="AH128" s="37">
        <f t="shared" ref="AH128:AH137" si="109">H128-Y128</f>
        <v>20928</v>
      </c>
      <c r="AJ128" s="41">
        <f t="shared" si="50"/>
        <v>2006</v>
      </c>
      <c r="AK128" s="41">
        <f t="shared" si="51"/>
        <v>6</v>
      </c>
      <c r="AL128" s="90"/>
      <c r="AM128" s="91"/>
      <c r="AN128" s="92"/>
      <c r="AO128" s="92"/>
      <c r="AP128" s="92"/>
      <c r="AQ128" s="92"/>
      <c r="AR128" s="92"/>
      <c r="AS128" s="93"/>
      <c r="AT128" s="93"/>
      <c r="AX128" s="40"/>
      <c r="AY128" s="64">
        <v>2006</v>
      </c>
      <c r="AZ128" s="64">
        <v>6</v>
      </c>
      <c r="BA128" s="68">
        <f t="shared" si="41"/>
        <v>1607801</v>
      </c>
      <c r="BQ128" s="64">
        <v>2006</v>
      </c>
      <c r="BR128" s="64" t="str">
        <f t="shared" si="52"/>
        <v>Jun</v>
      </c>
      <c r="BS128" s="68">
        <f t="shared" si="42"/>
        <v>1421610</v>
      </c>
      <c r="CI128" s="64">
        <v>2006</v>
      </c>
      <c r="CJ128" s="64">
        <v>6</v>
      </c>
      <c r="CK128" s="68">
        <f t="shared" si="43"/>
        <v>58159</v>
      </c>
      <c r="DA128" s="64">
        <v>2006</v>
      </c>
      <c r="DB128" s="64">
        <v>6</v>
      </c>
      <c r="DC128" s="68">
        <f>[4]ssr!$I105</f>
        <v>34188</v>
      </c>
    </row>
    <row r="129" spans="1:107" s="30" customFormat="1">
      <c r="A129" s="88">
        <v>2006</v>
      </c>
      <c r="B129" s="88">
        <f t="shared" si="94"/>
        <v>7</v>
      </c>
      <c r="C129" s="69">
        <f t="shared" si="98"/>
        <v>1613491</v>
      </c>
      <c r="D129" s="69">
        <f>[2]RC!$E167</f>
        <v>1425229</v>
      </c>
      <c r="E129" s="69">
        <f>[2]CC!$E167</f>
        <v>162512</v>
      </c>
      <c r="F129" s="69">
        <f>[2]IC!$E167</f>
        <v>2698</v>
      </c>
      <c r="G129" s="69">
        <f>[2]SHL!$E167</f>
        <v>1747</v>
      </c>
      <c r="H129" s="69">
        <f>[2]SPA!$E167</f>
        <v>21305</v>
      </c>
      <c r="I129" s="153">
        <f>[4]ssr!$D106</f>
        <v>54786</v>
      </c>
      <c r="J129" s="49"/>
      <c r="K129" s="29"/>
      <c r="L129" s="29"/>
      <c r="M129" s="49"/>
      <c r="N129" s="29"/>
      <c r="O129" s="29"/>
      <c r="R129" s="36">
        <f t="shared" si="99"/>
        <v>2006</v>
      </c>
      <c r="S129" s="36">
        <f t="shared" si="100"/>
        <v>7</v>
      </c>
      <c r="T129" s="37">
        <f t="shared" si="101"/>
        <v>14190</v>
      </c>
      <c r="U129" s="37">
        <f>[3]SEB!Q384</f>
        <v>12117</v>
      </c>
      <c r="V129" s="37">
        <f>[3]SEB!R384</f>
        <v>1771</v>
      </c>
      <c r="W129" s="37">
        <f>[3]SEB!S384</f>
        <v>5</v>
      </c>
      <c r="X129" s="37">
        <f>[3]SEB!T384</f>
        <v>15</v>
      </c>
      <c r="Y129" s="37">
        <f>[3]SEB!U384</f>
        <v>282</v>
      </c>
      <c r="AA129" s="41">
        <f t="shared" si="102"/>
        <v>2006</v>
      </c>
      <c r="AB129" s="39">
        <f t="shared" si="103"/>
        <v>7</v>
      </c>
      <c r="AC129" s="37">
        <f t="shared" si="104"/>
        <v>1599301</v>
      </c>
      <c r="AD129" s="37">
        <f t="shared" si="105"/>
        <v>1413112</v>
      </c>
      <c r="AE129" s="37">
        <f t="shared" si="106"/>
        <v>160741</v>
      </c>
      <c r="AF129" s="37">
        <f t="shared" si="107"/>
        <v>2693</v>
      </c>
      <c r="AG129" s="37">
        <f t="shared" si="108"/>
        <v>1732</v>
      </c>
      <c r="AH129" s="37">
        <f t="shared" si="109"/>
        <v>21023</v>
      </c>
      <c r="AJ129" s="41">
        <f t="shared" si="50"/>
        <v>2006</v>
      </c>
      <c r="AK129" s="41">
        <f t="shared" si="51"/>
        <v>7</v>
      </c>
      <c r="AL129" s="90"/>
      <c r="AM129" s="91"/>
      <c r="AN129" s="92"/>
      <c r="AO129" s="92"/>
      <c r="AP129" s="92"/>
      <c r="AQ129" s="92"/>
      <c r="AR129" s="92"/>
      <c r="AS129" s="93"/>
      <c r="AT129" s="93"/>
      <c r="AX129" s="40"/>
      <c r="AY129" s="64">
        <v>2006</v>
      </c>
      <c r="AZ129" s="64">
        <v>7</v>
      </c>
      <c r="BA129" s="68">
        <f t="shared" si="41"/>
        <v>1611744</v>
      </c>
      <c r="BQ129" s="64">
        <v>2006</v>
      </c>
      <c r="BR129" s="64" t="str">
        <f t="shared" si="52"/>
        <v>Jul</v>
      </c>
      <c r="BS129" s="68">
        <f t="shared" si="42"/>
        <v>1425229</v>
      </c>
      <c r="CI129" s="64">
        <v>2006</v>
      </c>
      <c r="CJ129" s="64">
        <v>7</v>
      </c>
      <c r="CK129" s="68">
        <f t="shared" si="43"/>
        <v>54786</v>
      </c>
      <c r="DA129" s="64">
        <v>2006</v>
      </c>
      <c r="DB129" s="64">
        <v>7</v>
      </c>
      <c r="DC129" s="68">
        <f>[4]ssr!$I106</f>
        <v>34654</v>
      </c>
    </row>
    <row r="130" spans="1:107" s="30" customFormat="1">
      <c r="A130" s="88">
        <v>2006</v>
      </c>
      <c r="B130" s="88">
        <f t="shared" si="94"/>
        <v>8</v>
      </c>
      <c r="C130" s="69">
        <f t="shared" si="98"/>
        <v>1616132</v>
      </c>
      <c r="D130" s="69">
        <f>[2]RC!$E168</f>
        <v>1427208</v>
      </c>
      <c r="E130" s="69">
        <f>[2]CC!$E168</f>
        <v>162999</v>
      </c>
      <c r="F130" s="69">
        <f>[2]IC!$E168</f>
        <v>2685</v>
      </c>
      <c r="G130" s="69">
        <f>[2]SHL!$E168</f>
        <v>1743</v>
      </c>
      <c r="H130" s="69">
        <f>[2]SPA!$E168</f>
        <v>21497</v>
      </c>
      <c r="I130" s="153">
        <f>[4]ssr!$D107</f>
        <v>60968</v>
      </c>
      <c r="J130" s="49"/>
      <c r="K130" s="29"/>
      <c r="L130" s="29"/>
      <c r="M130" s="49"/>
      <c r="N130" s="29"/>
      <c r="O130" s="29"/>
      <c r="R130" s="36">
        <f t="shared" si="99"/>
        <v>2006</v>
      </c>
      <c r="S130" s="36">
        <f t="shared" si="100"/>
        <v>8</v>
      </c>
      <c r="T130" s="37">
        <f t="shared" si="101"/>
        <v>14167</v>
      </c>
      <c r="U130" s="37">
        <f>[3]SEB!Q385</f>
        <v>12110</v>
      </c>
      <c r="V130" s="37">
        <f>[3]SEB!R385</f>
        <v>1757</v>
      </c>
      <c r="W130" s="37">
        <f>[3]SEB!S385</f>
        <v>5</v>
      </c>
      <c r="X130" s="37">
        <f>[3]SEB!T385</f>
        <v>15</v>
      </c>
      <c r="Y130" s="37">
        <f>[3]SEB!U385</f>
        <v>280</v>
      </c>
      <c r="AA130" s="41">
        <f t="shared" si="102"/>
        <v>2006</v>
      </c>
      <c r="AB130" s="39">
        <f t="shared" si="103"/>
        <v>8</v>
      </c>
      <c r="AC130" s="37">
        <f t="shared" si="104"/>
        <v>1601965</v>
      </c>
      <c r="AD130" s="37">
        <f t="shared" si="105"/>
        <v>1415098</v>
      </c>
      <c r="AE130" s="37">
        <f t="shared" si="106"/>
        <v>161242</v>
      </c>
      <c r="AF130" s="37">
        <f t="shared" si="107"/>
        <v>2680</v>
      </c>
      <c r="AG130" s="37">
        <f t="shared" si="108"/>
        <v>1728</v>
      </c>
      <c r="AH130" s="37">
        <f t="shared" si="109"/>
        <v>21217</v>
      </c>
      <c r="AJ130" s="41">
        <f t="shared" si="50"/>
        <v>2006</v>
      </c>
      <c r="AK130" s="41">
        <f t="shared" si="51"/>
        <v>8</v>
      </c>
      <c r="AL130" s="90"/>
      <c r="AM130" s="91"/>
      <c r="AN130" s="92"/>
      <c r="AO130" s="92"/>
      <c r="AP130" s="92"/>
      <c r="AQ130" s="92"/>
      <c r="AR130" s="92"/>
      <c r="AS130" s="93"/>
      <c r="AT130" s="93"/>
      <c r="AX130" s="40"/>
      <c r="AY130" s="64">
        <v>2006</v>
      </c>
      <c r="AZ130" s="64">
        <v>8</v>
      </c>
      <c r="BA130" s="68">
        <f t="shared" si="41"/>
        <v>1614389</v>
      </c>
      <c r="BQ130" s="64">
        <v>2006</v>
      </c>
      <c r="BR130" s="64" t="str">
        <f t="shared" si="52"/>
        <v>Aug</v>
      </c>
      <c r="BS130" s="68">
        <f t="shared" si="42"/>
        <v>1427208</v>
      </c>
      <c r="CI130" s="64">
        <v>2006</v>
      </c>
      <c r="CJ130" s="64">
        <v>8</v>
      </c>
      <c r="CK130" s="68">
        <f t="shared" si="43"/>
        <v>60968</v>
      </c>
      <c r="DA130" s="64">
        <v>2006</v>
      </c>
      <c r="DB130" s="64">
        <v>8</v>
      </c>
      <c r="DC130" s="68">
        <f>[4]ssr!$I107</f>
        <v>33277</v>
      </c>
    </row>
    <row r="131" spans="1:107" s="30" customFormat="1">
      <c r="A131" s="88">
        <v>2006</v>
      </c>
      <c r="B131" s="88">
        <f t="shared" si="94"/>
        <v>9</v>
      </c>
      <c r="C131" s="69">
        <f t="shared" si="98"/>
        <v>1617786</v>
      </c>
      <c r="D131" s="69">
        <f>[2]RC!$E169</f>
        <v>1429559</v>
      </c>
      <c r="E131" s="69">
        <f>[2]CC!$E169</f>
        <v>162259</v>
      </c>
      <c r="F131" s="69">
        <f>[2]IC!$E169</f>
        <v>2681</v>
      </c>
      <c r="G131" s="69">
        <f>[2]SHL!$E169</f>
        <v>1739</v>
      </c>
      <c r="H131" s="69">
        <f>[2]SPA!$E169</f>
        <v>21548</v>
      </c>
      <c r="I131" s="153">
        <f>[4]ssr!$D108</f>
        <v>58153</v>
      </c>
      <c r="J131" s="49"/>
      <c r="K131" s="29"/>
      <c r="L131" s="29"/>
      <c r="M131" s="49"/>
      <c r="N131" s="29"/>
      <c r="O131" s="29"/>
      <c r="R131" s="36">
        <f t="shared" si="99"/>
        <v>2006</v>
      </c>
      <c r="S131" s="36">
        <f t="shared" si="100"/>
        <v>9</v>
      </c>
      <c r="T131" s="37">
        <f t="shared" si="101"/>
        <v>14146</v>
      </c>
      <c r="U131" s="37">
        <f>[3]SEB!Q386</f>
        <v>12082</v>
      </c>
      <c r="V131" s="37">
        <f>[3]SEB!R386</f>
        <v>1763</v>
      </c>
      <c r="W131" s="37">
        <f>[3]SEB!S386</f>
        <v>5</v>
      </c>
      <c r="X131" s="37">
        <f>[3]SEB!T386</f>
        <v>15</v>
      </c>
      <c r="Y131" s="37">
        <f>[3]SEB!U386</f>
        <v>281</v>
      </c>
      <c r="AA131" s="41">
        <f t="shared" si="102"/>
        <v>2006</v>
      </c>
      <c r="AB131" s="39">
        <f t="shared" si="103"/>
        <v>9</v>
      </c>
      <c r="AC131" s="37">
        <f t="shared" si="104"/>
        <v>1603640</v>
      </c>
      <c r="AD131" s="37">
        <f t="shared" si="105"/>
        <v>1417477</v>
      </c>
      <c r="AE131" s="37">
        <f t="shared" si="106"/>
        <v>160496</v>
      </c>
      <c r="AF131" s="37">
        <f t="shared" si="107"/>
        <v>2676</v>
      </c>
      <c r="AG131" s="37">
        <f t="shared" si="108"/>
        <v>1724</v>
      </c>
      <c r="AH131" s="37">
        <f t="shared" si="109"/>
        <v>21267</v>
      </c>
      <c r="AJ131" s="41">
        <f t="shared" si="50"/>
        <v>2006</v>
      </c>
      <c r="AK131" s="41">
        <f t="shared" si="51"/>
        <v>9</v>
      </c>
      <c r="AL131" s="90"/>
      <c r="AM131" s="91"/>
      <c r="AN131" s="92"/>
      <c r="AO131" s="92"/>
      <c r="AP131" s="92"/>
      <c r="AQ131" s="92"/>
      <c r="AR131" s="92"/>
      <c r="AS131" s="93"/>
      <c r="AT131" s="93"/>
      <c r="AX131" s="40"/>
      <c r="AY131" s="64">
        <v>2006</v>
      </c>
      <c r="AZ131" s="64">
        <v>9</v>
      </c>
      <c r="BA131" s="68">
        <f t="shared" si="41"/>
        <v>1616047</v>
      </c>
      <c r="BQ131" s="64">
        <v>2006</v>
      </c>
      <c r="BR131" s="64" t="str">
        <f t="shared" si="52"/>
        <v>Sep</v>
      </c>
      <c r="BS131" s="68">
        <f t="shared" si="42"/>
        <v>1429559</v>
      </c>
      <c r="CI131" s="64">
        <v>2006</v>
      </c>
      <c r="CJ131" s="64">
        <v>9</v>
      </c>
      <c r="CK131" s="68">
        <f t="shared" si="43"/>
        <v>58153</v>
      </c>
      <c r="DA131" s="64">
        <v>2006</v>
      </c>
      <c r="DB131" s="64">
        <v>9</v>
      </c>
      <c r="DC131" s="68">
        <f>[4]ssr!$I108</f>
        <v>34755</v>
      </c>
    </row>
    <row r="132" spans="1:107" s="30" customFormat="1">
      <c r="A132" s="88">
        <v>2006</v>
      </c>
      <c r="B132" s="88">
        <f t="shared" si="94"/>
        <v>10</v>
      </c>
      <c r="C132" s="69">
        <f t="shared" si="98"/>
        <v>1620387</v>
      </c>
      <c r="D132" s="69">
        <f>[2]RC!$E170</f>
        <v>1431506</v>
      </c>
      <c r="E132" s="69">
        <f>[2]CC!$E170</f>
        <v>162817</v>
      </c>
      <c r="F132" s="69">
        <f>[2]IC!$E170</f>
        <v>2669</v>
      </c>
      <c r="G132" s="69">
        <f>[2]SHL!$E170</f>
        <v>1737</v>
      </c>
      <c r="H132" s="69">
        <f>[2]SPA!$E170</f>
        <v>21658</v>
      </c>
      <c r="I132" s="153">
        <f>[4]ssr!$D109</f>
        <v>53924</v>
      </c>
      <c r="J132" s="49"/>
      <c r="K132" s="29"/>
      <c r="L132" s="29"/>
      <c r="M132" s="49"/>
      <c r="N132" s="29"/>
      <c r="O132" s="29"/>
      <c r="R132" s="36">
        <f t="shared" si="99"/>
        <v>2006</v>
      </c>
      <c r="S132" s="36">
        <f t="shared" si="100"/>
        <v>10</v>
      </c>
      <c r="T132" s="37">
        <f t="shared" si="101"/>
        <v>14172</v>
      </c>
      <c r="U132" s="37">
        <f>[3]SEB!Q387</f>
        <v>12089</v>
      </c>
      <c r="V132" s="37">
        <f>[3]SEB!R387</f>
        <v>1782</v>
      </c>
      <c r="W132" s="37">
        <f>[3]SEB!S387</f>
        <v>5</v>
      </c>
      <c r="X132" s="37">
        <f>[3]SEB!T387</f>
        <v>15</v>
      </c>
      <c r="Y132" s="37">
        <f>[3]SEB!U387</f>
        <v>281</v>
      </c>
      <c r="AA132" s="41">
        <f t="shared" si="102"/>
        <v>2006</v>
      </c>
      <c r="AB132" s="39">
        <f t="shared" si="103"/>
        <v>10</v>
      </c>
      <c r="AC132" s="37">
        <f t="shared" si="104"/>
        <v>1606215</v>
      </c>
      <c r="AD132" s="37">
        <f t="shared" si="105"/>
        <v>1419417</v>
      </c>
      <c r="AE132" s="37">
        <f t="shared" si="106"/>
        <v>161035</v>
      </c>
      <c r="AF132" s="37">
        <f t="shared" si="107"/>
        <v>2664</v>
      </c>
      <c r="AG132" s="37">
        <f t="shared" si="108"/>
        <v>1722</v>
      </c>
      <c r="AH132" s="37">
        <f t="shared" si="109"/>
        <v>21377</v>
      </c>
      <c r="AJ132" s="41">
        <f t="shared" si="50"/>
        <v>2006</v>
      </c>
      <c r="AK132" s="41">
        <f t="shared" si="51"/>
        <v>10</v>
      </c>
      <c r="AL132" s="90"/>
      <c r="AM132" s="91"/>
      <c r="AN132" s="92"/>
      <c r="AO132" s="92"/>
      <c r="AP132" s="92"/>
      <c r="AQ132" s="92"/>
      <c r="AR132" s="92"/>
      <c r="AS132" s="93"/>
      <c r="AT132" s="93"/>
      <c r="AX132" s="40"/>
      <c r="AY132" s="64">
        <v>2006</v>
      </c>
      <c r="AZ132" s="64">
        <v>10</v>
      </c>
      <c r="BA132" s="68">
        <f t="shared" ref="BA132:BA195" si="110">SUM(D132:F132,H132)</f>
        <v>1618650</v>
      </c>
      <c r="BQ132" s="64">
        <v>2006</v>
      </c>
      <c r="BR132" s="64" t="str">
        <f t="shared" si="52"/>
        <v>Oct</v>
      </c>
      <c r="BS132" s="68">
        <f t="shared" ref="BS132:BS195" si="111">D132</f>
        <v>1431506</v>
      </c>
      <c r="CI132" s="64">
        <v>2006</v>
      </c>
      <c r="CJ132" s="64">
        <v>10</v>
      </c>
      <c r="CK132" s="68">
        <f t="shared" ref="CK132:CK195" si="112">I132</f>
        <v>53924</v>
      </c>
      <c r="DA132" s="64">
        <v>2006</v>
      </c>
      <c r="DB132" s="64">
        <v>10</v>
      </c>
      <c r="DC132" s="68">
        <f>[4]ssr!$I109</f>
        <v>35235</v>
      </c>
    </row>
    <row r="133" spans="1:107" s="30" customFormat="1">
      <c r="A133" s="88">
        <v>2006</v>
      </c>
      <c r="B133" s="88">
        <f t="shared" si="94"/>
        <v>11</v>
      </c>
      <c r="C133" s="69">
        <f t="shared" si="98"/>
        <v>1624786</v>
      </c>
      <c r="D133" s="69">
        <f>[2]RC!$E171</f>
        <v>1436086</v>
      </c>
      <c r="E133" s="69">
        <f>[2]CC!$E171</f>
        <v>162599</v>
      </c>
      <c r="F133" s="69">
        <f>[2]IC!$E171</f>
        <v>2675</v>
      </c>
      <c r="G133" s="69">
        <f>[2]SHL!$E171</f>
        <v>1729</v>
      </c>
      <c r="H133" s="69">
        <f>[2]SPA!$E171</f>
        <v>21697</v>
      </c>
      <c r="I133" s="153">
        <f>[4]ssr!$D110</f>
        <v>61173</v>
      </c>
      <c r="J133" s="49"/>
      <c r="K133" s="29"/>
      <c r="L133" s="29"/>
      <c r="M133" s="49"/>
      <c r="N133" s="29"/>
      <c r="O133" s="29"/>
      <c r="R133" s="36">
        <f t="shared" si="99"/>
        <v>2006</v>
      </c>
      <c r="S133" s="36">
        <f t="shared" si="100"/>
        <v>11</v>
      </c>
      <c r="T133" s="37">
        <f t="shared" si="101"/>
        <v>14298</v>
      </c>
      <c r="U133" s="37">
        <f>[3]SEB!Q388</f>
        <v>12238</v>
      </c>
      <c r="V133" s="37">
        <f>[3]SEB!R388</f>
        <v>1758</v>
      </c>
      <c r="W133" s="37">
        <f>[3]SEB!S388</f>
        <v>5</v>
      </c>
      <c r="X133" s="37">
        <f>[3]SEB!T388</f>
        <v>15</v>
      </c>
      <c r="Y133" s="37">
        <f>[3]SEB!U388</f>
        <v>282</v>
      </c>
      <c r="AA133" s="41">
        <f t="shared" si="102"/>
        <v>2006</v>
      </c>
      <c r="AB133" s="39">
        <f t="shared" si="103"/>
        <v>11</v>
      </c>
      <c r="AC133" s="37">
        <f t="shared" si="104"/>
        <v>1610488</v>
      </c>
      <c r="AD133" s="37">
        <f t="shared" si="105"/>
        <v>1423848</v>
      </c>
      <c r="AE133" s="37">
        <f t="shared" si="106"/>
        <v>160841</v>
      </c>
      <c r="AF133" s="37">
        <f t="shared" si="107"/>
        <v>2670</v>
      </c>
      <c r="AG133" s="37">
        <f t="shared" si="108"/>
        <v>1714</v>
      </c>
      <c r="AH133" s="37">
        <f t="shared" si="109"/>
        <v>21415</v>
      </c>
      <c r="AJ133" s="41">
        <f t="shared" si="50"/>
        <v>2006</v>
      </c>
      <c r="AK133" s="41">
        <f t="shared" si="51"/>
        <v>11</v>
      </c>
      <c r="AL133" s="90"/>
      <c r="AM133" s="91"/>
      <c r="AN133" s="92"/>
      <c r="AO133" s="92"/>
      <c r="AP133" s="92"/>
      <c r="AQ133" s="92"/>
      <c r="AR133" s="92"/>
      <c r="AS133" s="93"/>
      <c r="AT133" s="93"/>
      <c r="AX133" s="40"/>
      <c r="AY133" s="64">
        <v>2006</v>
      </c>
      <c r="AZ133" s="64">
        <v>11</v>
      </c>
      <c r="BA133" s="68">
        <f t="shared" si="110"/>
        <v>1623057</v>
      </c>
      <c r="BQ133" s="64">
        <v>2006</v>
      </c>
      <c r="BR133" s="64" t="str">
        <f t="shared" si="52"/>
        <v>Nov</v>
      </c>
      <c r="BS133" s="68">
        <f t="shared" si="111"/>
        <v>1436086</v>
      </c>
      <c r="CI133" s="117">
        <v>2006</v>
      </c>
      <c r="CJ133" s="117">
        <v>11</v>
      </c>
      <c r="CK133" s="68">
        <f t="shared" si="112"/>
        <v>61173</v>
      </c>
      <c r="DA133" s="64">
        <v>2006</v>
      </c>
      <c r="DB133" s="64">
        <v>11</v>
      </c>
      <c r="DC133" s="68">
        <f>[4]ssr!$I110</f>
        <v>29078</v>
      </c>
    </row>
    <row r="134" spans="1:107" s="30" customFormat="1">
      <c r="A134" s="131">
        <v>2006</v>
      </c>
      <c r="B134" s="131">
        <f t="shared" si="94"/>
        <v>12</v>
      </c>
      <c r="C134" s="106">
        <f t="shared" si="98"/>
        <v>1628152</v>
      </c>
      <c r="D134" s="106">
        <f>[2]RC!$E172</f>
        <v>1439559</v>
      </c>
      <c r="E134" s="106">
        <f>[2]CC!$E172</f>
        <v>162327</v>
      </c>
      <c r="F134" s="106">
        <f>[2]IC!$E172</f>
        <v>2696</v>
      </c>
      <c r="G134" s="106">
        <f>[2]SHL!$E172</f>
        <v>1722</v>
      </c>
      <c r="H134" s="106">
        <f>[2]SPA!$E172</f>
        <v>21848</v>
      </c>
      <c r="I134" s="154">
        <f>[4]ssr!$D111</f>
        <v>58980</v>
      </c>
      <c r="J134" s="105">
        <f>AVERAGE(D123:D134)/AVERAGE(D111:D122)-1</f>
        <v>2.3844969889134759E-2</v>
      </c>
      <c r="K134" s="105">
        <f>AVERAGE(E123:E134)/AVERAGE(E111:E122)-1</f>
        <v>1.1244569118983527E-2</v>
      </c>
      <c r="L134" s="105">
        <f>AVERAGE(F123:F134)/AVERAGE(F111:F122)-1</f>
        <v>-2.4374440776278039E-3</v>
      </c>
      <c r="M134" s="105">
        <f>AVERAGE(G123:G134)/AVERAGE(G111:G122)-1</f>
        <v>-2.6650571083666086E-2</v>
      </c>
      <c r="N134" s="105">
        <f>AVERAGE(H123:H134)/AVERAGE(H111:H122)-1</f>
        <v>2.5026777292855629E-2</v>
      </c>
      <c r="O134" s="29"/>
      <c r="R134" s="36">
        <f t="shared" si="99"/>
        <v>2006</v>
      </c>
      <c r="S134" s="36">
        <f t="shared" si="100"/>
        <v>12</v>
      </c>
      <c r="T134" s="37">
        <f t="shared" si="101"/>
        <v>14399</v>
      </c>
      <c r="U134" s="37">
        <f>[3]SEB!Q389</f>
        <v>12329</v>
      </c>
      <c r="V134" s="37">
        <f>[3]SEB!R389</f>
        <v>1769</v>
      </c>
      <c r="W134" s="37">
        <f>[3]SEB!S389</f>
        <v>5</v>
      </c>
      <c r="X134" s="37">
        <f>[3]SEB!T389</f>
        <v>15</v>
      </c>
      <c r="Y134" s="37">
        <f>[3]SEB!U389</f>
        <v>281</v>
      </c>
      <c r="AA134" s="41">
        <f t="shared" si="102"/>
        <v>2006</v>
      </c>
      <c r="AB134" s="39">
        <f t="shared" si="103"/>
        <v>12</v>
      </c>
      <c r="AC134" s="37">
        <f t="shared" si="104"/>
        <v>1613753</v>
      </c>
      <c r="AD134" s="37">
        <f t="shared" si="105"/>
        <v>1427230</v>
      </c>
      <c r="AE134" s="37">
        <f t="shared" si="106"/>
        <v>160558</v>
      </c>
      <c r="AF134" s="37">
        <f t="shared" si="107"/>
        <v>2691</v>
      </c>
      <c r="AG134" s="37">
        <f t="shared" si="108"/>
        <v>1707</v>
      </c>
      <c r="AH134" s="37">
        <f t="shared" si="109"/>
        <v>21567</v>
      </c>
      <c r="AJ134" s="41">
        <f t="shared" si="50"/>
        <v>2006</v>
      </c>
      <c r="AK134" s="41">
        <f t="shared" si="51"/>
        <v>12</v>
      </c>
      <c r="AL134" s="90"/>
      <c r="AM134" s="91"/>
      <c r="AN134" s="92"/>
      <c r="AO134" s="92"/>
      <c r="AP134" s="92"/>
      <c r="AQ134" s="92"/>
      <c r="AR134" s="92"/>
      <c r="AS134" s="93"/>
      <c r="AT134" s="93"/>
      <c r="AX134" s="40"/>
      <c r="AY134" s="64">
        <v>2006</v>
      </c>
      <c r="AZ134" s="64">
        <v>12</v>
      </c>
      <c r="BA134" s="68">
        <f t="shared" si="110"/>
        <v>1626430</v>
      </c>
      <c r="BQ134" s="64">
        <v>2006</v>
      </c>
      <c r="BR134" s="64" t="str">
        <f t="shared" si="52"/>
        <v>Dec</v>
      </c>
      <c r="BS134" s="68">
        <f t="shared" si="111"/>
        <v>1439559</v>
      </c>
      <c r="CI134" s="117">
        <v>2006</v>
      </c>
      <c r="CJ134" s="117">
        <v>12</v>
      </c>
      <c r="CK134" s="68">
        <f t="shared" si="112"/>
        <v>58980</v>
      </c>
      <c r="DA134" s="64">
        <v>2006</v>
      </c>
      <c r="DB134" s="64">
        <v>12</v>
      </c>
      <c r="DC134" s="68">
        <f>[4]ssr!$I111</f>
        <v>19704</v>
      </c>
    </row>
    <row r="135" spans="1:107" s="30" customFormat="1">
      <c r="A135" s="88">
        <f>A123+1</f>
        <v>2007</v>
      </c>
      <c r="B135" s="88">
        <f t="shared" si="94"/>
        <v>1</v>
      </c>
      <c r="C135" s="69">
        <f t="shared" si="98"/>
        <v>1631894</v>
      </c>
      <c r="D135" s="69">
        <f>[2]RC!$E173</f>
        <v>1443366</v>
      </c>
      <c r="E135" s="69">
        <f>[2]CC!$E173</f>
        <v>162238</v>
      </c>
      <c r="F135" s="69">
        <f>[2]IC!$E173</f>
        <v>2691</v>
      </c>
      <c r="G135" s="69">
        <f>[2]SHL!$E173</f>
        <v>1715</v>
      </c>
      <c r="H135" s="69">
        <f>[2]SPA!$E173</f>
        <v>21884</v>
      </c>
      <c r="I135" s="153">
        <f>[4]ssr!$D112</f>
        <v>54801</v>
      </c>
      <c r="J135" s="49"/>
      <c r="K135" s="29"/>
      <c r="L135" s="29"/>
      <c r="M135" s="49"/>
      <c r="N135" s="29"/>
      <c r="O135" s="29"/>
      <c r="P135" s="82"/>
      <c r="R135" s="36">
        <f t="shared" si="99"/>
        <v>2007</v>
      </c>
      <c r="S135" s="36">
        <f t="shared" si="100"/>
        <v>1</v>
      </c>
      <c r="T135" s="37">
        <f t="shared" si="101"/>
        <v>14467</v>
      </c>
      <c r="U135" s="37">
        <f>[3]SEB!Q390</f>
        <v>12391</v>
      </c>
      <c r="V135" s="37">
        <f>[3]SEB!R390</f>
        <v>1768</v>
      </c>
      <c r="W135" s="37">
        <f>[3]SEB!S390</f>
        <v>5</v>
      </c>
      <c r="X135" s="37">
        <f>[3]SEB!T390</f>
        <v>15</v>
      </c>
      <c r="Y135" s="37">
        <f>[3]SEB!U390</f>
        <v>288</v>
      </c>
      <c r="AA135" s="41">
        <f t="shared" si="102"/>
        <v>2007</v>
      </c>
      <c r="AB135" s="39">
        <f t="shared" si="103"/>
        <v>1</v>
      </c>
      <c r="AC135" s="37">
        <f t="shared" si="104"/>
        <v>1617427</v>
      </c>
      <c r="AD135" s="37">
        <f t="shared" si="105"/>
        <v>1430975</v>
      </c>
      <c r="AE135" s="37">
        <f t="shared" si="106"/>
        <v>160470</v>
      </c>
      <c r="AF135" s="37">
        <f t="shared" si="107"/>
        <v>2686</v>
      </c>
      <c r="AG135" s="37">
        <f t="shared" si="108"/>
        <v>1700</v>
      </c>
      <c r="AH135" s="37">
        <f t="shared" si="109"/>
        <v>21596</v>
      </c>
      <c r="AJ135" s="41">
        <f t="shared" si="50"/>
        <v>2007</v>
      </c>
      <c r="AK135" s="41">
        <f t="shared" si="51"/>
        <v>1</v>
      </c>
      <c r="AL135" s="90"/>
      <c r="AM135" s="91"/>
      <c r="AN135" s="92"/>
      <c r="AO135" s="92"/>
      <c r="AP135" s="92"/>
      <c r="AQ135" s="92"/>
      <c r="AR135" s="92"/>
      <c r="AS135" s="93"/>
      <c r="AT135" s="93"/>
      <c r="AX135" s="40"/>
      <c r="AY135" s="64">
        <v>2007</v>
      </c>
      <c r="AZ135" s="64">
        <v>1</v>
      </c>
      <c r="BA135" s="68">
        <f t="shared" si="110"/>
        <v>1630179</v>
      </c>
      <c r="BQ135" s="64">
        <v>2007</v>
      </c>
      <c r="BR135" s="64" t="str">
        <f t="shared" si="52"/>
        <v>Jan</v>
      </c>
      <c r="BS135" s="68">
        <f t="shared" si="111"/>
        <v>1443366</v>
      </c>
      <c r="CI135" s="117">
        <v>2007</v>
      </c>
      <c r="CJ135" s="117">
        <v>1</v>
      </c>
      <c r="CK135" s="68">
        <f t="shared" si="112"/>
        <v>54801</v>
      </c>
      <c r="DA135" s="64">
        <v>2007</v>
      </c>
      <c r="DB135" s="64">
        <v>1</v>
      </c>
      <c r="DC135" s="68">
        <f>[4]ssr!$I112</f>
        <v>15044</v>
      </c>
    </row>
    <row r="136" spans="1:107" s="30" customFormat="1">
      <c r="A136" s="88">
        <f t="shared" ref="A136:A200" si="113">A124+1</f>
        <v>2007</v>
      </c>
      <c r="B136" s="88">
        <f t="shared" si="94"/>
        <v>2</v>
      </c>
      <c r="C136" s="69">
        <f t="shared" si="98"/>
        <v>1635360</v>
      </c>
      <c r="D136" s="69">
        <f>[2]RC!$E174</f>
        <v>1446822</v>
      </c>
      <c r="E136" s="69">
        <f>[2]CC!$E174</f>
        <v>162188</v>
      </c>
      <c r="F136" s="69">
        <f>[2]IC!$E174</f>
        <v>2676</v>
      </c>
      <c r="G136" s="69">
        <f>[2]SHL!$E174</f>
        <v>1713</v>
      </c>
      <c r="H136" s="69">
        <f>[2]SPA!$E174</f>
        <v>21961</v>
      </c>
      <c r="I136" s="153">
        <f>[4]ssr!$D113</f>
        <v>56743</v>
      </c>
      <c r="J136" s="49"/>
      <c r="K136" s="29"/>
      <c r="L136" s="29"/>
      <c r="M136" s="49"/>
      <c r="N136" s="29"/>
      <c r="O136" s="29"/>
      <c r="P136" s="29"/>
      <c r="R136" s="36">
        <f t="shared" si="99"/>
        <v>2007</v>
      </c>
      <c r="S136" s="36">
        <f t="shared" si="100"/>
        <v>2</v>
      </c>
      <c r="T136" s="37">
        <f t="shared" si="101"/>
        <v>14491</v>
      </c>
      <c r="U136" s="37">
        <f>[3]SEB!Q391</f>
        <v>12430</v>
      </c>
      <c r="V136" s="37">
        <f>[3]SEB!R391</f>
        <v>1757</v>
      </c>
      <c r="W136" s="37">
        <f>[3]SEB!S391</f>
        <v>5</v>
      </c>
      <c r="X136" s="37">
        <f>[3]SEB!T391</f>
        <v>15</v>
      </c>
      <c r="Y136" s="37">
        <f>[3]SEB!U391</f>
        <v>284</v>
      </c>
      <c r="AA136" s="41">
        <f t="shared" si="102"/>
        <v>2007</v>
      </c>
      <c r="AB136" s="39">
        <f t="shared" si="103"/>
        <v>2</v>
      </c>
      <c r="AC136" s="37">
        <f t="shared" si="104"/>
        <v>1620869</v>
      </c>
      <c r="AD136" s="37">
        <f t="shared" si="105"/>
        <v>1434392</v>
      </c>
      <c r="AE136" s="37">
        <f t="shared" si="106"/>
        <v>160431</v>
      </c>
      <c r="AF136" s="37">
        <f t="shared" si="107"/>
        <v>2671</v>
      </c>
      <c r="AG136" s="37">
        <f t="shared" si="108"/>
        <v>1698</v>
      </c>
      <c r="AH136" s="37">
        <f t="shared" si="109"/>
        <v>21677</v>
      </c>
      <c r="AJ136" s="41">
        <f t="shared" si="50"/>
        <v>2007</v>
      </c>
      <c r="AK136" s="41">
        <f t="shared" si="51"/>
        <v>2</v>
      </c>
      <c r="AL136" s="90"/>
      <c r="AM136" s="91"/>
      <c r="AN136" s="92"/>
      <c r="AO136" s="92"/>
      <c r="AP136" s="92"/>
      <c r="AQ136" s="92"/>
      <c r="AR136" s="92"/>
      <c r="AS136" s="93"/>
      <c r="AT136" s="93"/>
      <c r="AX136" s="40"/>
      <c r="AY136" s="64">
        <v>2007</v>
      </c>
      <c r="AZ136" s="64">
        <v>2</v>
      </c>
      <c r="BA136" s="68">
        <f t="shared" si="110"/>
        <v>1633647</v>
      </c>
      <c r="BQ136" s="64">
        <v>2007</v>
      </c>
      <c r="BR136" s="64" t="str">
        <f t="shared" si="52"/>
        <v>Feb</v>
      </c>
      <c r="BS136" s="68">
        <f t="shared" si="111"/>
        <v>1446822</v>
      </c>
      <c r="CI136" s="117">
        <v>2007</v>
      </c>
      <c r="CJ136" s="117">
        <v>2</v>
      </c>
      <c r="CK136" s="68">
        <f t="shared" si="112"/>
        <v>56743</v>
      </c>
      <c r="DA136" s="64">
        <v>2007</v>
      </c>
      <c r="DB136" s="64">
        <v>2</v>
      </c>
      <c r="DC136" s="68">
        <f>[4]ssr!$I113</f>
        <v>8488</v>
      </c>
    </row>
    <row r="137" spans="1:107" s="30" customFormat="1">
      <c r="A137" s="88">
        <f t="shared" si="113"/>
        <v>2007</v>
      </c>
      <c r="B137" s="88">
        <f t="shared" si="94"/>
        <v>3</v>
      </c>
      <c r="C137" s="69">
        <f t="shared" si="98"/>
        <v>1638054</v>
      </c>
      <c r="D137" s="69">
        <f>[2]RC!$E175</f>
        <v>1448975</v>
      </c>
      <c r="E137" s="69">
        <f>[2]CC!$E175</f>
        <v>162749</v>
      </c>
      <c r="F137" s="69">
        <f>[2]IC!$E175</f>
        <v>2680</v>
      </c>
      <c r="G137" s="69">
        <f>[2]SHL!$E175</f>
        <v>1709</v>
      </c>
      <c r="H137" s="69">
        <f>[2]SPA!$E175</f>
        <v>21941</v>
      </c>
      <c r="I137" s="153">
        <f>[4]ssr!$D114</f>
        <v>56598</v>
      </c>
      <c r="J137" s="49"/>
      <c r="K137" s="29"/>
      <c r="L137" s="29"/>
      <c r="M137" s="49"/>
      <c r="N137" s="29"/>
      <c r="O137" s="29"/>
      <c r="P137" s="29"/>
      <c r="R137" s="36">
        <f t="shared" si="99"/>
        <v>2007</v>
      </c>
      <c r="S137" s="36">
        <f t="shared" si="100"/>
        <v>3</v>
      </c>
      <c r="T137" s="37">
        <f t="shared" si="101"/>
        <v>14559</v>
      </c>
      <c r="U137" s="37">
        <f>[3]SEB!Q392</f>
        <v>12474</v>
      </c>
      <c r="V137" s="37">
        <f>[3]SEB!R392</f>
        <v>1770</v>
      </c>
      <c r="W137" s="37">
        <f>[3]SEB!S392</f>
        <v>5</v>
      </c>
      <c r="X137" s="37">
        <f>[3]SEB!T392</f>
        <v>15</v>
      </c>
      <c r="Y137" s="37">
        <f>[3]SEB!U392</f>
        <v>295</v>
      </c>
      <c r="AA137" s="41">
        <f t="shared" si="102"/>
        <v>2007</v>
      </c>
      <c r="AB137" s="39">
        <f t="shared" si="103"/>
        <v>3</v>
      </c>
      <c r="AC137" s="37">
        <f t="shared" si="104"/>
        <v>1623495</v>
      </c>
      <c r="AD137" s="37">
        <f t="shared" si="105"/>
        <v>1436501</v>
      </c>
      <c r="AE137" s="37">
        <f t="shared" si="106"/>
        <v>160979</v>
      </c>
      <c r="AF137" s="37">
        <f t="shared" si="107"/>
        <v>2675</v>
      </c>
      <c r="AG137" s="37">
        <f t="shared" si="108"/>
        <v>1694</v>
      </c>
      <c r="AH137" s="37">
        <f t="shared" si="109"/>
        <v>21646</v>
      </c>
      <c r="AJ137" s="41">
        <f t="shared" si="50"/>
        <v>2007</v>
      </c>
      <c r="AK137" s="41">
        <f t="shared" si="51"/>
        <v>3</v>
      </c>
      <c r="AL137" s="90"/>
      <c r="AM137" s="91"/>
      <c r="AN137" s="92"/>
      <c r="AO137" s="92"/>
      <c r="AP137" s="92"/>
      <c r="AQ137" s="92"/>
      <c r="AR137" s="92"/>
      <c r="AS137" s="93"/>
      <c r="AT137" s="93"/>
      <c r="AX137" s="40"/>
      <c r="AY137" s="64">
        <v>2007</v>
      </c>
      <c r="AZ137" s="64">
        <v>3</v>
      </c>
      <c r="BA137" s="68">
        <f t="shared" si="110"/>
        <v>1636345</v>
      </c>
      <c r="BQ137" s="64">
        <v>2007</v>
      </c>
      <c r="BR137" s="64" t="str">
        <f t="shared" si="52"/>
        <v>Mar</v>
      </c>
      <c r="BS137" s="68">
        <f t="shared" si="111"/>
        <v>1448975</v>
      </c>
      <c r="CI137" s="117">
        <v>2007</v>
      </c>
      <c r="CJ137" s="117">
        <v>3</v>
      </c>
      <c r="CK137" s="68">
        <f t="shared" si="112"/>
        <v>56598</v>
      </c>
      <c r="DA137" s="64">
        <v>2007</v>
      </c>
      <c r="DB137" s="64">
        <v>3</v>
      </c>
      <c r="DC137" s="68">
        <f>[4]ssr!$I114</f>
        <v>7281</v>
      </c>
    </row>
    <row r="138" spans="1:107" s="30" customFormat="1">
      <c r="A138" s="64">
        <f t="shared" si="113"/>
        <v>2007</v>
      </c>
      <c r="B138" s="64">
        <f t="shared" si="94"/>
        <v>4</v>
      </c>
      <c r="C138" s="69">
        <f t="shared" ref="C138:C144" si="114">SUM(D138:H138)</f>
        <v>1637481</v>
      </c>
      <c r="D138" s="69">
        <f>[2]RC!$E176</f>
        <v>1448322</v>
      </c>
      <c r="E138" s="69">
        <f>[2]CC!$E176</f>
        <v>162814</v>
      </c>
      <c r="F138" s="69">
        <f>[2]IC!$E176</f>
        <v>2664</v>
      </c>
      <c r="G138" s="69">
        <f>[2]SHL!$E176</f>
        <v>1706</v>
      </c>
      <c r="H138" s="69">
        <f>[2]SPA!$E176</f>
        <v>21975</v>
      </c>
      <c r="I138" s="153">
        <f>[4]ssr!$D115</f>
        <v>56743</v>
      </c>
      <c r="J138" s="49"/>
      <c r="K138" s="29"/>
      <c r="L138" s="29"/>
      <c r="M138" s="49"/>
      <c r="N138" s="29"/>
      <c r="O138" s="29"/>
      <c r="P138" s="29"/>
      <c r="R138" s="36">
        <f t="shared" ref="R138:S144" si="115">A138</f>
        <v>2007</v>
      </c>
      <c r="S138" s="36">
        <f t="shared" si="115"/>
        <v>4</v>
      </c>
      <c r="T138" s="37">
        <f t="shared" ref="T138:T144" si="116">SUM(U138:Y138)</f>
        <v>14448</v>
      </c>
      <c r="U138" s="37">
        <f>[3]SEB!Q393</f>
        <v>12375</v>
      </c>
      <c r="V138" s="37">
        <f>[3]SEB!R393</f>
        <v>1758</v>
      </c>
      <c r="W138" s="37">
        <f>[3]SEB!S393</f>
        <v>7</v>
      </c>
      <c r="X138" s="37">
        <f>[3]SEB!T393</f>
        <v>15</v>
      </c>
      <c r="Y138" s="37">
        <f>[3]SEB!U393</f>
        <v>293</v>
      </c>
      <c r="AA138" s="41">
        <f t="shared" ref="AA138:AB144" si="117">A138</f>
        <v>2007</v>
      </c>
      <c r="AB138" s="39">
        <f t="shared" si="117"/>
        <v>4</v>
      </c>
      <c r="AC138" s="37">
        <f t="shared" ref="AC138:AC144" si="118">SUM(AD138:AH138)</f>
        <v>1623033</v>
      </c>
      <c r="AD138" s="37">
        <f t="shared" ref="AD138:AH139" si="119">D138-U138</f>
        <v>1435947</v>
      </c>
      <c r="AE138" s="37">
        <f t="shared" si="119"/>
        <v>161056</v>
      </c>
      <c r="AF138" s="37">
        <f t="shared" si="119"/>
        <v>2657</v>
      </c>
      <c r="AG138" s="37">
        <f t="shared" si="119"/>
        <v>1691</v>
      </c>
      <c r="AH138" s="37">
        <f t="shared" si="119"/>
        <v>21682</v>
      </c>
      <c r="AJ138" s="41">
        <f t="shared" si="50"/>
        <v>2007</v>
      </c>
      <c r="AK138" s="41">
        <f t="shared" si="51"/>
        <v>4</v>
      </c>
      <c r="AL138" s="90"/>
      <c r="AM138" s="91"/>
      <c r="AN138" s="92"/>
      <c r="AO138" s="92"/>
      <c r="AP138" s="92"/>
      <c r="AQ138" s="92"/>
      <c r="AR138" s="92"/>
      <c r="AS138" s="93"/>
      <c r="AT138" s="93"/>
      <c r="AX138" s="40"/>
      <c r="AY138" s="64">
        <v>2007</v>
      </c>
      <c r="AZ138" s="64">
        <v>4</v>
      </c>
      <c r="BA138" s="68">
        <f t="shared" si="110"/>
        <v>1635775</v>
      </c>
      <c r="BQ138" s="64">
        <v>2007</v>
      </c>
      <c r="BR138" s="64" t="str">
        <f t="shared" si="52"/>
        <v>Apr</v>
      </c>
      <c r="BS138" s="68">
        <f t="shared" si="111"/>
        <v>1448322</v>
      </c>
      <c r="CI138" s="117">
        <v>2007</v>
      </c>
      <c r="CJ138" s="117">
        <v>4</v>
      </c>
      <c r="CK138" s="68">
        <f t="shared" si="112"/>
        <v>56743</v>
      </c>
      <c r="DA138" s="64">
        <v>2007</v>
      </c>
      <c r="DB138" s="64">
        <v>4</v>
      </c>
      <c r="DC138" s="68">
        <f>[4]ssr!$I115</f>
        <v>10663</v>
      </c>
    </row>
    <row r="139" spans="1:107" s="30" customFormat="1">
      <c r="A139" s="64">
        <f t="shared" si="113"/>
        <v>2007</v>
      </c>
      <c r="B139" s="64">
        <f t="shared" si="94"/>
        <v>5</v>
      </c>
      <c r="C139" s="69">
        <f t="shared" si="114"/>
        <v>1637415</v>
      </c>
      <c r="D139" s="69">
        <f>[2]RC!$E177</f>
        <v>1447045</v>
      </c>
      <c r="E139" s="69">
        <f>[2]CC!$E177</f>
        <v>163638</v>
      </c>
      <c r="F139" s="69">
        <f>[2]IC!$E177</f>
        <v>2665</v>
      </c>
      <c r="G139" s="69">
        <f>[2]SHL!$E177</f>
        <v>1710</v>
      </c>
      <c r="H139" s="69">
        <f>[2]SPA!$E177</f>
        <v>22357</v>
      </c>
      <c r="I139" s="153">
        <f>[4]ssr!$D116</f>
        <v>59436</v>
      </c>
      <c r="J139" s="49"/>
      <c r="K139" s="29"/>
      <c r="L139" s="29"/>
      <c r="M139" s="49"/>
      <c r="N139" s="29"/>
      <c r="O139" s="29"/>
      <c r="P139" s="29"/>
      <c r="R139" s="36">
        <f t="shared" si="115"/>
        <v>2007</v>
      </c>
      <c r="S139" s="36">
        <f t="shared" si="115"/>
        <v>5</v>
      </c>
      <c r="T139" s="37">
        <f t="shared" si="116"/>
        <v>14396</v>
      </c>
      <c r="U139" s="37">
        <f>[3]SEB!Q394</f>
        <v>12320</v>
      </c>
      <c r="V139" s="37">
        <f>[3]SEB!R394</f>
        <v>1763</v>
      </c>
      <c r="W139" s="37">
        <f>[3]SEB!S394</f>
        <v>7</v>
      </c>
      <c r="X139" s="37">
        <f>[3]SEB!T394</f>
        <v>15</v>
      </c>
      <c r="Y139" s="37">
        <f>[3]SEB!U394</f>
        <v>291</v>
      </c>
      <c r="AA139" s="41">
        <f t="shared" si="117"/>
        <v>2007</v>
      </c>
      <c r="AB139" s="39">
        <f t="shared" si="117"/>
        <v>5</v>
      </c>
      <c r="AC139" s="37">
        <f t="shared" si="118"/>
        <v>1623019</v>
      </c>
      <c r="AD139" s="37">
        <f t="shared" si="119"/>
        <v>1434725</v>
      </c>
      <c r="AE139" s="37">
        <f t="shared" si="119"/>
        <v>161875</v>
      </c>
      <c r="AF139" s="37">
        <f t="shared" si="119"/>
        <v>2658</v>
      </c>
      <c r="AG139" s="37">
        <f t="shared" si="119"/>
        <v>1695</v>
      </c>
      <c r="AH139" s="37">
        <f t="shared" si="119"/>
        <v>22066</v>
      </c>
      <c r="AJ139" s="41">
        <f t="shared" si="50"/>
        <v>2007</v>
      </c>
      <c r="AK139" s="41">
        <f t="shared" si="51"/>
        <v>5</v>
      </c>
      <c r="AL139" s="90"/>
      <c r="AM139" s="91"/>
      <c r="AN139" s="92"/>
      <c r="AO139" s="92"/>
      <c r="AP139" s="92"/>
      <c r="AQ139" s="92"/>
      <c r="AR139" s="92"/>
      <c r="AS139" s="93"/>
      <c r="AT139" s="93"/>
      <c r="AX139" s="40"/>
      <c r="AY139" s="64">
        <v>2007</v>
      </c>
      <c r="AZ139" s="64">
        <v>5</v>
      </c>
      <c r="BA139" s="68">
        <f t="shared" si="110"/>
        <v>1635705</v>
      </c>
      <c r="BQ139" s="64">
        <v>2007</v>
      </c>
      <c r="BR139" s="64" t="str">
        <f t="shared" si="52"/>
        <v>May</v>
      </c>
      <c r="BS139" s="68">
        <f t="shared" si="111"/>
        <v>1447045</v>
      </c>
      <c r="CI139" s="117">
        <v>2007</v>
      </c>
      <c r="CJ139" s="117">
        <v>5</v>
      </c>
      <c r="CK139" s="68">
        <f t="shared" si="112"/>
        <v>59436</v>
      </c>
      <c r="DA139" s="64">
        <v>2007</v>
      </c>
      <c r="DB139" s="64">
        <v>5</v>
      </c>
      <c r="DC139" s="68">
        <f>[4]ssr!$I116</f>
        <v>24525</v>
      </c>
    </row>
    <row r="140" spans="1:107" s="30" customFormat="1">
      <c r="A140" s="64">
        <f t="shared" si="113"/>
        <v>2007</v>
      </c>
      <c r="B140" s="64">
        <f t="shared" si="94"/>
        <v>6</v>
      </c>
      <c r="C140" s="69">
        <f t="shared" si="114"/>
        <v>1635838</v>
      </c>
      <c r="D140" s="69">
        <f>[2]RC!$E178</f>
        <v>1446743</v>
      </c>
      <c r="E140" s="69">
        <f>[2]CC!$E178</f>
        <v>162586</v>
      </c>
      <c r="F140" s="69">
        <f>[2]IC!$E178</f>
        <v>2638</v>
      </c>
      <c r="G140" s="69">
        <f>[2]SHL!$E178</f>
        <v>1700</v>
      </c>
      <c r="H140" s="69">
        <f>[2]SPA!$E178</f>
        <v>22171</v>
      </c>
      <c r="I140" s="153">
        <f>[4]ssr!$D117</f>
        <v>58027</v>
      </c>
      <c r="J140" s="49"/>
      <c r="K140" s="29"/>
      <c r="L140" s="29"/>
      <c r="M140" s="49"/>
      <c r="N140" s="29"/>
      <c r="O140" s="29"/>
      <c r="P140" s="29"/>
      <c r="R140" s="36">
        <f t="shared" si="115"/>
        <v>2007</v>
      </c>
      <c r="S140" s="36">
        <f t="shared" si="115"/>
        <v>6</v>
      </c>
      <c r="T140" s="37">
        <f t="shared" si="116"/>
        <v>14384</v>
      </c>
      <c r="U140" s="37">
        <f>[3]SEB!Q395</f>
        <v>12307</v>
      </c>
      <c r="V140" s="37">
        <f>[3]SEB!R395</f>
        <v>1754</v>
      </c>
      <c r="W140" s="37">
        <f>[3]SEB!S395</f>
        <v>7</v>
      </c>
      <c r="X140" s="37">
        <f>[3]SEB!T395</f>
        <v>15</v>
      </c>
      <c r="Y140" s="37">
        <f>[3]SEB!U395</f>
        <v>301</v>
      </c>
      <c r="AA140" s="41">
        <f t="shared" si="117"/>
        <v>2007</v>
      </c>
      <c r="AB140" s="39">
        <f t="shared" si="117"/>
        <v>6</v>
      </c>
      <c r="AC140" s="37">
        <f t="shared" si="118"/>
        <v>1621454</v>
      </c>
      <c r="AD140" s="37">
        <f t="shared" ref="AD140:AH144" si="120">D140-U140</f>
        <v>1434436</v>
      </c>
      <c r="AE140" s="37">
        <f t="shared" si="120"/>
        <v>160832</v>
      </c>
      <c r="AF140" s="37">
        <f t="shared" si="120"/>
        <v>2631</v>
      </c>
      <c r="AG140" s="37">
        <f t="shared" si="120"/>
        <v>1685</v>
      </c>
      <c r="AH140" s="37">
        <f t="shared" si="120"/>
        <v>21870</v>
      </c>
      <c r="AJ140" s="41">
        <f t="shared" si="50"/>
        <v>2007</v>
      </c>
      <c r="AK140" s="41">
        <f t="shared" si="51"/>
        <v>6</v>
      </c>
      <c r="AL140" s="90"/>
      <c r="AM140" s="91"/>
      <c r="AN140" s="92"/>
      <c r="AO140" s="92"/>
      <c r="AP140" s="92"/>
      <c r="AQ140" s="92"/>
      <c r="AR140" s="92"/>
      <c r="AS140" s="93"/>
      <c r="AT140" s="93"/>
      <c r="AX140" s="40"/>
      <c r="AY140" s="64">
        <v>2007</v>
      </c>
      <c r="AZ140" s="64">
        <v>6</v>
      </c>
      <c r="BA140" s="68">
        <f t="shared" si="110"/>
        <v>1634138</v>
      </c>
      <c r="BQ140" s="64">
        <v>2007</v>
      </c>
      <c r="BR140" s="64" t="str">
        <f t="shared" si="52"/>
        <v>Jun</v>
      </c>
      <c r="BS140" s="68">
        <f t="shared" si="111"/>
        <v>1446743</v>
      </c>
      <c r="CI140" s="117">
        <v>2007</v>
      </c>
      <c r="CJ140" s="117">
        <v>6</v>
      </c>
      <c r="CK140" s="68">
        <f t="shared" si="112"/>
        <v>58027</v>
      </c>
      <c r="DA140" s="64">
        <v>2007</v>
      </c>
      <c r="DB140" s="64">
        <v>6</v>
      </c>
      <c r="DC140" s="68">
        <f>[4]ssr!$I117</f>
        <v>36181</v>
      </c>
    </row>
    <row r="141" spans="1:107" s="30" customFormat="1">
      <c r="A141" s="64">
        <f t="shared" si="113"/>
        <v>2007</v>
      </c>
      <c r="B141" s="64">
        <f t="shared" si="94"/>
        <v>7</v>
      </c>
      <c r="C141" s="69">
        <f t="shared" si="114"/>
        <v>1637602</v>
      </c>
      <c r="D141" s="69">
        <f>[2]RC!$E179</f>
        <v>1447072</v>
      </c>
      <c r="E141" s="69">
        <f>[2]CC!$E179</f>
        <v>163768</v>
      </c>
      <c r="F141" s="69">
        <f>[2]IC!$E179</f>
        <v>2707</v>
      </c>
      <c r="G141" s="69">
        <f>[2]SHL!$E179</f>
        <v>1690</v>
      </c>
      <c r="H141" s="69">
        <f>[2]SPA!$E179</f>
        <v>22365</v>
      </c>
      <c r="I141" s="153">
        <f>[4]ssr!$D118</f>
        <v>55263</v>
      </c>
      <c r="J141" s="49"/>
      <c r="K141" s="29"/>
      <c r="L141" s="29"/>
      <c r="M141" s="49"/>
      <c r="N141" s="29"/>
      <c r="O141" s="29"/>
      <c r="P141" s="29"/>
      <c r="R141" s="36">
        <f t="shared" si="115"/>
        <v>2007</v>
      </c>
      <c r="S141" s="36">
        <f t="shared" si="115"/>
        <v>7</v>
      </c>
      <c r="T141" s="37">
        <f t="shared" si="116"/>
        <v>14361</v>
      </c>
      <c r="U141" s="37">
        <f>[3]SEB!Q396</f>
        <v>12285</v>
      </c>
      <c r="V141" s="37">
        <f>[3]SEB!R396</f>
        <v>1759</v>
      </c>
      <c r="W141" s="37">
        <f>[3]SEB!S396</f>
        <v>7</v>
      </c>
      <c r="X141" s="37">
        <f>[3]SEB!T396</f>
        <v>15</v>
      </c>
      <c r="Y141" s="37">
        <f>[3]SEB!U396</f>
        <v>295</v>
      </c>
      <c r="AA141" s="41">
        <f t="shared" si="117"/>
        <v>2007</v>
      </c>
      <c r="AB141" s="39">
        <f t="shared" si="117"/>
        <v>7</v>
      </c>
      <c r="AC141" s="37">
        <f t="shared" si="118"/>
        <v>1623241</v>
      </c>
      <c r="AD141" s="37">
        <f t="shared" si="120"/>
        <v>1434787</v>
      </c>
      <c r="AE141" s="37">
        <f t="shared" si="120"/>
        <v>162009</v>
      </c>
      <c r="AF141" s="37">
        <f t="shared" si="120"/>
        <v>2700</v>
      </c>
      <c r="AG141" s="37">
        <f t="shared" si="120"/>
        <v>1675</v>
      </c>
      <c r="AH141" s="37">
        <f t="shared" si="120"/>
        <v>22070</v>
      </c>
      <c r="AJ141" s="41">
        <f t="shared" si="50"/>
        <v>2007</v>
      </c>
      <c r="AK141" s="41">
        <f t="shared" si="51"/>
        <v>7</v>
      </c>
      <c r="AL141" s="90"/>
      <c r="AM141" s="91"/>
      <c r="AN141" s="92"/>
      <c r="AO141" s="92"/>
      <c r="AP141" s="92"/>
      <c r="AQ141" s="92"/>
      <c r="AR141" s="92"/>
      <c r="AS141" s="93"/>
      <c r="AT141" s="93"/>
      <c r="AX141" s="40"/>
      <c r="AY141" s="64">
        <v>2007</v>
      </c>
      <c r="AZ141" s="64">
        <v>7</v>
      </c>
      <c r="BA141" s="68">
        <f t="shared" si="110"/>
        <v>1635912</v>
      </c>
      <c r="BQ141" s="64">
        <v>2007</v>
      </c>
      <c r="BR141" s="64" t="str">
        <f t="shared" si="52"/>
        <v>Jul</v>
      </c>
      <c r="BS141" s="68">
        <f t="shared" si="111"/>
        <v>1447072</v>
      </c>
      <c r="CI141" s="117">
        <v>2007</v>
      </c>
      <c r="CJ141" s="117">
        <v>7</v>
      </c>
      <c r="CK141" s="68">
        <f t="shared" si="112"/>
        <v>55263</v>
      </c>
      <c r="DA141" s="64">
        <v>2007</v>
      </c>
      <c r="DB141" s="64">
        <v>7</v>
      </c>
      <c r="DC141" s="68">
        <f>[4]ssr!$I118</f>
        <v>34940</v>
      </c>
    </row>
    <row r="142" spans="1:107" s="30" customFormat="1">
      <c r="A142" s="64">
        <f t="shared" si="113"/>
        <v>2007</v>
      </c>
      <c r="B142" s="64">
        <f t="shared" si="94"/>
        <v>8</v>
      </c>
      <c r="C142" s="69">
        <f t="shared" si="114"/>
        <v>1636804</v>
      </c>
      <c r="D142" s="69">
        <f>[2]RC!$E180</f>
        <v>1447084</v>
      </c>
      <c r="E142" s="69">
        <f>[2]CC!$E180</f>
        <v>163005</v>
      </c>
      <c r="F142" s="69">
        <f>[2]IC!$E180</f>
        <v>2655</v>
      </c>
      <c r="G142" s="69">
        <f>[2]SHL!$E180</f>
        <v>1684</v>
      </c>
      <c r="H142" s="69">
        <f>[2]SPA!$E180</f>
        <v>22376</v>
      </c>
      <c r="I142" s="153">
        <f>[4]ssr!$D119</f>
        <v>64001</v>
      </c>
      <c r="J142" s="49"/>
      <c r="K142" s="29"/>
      <c r="L142" s="29"/>
      <c r="M142" s="49"/>
      <c r="N142" s="29"/>
      <c r="O142" s="29"/>
      <c r="P142" s="29"/>
      <c r="R142" s="36">
        <f t="shared" si="115"/>
        <v>2007</v>
      </c>
      <c r="S142" s="36">
        <f t="shared" si="115"/>
        <v>8</v>
      </c>
      <c r="T142" s="37">
        <f t="shared" si="116"/>
        <v>14346</v>
      </c>
      <c r="U142" s="37">
        <f>[3]SEB!Q397</f>
        <v>12276</v>
      </c>
      <c r="V142" s="37">
        <f>[3]SEB!R397</f>
        <v>1748</v>
      </c>
      <c r="W142" s="37">
        <f>[3]SEB!S397</f>
        <v>7</v>
      </c>
      <c r="X142" s="37">
        <f>[3]SEB!T397</f>
        <v>15</v>
      </c>
      <c r="Y142" s="37">
        <f>[3]SEB!U397</f>
        <v>300</v>
      </c>
      <c r="AA142" s="41">
        <f t="shared" si="117"/>
        <v>2007</v>
      </c>
      <c r="AB142" s="39">
        <f t="shared" si="117"/>
        <v>8</v>
      </c>
      <c r="AC142" s="37">
        <f t="shared" si="118"/>
        <v>1622458</v>
      </c>
      <c r="AD142" s="37">
        <f t="shared" si="120"/>
        <v>1434808</v>
      </c>
      <c r="AE142" s="37">
        <f t="shared" si="120"/>
        <v>161257</v>
      </c>
      <c r="AF142" s="37">
        <f t="shared" si="120"/>
        <v>2648</v>
      </c>
      <c r="AG142" s="37">
        <f t="shared" si="120"/>
        <v>1669</v>
      </c>
      <c r="AH142" s="37">
        <f t="shared" si="120"/>
        <v>22076</v>
      </c>
      <c r="AJ142" s="41">
        <f t="shared" si="50"/>
        <v>2007</v>
      </c>
      <c r="AK142" s="41">
        <f t="shared" si="51"/>
        <v>8</v>
      </c>
      <c r="AL142" s="90"/>
      <c r="AM142" s="91"/>
      <c r="AN142" s="92"/>
      <c r="AO142" s="92"/>
      <c r="AP142" s="92"/>
      <c r="AQ142" s="92"/>
      <c r="AR142" s="92"/>
      <c r="AS142" s="93"/>
      <c r="AT142" s="93"/>
      <c r="AX142" s="40"/>
      <c r="AY142" s="64">
        <v>2007</v>
      </c>
      <c r="AZ142" s="64">
        <v>8</v>
      </c>
      <c r="BA142" s="68">
        <f t="shared" si="110"/>
        <v>1635120</v>
      </c>
      <c r="BQ142" s="64">
        <v>2007</v>
      </c>
      <c r="BR142" s="64" t="str">
        <f t="shared" si="52"/>
        <v>Aug</v>
      </c>
      <c r="BS142" s="68">
        <f t="shared" si="111"/>
        <v>1447084</v>
      </c>
      <c r="CI142" s="117">
        <v>2007</v>
      </c>
      <c r="CJ142" s="117">
        <v>8</v>
      </c>
      <c r="CK142" s="68">
        <f t="shared" si="112"/>
        <v>64001</v>
      </c>
      <c r="DA142" s="64">
        <v>2007</v>
      </c>
      <c r="DB142" s="64">
        <v>8</v>
      </c>
      <c r="DC142" s="68">
        <f>[4]ssr!$I119</f>
        <v>33154</v>
      </c>
    </row>
    <row r="143" spans="1:107" s="30" customFormat="1">
      <c r="A143" s="64">
        <f t="shared" si="113"/>
        <v>2007</v>
      </c>
      <c r="B143" s="64">
        <f t="shared" si="94"/>
        <v>9</v>
      </c>
      <c r="C143" s="69">
        <f t="shared" si="114"/>
        <v>1638145</v>
      </c>
      <c r="D143" s="69">
        <f>[2]RC!$E181</f>
        <v>1447870</v>
      </c>
      <c r="E143" s="69">
        <f>[2]CC!$E181</f>
        <v>163411</v>
      </c>
      <c r="F143" s="69">
        <f>[2]IC!$E181</f>
        <v>2667</v>
      </c>
      <c r="G143" s="69">
        <f>[2]SHL!$E181</f>
        <v>1680</v>
      </c>
      <c r="H143" s="69">
        <f>[2]SPA!$E181</f>
        <v>22517</v>
      </c>
      <c r="I143" s="153">
        <f>[4]ssr!$D120</f>
        <v>55323</v>
      </c>
      <c r="J143" s="49"/>
      <c r="K143" s="29"/>
      <c r="L143" s="29"/>
      <c r="M143" s="49"/>
      <c r="N143" s="29"/>
      <c r="O143" s="29"/>
      <c r="P143" s="29"/>
      <c r="R143" s="36">
        <f t="shared" si="115"/>
        <v>2007</v>
      </c>
      <c r="S143" s="36">
        <f t="shared" si="115"/>
        <v>9</v>
      </c>
      <c r="T143" s="37">
        <f t="shared" si="116"/>
        <v>14298</v>
      </c>
      <c r="U143" s="37">
        <f>[3]SEB!Q398</f>
        <v>12231</v>
      </c>
      <c r="V143" s="37">
        <f>[3]SEB!R398</f>
        <v>1746</v>
      </c>
      <c r="W143" s="37">
        <f>[3]SEB!S398</f>
        <v>7</v>
      </c>
      <c r="X143" s="37">
        <f>[3]SEB!T398</f>
        <v>15</v>
      </c>
      <c r="Y143" s="37">
        <f>[3]SEB!U398</f>
        <v>299</v>
      </c>
      <c r="AA143" s="41">
        <f t="shared" si="117"/>
        <v>2007</v>
      </c>
      <c r="AB143" s="39">
        <f t="shared" si="117"/>
        <v>9</v>
      </c>
      <c r="AC143" s="37">
        <f t="shared" si="118"/>
        <v>1623847</v>
      </c>
      <c r="AD143" s="37">
        <f t="shared" si="120"/>
        <v>1435639</v>
      </c>
      <c r="AE143" s="37">
        <f t="shared" si="120"/>
        <v>161665</v>
      </c>
      <c r="AF143" s="37">
        <f t="shared" si="120"/>
        <v>2660</v>
      </c>
      <c r="AG143" s="37">
        <f t="shared" si="120"/>
        <v>1665</v>
      </c>
      <c r="AH143" s="37">
        <f t="shared" si="120"/>
        <v>22218</v>
      </c>
      <c r="AJ143" s="41">
        <f t="shared" si="50"/>
        <v>2007</v>
      </c>
      <c r="AK143" s="41">
        <f t="shared" si="51"/>
        <v>9</v>
      </c>
      <c r="AL143" s="90"/>
      <c r="AM143" s="91"/>
      <c r="AN143" s="92"/>
      <c r="AO143" s="92"/>
      <c r="AP143" s="92"/>
      <c r="AQ143" s="92"/>
      <c r="AR143" s="92"/>
      <c r="AS143" s="93"/>
      <c r="AT143" s="93"/>
      <c r="AX143" s="40"/>
      <c r="AY143" s="64">
        <v>2007</v>
      </c>
      <c r="AZ143" s="64">
        <v>9</v>
      </c>
      <c r="BA143" s="68">
        <f t="shared" si="110"/>
        <v>1636465</v>
      </c>
      <c r="BQ143" s="64">
        <v>2007</v>
      </c>
      <c r="BR143" s="64" t="str">
        <f t="shared" si="52"/>
        <v>Sep</v>
      </c>
      <c r="BS143" s="68">
        <f t="shared" si="111"/>
        <v>1447870</v>
      </c>
      <c r="CI143" s="117">
        <v>2007</v>
      </c>
      <c r="CJ143" s="117">
        <v>9</v>
      </c>
      <c r="CK143" s="68">
        <f t="shared" si="112"/>
        <v>55323</v>
      </c>
      <c r="DA143" s="64">
        <v>2007</v>
      </c>
      <c r="DB143" s="64">
        <v>9</v>
      </c>
      <c r="DC143" s="68">
        <f>[4]ssr!$I120</f>
        <v>32473</v>
      </c>
    </row>
    <row r="144" spans="1:107" s="30" customFormat="1">
      <c r="A144" s="64">
        <f t="shared" si="113"/>
        <v>2007</v>
      </c>
      <c r="B144" s="64">
        <f t="shared" si="94"/>
        <v>10</v>
      </c>
      <c r="C144" s="69">
        <f t="shared" si="114"/>
        <v>1637176</v>
      </c>
      <c r="D144" s="69">
        <f>[2]RC!$E182</f>
        <v>1447612</v>
      </c>
      <c r="E144" s="69">
        <f>[2]CC!$E182</f>
        <v>162689</v>
      </c>
      <c r="F144" s="69">
        <f>[2]IC!$E182</f>
        <v>2656</v>
      </c>
      <c r="G144" s="69">
        <f>[2]SHL!$E182</f>
        <v>1670</v>
      </c>
      <c r="H144" s="69">
        <f>[2]SPA!$E182</f>
        <v>22549</v>
      </c>
      <c r="I144" s="153">
        <f>[4]ssr!$D121</f>
        <v>58809</v>
      </c>
      <c r="J144" s="49"/>
      <c r="K144" s="29"/>
      <c r="L144" s="29"/>
      <c r="M144" s="49"/>
      <c r="N144" s="29"/>
      <c r="O144" s="29"/>
      <c r="P144" s="29"/>
      <c r="R144" s="36">
        <f t="shared" si="115"/>
        <v>2007</v>
      </c>
      <c r="S144" s="36">
        <f t="shared" si="115"/>
        <v>10</v>
      </c>
      <c r="T144" s="37">
        <f t="shared" si="116"/>
        <v>14312</v>
      </c>
      <c r="U144" s="37">
        <f>[3]SEB!Q399</f>
        <v>12217</v>
      </c>
      <c r="V144" s="37">
        <f>[3]SEB!R399</f>
        <v>1775</v>
      </c>
      <c r="W144" s="37">
        <f>[3]SEB!S399</f>
        <v>7</v>
      </c>
      <c r="X144" s="37">
        <f>[3]SEB!T399</f>
        <v>15</v>
      </c>
      <c r="Y144" s="37">
        <f>[3]SEB!U399</f>
        <v>298</v>
      </c>
      <c r="AA144" s="41">
        <f t="shared" si="117"/>
        <v>2007</v>
      </c>
      <c r="AB144" s="39">
        <f t="shared" si="117"/>
        <v>10</v>
      </c>
      <c r="AC144" s="37">
        <f t="shared" si="118"/>
        <v>1622864</v>
      </c>
      <c r="AD144" s="37">
        <f t="shared" si="120"/>
        <v>1435395</v>
      </c>
      <c r="AE144" s="37">
        <f t="shared" si="120"/>
        <v>160914</v>
      </c>
      <c r="AF144" s="37">
        <f t="shared" si="120"/>
        <v>2649</v>
      </c>
      <c r="AG144" s="37">
        <f t="shared" si="120"/>
        <v>1655</v>
      </c>
      <c r="AH144" s="37">
        <f t="shared" si="120"/>
        <v>22251</v>
      </c>
      <c r="AJ144" s="41">
        <f t="shared" ref="AJ144:AJ202" si="121">A144</f>
        <v>2007</v>
      </c>
      <c r="AK144" s="41">
        <f t="shared" ref="AK144:AK202" si="122">B144</f>
        <v>10</v>
      </c>
      <c r="AL144" s="90"/>
      <c r="AM144" s="91"/>
      <c r="AN144" s="92"/>
      <c r="AO144" s="92"/>
      <c r="AP144" s="92"/>
      <c r="AQ144" s="92"/>
      <c r="AR144" s="92"/>
      <c r="AS144" s="93"/>
      <c r="AT144" s="93"/>
      <c r="AX144" s="40"/>
      <c r="AY144" s="64">
        <v>2007</v>
      </c>
      <c r="AZ144" s="64">
        <v>10</v>
      </c>
      <c r="BA144" s="68">
        <f t="shared" si="110"/>
        <v>1635506</v>
      </c>
      <c r="BQ144" s="64">
        <v>2007</v>
      </c>
      <c r="BR144" s="64" t="str">
        <f t="shared" ref="BR144:BR207" si="123">BR132</f>
        <v>Oct</v>
      </c>
      <c r="BS144" s="68">
        <f t="shared" si="111"/>
        <v>1447612</v>
      </c>
      <c r="CI144" s="117">
        <v>2007</v>
      </c>
      <c r="CJ144" s="117">
        <v>10</v>
      </c>
      <c r="CK144" s="68">
        <f t="shared" si="112"/>
        <v>58809</v>
      </c>
      <c r="DA144" s="64">
        <v>2007</v>
      </c>
      <c r="DB144" s="64">
        <v>10</v>
      </c>
      <c r="DC144" s="68">
        <f>[4]ssr!$I121</f>
        <v>33824</v>
      </c>
    </row>
    <row r="145" spans="1:107" s="30" customFormat="1">
      <c r="A145" s="117">
        <f t="shared" si="113"/>
        <v>2007</v>
      </c>
      <c r="B145" s="117">
        <f t="shared" si="94"/>
        <v>11</v>
      </c>
      <c r="C145" s="69">
        <f t="shared" ref="C145:C154" si="124">SUM(D145:H145)</f>
        <v>1639553</v>
      </c>
      <c r="D145" s="69">
        <f>[2]RC!$E183</f>
        <v>1448446</v>
      </c>
      <c r="E145" s="69">
        <f>[2]CC!$E183</f>
        <v>164009</v>
      </c>
      <c r="F145" s="69">
        <f>[2]IC!$E183</f>
        <v>2678</v>
      </c>
      <c r="G145" s="69">
        <f>[2]SHL!$E183</f>
        <v>1662</v>
      </c>
      <c r="H145" s="69">
        <f>[2]SPA!$E183</f>
        <v>22758</v>
      </c>
      <c r="I145" s="153">
        <f>[4]ssr!$D122</f>
        <v>61927</v>
      </c>
      <c r="J145" s="49"/>
      <c r="K145" s="29"/>
      <c r="L145" s="29"/>
      <c r="M145" s="49"/>
      <c r="N145" s="29"/>
      <c r="O145" s="29"/>
      <c r="R145" s="36">
        <f t="shared" ref="R145:R154" si="125">A145</f>
        <v>2007</v>
      </c>
      <c r="S145" s="36">
        <f t="shared" ref="S145:S154" si="126">B145</f>
        <v>11</v>
      </c>
      <c r="T145" s="37">
        <f t="shared" ref="T145:T154" si="127">SUM(U145:Y145)</f>
        <v>14314</v>
      </c>
      <c r="U145" s="37">
        <f>[3]SEB!Q400</f>
        <v>12233</v>
      </c>
      <c r="V145" s="37">
        <f>[3]SEB!R400</f>
        <v>1761</v>
      </c>
      <c r="W145" s="37">
        <f>[3]SEB!S400</f>
        <v>7</v>
      </c>
      <c r="X145" s="37">
        <f>[3]SEB!T400</f>
        <v>15</v>
      </c>
      <c r="Y145" s="37">
        <f>[3]SEB!U400</f>
        <v>298</v>
      </c>
      <c r="AA145" s="41">
        <f t="shared" ref="AA145:AA154" si="128">A145</f>
        <v>2007</v>
      </c>
      <c r="AB145" s="39">
        <f t="shared" ref="AB145:AB154" si="129">B145</f>
        <v>11</v>
      </c>
      <c r="AC145" s="37">
        <f t="shared" ref="AC145:AC154" si="130">SUM(AD145:AH145)</f>
        <v>1625239</v>
      </c>
      <c r="AD145" s="37">
        <f t="shared" ref="AD145:AD154" si="131">D145-U145</f>
        <v>1436213</v>
      </c>
      <c r="AE145" s="37">
        <f t="shared" ref="AE145:AE154" si="132">E145-V145</f>
        <v>162248</v>
      </c>
      <c r="AF145" s="37">
        <f t="shared" ref="AF145:AF154" si="133">F145-W145</f>
        <v>2671</v>
      </c>
      <c r="AG145" s="37">
        <f t="shared" ref="AG145:AG154" si="134">G145-X145</f>
        <v>1647</v>
      </c>
      <c r="AH145" s="37">
        <f t="shared" ref="AH145:AH154" si="135">H145-Y145</f>
        <v>22460</v>
      </c>
      <c r="AJ145" s="41">
        <f t="shared" si="121"/>
        <v>2007</v>
      </c>
      <c r="AK145" s="41">
        <f t="shared" si="122"/>
        <v>11</v>
      </c>
      <c r="AL145" s="90"/>
      <c r="AM145" s="91"/>
      <c r="AN145" s="92"/>
      <c r="AO145" s="92"/>
      <c r="AP145" s="92"/>
      <c r="AQ145" s="92"/>
      <c r="AR145" s="92"/>
      <c r="AS145" s="93"/>
      <c r="AT145" s="93"/>
      <c r="AX145" s="40"/>
      <c r="AY145" s="117">
        <v>2007</v>
      </c>
      <c r="AZ145" s="117">
        <v>11</v>
      </c>
      <c r="BA145" s="68">
        <f t="shared" si="110"/>
        <v>1637891</v>
      </c>
      <c r="BQ145" s="117">
        <v>2007</v>
      </c>
      <c r="BR145" s="64" t="str">
        <f t="shared" si="123"/>
        <v>Nov</v>
      </c>
      <c r="BS145" s="68">
        <f t="shared" si="111"/>
        <v>1448446</v>
      </c>
      <c r="CI145" s="117">
        <v>2007</v>
      </c>
      <c r="CJ145" s="117">
        <v>11</v>
      </c>
      <c r="CK145" s="68">
        <f t="shared" si="112"/>
        <v>61927</v>
      </c>
      <c r="DA145" s="117">
        <v>2007</v>
      </c>
      <c r="DB145" s="117">
        <v>11</v>
      </c>
      <c r="DC145" s="68">
        <f>[4]ssr!$I122</f>
        <v>28837</v>
      </c>
    </row>
    <row r="146" spans="1:107" s="30" customFormat="1">
      <c r="A146" s="132">
        <f t="shared" si="113"/>
        <v>2007</v>
      </c>
      <c r="B146" s="132">
        <f t="shared" si="94"/>
        <v>12</v>
      </c>
      <c r="C146" s="106">
        <f t="shared" si="124"/>
        <v>1636183</v>
      </c>
      <c r="D146" s="106">
        <f>[2]RC!$E184</f>
        <v>1447909</v>
      </c>
      <c r="E146" s="106">
        <f>[2]CC!$E184</f>
        <v>161377</v>
      </c>
      <c r="F146" s="106">
        <f>[2]IC!$E184</f>
        <v>2628</v>
      </c>
      <c r="G146" s="106">
        <f>[2]SHL!$E184</f>
        <v>1663</v>
      </c>
      <c r="H146" s="106">
        <f>[2]SPA!$E184</f>
        <v>22606</v>
      </c>
      <c r="I146" s="154">
        <f>[4]ssr!$D123</f>
        <v>56109</v>
      </c>
      <c r="J146" s="105">
        <f>AVERAGE(D135:D146)/AVERAGE(D123:D134)-1</f>
        <v>1.552673144451111E-2</v>
      </c>
      <c r="K146" s="105">
        <f>AVERAGE(E135:E146)/AVERAGE(E123:E134)-1</f>
        <v>2.5287990717819397E-3</v>
      </c>
      <c r="L146" s="105">
        <f>AVERAGE(F135:F146)/AVERAGE(F123:F134)-1</f>
        <v>-1.0113819126561951E-2</v>
      </c>
      <c r="M146" s="105">
        <f>AVERAGE(G135:G146)/AVERAGE(G123:G134)-1</f>
        <v>-3.1577943140622011E-2</v>
      </c>
      <c r="N146" s="105">
        <f>AVERAGE(H135:H146)/AVERAGE(H123:H134)-1</f>
        <v>4.2834751280831584E-2</v>
      </c>
      <c r="O146" s="29"/>
      <c r="R146" s="36">
        <f t="shared" si="125"/>
        <v>2007</v>
      </c>
      <c r="S146" s="36">
        <f t="shared" si="126"/>
        <v>12</v>
      </c>
      <c r="T146" s="37">
        <f t="shared" si="127"/>
        <v>14381</v>
      </c>
      <c r="U146" s="37">
        <f>[3]SEB!Q401</f>
        <v>12297</v>
      </c>
      <c r="V146" s="37">
        <f>[3]SEB!R401</f>
        <v>1759</v>
      </c>
      <c r="W146" s="37">
        <f>[3]SEB!S401</f>
        <v>7</v>
      </c>
      <c r="X146" s="37">
        <f>[3]SEB!T401</f>
        <v>15</v>
      </c>
      <c r="Y146" s="37">
        <f>[3]SEB!U401</f>
        <v>303</v>
      </c>
      <c r="AA146" s="41">
        <f t="shared" si="128"/>
        <v>2007</v>
      </c>
      <c r="AB146" s="39">
        <f t="shared" si="129"/>
        <v>12</v>
      </c>
      <c r="AC146" s="37">
        <f t="shared" si="130"/>
        <v>1621802</v>
      </c>
      <c r="AD146" s="37">
        <f t="shared" si="131"/>
        <v>1435612</v>
      </c>
      <c r="AE146" s="37">
        <f t="shared" si="132"/>
        <v>159618</v>
      </c>
      <c r="AF146" s="37">
        <f t="shared" si="133"/>
        <v>2621</v>
      </c>
      <c r="AG146" s="37">
        <f t="shared" si="134"/>
        <v>1648</v>
      </c>
      <c r="AH146" s="37">
        <f t="shared" si="135"/>
        <v>22303</v>
      </c>
      <c r="AJ146" s="41">
        <f t="shared" si="121"/>
        <v>2007</v>
      </c>
      <c r="AK146" s="41">
        <f t="shared" si="122"/>
        <v>12</v>
      </c>
      <c r="AL146" s="90"/>
      <c r="AM146" s="91"/>
      <c r="AN146" s="92"/>
      <c r="AO146" s="92"/>
      <c r="AP146" s="92"/>
      <c r="AQ146" s="92"/>
      <c r="AR146" s="92"/>
      <c r="AS146" s="93"/>
      <c r="AT146" s="93"/>
      <c r="AX146" s="40"/>
      <c r="AY146" s="117">
        <v>2007</v>
      </c>
      <c r="AZ146" s="117">
        <v>12</v>
      </c>
      <c r="BA146" s="68">
        <f t="shared" si="110"/>
        <v>1634520</v>
      </c>
      <c r="BQ146" s="117">
        <v>2007</v>
      </c>
      <c r="BR146" s="64" t="str">
        <f t="shared" si="123"/>
        <v>Dec</v>
      </c>
      <c r="BS146" s="68">
        <f t="shared" si="111"/>
        <v>1447909</v>
      </c>
      <c r="CI146" s="117">
        <v>2007</v>
      </c>
      <c r="CJ146" s="117">
        <v>12</v>
      </c>
      <c r="CK146" s="68">
        <f t="shared" si="112"/>
        <v>56109</v>
      </c>
      <c r="DA146" s="117">
        <v>2007</v>
      </c>
      <c r="DB146" s="117">
        <v>12</v>
      </c>
      <c r="DC146" s="68">
        <f>[4]ssr!$I123</f>
        <v>21176</v>
      </c>
    </row>
    <row r="147" spans="1:107" s="30" customFormat="1">
      <c r="A147" s="117">
        <f t="shared" si="113"/>
        <v>2008</v>
      </c>
      <c r="B147" s="117">
        <f t="shared" si="94"/>
        <v>1</v>
      </c>
      <c r="C147" s="69">
        <f t="shared" si="124"/>
        <v>1640720</v>
      </c>
      <c r="D147" s="69">
        <f>[2]RC!$E185</f>
        <v>1450881</v>
      </c>
      <c r="E147" s="69">
        <f>[2]CC!$E185</f>
        <v>162685</v>
      </c>
      <c r="F147" s="69">
        <f>[2]IC!$E185</f>
        <v>2645</v>
      </c>
      <c r="G147" s="69">
        <f>[2]SHL!$E185</f>
        <v>1664</v>
      </c>
      <c r="H147" s="69">
        <f>[2]SPA!$E185</f>
        <v>22845</v>
      </c>
      <c r="I147" s="153">
        <f>[4]ssr!$D124</f>
        <v>59524</v>
      </c>
      <c r="J147" s="49"/>
      <c r="K147" s="29"/>
      <c r="L147" s="29"/>
      <c r="M147" s="49"/>
      <c r="N147" s="29"/>
      <c r="O147" s="29"/>
      <c r="R147" s="36">
        <f t="shared" si="125"/>
        <v>2008</v>
      </c>
      <c r="S147" s="36">
        <f t="shared" si="126"/>
        <v>1</v>
      </c>
      <c r="T147" s="37">
        <f t="shared" si="127"/>
        <v>14449</v>
      </c>
      <c r="U147" s="37">
        <f>[3]SEB!Q402</f>
        <v>12366</v>
      </c>
      <c r="V147" s="37">
        <f>[3]SEB!R402</f>
        <v>1760</v>
      </c>
      <c r="W147" s="37">
        <f>[3]SEB!S402</f>
        <v>7</v>
      </c>
      <c r="X147" s="37">
        <f>[3]SEB!T402</f>
        <v>16</v>
      </c>
      <c r="Y147" s="37">
        <f>[3]SEB!U402</f>
        <v>300</v>
      </c>
      <c r="AA147" s="41">
        <f t="shared" si="128"/>
        <v>2008</v>
      </c>
      <c r="AB147" s="39">
        <f t="shared" si="129"/>
        <v>1</v>
      </c>
      <c r="AC147" s="37">
        <f t="shared" si="130"/>
        <v>1626271</v>
      </c>
      <c r="AD147" s="37">
        <f t="shared" si="131"/>
        <v>1438515</v>
      </c>
      <c r="AE147" s="37">
        <f t="shared" si="132"/>
        <v>160925</v>
      </c>
      <c r="AF147" s="37">
        <f t="shared" si="133"/>
        <v>2638</v>
      </c>
      <c r="AG147" s="37">
        <f t="shared" si="134"/>
        <v>1648</v>
      </c>
      <c r="AH147" s="37">
        <f t="shared" si="135"/>
        <v>22545</v>
      </c>
      <c r="AJ147" s="41">
        <f t="shared" si="121"/>
        <v>2008</v>
      </c>
      <c r="AK147" s="41">
        <f t="shared" si="122"/>
        <v>1</v>
      </c>
      <c r="AL147" s="90"/>
      <c r="AM147" s="91"/>
      <c r="AN147" s="92"/>
      <c r="AO147" s="92"/>
      <c r="AP147" s="92"/>
      <c r="AQ147" s="92"/>
      <c r="AR147" s="92"/>
      <c r="AS147" s="93"/>
      <c r="AT147" s="93"/>
      <c r="AX147" s="40"/>
      <c r="AY147" s="117">
        <v>2008</v>
      </c>
      <c r="AZ147" s="117">
        <v>1</v>
      </c>
      <c r="BA147" s="68">
        <f t="shared" si="110"/>
        <v>1639056</v>
      </c>
      <c r="BQ147" s="117">
        <v>2008</v>
      </c>
      <c r="BR147" s="64" t="str">
        <f t="shared" si="123"/>
        <v>Jan</v>
      </c>
      <c r="BS147" s="68">
        <f t="shared" si="111"/>
        <v>1450881</v>
      </c>
      <c r="CI147" s="117">
        <v>2008</v>
      </c>
      <c r="CJ147" s="117">
        <v>1</v>
      </c>
      <c r="CK147" s="68">
        <f t="shared" si="112"/>
        <v>59524</v>
      </c>
      <c r="DA147" s="117">
        <v>2008</v>
      </c>
      <c r="DB147" s="117">
        <v>1</v>
      </c>
      <c r="DC147" s="68">
        <f>[4]ssr!$I124</f>
        <v>14390</v>
      </c>
    </row>
    <row r="148" spans="1:107" s="30" customFormat="1">
      <c r="A148" s="117">
        <f t="shared" si="113"/>
        <v>2008</v>
      </c>
      <c r="B148" s="117">
        <f t="shared" si="94"/>
        <v>2</v>
      </c>
      <c r="C148" s="69">
        <f t="shared" si="124"/>
        <v>1640937</v>
      </c>
      <c r="D148" s="69">
        <f>[2]RC!$E186</f>
        <v>1451349</v>
      </c>
      <c r="E148" s="69">
        <f>[2]CC!$E186</f>
        <v>162362</v>
      </c>
      <c r="F148" s="69">
        <f>[2]IC!$E186</f>
        <v>2603</v>
      </c>
      <c r="G148" s="69">
        <f>[2]SHL!$E186</f>
        <v>1666</v>
      </c>
      <c r="H148" s="69">
        <f>[2]SPA!$E186</f>
        <v>22957</v>
      </c>
      <c r="I148" s="153">
        <f>[4]ssr!$D125</f>
        <v>58427</v>
      </c>
      <c r="J148" s="49"/>
      <c r="K148" s="29"/>
      <c r="L148" s="29"/>
      <c r="M148" s="49"/>
      <c r="N148" s="29"/>
      <c r="O148" s="29"/>
      <c r="R148" s="36">
        <f t="shared" si="125"/>
        <v>2008</v>
      </c>
      <c r="S148" s="36">
        <f t="shared" si="126"/>
        <v>2</v>
      </c>
      <c r="T148" s="37">
        <f t="shared" si="127"/>
        <v>14510</v>
      </c>
      <c r="U148" s="37">
        <f>[3]SEB!Q403</f>
        <v>12432</v>
      </c>
      <c r="V148" s="37">
        <f>[3]SEB!R403</f>
        <v>1751</v>
      </c>
      <c r="W148" s="37">
        <f>[3]SEB!S403</f>
        <v>7</v>
      </c>
      <c r="X148" s="37">
        <f>[3]SEB!T403</f>
        <v>17</v>
      </c>
      <c r="Y148" s="37">
        <f>[3]SEB!U403</f>
        <v>303</v>
      </c>
      <c r="AA148" s="41">
        <f t="shared" si="128"/>
        <v>2008</v>
      </c>
      <c r="AB148" s="39">
        <f t="shared" si="129"/>
        <v>2</v>
      </c>
      <c r="AC148" s="37">
        <f t="shared" si="130"/>
        <v>1626427</v>
      </c>
      <c r="AD148" s="37">
        <f t="shared" si="131"/>
        <v>1438917</v>
      </c>
      <c r="AE148" s="37">
        <f t="shared" si="132"/>
        <v>160611</v>
      </c>
      <c r="AF148" s="37">
        <f t="shared" si="133"/>
        <v>2596</v>
      </c>
      <c r="AG148" s="37">
        <f t="shared" si="134"/>
        <v>1649</v>
      </c>
      <c r="AH148" s="37">
        <f t="shared" si="135"/>
        <v>22654</v>
      </c>
      <c r="AJ148" s="41">
        <f t="shared" si="121"/>
        <v>2008</v>
      </c>
      <c r="AK148" s="41">
        <f t="shared" si="122"/>
        <v>2</v>
      </c>
      <c r="AL148" s="90"/>
      <c r="AM148" s="91"/>
      <c r="AN148" s="92"/>
      <c r="AO148" s="92"/>
      <c r="AP148" s="92"/>
      <c r="AQ148" s="92"/>
      <c r="AR148" s="92"/>
      <c r="AS148" s="93"/>
      <c r="AT148" s="93"/>
      <c r="AX148" s="40"/>
      <c r="AY148" s="117">
        <v>2008</v>
      </c>
      <c r="AZ148" s="117">
        <v>2</v>
      </c>
      <c r="BA148" s="68">
        <f t="shared" si="110"/>
        <v>1639271</v>
      </c>
      <c r="BQ148" s="117">
        <v>2008</v>
      </c>
      <c r="BR148" s="64" t="str">
        <f t="shared" si="123"/>
        <v>Feb</v>
      </c>
      <c r="BS148" s="68">
        <f t="shared" si="111"/>
        <v>1451349</v>
      </c>
      <c r="CI148" s="117">
        <v>2008</v>
      </c>
      <c r="CJ148" s="117">
        <v>2</v>
      </c>
      <c r="CK148" s="68">
        <f t="shared" si="112"/>
        <v>58427</v>
      </c>
      <c r="DA148" s="117">
        <v>2008</v>
      </c>
      <c r="DB148" s="117">
        <v>2</v>
      </c>
      <c r="DC148" s="68">
        <f>[4]ssr!$I125</f>
        <v>9342</v>
      </c>
    </row>
    <row r="149" spans="1:107" s="30" customFormat="1">
      <c r="A149" s="117">
        <f t="shared" si="113"/>
        <v>2008</v>
      </c>
      <c r="B149" s="117">
        <f t="shared" si="94"/>
        <v>3</v>
      </c>
      <c r="C149" s="69">
        <f t="shared" si="124"/>
        <v>1643622</v>
      </c>
      <c r="D149" s="69">
        <f>[2]RC!$E187</f>
        <v>1452491</v>
      </c>
      <c r="E149" s="69">
        <f>[2]CC!$E187</f>
        <v>163703</v>
      </c>
      <c r="F149" s="69">
        <f>[2]IC!$E187</f>
        <v>2632</v>
      </c>
      <c r="G149" s="69">
        <f>[2]SHL!$E187</f>
        <v>1668</v>
      </c>
      <c r="H149" s="69">
        <f>[2]SPA!$E187</f>
        <v>23128</v>
      </c>
      <c r="I149" s="153">
        <f>[4]ssr!$D126</f>
        <v>57705</v>
      </c>
      <c r="J149" s="49"/>
      <c r="K149" s="29"/>
      <c r="L149" s="29"/>
      <c r="M149" s="49"/>
      <c r="N149" s="29"/>
      <c r="O149" s="29"/>
      <c r="R149" s="36">
        <f t="shared" si="125"/>
        <v>2008</v>
      </c>
      <c r="S149" s="36">
        <f t="shared" si="126"/>
        <v>3</v>
      </c>
      <c r="T149" s="37">
        <f t="shared" si="127"/>
        <v>14513</v>
      </c>
      <c r="U149" s="37">
        <f>[3]SEB!Q404</f>
        <v>12437</v>
      </c>
      <c r="V149" s="37">
        <f>[3]SEB!R404</f>
        <v>1753</v>
      </c>
      <c r="W149" s="37">
        <f>[3]SEB!S404</f>
        <v>7</v>
      </c>
      <c r="X149" s="37">
        <f>[3]SEB!T404</f>
        <v>15</v>
      </c>
      <c r="Y149" s="37">
        <f>[3]SEB!U404</f>
        <v>301</v>
      </c>
      <c r="AA149" s="41">
        <f t="shared" si="128"/>
        <v>2008</v>
      </c>
      <c r="AB149" s="39">
        <f t="shared" si="129"/>
        <v>3</v>
      </c>
      <c r="AC149" s="37">
        <f t="shared" si="130"/>
        <v>1629109</v>
      </c>
      <c r="AD149" s="37">
        <f t="shared" si="131"/>
        <v>1440054</v>
      </c>
      <c r="AE149" s="37">
        <f t="shared" si="132"/>
        <v>161950</v>
      </c>
      <c r="AF149" s="37">
        <f t="shared" si="133"/>
        <v>2625</v>
      </c>
      <c r="AG149" s="37">
        <f t="shared" si="134"/>
        <v>1653</v>
      </c>
      <c r="AH149" s="37">
        <f t="shared" si="135"/>
        <v>22827</v>
      </c>
      <c r="AJ149" s="41">
        <f t="shared" si="121"/>
        <v>2008</v>
      </c>
      <c r="AK149" s="41">
        <f t="shared" si="122"/>
        <v>3</v>
      </c>
      <c r="AL149" s="90"/>
      <c r="AM149" s="91"/>
      <c r="AN149" s="92"/>
      <c r="AO149" s="92"/>
      <c r="AP149" s="92"/>
      <c r="AQ149" s="92"/>
      <c r="AR149" s="92"/>
      <c r="AS149" s="93"/>
      <c r="AT149" s="93"/>
      <c r="AX149" s="40"/>
      <c r="AY149" s="117">
        <v>2008</v>
      </c>
      <c r="AZ149" s="117">
        <v>3</v>
      </c>
      <c r="BA149" s="68">
        <f t="shared" si="110"/>
        <v>1641954</v>
      </c>
      <c r="BQ149" s="117">
        <v>2008</v>
      </c>
      <c r="BR149" s="64" t="str">
        <f t="shared" si="123"/>
        <v>Mar</v>
      </c>
      <c r="BS149" s="68">
        <f t="shared" si="111"/>
        <v>1452491</v>
      </c>
      <c r="CI149" s="117">
        <v>2008</v>
      </c>
      <c r="CJ149" s="117">
        <v>3</v>
      </c>
      <c r="CK149" s="68">
        <f t="shared" si="112"/>
        <v>57705</v>
      </c>
      <c r="DA149" s="117">
        <v>2008</v>
      </c>
      <c r="DB149" s="117">
        <v>3</v>
      </c>
      <c r="DC149" s="68">
        <f>[4]ssr!$I126</f>
        <v>8167</v>
      </c>
    </row>
    <row r="150" spans="1:107" s="30" customFormat="1">
      <c r="A150" s="117">
        <f t="shared" si="113"/>
        <v>2008</v>
      </c>
      <c r="B150" s="117">
        <f t="shared" si="94"/>
        <v>4</v>
      </c>
      <c r="C150" s="69">
        <f t="shared" si="124"/>
        <v>1640304</v>
      </c>
      <c r="D150" s="69">
        <f>[2]RC!$E188</f>
        <v>1451218</v>
      </c>
      <c r="E150" s="69">
        <f>[2]CC!$E188</f>
        <v>161848</v>
      </c>
      <c r="F150" s="69">
        <f>[2]IC!$E188</f>
        <v>2603</v>
      </c>
      <c r="G150" s="69">
        <f>[2]SHL!$E188</f>
        <v>1666</v>
      </c>
      <c r="H150" s="69">
        <f>[2]SPA!$E188</f>
        <v>22969</v>
      </c>
      <c r="I150" s="153">
        <f>[4]ssr!$D127</f>
        <v>58696</v>
      </c>
      <c r="J150" s="49"/>
      <c r="K150" s="29"/>
      <c r="L150" s="29"/>
      <c r="M150" s="49"/>
      <c r="N150" s="29"/>
      <c r="O150" s="29"/>
      <c r="R150" s="36">
        <f t="shared" si="125"/>
        <v>2008</v>
      </c>
      <c r="S150" s="36">
        <f t="shared" si="126"/>
        <v>4</v>
      </c>
      <c r="T150" s="37">
        <f t="shared" si="127"/>
        <v>14428</v>
      </c>
      <c r="U150" s="37">
        <f>[3]SEB!Q405</f>
        <v>12359</v>
      </c>
      <c r="V150" s="37">
        <f>[3]SEB!R405</f>
        <v>1744</v>
      </c>
      <c r="W150" s="37">
        <f>[3]SEB!S405</f>
        <v>7</v>
      </c>
      <c r="X150" s="37">
        <f>[3]SEB!T405</f>
        <v>15</v>
      </c>
      <c r="Y150" s="37">
        <f>[3]SEB!U405</f>
        <v>303</v>
      </c>
      <c r="AA150" s="41">
        <f t="shared" si="128"/>
        <v>2008</v>
      </c>
      <c r="AB150" s="39">
        <f t="shared" si="129"/>
        <v>4</v>
      </c>
      <c r="AC150" s="37">
        <f t="shared" si="130"/>
        <v>1625876</v>
      </c>
      <c r="AD150" s="37">
        <f t="shared" si="131"/>
        <v>1438859</v>
      </c>
      <c r="AE150" s="37">
        <f t="shared" si="132"/>
        <v>160104</v>
      </c>
      <c r="AF150" s="37">
        <f t="shared" si="133"/>
        <v>2596</v>
      </c>
      <c r="AG150" s="37">
        <f t="shared" si="134"/>
        <v>1651</v>
      </c>
      <c r="AH150" s="37">
        <f t="shared" si="135"/>
        <v>22666</v>
      </c>
      <c r="AJ150" s="41">
        <f t="shared" si="121"/>
        <v>2008</v>
      </c>
      <c r="AK150" s="41">
        <f t="shared" si="122"/>
        <v>4</v>
      </c>
      <c r="AL150" s="90"/>
      <c r="AM150" s="91"/>
      <c r="AN150" s="92"/>
      <c r="AO150" s="92"/>
      <c r="AP150" s="92"/>
      <c r="AQ150" s="92"/>
      <c r="AR150" s="92"/>
      <c r="AS150" s="93"/>
      <c r="AT150" s="93"/>
      <c r="AX150" s="40"/>
      <c r="AY150" s="117">
        <v>2008</v>
      </c>
      <c r="AZ150" s="117">
        <v>4</v>
      </c>
      <c r="BA150" s="68">
        <f t="shared" si="110"/>
        <v>1638638</v>
      </c>
      <c r="BQ150" s="117">
        <v>2008</v>
      </c>
      <c r="BR150" s="64" t="str">
        <f t="shared" si="123"/>
        <v>Apr</v>
      </c>
      <c r="BS150" s="68">
        <f t="shared" si="111"/>
        <v>1451218</v>
      </c>
      <c r="CI150" s="117">
        <v>2008</v>
      </c>
      <c r="CJ150" s="117">
        <v>4</v>
      </c>
      <c r="CK150" s="68">
        <f t="shared" si="112"/>
        <v>58696</v>
      </c>
      <c r="DA150" s="117">
        <v>2008</v>
      </c>
      <c r="DB150" s="117">
        <v>4</v>
      </c>
      <c r="DC150" s="68">
        <f>[4]ssr!$I127</f>
        <v>10289</v>
      </c>
    </row>
    <row r="151" spans="1:107" s="30" customFormat="1">
      <c r="A151" s="117">
        <f t="shared" si="113"/>
        <v>2008</v>
      </c>
      <c r="B151" s="117">
        <f t="shared" si="94"/>
        <v>5</v>
      </c>
      <c r="C151" s="69">
        <f t="shared" si="124"/>
        <v>1638734</v>
      </c>
      <c r="D151" s="69">
        <f>[2]RC!$E189</f>
        <v>1448766</v>
      </c>
      <c r="E151" s="69">
        <f>[2]CC!$E189</f>
        <v>162613</v>
      </c>
      <c r="F151" s="69">
        <f>[2]IC!$E189</f>
        <v>2634</v>
      </c>
      <c r="G151" s="69">
        <f>[2]SHL!$E189</f>
        <v>1653</v>
      </c>
      <c r="H151" s="69">
        <f>[2]SPA!$E189</f>
        <v>23068</v>
      </c>
      <c r="I151" s="153">
        <f>[4]ssr!$D128</f>
        <v>57671</v>
      </c>
      <c r="J151" s="49"/>
      <c r="K151" s="29"/>
      <c r="L151" s="29"/>
      <c r="M151" s="49"/>
      <c r="N151" s="29"/>
      <c r="O151" s="29"/>
      <c r="R151" s="36">
        <f t="shared" si="125"/>
        <v>2008</v>
      </c>
      <c r="S151" s="36">
        <f t="shared" si="126"/>
        <v>5</v>
      </c>
      <c r="T151" s="37">
        <f t="shared" si="127"/>
        <v>14361</v>
      </c>
      <c r="U151" s="37">
        <f>[3]SEB!Q406</f>
        <v>12294</v>
      </c>
      <c r="V151" s="37">
        <f>[3]SEB!R406</f>
        <v>1737</v>
      </c>
      <c r="W151" s="37">
        <f>[3]SEB!S406</f>
        <v>7</v>
      </c>
      <c r="X151" s="37">
        <f>[3]SEB!T406</f>
        <v>15</v>
      </c>
      <c r="Y151" s="37">
        <f>[3]SEB!U406</f>
        <v>308</v>
      </c>
      <c r="AA151" s="41">
        <f t="shared" si="128"/>
        <v>2008</v>
      </c>
      <c r="AB151" s="39">
        <f t="shared" si="129"/>
        <v>5</v>
      </c>
      <c r="AC151" s="37">
        <f t="shared" si="130"/>
        <v>1624373</v>
      </c>
      <c r="AD151" s="37">
        <f t="shared" si="131"/>
        <v>1436472</v>
      </c>
      <c r="AE151" s="37">
        <f t="shared" si="132"/>
        <v>160876</v>
      </c>
      <c r="AF151" s="37">
        <f t="shared" si="133"/>
        <v>2627</v>
      </c>
      <c r="AG151" s="37">
        <f t="shared" si="134"/>
        <v>1638</v>
      </c>
      <c r="AH151" s="37">
        <f t="shared" si="135"/>
        <v>22760</v>
      </c>
      <c r="AJ151" s="41">
        <f t="shared" si="121"/>
        <v>2008</v>
      </c>
      <c r="AK151" s="41">
        <f t="shared" si="122"/>
        <v>5</v>
      </c>
      <c r="AL151" s="90"/>
      <c r="AM151" s="91"/>
      <c r="AN151" s="92"/>
      <c r="AO151" s="92"/>
      <c r="AP151" s="92"/>
      <c r="AQ151" s="92"/>
      <c r="AR151" s="92"/>
      <c r="AS151" s="93"/>
      <c r="AT151" s="93"/>
      <c r="AX151" s="40"/>
      <c r="AY151" s="117">
        <v>2008</v>
      </c>
      <c r="AZ151" s="117">
        <v>5</v>
      </c>
      <c r="BA151" s="68">
        <f t="shared" si="110"/>
        <v>1637081</v>
      </c>
      <c r="BQ151" s="117">
        <v>2008</v>
      </c>
      <c r="BR151" s="64" t="str">
        <f t="shared" si="123"/>
        <v>May</v>
      </c>
      <c r="BS151" s="68">
        <f t="shared" si="111"/>
        <v>1448766</v>
      </c>
      <c r="CI151" s="117">
        <v>2008</v>
      </c>
      <c r="CJ151" s="117">
        <v>5</v>
      </c>
      <c r="CK151" s="68">
        <f t="shared" si="112"/>
        <v>57671</v>
      </c>
      <c r="DA151" s="117">
        <v>2008</v>
      </c>
      <c r="DB151" s="117">
        <v>5</v>
      </c>
      <c r="DC151" s="68">
        <f>[4]ssr!$I128</f>
        <v>24226</v>
      </c>
    </row>
    <row r="152" spans="1:107" s="30" customFormat="1">
      <c r="A152" s="117">
        <f t="shared" si="113"/>
        <v>2008</v>
      </c>
      <c r="B152" s="117">
        <f t="shared" si="94"/>
        <v>6</v>
      </c>
      <c r="C152" s="69">
        <f t="shared" si="124"/>
        <v>1637554</v>
      </c>
      <c r="D152" s="69">
        <f>[2]RC!$E190</f>
        <v>1447578</v>
      </c>
      <c r="E152" s="69">
        <f>[2]CC!$E190</f>
        <v>162704</v>
      </c>
      <c r="F152" s="69">
        <f>[2]IC!$E190</f>
        <v>2589</v>
      </c>
      <c r="G152" s="69">
        <f>[2]SHL!$E190</f>
        <v>1649</v>
      </c>
      <c r="H152" s="69">
        <f>[2]SPA!$E190</f>
        <v>23034</v>
      </c>
      <c r="I152" s="153">
        <f>[4]ssr!$D129</f>
        <v>60481</v>
      </c>
      <c r="J152" s="49"/>
      <c r="K152" s="29"/>
      <c r="L152" s="29"/>
      <c r="M152" s="49"/>
      <c r="N152" s="29"/>
      <c r="O152" s="29"/>
      <c r="R152" s="36">
        <f t="shared" si="125"/>
        <v>2008</v>
      </c>
      <c r="S152" s="36">
        <f t="shared" si="126"/>
        <v>6</v>
      </c>
      <c r="T152" s="37">
        <f t="shared" si="127"/>
        <v>14313</v>
      </c>
      <c r="U152" s="37">
        <f>[3]SEB!Q407</f>
        <v>12233</v>
      </c>
      <c r="V152" s="37">
        <f>[3]SEB!R407</f>
        <v>1748</v>
      </c>
      <c r="W152" s="37">
        <f>[3]SEB!S407</f>
        <v>7</v>
      </c>
      <c r="X152" s="37">
        <f>[3]SEB!T407</f>
        <v>15</v>
      </c>
      <c r="Y152" s="37">
        <f>[3]SEB!U407</f>
        <v>310</v>
      </c>
      <c r="AA152" s="41">
        <f t="shared" si="128"/>
        <v>2008</v>
      </c>
      <c r="AB152" s="39">
        <f t="shared" si="129"/>
        <v>6</v>
      </c>
      <c r="AC152" s="37">
        <f t="shared" si="130"/>
        <v>1623241</v>
      </c>
      <c r="AD152" s="37">
        <f t="shared" si="131"/>
        <v>1435345</v>
      </c>
      <c r="AE152" s="37">
        <f t="shared" si="132"/>
        <v>160956</v>
      </c>
      <c r="AF152" s="37">
        <f t="shared" si="133"/>
        <v>2582</v>
      </c>
      <c r="AG152" s="37">
        <f t="shared" si="134"/>
        <v>1634</v>
      </c>
      <c r="AH152" s="37">
        <f t="shared" si="135"/>
        <v>22724</v>
      </c>
      <c r="AJ152" s="41">
        <f t="shared" si="121"/>
        <v>2008</v>
      </c>
      <c r="AK152" s="41">
        <f t="shared" si="122"/>
        <v>6</v>
      </c>
      <c r="AL152" s="90"/>
      <c r="AM152" s="91"/>
      <c r="AN152" s="92"/>
      <c r="AO152" s="92"/>
      <c r="AP152" s="92"/>
      <c r="AQ152" s="92"/>
      <c r="AR152" s="92"/>
      <c r="AS152" s="93"/>
      <c r="AT152" s="93"/>
      <c r="AX152" s="40"/>
      <c r="AY152" s="117">
        <v>2008</v>
      </c>
      <c r="AZ152" s="117">
        <v>6</v>
      </c>
      <c r="BA152" s="68">
        <f t="shared" si="110"/>
        <v>1635905</v>
      </c>
      <c r="BQ152" s="117">
        <v>2008</v>
      </c>
      <c r="BR152" s="64" t="str">
        <f t="shared" si="123"/>
        <v>Jun</v>
      </c>
      <c r="BS152" s="68">
        <f t="shared" si="111"/>
        <v>1447578</v>
      </c>
      <c r="CI152" s="117">
        <v>2008</v>
      </c>
      <c r="CJ152" s="117">
        <v>6</v>
      </c>
      <c r="CK152" s="68">
        <f t="shared" si="112"/>
        <v>60481</v>
      </c>
      <c r="DA152" s="117">
        <v>2008</v>
      </c>
      <c r="DB152" s="117">
        <v>6</v>
      </c>
      <c r="DC152" s="68">
        <f>[4]ssr!$I129</f>
        <v>33485</v>
      </c>
    </row>
    <row r="153" spans="1:107" s="30" customFormat="1">
      <c r="A153" s="117">
        <f t="shared" si="113"/>
        <v>2008</v>
      </c>
      <c r="B153" s="117">
        <f t="shared" si="94"/>
        <v>7</v>
      </c>
      <c r="C153" s="69">
        <f t="shared" si="124"/>
        <v>1636667</v>
      </c>
      <c r="D153" s="69">
        <f>[2]RC!$E191</f>
        <v>1446797</v>
      </c>
      <c r="E153" s="69">
        <f>[2]CC!$E191</f>
        <v>162655</v>
      </c>
      <c r="F153" s="69">
        <f>[2]IC!$E191</f>
        <v>2570</v>
      </c>
      <c r="G153" s="69">
        <f>[2]SHL!$E191</f>
        <v>1646</v>
      </c>
      <c r="H153" s="69">
        <f>[2]SPA!$E191</f>
        <v>22999</v>
      </c>
      <c r="I153" s="153">
        <f>[4]ssr!$D130</f>
        <v>55256</v>
      </c>
      <c r="J153" s="49"/>
      <c r="K153" s="29"/>
      <c r="L153" s="29"/>
      <c r="M153" s="49"/>
      <c r="N153" s="29"/>
      <c r="O153" s="29"/>
      <c r="R153" s="36">
        <f t="shared" si="125"/>
        <v>2008</v>
      </c>
      <c r="S153" s="36">
        <f t="shared" si="126"/>
        <v>7</v>
      </c>
      <c r="T153" s="37">
        <f t="shared" si="127"/>
        <v>14283</v>
      </c>
      <c r="U153" s="37">
        <f>[3]SEB!Q408</f>
        <v>12204</v>
      </c>
      <c r="V153" s="37">
        <f>[3]SEB!R408</f>
        <v>1744</v>
      </c>
      <c r="W153" s="37">
        <f>[3]SEB!S408</f>
        <v>7</v>
      </c>
      <c r="X153" s="37">
        <f>[3]SEB!T408</f>
        <v>15</v>
      </c>
      <c r="Y153" s="37">
        <f>[3]SEB!U408</f>
        <v>313</v>
      </c>
      <c r="AA153" s="41">
        <f t="shared" si="128"/>
        <v>2008</v>
      </c>
      <c r="AB153" s="39">
        <f t="shared" si="129"/>
        <v>7</v>
      </c>
      <c r="AC153" s="37">
        <f t="shared" si="130"/>
        <v>1622384</v>
      </c>
      <c r="AD153" s="37">
        <f t="shared" si="131"/>
        <v>1434593</v>
      </c>
      <c r="AE153" s="37">
        <f t="shared" si="132"/>
        <v>160911</v>
      </c>
      <c r="AF153" s="37">
        <f t="shared" si="133"/>
        <v>2563</v>
      </c>
      <c r="AG153" s="37">
        <f t="shared" si="134"/>
        <v>1631</v>
      </c>
      <c r="AH153" s="37">
        <f t="shared" si="135"/>
        <v>22686</v>
      </c>
      <c r="AJ153" s="41">
        <f t="shared" si="121"/>
        <v>2008</v>
      </c>
      <c r="AK153" s="41">
        <f t="shared" si="122"/>
        <v>7</v>
      </c>
      <c r="AL153" s="90"/>
      <c r="AM153" s="91"/>
      <c r="AN153" s="92"/>
      <c r="AO153" s="92"/>
      <c r="AP153" s="92"/>
      <c r="AQ153" s="92"/>
      <c r="AR153" s="92"/>
      <c r="AS153" s="93"/>
      <c r="AT153" s="93"/>
      <c r="AX153" s="40"/>
      <c r="AY153" s="117">
        <v>2008</v>
      </c>
      <c r="AZ153" s="117">
        <v>7</v>
      </c>
      <c r="BA153" s="68">
        <f t="shared" si="110"/>
        <v>1635021</v>
      </c>
      <c r="BQ153" s="117">
        <v>2008</v>
      </c>
      <c r="BR153" s="64" t="str">
        <f t="shared" si="123"/>
        <v>Jul</v>
      </c>
      <c r="BS153" s="68">
        <f t="shared" si="111"/>
        <v>1446797</v>
      </c>
      <c r="CI153" s="117">
        <v>2008</v>
      </c>
      <c r="CJ153" s="117">
        <v>7</v>
      </c>
      <c r="CK153" s="68">
        <f t="shared" si="112"/>
        <v>55256</v>
      </c>
      <c r="DA153" s="117">
        <v>2008</v>
      </c>
      <c r="DB153" s="117">
        <v>7</v>
      </c>
      <c r="DC153" s="68">
        <f>[4]ssr!$I130</f>
        <v>35786</v>
      </c>
    </row>
    <row r="154" spans="1:107" s="30" customFormat="1">
      <c r="A154" s="117">
        <f t="shared" si="113"/>
        <v>2008</v>
      </c>
      <c r="B154" s="117">
        <f t="shared" si="94"/>
        <v>8</v>
      </c>
      <c r="C154" s="69">
        <f t="shared" si="124"/>
        <v>1636327</v>
      </c>
      <c r="D154" s="69">
        <f>[2]RC!$E192</f>
        <v>1446304</v>
      </c>
      <c r="E154" s="69">
        <f>[2]CC!$E192</f>
        <v>162729</v>
      </c>
      <c r="F154" s="69">
        <f>[2]IC!$E192</f>
        <v>2582</v>
      </c>
      <c r="G154" s="69">
        <f>[2]SHL!$E192</f>
        <v>1643</v>
      </c>
      <c r="H154" s="69">
        <f>[2]SPA!$E192</f>
        <v>23069</v>
      </c>
      <c r="I154" s="153">
        <f>[4]ssr!$D131</f>
        <v>60430</v>
      </c>
      <c r="J154" s="49"/>
      <c r="K154" s="29"/>
      <c r="L154" s="29"/>
      <c r="M154" s="49"/>
      <c r="N154" s="29"/>
      <c r="O154" s="29"/>
      <c r="R154" s="36">
        <f t="shared" si="125"/>
        <v>2008</v>
      </c>
      <c r="S154" s="36">
        <f t="shared" si="126"/>
        <v>8</v>
      </c>
      <c r="T154" s="37">
        <f t="shared" si="127"/>
        <v>14188</v>
      </c>
      <c r="U154" s="37">
        <f>[3]SEB!Q409</f>
        <v>12116</v>
      </c>
      <c r="V154" s="37">
        <f>[3]SEB!R409</f>
        <v>1728</v>
      </c>
      <c r="W154" s="37">
        <f>[3]SEB!S409</f>
        <v>7</v>
      </c>
      <c r="X154" s="37">
        <f>[3]SEB!T409</f>
        <v>15</v>
      </c>
      <c r="Y154" s="37">
        <f>[3]SEB!U409</f>
        <v>322</v>
      </c>
      <c r="AA154" s="41">
        <f t="shared" si="128"/>
        <v>2008</v>
      </c>
      <c r="AB154" s="39">
        <f t="shared" si="129"/>
        <v>8</v>
      </c>
      <c r="AC154" s="37">
        <f t="shared" si="130"/>
        <v>1622139</v>
      </c>
      <c r="AD154" s="37">
        <f t="shared" si="131"/>
        <v>1434188</v>
      </c>
      <c r="AE154" s="37">
        <f t="shared" si="132"/>
        <v>161001</v>
      </c>
      <c r="AF154" s="37">
        <f t="shared" si="133"/>
        <v>2575</v>
      </c>
      <c r="AG154" s="37">
        <f t="shared" si="134"/>
        <v>1628</v>
      </c>
      <c r="AH154" s="37">
        <f t="shared" si="135"/>
        <v>22747</v>
      </c>
      <c r="AJ154" s="41">
        <f t="shared" si="121"/>
        <v>2008</v>
      </c>
      <c r="AK154" s="41">
        <f t="shared" si="122"/>
        <v>8</v>
      </c>
      <c r="AL154" s="90"/>
      <c r="AM154" s="91"/>
      <c r="AN154" s="92"/>
      <c r="AO154" s="92"/>
      <c r="AP154" s="92"/>
      <c r="AQ154" s="92"/>
      <c r="AR154" s="92"/>
      <c r="AS154" s="93"/>
      <c r="AT154" s="93"/>
      <c r="AX154" s="40"/>
      <c r="AY154" s="117">
        <v>2008</v>
      </c>
      <c r="AZ154" s="117">
        <v>8</v>
      </c>
      <c r="BA154" s="68">
        <f t="shared" si="110"/>
        <v>1634684</v>
      </c>
      <c r="BQ154" s="117">
        <v>2008</v>
      </c>
      <c r="BR154" s="64" t="str">
        <f t="shared" si="123"/>
        <v>Aug</v>
      </c>
      <c r="BS154" s="68">
        <f t="shared" si="111"/>
        <v>1446304</v>
      </c>
      <c r="CI154" s="117">
        <v>2008</v>
      </c>
      <c r="CJ154" s="117">
        <v>8</v>
      </c>
      <c r="CK154" s="68">
        <f t="shared" si="112"/>
        <v>60430</v>
      </c>
      <c r="DA154" s="117">
        <v>2008</v>
      </c>
      <c r="DB154" s="117">
        <v>8</v>
      </c>
      <c r="DC154" s="68">
        <f>[4]ssr!$I131</f>
        <v>35810</v>
      </c>
    </row>
    <row r="155" spans="1:107" s="30" customFormat="1">
      <c r="A155" s="117">
        <f t="shared" si="113"/>
        <v>2008</v>
      </c>
      <c r="B155" s="117">
        <f t="shared" si="94"/>
        <v>9</v>
      </c>
      <c r="C155" s="69">
        <f t="shared" ref="C155:C160" si="136">SUM(D155:H155)</f>
        <v>1634867</v>
      </c>
      <c r="D155" s="69">
        <f>[2]RC!$E193</f>
        <v>1445067</v>
      </c>
      <c r="E155" s="69">
        <f>[2]CC!$E193</f>
        <v>162493</v>
      </c>
      <c r="F155" s="69">
        <f>[2]IC!$E193</f>
        <v>2557</v>
      </c>
      <c r="G155" s="69">
        <f>[2]SHL!$E193</f>
        <v>1644</v>
      </c>
      <c r="H155" s="69">
        <f>[2]SPA!$E193</f>
        <v>23106</v>
      </c>
      <c r="I155" s="153">
        <f>[4]ssr!$D132</f>
        <v>63053</v>
      </c>
      <c r="J155" s="49"/>
      <c r="K155" s="29"/>
      <c r="L155" s="29"/>
      <c r="M155" s="49"/>
      <c r="N155" s="29"/>
      <c r="O155" s="29"/>
      <c r="R155" s="36">
        <f>A155</f>
        <v>2008</v>
      </c>
      <c r="S155" s="36">
        <f>B155</f>
        <v>9</v>
      </c>
      <c r="T155" s="37">
        <f t="shared" ref="T155:T160" si="137">SUM(U155:Y155)</f>
        <v>14159</v>
      </c>
      <c r="U155" s="37">
        <f>[3]SEB!Q410</f>
        <v>12108</v>
      </c>
      <c r="V155" s="37">
        <f>[3]SEB!R410</f>
        <v>1714</v>
      </c>
      <c r="W155" s="37">
        <f>[3]SEB!S410</f>
        <v>7</v>
      </c>
      <c r="X155" s="37">
        <f>[3]SEB!T410</f>
        <v>15</v>
      </c>
      <c r="Y155" s="37">
        <f>[3]SEB!U410</f>
        <v>315</v>
      </c>
      <c r="AA155" s="41">
        <f t="shared" ref="AA155:AB160" si="138">A155</f>
        <v>2008</v>
      </c>
      <c r="AB155" s="39">
        <f t="shared" si="138"/>
        <v>9</v>
      </c>
      <c r="AC155" s="37">
        <f t="shared" ref="AC155:AC160" si="139">SUM(AD155:AH155)</f>
        <v>1620708</v>
      </c>
      <c r="AD155" s="37">
        <f t="shared" ref="AD155:AH160" si="140">D155-U155</f>
        <v>1432959</v>
      </c>
      <c r="AE155" s="37">
        <f t="shared" si="140"/>
        <v>160779</v>
      </c>
      <c r="AF155" s="37">
        <f t="shared" si="140"/>
        <v>2550</v>
      </c>
      <c r="AG155" s="37">
        <f t="shared" si="140"/>
        <v>1629</v>
      </c>
      <c r="AH155" s="37">
        <f t="shared" si="140"/>
        <v>22791</v>
      </c>
      <c r="AJ155" s="41">
        <f t="shared" si="121"/>
        <v>2008</v>
      </c>
      <c r="AK155" s="41">
        <f t="shared" si="122"/>
        <v>9</v>
      </c>
      <c r="AL155" s="90"/>
      <c r="AM155" s="91"/>
      <c r="AN155" s="92"/>
      <c r="AO155" s="92"/>
      <c r="AP155" s="92"/>
      <c r="AQ155" s="92"/>
      <c r="AR155" s="92"/>
      <c r="AS155" s="93"/>
      <c r="AT155" s="93"/>
      <c r="AX155" s="40"/>
      <c r="AY155" s="117">
        <v>2008</v>
      </c>
      <c r="AZ155" s="117">
        <v>9</v>
      </c>
      <c r="BA155" s="68">
        <f t="shared" si="110"/>
        <v>1633223</v>
      </c>
      <c r="BQ155" s="117">
        <v>2008</v>
      </c>
      <c r="BR155" s="64" t="str">
        <f t="shared" si="123"/>
        <v>Sep</v>
      </c>
      <c r="BS155" s="68">
        <f t="shared" si="111"/>
        <v>1445067</v>
      </c>
      <c r="CI155" s="117">
        <v>2008</v>
      </c>
      <c r="CJ155" s="117">
        <v>9</v>
      </c>
      <c r="CK155" s="68">
        <f t="shared" si="112"/>
        <v>63053</v>
      </c>
      <c r="DA155" s="117">
        <v>2008</v>
      </c>
      <c r="DB155" s="117">
        <v>9</v>
      </c>
      <c r="DC155" s="68">
        <f>[4]ssr!$I132</f>
        <v>35064</v>
      </c>
    </row>
    <row r="156" spans="1:107" s="30" customFormat="1">
      <c r="A156" s="117">
        <f t="shared" si="113"/>
        <v>2008</v>
      </c>
      <c r="B156" s="117">
        <f t="shared" si="94"/>
        <v>10</v>
      </c>
      <c r="C156" s="69">
        <f t="shared" si="136"/>
        <v>1632751</v>
      </c>
      <c r="D156" s="69">
        <f>[2]RC!$E194</f>
        <v>1442971</v>
      </c>
      <c r="E156" s="69">
        <f>[2]CC!$E194</f>
        <v>162440</v>
      </c>
      <c r="F156" s="69">
        <f>[2]IC!$E194</f>
        <v>2544</v>
      </c>
      <c r="G156" s="69">
        <f>[2]SHL!$E194</f>
        <v>1642</v>
      </c>
      <c r="H156" s="69">
        <f>[2]SPA!$E194</f>
        <v>23154</v>
      </c>
      <c r="I156" s="153">
        <f>[4]ssr!$D133</f>
        <v>56735</v>
      </c>
      <c r="J156" s="49"/>
      <c r="K156" s="29"/>
      <c r="L156" s="29"/>
      <c r="M156" s="49"/>
      <c r="N156" s="29"/>
      <c r="O156" s="29"/>
      <c r="R156" s="107">
        <f t="shared" ref="R156:R160" si="141">A156</f>
        <v>2008</v>
      </c>
      <c r="S156" s="107">
        <f t="shared" ref="S156:S160" si="142">B156</f>
        <v>10</v>
      </c>
      <c r="T156" s="37">
        <f t="shared" si="137"/>
        <v>14133</v>
      </c>
      <c r="U156" s="37">
        <f>[3]SEB!Q411</f>
        <v>12078</v>
      </c>
      <c r="V156" s="37">
        <f>[3]SEB!R411</f>
        <v>1714</v>
      </c>
      <c r="W156" s="37">
        <f>[3]SEB!S411</f>
        <v>7</v>
      </c>
      <c r="X156" s="37">
        <f>[3]SEB!T411</f>
        <v>15</v>
      </c>
      <c r="Y156" s="37">
        <f>[3]SEB!U411</f>
        <v>319</v>
      </c>
      <c r="AA156" s="41">
        <f t="shared" si="138"/>
        <v>2008</v>
      </c>
      <c r="AB156" s="39">
        <f t="shared" si="138"/>
        <v>10</v>
      </c>
      <c r="AC156" s="37">
        <f t="shared" si="139"/>
        <v>1618618</v>
      </c>
      <c r="AD156" s="37">
        <f t="shared" si="140"/>
        <v>1430893</v>
      </c>
      <c r="AE156" s="37">
        <f t="shared" si="140"/>
        <v>160726</v>
      </c>
      <c r="AF156" s="37">
        <f t="shared" si="140"/>
        <v>2537</v>
      </c>
      <c r="AG156" s="37">
        <f t="shared" si="140"/>
        <v>1627</v>
      </c>
      <c r="AH156" s="37">
        <f t="shared" si="140"/>
        <v>22835</v>
      </c>
      <c r="AJ156" s="41">
        <f t="shared" si="121"/>
        <v>2008</v>
      </c>
      <c r="AK156" s="41">
        <f t="shared" si="122"/>
        <v>10</v>
      </c>
      <c r="AL156" s="90"/>
      <c r="AM156" s="91"/>
      <c r="AN156" s="92"/>
      <c r="AO156" s="92"/>
      <c r="AP156" s="92"/>
      <c r="AQ156" s="92"/>
      <c r="AR156" s="92"/>
      <c r="AS156" s="93"/>
      <c r="AT156" s="93"/>
      <c r="AX156" s="40"/>
      <c r="AY156" s="117">
        <v>2008</v>
      </c>
      <c r="AZ156" s="117">
        <v>10</v>
      </c>
      <c r="BA156" s="68">
        <f t="shared" si="110"/>
        <v>1631109</v>
      </c>
      <c r="BQ156" s="117">
        <v>2008</v>
      </c>
      <c r="BR156" s="64" t="str">
        <f t="shared" si="123"/>
        <v>Oct</v>
      </c>
      <c r="BS156" s="68">
        <f t="shared" si="111"/>
        <v>1442971</v>
      </c>
      <c r="CI156" s="117">
        <v>2008</v>
      </c>
      <c r="CJ156" s="117">
        <v>10</v>
      </c>
      <c r="CK156" s="68">
        <f t="shared" si="112"/>
        <v>56735</v>
      </c>
      <c r="DA156" s="117">
        <v>2008</v>
      </c>
      <c r="DB156" s="117">
        <v>10</v>
      </c>
      <c r="DC156" s="68">
        <f>[4]ssr!$I133</f>
        <v>35819</v>
      </c>
    </row>
    <row r="157" spans="1:107" s="30" customFormat="1">
      <c r="A157" s="117">
        <f t="shared" si="113"/>
        <v>2008</v>
      </c>
      <c r="B157" s="117">
        <f t="shared" si="94"/>
        <v>11</v>
      </c>
      <c r="C157" s="69">
        <f t="shared" si="136"/>
        <v>1632431</v>
      </c>
      <c r="D157" s="69">
        <f>[2]RC!$E195</f>
        <v>1442571</v>
      </c>
      <c r="E157" s="69">
        <f>[2]CC!$E195</f>
        <v>162493</v>
      </c>
      <c r="F157" s="69">
        <f>[2]IC!$E195</f>
        <v>2539</v>
      </c>
      <c r="G157" s="69">
        <f>[2]SHL!$E195</f>
        <v>1641</v>
      </c>
      <c r="H157" s="69">
        <f>[2]SPA!$E195</f>
        <v>23187</v>
      </c>
      <c r="I157" s="153">
        <f>[4]ssr!$D134</f>
        <v>61269</v>
      </c>
      <c r="J157" s="49"/>
      <c r="K157" s="29"/>
      <c r="L157" s="29"/>
      <c r="M157" s="49"/>
      <c r="N157" s="29"/>
      <c r="O157" s="29"/>
      <c r="R157" s="107">
        <f t="shared" si="141"/>
        <v>2008</v>
      </c>
      <c r="S157" s="107">
        <f t="shared" si="142"/>
        <v>11</v>
      </c>
      <c r="T157" s="37">
        <f t="shared" si="137"/>
        <v>14137</v>
      </c>
      <c r="U157" s="37">
        <f>[3]SEB!Q412</f>
        <v>12095</v>
      </c>
      <c r="V157" s="37">
        <f>[3]SEB!R412</f>
        <v>1706</v>
      </c>
      <c r="W157" s="37">
        <f>[3]SEB!S412</f>
        <v>7</v>
      </c>
      <c r="X157" s="37">
        <f>[3]SEB!T412</f>
        <v>15</v>
      </c>
      <c r="Y157" s="37">
        <f>[3]SEB!U412</f>
        <v>314</v>
      </c>
      <c r="AA157" s="41">
        <f t="shared" si="138"/>
        <v>2008</v>
      </c>
      <c r="AB157" s="39">
        <f t="shared" si="138"/>
        <v>11</v>
      </c>
      <c r="AC157" s="37">
        <f t="shared" si="139"/>
        <v>1618294</v>
      </c>
      <c r="AD157" s="37">
        <f t="shared" si="140"/>
        <v>1430476</v>
      </c>
      <c r="AE157" s="37">
        <f t="shared" si="140"/>
        <v>160787</v>
      </c>
      <c r="AF157" s="37">
        <f t="shared" si="140"/>
        <v>2532</v>
      </c>
      <c r="AG157" s="37">
        <f t="shared" si="140"/>
        <v>1626</v>
      </c>
      <c r="AH157" s="37">
        <f t="shared" si="140"/>
        <v>22873</v>
      </c>
      <c r="AJ157" s="41">
        <f t="shared" si="121"/>
        <v>2008</v>
      </c>
      <c r="AK157" s="41">
        <f t="shared" si="122"/>
        <v>11</v>
      </c>
      <c r="AL157" s="90"/>
      <c r="AM157" s="91"/>
      <c r="AN157" s="92"/>
      <c r="AO157" s="92"/>
      <c r="AP157" s="92"/>
      <c r="AQ157" s="92"/>
      <c r="AR157" s="92"/>
      <c r="AS157" s="93"/>
      <c r="AT157" s="93"/>
      <c r="AX157" s="40"/>
      <c r="AY157" s="117">
        <v>2008</v>
      </c>
      <c r="AZ157" s="117">
        <v>11</v>
      </c>
      <c r="BA157" s="68">
        <f t="shared" si="110"/>
        <v>1630790</v>
      </c>
      <c r="BQ157" s="117">
        <v>2008</v>
      </c>
      <c r="BR157" s="64" t="str">
        <f t="shared" si="123"/>
        <v>Nov</v>
      </c>
      <c r="BS157" s="68">
        <f t="shared" si="111"/>
        <v>1442571</v>
      </c>
      <c r="CI157" s="117">
        <v>2008</v>
      </c>
      <c r="CJ157" s="117">
        <v>11</v>
      </c>
      <c r="CK157" s="68">
        <f t="shared" si="112"/>
        <v>61269</v>
      </c>
      <c r="DA157" s="117">
        <v>2008</v>
      </c>
      <c r="DB157" s="117">
        <v>11</v>
      </c>
      <c r="DC157" s="68">
        <f>[4]ssr!$I134</f>
        <v>30354</v>
      </c>
    </row>
    <row r="158" spans="1:107" s="30" customFormat="1">
      <c r="A158" s="132">
        <f t="shared" si="113"/>
        <v>2008</v>
      </c>
      <c r="B158" s="132">
        <f t="shared" si="94"/>
        <v>12</v>
      </c>
      <c r="C158" s="106">
        <f t="shared" si="136"/>
        <v>1631787</v>
      </c>
      <c r="D158" s="106">
        <f>[2]RC!$E196</f>
        <v>1442516</v>
      </c>
      <c r="E158" s="106">
        <f>[2]CC!$E196</f>
        <v>161922</v>
      </c>
      <c r="F158" s="106">
        <f>[2]IC!$E196</f>
        <v>2527</v>
      </c>
      <c r="G158" s="106">
        <f>[2]SHL!$E196</f>
        <v>1639</v>
      </c>
      <c r="H158" s="106">
        <f>[2]SPA!$E196</f>
        <v>23183</v>
      </c>
      <c r="I158" s="154">
        <f>[4]ssr!$D135</f>
        <v>60851</v>
      </c>
      <c r="J158" s="105">
        <f>AVERAGE(D147:D158)/AVERAGE(D135:D146)-1</f>
        <v>7.1571426383254533E-5</v>
      </c>
      <c r="K158" s="105">
        <f>AVERAGE(E147:E158)/AVERAGE(E135:E146)-1</f>
        <v>-1.9570502928668576E-3</v>
      </c>
      <c r="L158" s="105">
        <f>AVERAGE(F147:F158)/AVERAGE(F135:F146)-1</f>
        <v>-3.0620215591314004E-2</v>
      </c>
      <c r="M158" s="105">
        <f>AVERAGE(G147:G158)/AVERAGE(G135:G146)-1</f>
        <v>-2.3692247069254213E-2</v>
      </c>
      <c r="N158" s="105">
        <f>AVERAGE(H147:H158)/AVERAGE(H135:H146)-1</f>
        <v>3.4543483137665421E-2</v>
      </c>
      <c r="O158" s="29"/>
      <c r="R158" s="107">
        <f t="shared" si="141"/>
        <v>2008</v>
      </c>
      <c r="S158" s="107">
        <f t="shared" si="142"/>
        <v>12</v>
      </c>
      <c r="T158" s="37">
        <f t="shared" si="137"/>
        <v>14172</v>
      </c>
      <c r="U158" s="37">
        <f>[3]SEB!Q413</f>
        <v>12132</v>
      </c>
      <c r="V158" s="37">
        <f>[3]SEB!R413</f>
        <v>1689</v>
      </c>
      <c r="W158" s="37">
        <f>[3]SEB!S413</f>
        <v>7</v>
      </c>
      <c r="X158" s="37">
        <f>[3]SEB!T413</f>
        <v>15</v>
      </c>
      <c r="Y158" s="37">
        <f>[3]SEB!U413</f>
        <v>329</v>
      </c>
      <c r="AA158" s="41">
        <f t="shared" si="138"/>
        <v>2008</v>
      </c>
      <c r="AB158" s="39">
        <f t="shared" si="138"/>
        <v>12</v>
      </c>
      <c r="AC158" s="37">
        <f t="shared" si="139"/>
        <v>1617615</v>
      </c>
      <c r="AD158" s="37">
        <f t="shared" si="140"/>
        <v>1430384</v>
      </c>
      <c r="AE158" s="37">
        <f t="shared" si="140"/>
        <v>160233</v>
      </c>
      <c r="AF158" s="37">
        <f t="shared" si="140"/>
        <v>2520</v>
      </c>
      <c r="AG158" s="37">
        <f t="shared" si="140"/>
        <v>1624</v>
      </c>
      <c r="AH158" s="37">
        <f t="shared" si="140"/>
        <v>22854</v>
      </c>
      <c r="AJ158" s="41">
        <f t="shared" si="121"/>
        <v>2008</v>
      </c>
      <c r="AK158" s="41">
        <f t="shared" si="122"/>
        <v>12</v>
      </c>
      <c r="AL158" s="90"/>
      <c r="AM158" s="91"/>
      <c r="AN158" s="92"/>
      <c r="AO158" s="92"/>
      <c r="AP158" s="92"/>
      <c r="AQ158" s="92"/>
      <c r="AR158" s="92"/>
      <c r="AS158" s="93"/>
      <c r="AT158" s="93"/>
      <c r="AX158" s="40"/>
      <c r="AY158" s="117">
        <v>2008</v>
      </c>
      <c r="AZ158" s="117">
        <v>12</v>
      </c>
      <c r="BA158" s="68">
        <f t="shared" si="110"/>
        <v>1630148</v>
      </c>
      <c r="BQ158" s="117">
        <v>2008</v>
      </c>
      <c r="BR158" s="64" t="str">
        <f t="shared" si="123"/>
        <v>Dec</v>
      </c>
      <c r="BS158" s="68">
        <f t="shared" si="111"/>
        <v>1442516</v>
      </c>
      <c r="CI158" s="117">
        <v>2008</v>
      </c>
      <c r="CJ158" s="117">
        <v>12</v>
      </c>
      <c r="CK158" s="68">
        <f t="shared" si="112"/>
        <v>60851</v>
      </c>
      <c r="DA158" s="117">
        <v>2008</v>
      </c>
      <c r="DB158" s="117">
        <v>12</v>
      </c>
      <c r="DC158" s="68">
        <f>[4]ssr!$I135</f>
        <v>20288</v>
      </c>
    </row>
    <row r="159" spans="1:107" s="30" customFormat="1">
      <c r="A159" s="117">
        <f t="shared" si="113"/>
        <v>2009</v>
      </c>
      <c r="B159" s="117">
        <f t="shared" si="94"/>
        <v>1</v>
      </c>
      <c r="C159" s="69">
        <f t="shared" si="136"/>
        <v>1633035</v>
      </c>
      <c r="D159" s="69">
        <f>[2]RC!$E197</f>
        <v>1443753</v>
      </c>
      <c r="E159" s="69">
        <f>[2]CC!$E197</f>
        <v>161925</v>
      </c>
      <c r="F159" s="69">
        <f>[2]IC!$E197</f>
        <v>2506</v>
      </c>
      <c r="G159" s="69">
        <f>[2]SHL!$E197</f>
        <v>1641</v>
      </c>
      <c r="H159" s="69">
        <f>[2]SPA!$E197</f>
        <v>23210</v>
      </c>
      <c r="I159" s="153">
        <f>[4]ssr!$D136</f>
        <v>56844</v>
      </c>
      <c r="J159" s="49"/>
      <c r="K159" s="29"/>
      <c r="L159" s="29"/>
      <c r="M159" s="49"/>
      <c r="N159" s="29"/>
      <c r="O159" s="29"/>
      <c r="R159" s="107">
        <f t="shared" si="141"/>
        <v>2009</v>
      </c>
      <c r="S159" s="107">
        <f t="shared" si="142"/>
        <v>1</v>
      </c>
      <c r="T159" s="37">
        <f t="shared" si="137"/>
        <v>14235</v>
      </c>
      <c r="U159" s="37">
        <f>[3]SEB!Q414</f>
        <v>12206</v>
      </c>
      <c r="V159" s="37">
        <f>[3]SEB!R414</f>
        <v>1681</v>
      </c>
      <c r="W159" s="37">
        <f>[3]SEB!S414</f>
        <v>7</v>
      </c>
      <c r="X159" s="37">
        <f>[3]SEB!T414</f>
        <v>15</v>
      </c>
      <c r="Y159" s="37">
        <f>[3]SEB!U414</f>
        <v>326</v>
      </c>
      <c r="AA159" s="41">
        <f t="shared" si="138"/>
        <v>2009</v>
      </c>
      <c r="AB159" s="39">
        <f t="shared" si="138"/>
        <v>1</v>
      </c>
      <c r="AC159" s="37">
        <f t="shared" si="139"/>
        <v>1618800</v>
      </c>
      <c r="AD159" s="37">
        <f t="shared" si="140"/>
        <v>1431547</v>
      </c>
      <c r="AE159" s="37">
        <f t="shared" si="140"/>
        <v>160244</v>
      </c>
      <c r="AF159" s="37">
        <f t="shared" si="140"/>
        <v>2499</v>
      </c>
      <c r="AG159" s="37">
        <f t="shared" si="140"/>
        <v>1626</v>
      </c>
      <c r="AH159" s="37">
        <f t="shared" si="140"/>
        <v>22884</v>
      </c>
      <c r="AJ159" s="41">
        <f t="shared" si="121"/>
        <v>2009</v>
      </c>
      <c r="AK159" s="41">
        <f t="shared" si="122"/>
        <v>1</v>
      </c>
      <c r="AL159" s="90"/>
      <c r="AM159" s="91"/>
      <c r="AN159" s="92"/>
      <c r="AO159" s="92"/>
      <c r="AP159" s="92"/>
      <c r="AQ159" s="92"/>
      <c r="AR159" s="92"/>
      <c r="AS159" s="93"/>
      <c r="AT159" s="93"/>
      <c r="AX159" s="40"/>
      <c r="AY159" s="117">
        <v>2009</v>
      </c>
      <c r="AZ159" s="117">
        <v>1</v>
      </c>
      <c r="BA159" s="68">
        <f t="shared" si="110"/>
        <v>1631394</v>
      </c>
      <c r="BQ159" s="117">
        <v>2009</v>
      </c>
      <c r="BR159" s="64" t="str">
        <f t="shared" si="123"/>
        <v>Jan</v>
      </c>
      <c r="BS159" s="68">
        <f t="shared" si="111"/>
        <v>1443753</v>
      </c>
      <c r="CI159" s="117">
        <v>2009</v>
      </c>
      <c r="CJ159" s="117">
        <v>1</v>
      </c>
      <c r="CK159" s="68">
        <f t="shared" si="112"/>
        <v>56844</v>
      </c>
      <c r="DA159" s="117">
        <v>2009</v>
      </c>
      <c r="DB159" s="117">
        <v>1</v>
      </c>
      <c r="DC159" s="68">
        <f>[4]ssr!$I136</f>
        <v>15312</v>
      </c>
    </row>
    <row r="160" spans="1:107" s="30" customFormat="1">
      <c r="A160" s="117">
        <f t="shared" si="113"/>
        <v>2009</v>
      </c>
      <c r="B160" s="117">
        <f t="shared" si="94"/>
        <v>2</v>
      </c>
      <c r="C160" s="69">
        <f t="shared" si="136"/>
        <v>1634026</v>
      </c>
      <c r="D160" s="69">
        <f>[2]RC!$E198</f>
        <v>1444924</v>
      </c>
      <c r="E160" s="69">
        <f>[2]CC!$E198</f>
        <v>161752</v>
      </c>
      <c r="F160" s="69">
        <f>[2]IC!$E198</f>
        <v>2509</v>
      </c>
      <c r="G160" s="69">
        <f>[2]SHL!$E198</f>
        <v>1650</v>
      </c>
      <c r="H160" s="69">
        <f>[2]SPA!$E198</f>
        <v>23191</v>
      </c>
      <c r="I160" s="153">
        <f>[4]ssr!$D137</f>
        <v>61398</v>
      </c>
      <c r="J160" s="49"/>
      <c r="K160" s="29"/>
      <c r="L160" s="29"/>
      <c r="M160" s="49"/>
      <c r="N160" s="29"/>
      <c r="O160" s="29"/>
      <c r="R160" s="107">
        <f t="shared" si="141"/>
        <v>2009</v>
      </c>
      <c r="S160" s="107">
        <f t="shared" si="142"/>
        <v>2</v>
      </c>
      <c r="T160" s="37">
        <f t="shared" si="137"/>
        <v>14270</v>
      </c>
      <c r="U160" s="37">
        <f>[3]SEB!Q415</f>
        <v>12244</v>
      </c>
      <c r="V160" s="37">
        <f>[3]SEB!R415</f>
        <v>1684</v>
      </c>
      <c r="W160" s="37">
        <f>[3]SEB!S415</f>
        <v>7</v>
      </c>
      <c r="X160" s="37">
        <f>[3]SEB!T415</f>
        <v>15</v>
      </c>
      <c r="Y160" s="37">
        <f>[3]SEB!U415</f>
        <v>320</v>
      </c>
      <c r="AA160" s="41">
        <f t="shared" si="138"/>
        <v>2009</v>
      </c>
      <c r="AB160" s="39">
        <f t="shared" si="138"/>
        <v>2</v>
      </c>
      <c r="AC160" s="37">
        <f t="shared" si="139"/>
        <v>1619756</v>
      </c>
      <c r="AD160" s="37">
        <f t="shared" si="140"/>
        <v>1432680</v>
      </c>
      <c r="AE160" s="37">
        <f t="shared" si="140"/>
        <v>160068</v>
      </c>
      <c r="AF160" s="37">
        <f t="shared" si="140"/>
        <v>2502</v>
      </c>
      <c r="AG160" s="37">
        <f t="shared" si="140"/>
        <v>1635</v>
      </c>
      <c r="AH160" s="37">
        <f t="shared" si="140"/>
        <v>22871</v>
      </c>
      <c r="AJ160" s="41">
        <f t="shared" si="121"/>
        <v>2009</v>
      </c>
      <c r="AK160" s="41">
        <f t="shared" si="122"/>
        <v>2</v>
      </c>
      <c r="AL160" s="90"/>
      <c r="AM160" s="91"/>
      <c r="AN160" s="92"/>
      <c r="AO160" s="92"/>
      <c r="AP160" s="92"/>
      <c r="AQ160" s="92"/>
      <c r="AR160" s="92"/>
      <c r="AS160" s="93"/>
      <c r="AT160" s="93"/>
      <c r="AX160" s="40"/>
      <c r="AY160" s="117">
        <v>2009</v>
      </c>
      <c r="AZ160" s="117">
        <v>2</v>
      </c>
      <c r="BA160" s="68">
        <f t="shared" si="110"/>
        <v>1632376</v>
      </c>
      <c r="BQ160" s="117">
        <v>2009</v>
      </c>
      <c r="BR160" s="64" t="str">
        <f t="shared" si="123"/>
        <v>Feb</v>
      </c>
      <c r="BS160" s="68">
        <f t="shared" si="111"/>
        <v>1444924</v>
      </c>
      <c r="CI160" s="117">
        <v>2009</v>
      </c>
      <c r="CJ160" s="117">
        <v>2</v>
      </c>
      <c r="CK160" s="68">
        <f t="shared" si="112"/>
        <v>61398</v>
      </c>
      <c r="DA160" s="117">
        <v>2009</v>
      </c>
      <c r="DB160" s="117">
        <v>2</v>
      </c>
      <c r="DC160" s="68">
        <f>[4]ssr!$I137</f>
        <v>8614</v>
      </c>
    </row>
    <row r="161" spans="1:109" s="30" customFormat="1">
      <c r="A161" s="117">
        <f t="shared" si="113"/>
        <v>2009</v>
      </c>
      <c r="B161" s="117">
        <f t="shared" si="94"/>
        <v>3</v>
      </c>
      <c r="C161" s="69">
        <f>SUM(D161:H161)</f>
        <v>1634760</v>
      </c>
      <c r="D161" s="69">
        <f>[2]RC!$E199</f>
        <v>1445738</v>
      </c>
      <c r="E161" s="69">
        <f>[2]CC!$E199</f>
        <v>161596</v>
      </c>
      <c r="F161" s="69">
        <f>[2]IC!$E199</f>
        <v>2491</v>
      </c>
      <c r="G161" s="69">
        <f>[2]SHL!$E199</f>
        <v>1632</v>
      </c>
      <c r="H161" s="69">
        <f>[2]SPA!$E199</f>
        <v>23303</v>
      </c>
      <c r="I161" s="153">
        <f>[4]ssr!$D138</f>
        <v>58664</v>
      </c>
      <c r="J161" s="49"/>
      <c r="K161" s="29"/>
      <c r="L161" s="29"/>
      <c r="M161" s="49"/>
      <c r="N161" s="29"/>
      <c r="O161" s="29"/>
      <c r="R161" s="107">
        <f>A161</f>
        <v>2009</v>
      </c>
      <c r="S161" s="107">
        <f>B161</f>
        <v>3</v>
      </c>
      <c r="T161" s="37">
        <f>SUM(U161:Y161)</f>
        <v>14272</v>
      </c>
      <c r="U161" s="37">
        <f>[3]SEB!Q416</f>
        <v>12250</v>
      </c>
      <c r="V161" s="37">
        <f>[3]SEB!R416</f>
        <v>1680</v>
      </c>
      <c r="W161" s="37">
        <f>[3]SEB!S416</f>
        <v>7</v>
      </c>
      <c r="X161" s="37">
        <f>[3]SEB!T416</f>
        <v>15</v>
      </c>
      <c r="Y161" s="37">
        <f>[3]SEB!U416</f>
        <v>320</v>
      </c>
      <c r="AA161" s="41">
        <f>A161</f>
        <v>2009</v>
      </c>
      <c r="AB161" s="39">
        <f>B161</f>
        <v>3</v>
      </c>
      <c r="AC161" s="37">
        <f>SUM(AD161:AH161)</f>
        <v>1620488</v>
      </c>
      <c r="AD161" s="37">
        <f>D161-U161</f>
        <v>1433488</v>
      </c>
      <c r="AE161" s="37">
        <f>E161-V161</f>
        <v>159916</v>
      </c>
      <c r="AF161" s="37">
        <f>F161-W161</f>
        <v>2484</v>
      </c>
      <c r="AG161" s="37">
        <f>G161-X161</f>
        <v>1617</v>
      </c>
      <c r="AH161" s="37">
        <f>H161-Y161</f>
        <v>22983</v>
      </c>
      <c r="AJ161" s="41">
        <f t="shared" si="121"/>
        <v>2009</v>
      </c>
      <c r="AK161" s="41">
        <f t="shared" si="122"/>
        <v>3</v>
      </c>
      <c r="AL161" s="90"/>
      <c r="AM161" s="91"/>
      <c r="AN161" s="92"/>
      <c r="AO161" s="92"/>
      <c r="AP161" s="92"/>
      <c r="AQ161" s="92"/>
      <c r="AR161" s="92"/>
      <c r="AS161" s="93"/>
      <c r="AT161" s="93"/>
      <c r="AX161" s="40"/>
      <c r="AY161" s="117">
        <v>2009</v>
      </c>
      <c r="AZ161" s="117">
        <v>3</v>
      </c>
      <c r="BA161" s="68">
        <f t="shared" si="110"/>
        <v>1633128</v>
      </c>
      <c r="BQ161" s="117">
        <v>2009</v>
      </c>
      <c r="BR161" s="117" t="str">
        <f t="shared" si="123"/>
        <v>Mar</v>
      </c>
      <c r="BS161" s="135">
        <f t="shared" si="111"/>
        <v>1445738</v>
      </c>
      <c r="BT161" s="107"/>
      <c r="BU161" s="107"/>
      <c r="BV161" s="107"/>
      <c r="BW161" s="107"/>
      <c r="BX161" s="107"/>
      <c r="BY161" s="107"/>
      <c r="BZ161" s="107"/>
      <c r="CA161" s="107"/>
      <c r="CB161" s="107"/>
      <c r="CC161" s="107"/>
      <c r="CD161" s="107"/>
      <c r="CE161" s="107"/>
      <c r="CF161" s="107"/>
      <c r="CG161" s="107"/>
      <c r="CH161" s="107"/>
      <c r="CI161" s="117">
        <v>2009</v>
      </c>
      <c r="CJ161" s="117">
        <v>3</v>
      </c>
      <c r="CK161" s="135">
        <f t="shared" si="112"/>
        <v>58664</v>
      </c>
      <c r="CL161" s="107"/>
      <c r="CM161" s="107"/>
      <c r="CN161" s="107"/>
      <c r="CO161" s="107"/>
      <c r="CP161" s="107"/>
      <c r="CQ161" s="107"/>
      <c r="CR161" s="107"/>
      <c r="CS161" s="107"/>
      <c r="CT161" s="107"/>
      <c r="CU161" s="107"/>
      <c r="CV161" s="107"/>
      <c r="CW161" s="107"/>
      <c r="CX161" s="107"/>
      <c r="CY161" s="107"/>
      <c r="CZ161" s="107"/>
      <c r="DA161" s="117">
        <v>2009</v>
      </c>
      <c r="DB161" s="117">
        <v>3</v>
      </c>
      <c r="DC161" s="135">
        <f>[4]ssr!$I138</f>
        <v>8191</v>
      </c>
      <c r="DD161" s="107"/>
      <c r="DE161" s="107"/>
    </row>
    <row r="162" spans="1:109" s="30" customFormat="1">
      <c r="A162" s="117">
        <f t="shared" si="113"/>
        <v>2009</v>
      </c>
      <c r="B162" s="117">
        <f t="shared" si="94"/>
        <v>4</v>
      </c>
      <c r="C162" s="69">
        <f t="shared" ref="C162:C168" si="143">SUM(D162:H162)</f>
        <v>1631990</v>
      </c>
      <c r="D162" s="69">
        <f>[2]RC!$E200</f>
        <v>1443326</v>
      </c>
      <c r="E162" s="69">
        <f>[2]CC!$E200</f>
        <v>161234</v>
      </c>
      <c r="F162" s="69">
        <f>[2]IC!$E200</f>
        <v>2496</v>
      </c>
      <c r="G162" s="69">
        <f>[2]SHL!$E200</f>
        <v>1627</v>
      </c>
      <c r="H162" s="69">
        <f>[2]SPA!$E200</f>
        <v>23307</v>
      </c>
      <c r="I162" s="153">
        <f>[4]ssr!$D139</f>
        <v>58975</v>
      </c>
      <c r="J162" s="49"/>
      <c r="K162" s="29"/>
      <c r="L162" s="29"/>
      <c r="M162" s="49"/>
      <c r="N162" s="29"/>
      <c r="O162" s="29"/>
      <c r="R162" s="107">
        <f t="shared" ref="R162:R168" si="144">A162</f>
        <v>2009</v>
      </c>
      <c r="S162" s="107">
        <f t="shared" ref="S162:S168" si="145">B162</f>
        <v>4</v>
      </c>
      <c r="T162" s="37">
        <f t="shared" ref="T162:T168" si="146">SUM(U162:Y162)</f>
        <v>14131</v>
      </c>
      <c r="U162" s="37">
        <f>[3]SEB!Q417</f>
        <v>12103</v>
      </c>
      <c r="V162" s="37">
        <f>[3]SEB!R417</f>
        <v>1683</v>
      </c>
      <c r="W162" s="37">
        <f>[3]SEB!S417</f>
        <v>7</v>
      </c>
      <c r="X162" s="37">
        <f>[3]SEB!T417</f>
        <v>15</v>
      </c>
      <c r="Y162" s="37">
        <f>[3]SEB!U417</f>
        <v>323</v>
      </c>
      <c r="AA162" s="41">
        <f t="shared" ref="AA162:AA168" si="147">A162</f>
        <v>2009</v>
      </c>
      <c r="AB162" s="39">
        <f t="shared" ref="AB162:AB168" si="148">B162</f>
        <v>4</v>
      </c>
      <c r="AC162" s="37">
        <f t="shared" ref="AC162:AC168" si="149">SUM(AD162:AH162)</f>
        <v>1617859</v>
      </c>
      <c r="AD162" s="37">
        <f t="shared" ref="AD162:AD168" si="150">D162-U162</f>
        <v>1431223</v>
      </c>
      <c r="AE162" s="37">
        <f t="shared" ref="AE162:AE168" si="151">E162-V162</f>
        <v>159551</v>
      </c>
      <c r="AF162" s="37">
        <f t="shared" ref="AF162:AF168" si="152">F162-W162</f>
        <v>2489</v>
      </c>
      <c r="AG162" s="37">
        <f t="shared" ref="AG162:AG168" si="153">G162-X162</f>
        <v>1612</v>
      </c>
      <c r="AH162" s="37">
        <f t="shared" ref="AH162:AH168" si="154">H162-Y162</f>
        <v>22984</v>
      </c>
      <c r="AJ162" s="41">
        <f t="shared" si="121"/>
        <v>2009</v>
      </c>
      <c r="AK162" s="41">
        <f t="shared" si="122"/>
        <v>4</v>
      </c>
      <c r="AL162" s="90"/>
      <c r="AM162" s="91"/>
      <c r="AN162" s="92"/>
      <c r="AO162" s="92"/>
      <c r="AP162" s="92"/>
      <c r="AQ162" s="92"/>
      <c r="AR162" s="92"/>
      <c r="AS162" s="93"/>
      <c r="AT162" s="93"/>
      <c r="AX162" s="40"/>
      <c r="AY162" s="117">
        <v>2009</v>
      </c>
      <c r="AZ162" s="117">
        <v>4</v>
      </c>
      <c r="BA162" s="68">
        <f t="shared" si="110"/>
        <v>1630363</v>
      </c>
      <c r="BQ162" s="117">
        <v>2009</v>
      </c>
      <c r="BR162" s="117" t="str">
        <f t="shared" si="123"/>
        <v>Apr</v>
      </c>
      <c r="BS162" s="135">
        <f t="shared" si="111"/>
        <v>1443326</v>
      </c>
      <c r="BT162" s="107"/>
      <c r="BU162" s="107"/>
      <c r="BV162" s="107"/>
      <c r="BW162" s="107"/>
      <c r="BX162" s="107"/>
      <c r="BY162" s="107"/>
      <c r="BZ162" s="107"/>
      <c r="CA162" s="107"/>
      <c r="CB162" s="107"/>
      <c r="CC162" s="107"/>
      <c r="CD162" s="107"/>
      <c r="CE162" s="107"/>
      <c r="CF162" s="107"/>
      <c r="CG162" s="107"/>
      <c r="CH162" s="107"/>
      <c r="CI162" s="117">
        <v>2009</v>
      </c>
      <c r="CJ162" s="117">
        <v>4</v>
      </c>
      <c r="CK162" s="135">
        <f t="shared" si="112"/>
        <v>58975</v>
      </c>
      <c r="CL162" s="107"/>
      <c r="CM162" s="107"/>
      <c r="CN162" s="107"/>
      <c r="CO162" s="107"/>
      <c r="CP162" s="107"/>
      <c r="CQ162" s="107"/>
      <c r="CR162" s="107"/>
      <c r="CS162" s="107"/>
      <c r="CT162" s="107"/>
      <c r="CU162" s="107"/>
      <c r="CV162" s="107"/>
      <c r="CW162" s="107"/>
      <c r="CX162" s="107"/>
      <c r="CY162" s="107"/>
      <c r="CZ162" s="107"/>
      <c r="DA162" s="117">
        <v>2009</v>
      </c>
      <c r="DB162" s="117">
        <v>4</v>
      </c>
      <c r="DC162" s="135">
        <f>[4]ssr!$I139</f>
        <v>11719</v>
      </c>
      <c r="DD162" s="107"/>
      <c r="DE162" s="107"/>
    </row>
    <row r="163" spans="1:109" s="30" customFormat="1">
      <c r="A163" s="117">
        <f t="shared" si="113"/>
        <v>2009</v>
      </c>
      <c r="B163" s="117">
        <f t="shared" si="94"/>
        <v>5</v>
      </c>
      <c r="C163" s="69">
        <f t="shared" si="143"/>
        <v>1630484</v>
      </c>
      <c r="D163" s="69">
        <f>[2]RC!$E201</f>
        <v>1441770</v>
      </c>
      <c r="E163" s="69">
        <f>[2]CC!$E201</f>
        <v>161219</v>
      </c>
      <c r="F163" s="69">
        <f>[2]IC!$E201</f>
        <v>2491</v>
      </c>
      <c r="G163" s="69">
        <f>[2]SHL!$E201</f>
        <v>1622</v>
      </c>
      <c r="H163" s="69">
        <f>[2]SPA!$E201</f>
        <v>23382</v>
      </c>
      <c r="I163" s="153">
        <f>[4]ssr!$D140</f>
        <v>59420</v>
      </c>
      <c r="J163" s="49"/>
      <c r="K163" s="29"/>
      <c r="L163" s="29"/>
      <c r="M163" s="49"/>
      <c r="N163" s="29"/>
      <c r="O163" s="29"/>
      <c r="R163" s="107">
        <f t="shared" si="144"/>
        <v>2009</v>
      </c>
      <c r="S163" s="107">
        <f t="shared" si="145"/>
        <v>5</v>
      </c>
      <c r="T163" s="37">
        <f t="shared" si="146"/>
        <v>14077</v>
      </c>
      <c r="U163" s="37">
        <f>[3]SEB!Q418</f>
        <v>12044</v>
      </c>
      <c r="V163" s="37">
        <f>[3]SEB!R418</f>
        <v>1692</v>
      </c>
      <c r="W163" s="37">
        <f>[3]SEB!S418</f>
        <v>7</v>
      </c>
      <c r="X163" s="37">
        <f>[3]SEB!T418</f>
        <v>15</v>
      </c>
      <c r="Y163" s="37">
        <f>[3]SEB!U418</f>
        <v>319</v>
      </c>
      <c r="AA163" s="41">
        <f t="shared" si="147"/>
        <v>2009</v>
      </c>
      <c r="AB163" s="39">
        <f t="shared" si="148"/>
        <v>5</v>
      </c>
      <c r="AC163" s="37">
        <f t="shared" si="149"/>
        <v>1616407</v>
      </c>
      <c r="AD163" s="37">
        <f t="shared" si="150"/>
        <v>1429726</v>
      </c>
      <c r="AE163" s="37">
        <f t="shared" si="151"/>
        <v>159527</v>
      </c>
      <c r="AF163" s="37">
        <f t="shared" si="152"/>
        <v>2484</v>
      </c>
      <c r="AG163" s="37">
        <f t="shared" si="153"/>
        <v>1607</v>
      </c>
      <c r="AH163" s="37">
        <f t="shared" si="154"/>
        <v>23063</v>
      </c>
      <c r="AJ163" s="41">
        <f t="shared" si="121"/>
        <v>2009</v>
      </c>
      <c r="AK163" s="41">
        <f t="shared" si="122"/>
        <v>5</v>
      </c>
      <c r="AL163" s="90"/>
      <c r="AM163" s="91"/>
      <c r="AN163" s="92"/>
      <c r="AO163" s="92"/>
      <c r="AP163" s="92"/>
      <c r="AQ163" s="92"/>
      <c r="AR163" s="92"/>
      <c r="AS163" s="93"/>
      <c r="AT163" s="93"/>
      <c r="AX163" s="40"/>
      <c r="AY163" s="117">
        <v>2009</v>
      </c>
      <c r="AZ163" s="117">
        <v>5</v>
      </c>
      <c r="BA163" s="68">
        <f t="shared" si="110"/>
        <v>1628862</v>
      </c>
      <c r="BQ163" s="117">
        <v>2009</v>
      </c>
      <c r="BR163" s="117" t="str">
        <f t="shared" si="123"/>
        <v>May</v>
      </c>
      <c r="BS163" s="135">
        <f t="shared" si="111"/>
        <v>1441770</v>
      </c>
      <c r="BT163" s="107"/>
      <c r="BU163" s="107"/>
      <c r="BV163" s="107"/>
      <c r="BW163" s="107"/>
      <c r="BX163" s="107"/>
      <c r="BY163" s="107"/>
      <c r="BZ163" s="107"/>
      <c r="CA163" s="107"/>
      <c r="CB163" s="107"/>
      <c r="CC163" s="107"/>
      <c r="CD163" s="107"/>
      <c r="CE163" s="107"/>
      <c r="CF163" s="107"/>
      <c r="CG163" s="107"/>
      <c r="CH163" s="107"/>
      <c r="CI163" s="117">
        <v>2009</v>
      </c>
      <c r="CJ163" s="117">
        <v>5</v>
      </c>
      <c r="CK163" s="135">
        <f t="shared" si="112"/>
        <v>59420</v>
      </c>
      <c r="CL163" s="107"/>
      <c r="CM163" s="107"/>
      <c r="CN163" s="107"/>
      <c r="CO163" s="107"/>
      <c r="CP163" s="107"/>
      <c r="CQ163" s="107"/>
      <c r="CR163" s="107"/>
      <c r="CS163" s="107"/>
      <c r="CT163" s="107"/>
      <c r="CU163" s="107"/>
      <c r="CV163" s="107"/>
      <c r="CW163" s="107"/>
      <c r="CX163" s="107"/>
      <c r="CY163" s="107"/>
      <c r="CZ163" s="107"/>
      <c r="DA163" s="117">
        <v>2009</v>
      </c>
      <c r="DB163" s="117">
        <v>5</v>
      </c>
      <c r="DC163" s="135">
        <f>[4]ssr!$I140</f>
        <v>25106</v>
      </c>
      <c r="DD163" s="107"/>
      <c r="DE163" s="107"/>
    </row>
    <row r="164" spans="1:109" s="30" customFormat="1">
      <c r="A164" s="117">
        <f t="shared" si="113"/>
        <v>2009</v>
      </c>
      <c r="B164" s="117">
        <f t="shared" si="94"/>
        <v>6</v>
      </c>
      <c r="C164" s="69">
        <f t="shared" si="143"/>
        <v>1629102</v>
      </c>
      <c r="D164" s="69">
        <f>[2]RC!$E202</f>
        <v>1440419</v>
      </c>
      <c r="E164" s="69">
        <f>[2]CC!$E202</f>
        <v>161244</v>
      </c>
      <c r="F164" s="69">
        <f>[2]IC!$E202</f>
        <v>2491</v>
      </c>
      <c r="G164" s="69">
        <f>[2]SHL!$E202</f>
        <v>1617</v>
      </c>
      <c r="H164" s="69">
        <f>[2]SPA!$E202</f>
        <v>23331</v>
      </c>
      <c r="I164" s="153">
        <f>[4]ssr!$D141</f>
        <v>62231</v>
      </c>
      <c r="J164" s="49"/>
      <c r="K164" s="29"/>
      <c r="L164" s="29"/>
      <c r="M164" s="49"/>
      <c r="N164" s="29"/>
      <c r="O164" s="29"/>
      <c r="R164" s="107">
        <f t="shared" si="144"/>
        <v>2009</v>
      </c>
      <c r="S164" s="107">
        <f t="shared" si="145"/>
        <v>6</v>
      </c>
      <c r="T164" s="37">
        <f t="shared" si="146"/>
        <v>14041</v>
      </c>
      <c r="U164" s="37">
        <f>[3]SEB!Q419</f>
        <v>12009</v>
      </c>
      <c r="V164" s="37">
        <f>[3]SEB!R419</f>
        <v>1695</v>
      </c>
      <c r="W164" s="37">
        <f>[3]SEB!S419</f>
        <v>7</v>
      </c>
      <c r="X164" s="37">
        <f>[3]SEB!T419</f>
        <v>15</v>
      </c>
      <c r="Y164" s="37">
        <f>[3]SEB!U419</f>
        <v>315</v>
      </c>
      <c r="AA164" s="41">
        <f t="shared" si="147"/>
        <v>2009</v>
      </c>
      <c r="AB164" s="39">
        <f t="shared" si="148"/>
        <v>6</v>
      </c>
      <c r="AC164" s="37">
        <f t="shared" si="149"/>
        <v>1615061</v>
      </c>
      <c r="AD164" s="37">
        <f t="shared" si="150"/>
        <v>1428410</v>
      </c>
      <c r="AE164" s="37">
        <f t="shared" si="151"/>
        <v>159549</v>
      </c>
      <c r="AF164" s="37">
        <f t="shared" si="152"/>
        <v>2484</v>
      </c>
      <c r="AG164" s="37">
        <f t="shared" si="153"/>
        <v>1602</v>
      </c>
      <c r="AH164" s="37">
        <f t="shared" si="154"/>
        <v>23016</v>
      </c>
      <c r="AJ164" s="41">
        <f t="shared" si="121"/>
        <v>2009</v>
      </c>
      <c r="AK164" s="41">
        <f t="shared" si="122"/>
        <v>6</v>
      </c>
      <c r="AL164" s="90"/>
      <c r="AM164" s="91"/>
      <c r="AN164" s="92"/>
      <c r="AO164" s="92"/>
      <c r="AP164" s="92"/>
      <c r="AQ164" s="92"/>
      <c r="AR164" s="92"/>
      <c r="AS164" s="93"/>
      <c r="AT164" s="93"/>
      <c r="AX164" s="40"/>
      <c r="AY164" s="117">
        <v>2009</v>
      </c>
      <c r="AZ164" s="117">
        <v>6</v>
      </c>
      <c r="BA164" s="68">
        <f t="shared" si="110"/>
        <v>1627485</v>
      </c>
      <c r="BQ164" s="117">
        <v>2009</v>
      </c>
      <c r="BR164" s="117" t="str">
        <f t="shared" si="123"/>
        <v>Jun</v>
      </c>
      <c r="BS164" s="135">
        <f t="shared" si="111"/>
        <v>1440419</v>
      </c>
      <c r="BT164" s="107"/>
      <c r="BU164" s="107"/>
      <c r="BV164" s="107"/>
      <c r="BW164" s="107"/>
      <c r="BX164" s="107"/>
      <c r="BY164" s="107"/>
      <c r="BZ164" s="107"/>
      <c r="CA164" s="107"/>
      <c r="CB164" s="107"/>
      <c r="CC164" s="107"/>
      <c r="CD164" s="107"/>
      <c r="CE164" s="107"/>
      <c r="CF164" s="107"/>
      <c r="CG164" s="107"/>
      <c r="CH164" s="107"/>
      <c r="CI164" s="117">
        <v>2009</v>
      </c>
      <c r="CJ164" s="117">
        <v>6</v>
      </c>
      <c r="CK164" s="135">
        <f t="shared" si="112"/>
        <v>62231</v>
      </c>
      <c r="CL164" s="107"/>
      <c r="CM164" s="107"/>
      <c r="CN164" s="107"/>
      <c r="CO164" s="107"/>
      <c r="CP164" s="107"/>
      <c r="CQ164" s="107"/>
      <c r="CR164" s="107"/>
      <c r="CS164" s="107"/>
      <c r="CT164" s="107"/>
      <c r="CU164" s="107"/>
      <c r="CV164" s="107"/>
      <c r="CW164" s="107"/>
      <c r="CX164" s="107"/>
      <c r="CY164" s="107"/>
      <c r="CZ164" s="107"/>
      <c r="DA164" s="117">
        <v>2009</v>
      </c>
      <c r="DB164" s="117">
        <v>6</v>
      </c>
      <c r="DC164" s="135">
        <f>[4]ssr!$I141</f>
        <v>35541</v>
      </c>
      <c r="DD164" s="107"/>
      <c r="DE164" s="107"/>
    </row>
    <row r="165" spans="1:109" s="30" customFormat="1">
      <c r="A165" s="117">
        <f t="shared" si="113"/>
        <v>2009</v>
      </c>
      <c r="B165" s="117">
        <f t="shared" si="94"/>
        <v>7</v>
      </c>
      <c r="C165" s="69">
        <f t="shared" si="143"/>
        <v>1628587</v>
      </c>
      <c r="D165" s="69">
        <f>[2]RC!$E203</f>
        <v>1439991</v>
      </c>
      <c r="E165" s="69">
        <f>[2]CC!$E203</f>
        <v>161180</v>
      </c>
      <c r="F165" s="69">
        <f>[2]IC!$E203</f>
        <v>2506</v>
      </c>
      <c r="G165" s="69">
        <f>[2]SHL!$E203</f>
        <v>1615</v>
      </c>
      <c r="H165" s="69">
        <f>[2]SPA!$E203</f>
        <v>23295</v>
      </c>
      <c r="I165" s="153">
        <f>[4]ssr!$D142</f>
        <v>61746</v>
      </c>
      <c r="J165" s="49"/>
      <c r="K165" s="29"/>
      <c r="L165" s="29"/>
      <c r="M165" s="49"/>
      <c r="N165" s="29"/>
      <c r="O165" s="29"/>
      <c r="R165" s="107">
        <f t="shared" si="144"/>
        <v>2009</v>
      </c>
      <c r="S165" s="107">
        <f t="shared" si="145"/>
        <v>7</v>
      </c>
      <c r="T165" s="37">
        <f t="shared" si="146"/>
        <v>14043</v>
      </c>
      <c r="U165" s="37">
        <f>[3]SEB!Q420</f>
        <v>12007</v>
      </c>
      <c r="V165" s="37">
        <f>[3]SEB!R420</f>
        <v>1697</v>
      </c>
      <c r="W165" s="37">
        <f>[3]SEB!S420</f>
        <v>7</v>
      </c>
      <c r="X165" s="37">
        <f>[3]SEB!T420</f>
        <v>15</v>
      </c>
      <c r="Y165" s="37">
        <f>[3]SEB!U420</f>
        <v>317</v>
      </c>
      <c r="AA165" s="41">
        <f t="shared" si="147"/>
        <v>2009</v>
      </c>
      <c r="AB165" s="39">
        <f t="shared" si="148"/>
        <v>7</v>
      </c>
      <c r="AC165" s="37">
        <f t="shared" si="149"/>
        <v>1614544</v>
      </c>
      <c r="AD165" s="37">
        <f t="shared" si="150"/>
        <v>1427984</v>
      </c>
      <c r="AE165" s="37">
        <f t="shared" si="151"/>
        <v>159483</v>
      </c>
      <c r="AF165" s="37">
        <f t="shared" si="152"/>
        <v>2499</v>
      </c>
      <c r="AG165" s="37">
        <f t="shared" si="153"/>
        <v>1600</v>
      </c>
      <c r="AH165" s="37">
        <f t="shared" si="154"/>
        <v>22978</v>
      </c>
      <c r="AJ165" s="41">
        <f t="shared" si="121"/>
        <v>2009</v>
      </c>
      <c r="AK165" s="41">
        <f t="shared" si="122"/>
        <v>7</v>
      </c>
      <c r="AL165" s="90"/>
      <c r="AM165" s="91"/>
      <c r="AN165" s="92"/>
      <c r="AO165" s="92"/>
      <c r="AP165" s="92"/>
      <c r="AQ165" s="92"/>
      <c r="AR165" s="92"/>
      <c r="AS165" s="93"/>
      <c r="AT165" s="93"/>
      <c r="AX165" s="40"/>
      <c r="AY165" s="117">
        <v>2009</v>
      </c>
      <c r="AZ165" s="117">
        <v>7</v>
      </c>
      <c r="BA165" s="68">
        <f t="shared" si="110"/>
        <v>1626972</v>
      </c>
      <c r="BQ165" s="117">
        <v>2009</v>
      </c>
      <c r="BR165" s="117" t="str">
        <f t="shared" si="123"/>
        <v>Jul</v>
      </c>
      <c r="BS165" s="135">
        <f t="shared" si="111"/>
        <v>1439991</v>
      </c>
      <c r="BT165" s="107"/>
      <c r="BU165" s="107"/>
      <c r="BV165" s="107"/>
      <c r="BW165" s="107"/>
      <c r="BX165" s="107"/>
      <c r="BY165" s="107"/>
      <c r="BZ165" s="107"/>
      <c r="CA165" s="107"/>
      <c r="CB165" s="107"/>
      <c r="CC165" s="107"/>
      <c r="CD165" s="107"/>
      <c r="CE165" s="107"/>
      <c r="CF165" s="107"/>
      <c r="CG165" s="107"/>
      <c r="CH165" s="107"/>
      <c r="CI165" s="117">
        <v>2009</v>
      </c>
      <c r="CJ165" s="117">
        <v>7</v>
      </c>
      <c r="CK165" s="135">
        <f t="shared" si="112"/>
        <v>61746</v>
      </c>
      <c r="CL165" s="107"/>
      <c r="CM165" s="107"/>
      <c r="CN165" s="107"/>
      <c r="CO165" s="107"/>
      <c r="CP165" s="107"/>
      <c r="CQ165" s="107"/>
      <c r="CR165" s="107"/>
      <c r="CS165" s="107"/>
      <c r="CT165" s="107"/>
      <c r="CU165" s="107"/>
      <c r="CV165" s="107"/>
      <c r="CW165" s="107"/>
      <c r="CX165" s="107"/>
      <c r="CY165" s="107"/>
      <c r="CZ165" s="107"/>
      <c r="DA165" s="117">
        <v>2009</v>
      </c>
      <c r="DB165" s="117">
        <v>7</v>
      </c>
      <c r="DC165" s="135">
        <f>[4]ssr!$I142</f>
        <v>34301</v>
      </c>
      <c r="DD165" s="107"/>
      <c r="DE165" s="107"/>
    </row>
    <row r="166" spans="1:109" s="30" customFormat="1">
      <c r="A166" s="117">
        <f t="shared" si="113"/>
        <v>2009</v>
      </c>
      <c r="B166" s="117">
        <f t="shared" si="94"/>
        <v>8</v>
      </c>
      <c r="C166" s="69">
        <f t="shared" si="143"/>
        <v>1628468</v>
      </c>
      <c r="D166" s="69">
        <f>[2]RC!$E204</f>
        <v>1439775</v>
      </c>
      <c r="E166" s="69">
        <f>[2]CC!$E204</f>
        <v>161266</v>
      </c>
      <c r="F166" s="69">
        <f>[2]IC!$E204</f>
        <v>2474</v>
      </c>
      <c r="G166" s="69">
        <f>[2]SHL!$E204</f>
        <v>1616</v>
      </c>
      <c r="H166" s="69">
        <f>[2]SPA!$E204</f>
        <v>23337</v>
      </c>
      <c r="I166" s="153">
        <f>[4]ssr!$D143</f>
        <v>59083</v>
      </c>
      <c r="J166" s="49"/>
      <c r="K166" s="29"/>
      <c r="L166" s="29"/>
      <c r="M166" s="49"/>
      <c r="N166" s="29"/>
      <c r="O166" s="29"/>
      <c r="R166" s="107">
        <f t="shared" si="144"/>
        <v>2009</v>
      </c>
      <c r="S166" s="107">
        <f t="shared" si="145"/>
        <v>8</v>
      </c>
      <c r="T166" s="37">
        <f t="shared" si="146"/>
        <v>14020</v>
      </c>
      <c r="U166" s="37">
        <f>[3]SEB!Q421</f>
        <v>11982</v>
      </c>
      <c r="V166" s="37">
        <f>[3]SEB!R421</f>
        <v>1695</v>
      </c>
      <c r="W166" s="37">
        <f>[3]SEB!S421</f>
        <v>7</v>
      </c>
      <c r="X166" s="37">
        <f>[3]SEB!T421</f>
        <v>15</v>
      </c>
      <c r="Y166" s="37">
        <f>[3]SEB!U421</f>
        <v>321</v>
      </c>
      <c r="AA166" s="41">
        <f t="shared" si="147"/>
        <v>2009</v>
      </c>
      <c r="AB166" s="39">
        <f t="shared" si="148"/>
        <v>8</v>
      </c>
      <c r="AC166" s="37">
        <f t="shared" si="149"/>
        <v>1614448</v>
      </c>
      <c r="AD166" s="37">
        <f t="shared" si="150"/>
        <v>1427793</v>
      </c>
      <c r="AE166" s="37">
        <f t="shared" si="151"/>
        <v>159571</v>
      </c>
      <c r="AF166" s="37">
        <f t="shared" si="152"/>
        <v>2467</v>
      </c>
      <c r="AG166" s="37">
        <f t="shared" si="153"/>
        <v>1601</v>
      </c>
      <c r="AH166" s="37">
        <f t="shared" si="154"/>
        <v>23016</v>
      </c>
      <c r="AJ166" s="41">
        <f t="shared" si="121"/>
        <v>2009</v>
      </c>
      <c r="AK166" s="41">
        <f t="shared" si="122"/>
        <v>8</v>
      </c>
      <c r="AL166" s="90"/>
      <c r="AM166" s="91"/>
      <c r="AN166" s="92"/>
      <c r="AO166" s="92"/>
      <c r="AP166" s="92"/>
      <c r="AQ166" s="92"/>
      <c r="AR166" s="92"/>
      <c r="AS166" s="93"/>
      <c r="AT166" s="93"/>
      <c r="AX166" s="40"/>
      <c r="AY166" s="117">
        <v>2009</v>
      </c>
      <c r="AZ166" s="117">
        <v>8</v>
      </c>
      <c r="BA166" s="68">
        <f t="shared" si="110"/>
        <v>1626852</v>
      </c>
      <c r="BQ166" s="117">
        <v>2009</v>
      </c>
      <c r="BR166" s="117" t="str">
        <f t="shared" si="123"/>
        <v>Aug</v>
      </c>
      <c r="BS166" s="135">
        <f t="shared" si="111"/>
        <v>1439775</v>
      </c>
      <c r="BT166" s="107"/>
      <c r="BU166" s="107"/>
      <c r="BV166" s="107"/>
      <c r="BW166" s="107"/>
      <c r="BX166" s="107"/>
      <c r="BY166" s="107"/>
      <c r="BZ166" s="107"/>
      <c r="CA166" s="107"/>
      <c r="CB166" s="107"/>
      <c r="CC166" s="107"/>
      <c r="CD166" s="107"/>
      <c r="CE166" s="107"/>
      <c r="CF166" s="107"/>
      <c r="CG166" s="107"/>
      <c r="CH166" s="107"/>
      <c r="CI166" s="117">
        <v>2009</v>
      </c>
      <c r="CJ166" s="117">
        <v>8</v>
      </c>
      <c r="CK166" s="135">
        <f t="shared" si="112"/>
        <v>59083</v>
      </c>
      <c r="CL166" s="107"/>
      <c r="CM166" s="107"/>
      <c r="CN166" s="107"/>
      <c r="CO166" s="107"/>
      <c r="CP166" s="107"/>
      <c r="CQ166" s="107"/>
      <c r="CR166" s="107"/>
      <c r="CS166" s="107"/>
      <c r="CT166" s="107"/>
      <c r="CU166" s="107"/>
      <c r="CV166" s="107"/>
      <c r="CW166" s="107"/>
      <c r="CX166" s="107"/>
      <c r="CY166" s="107"/>
      <c r="CZ166" s="107"/>
      <c r="DA166" s="117">
        <v>2009</v>
      </c>
      <c r="DB166" s="117">
        <v>8</v>
      </c>
      <c r="DC166" s="135">
        <f>[4]ssr!$I143</f>
        <v>34911</v>
      </c>
      <c r="DD166" s="107"/>
      <c r="DE166" s="107"/>
    </row>
    <row r="167" spans="1:109" s="30" customFormat="1">
      <c r="A167" s="117">
        <f t="shared" si="113"/>
        <v>2009</v>
      </c>
      <c r="B167" s="117">
        <f t="shared" si="94"/>
        <v>9</v>
      </c>
      <c r="C167" s="69">
        <f t="shared" si="143"/>
        <v>1626463</v>
      </c>
      <c r="D167" s="69">
        <f>[2]RC!$E205</f>
        <v>1437863</v>
      </c>
      <c r="E167" s="69">
        <f>[2]CC!$E205</f>
        <v>161135</v>
      </c>
      <c r="F167" s="69">
        <f>[2]IC!$E205</f>
        <v>2467</v>
      </c>
      <c r="G167" s="69">
        <f>[2]SHL!$E205</f>
        <v>1614</v>
      </c>
      <c r="H167" s="69">
        <f>[2]SPA!$E205</f>
        <v>23384</v>
      </c>
      <c r="I167" s="153">
        <f>[4]ssr!$D144</f>
        <v>58949</v>
      </c>
      <c r="J167" s="49"/>
      <c r="K167" s="29"/>
      <c r="L167" s="29"/>
      <c r="M167" s="49"/>
      <c r="N167" s="29"/>
      <c r="O167" s="29"/>
      <c r="R167" s="107">
        <f t="shared" si="144"/>
        <v>2009</v>
      </c>
      <c r="S167" s="107">
        <f t="shared" si="145"/>
        <v>9</v>
      </c>
      <c r="T167" s="37">
        <f t="shared" si="146"/>
        <v>13988</v>
      </c>
      <c r="U167" s="37">
        <f>[3]SEB!Q422</f>
        <v>11953</v>
      </c>
      <c r="V167" s="37">
        <f>[3]SEB!R422</f>
        <v>1694</v>
      </c>
      <c r="W167" s="37">
        <f>[3]SEB!S422</f>
        <v>7</v>
      </c>
      <c r="X167" s="37">
        <f>[3]SEB!T422</f>
        <v>15</v>
      </c>
      <c r="Y167" s="37">
        <f>[3]SEB!U422</f>
        <v>319</v>
      </c>
      <c r="AA167" s="41">
        <f t="shared" si="147"/>
        <v>2009</v>
      </c>
      <c r="AB167" s="39">
        <f t="shared" si="148"/>
        <v>9</v>
      </c>
      <c r="AC167" s="37">
        <f t="shared" si="149"/>
        <v>1612475</v>
      </c>
      <c r="AD167" s="37">
        <f t="shared" si="150"/>
        <v>1425910</v>
      </c>
      <c r="AE167" s="37">
        <f t="shared" si="151"/>
        <v>159441</v>
      </c>
      <c r="AF167" s="37">
        <f t="shared" si="152"/>
        <v>2460</v>
      </c>
      <c r="AG167" s="37">
        <f t="shared" si="153"/>
        <v>1599</v>
      </c>
      <c r="AH167" s="37">
        <f t="shared" si="154"/>
        <v>23065</v>
      </c>
      <c r="AJ167" s="41">
        <f t="shared" si="121"/>
        <v>2009</v>
      </c>
      <c r="AK167" s="41">
        <f t="shared" si="122"/>
        <v>9</v>
      </c>
      <c r="AL167" s="90"/>
      <c r="AM167" s="91"/>
      <c r="AN167" s="92"/>
      <c r="AO167" s="92"/>
      <c r="AP167" s="92"/>
      <c r="AQ167" s="92"/>
      <c r="AR167" s="92"/>
      <c r="AS167" s="93"/>
      <c r="AT167" s="93"/>
      <c r="AX167" s="40"/>
      <c r="AY167" s="117">
        <v>2009</v>
      </c>
      <c r="AZ167" s="117">
        <v>9</v>
      </c>
      <c r="BA167" s="68">
        <f t="shared" si="110"/>
        <v>1624849</v>
      </c>
      <c r="BQ167" s="117">
        <v>2009</v>
      </c>
      <c r="BR167" s="117" t="str">
        <f t="shared" si="123"/>
        <v>Sep</v>
      </c>
      <c r="BS167" s="135">
        <f t="shared" si="111"/>
        <v>1437863</v>
      </c>
      <c r="BT167" s="107"/>
      <c r="BU167" s="107"/>
      <c r="BV167" s="107"/>
      <c r="BW167" s="107"/>
      <c r="BX167" s="107"/>
      <c r="BY167" s="107"/>
      <c r="BZ167" s="107"/>
      <c r="CA167" s="107"/>
      <c r="CB167" s="107"/>
      <c r="CC167" s="107"/>
      <c r="CD167" s="107"/>
      <c r="CE167" s="107"/>
      <c r="CF167" s="107"/>
      <c r="CG167" s="107"/>
      <c r="CH167" s="107"/>
      <c r="CI167" s="117">
        <v>2009</v>
      </c>
      <c r="CJ167" s="117">
        <v>9</v>
      </c>
      <c r="CK167" s="135">
        <f t="shared" si="112"/>
        <v>58949</v>
      </c>
      <c r="CL167" s="107"/>
      <c r="CM167" s="107"/>
      <c r="CN167" s="107"/>
      <c r="CO167" s="107"/>
      <c r="CP167" s="107"/>
      <c r="CQ167" s="107"/>
      <c r="CR167" s="107"/>
      <c r="CS167" s="107"/>
      <c r="CT167" s="107"/>
      <c r="CU167" s="107"/>
      <c r="CV167" s="107"/>
      <c r="CW167" s="107"/>
      <c r="CX167" s="107"/>
      <c r="CY167" s="107"/>
      <c r="CZ167" s="107"/>
      <c r="DA167" s="117">
        <v>2009</v>
      </c>
      <c r="DB167" s="117">
        <v>9</v>
      </c>
      <c r="DC167" s="135">
        <f>[4]ssr!$I144</f>
        <v>35931</v>
      </c>
      <c r="DD167" s="107"/>
      <c r="DE167" s="107"/>
    </row>
    <row r="168" spans="1:109" s="30" customFormat="1">
      <c r="A168" s="117">
        <f t="shared" si="113"/>
        <v>2009</v>
      </c>
      <c r="B168" s="117">
        <f t="shared" si="94"/>
        <v>10</v>
      </c>
      <c r="C168" s="69">
        <f t="shared" si="143"/>
        <v>1625302</v>
      </c>
      <c r="D168" s="69">
        <f>[2]RC!$E206</f>
        <v>1436780</v>
      </c>
      <c r="E168" s="69">
        <f>[2]CC!$E206</f>
        <v>161046</v>
      </c>
      <c r="F168" s="69">
        <f>[2]IC!$E206</f>
        <v>2464</v>
      </c>
      <c r="G168" s="69">
        <f>[2]SHL!$E206</f>
        <v>1615</v>
      </c>
      <c r="H168" s="69">
        <f>[2]SPA!$E206</f>
        <v>23397</v>
      </c>
      <c r="I168" s="153">
        <f>[4]ssr!$D145</f>
        <v>57435</v>
      </c>
      <c r="J168" s="49"/>
      <c r="K168" s="29"/>
      <c r="L168" s="29"/>
      <c r="M168" s="49"/>
      <c r="N168" s="29"/>
      <c r="O168" s="29"/>
      <c r="R168" s="107">
        <f t="shared" si="144"/>
        <v>2009</v>
      </c>
      <c r="S168" s="107">
        <f t="shared" si="145"/>
        <v>10</v>
      </c>
      <c r="T168" s="37">
        <f t="shared" si="146"/>
        <v>13973</v>
      </c>
      <c r="U168" s="37">
        <f>[3]SEB!Q423</f>
        <v>11938</v>
      </c>
      <c r="V168" s="37">
        <f>[3]SEB!R423</f>
        <v>1695</v>
      </c>
      <c r="W168" s="37">
        <f>[3]SEB!S423</f>
        <v>7</v>
      </c>
      <c r="X168" s="37">
        <f>[3]SEB!T423</f>
        <v>15</v>
      </c>
      <c r="Y168" s="37">
        <f>[3]SEB!U423</f>
        <v>318</v>
      </c>
      <c r="AA168" s="41">
        <f t="shared" si="147"/>
        <v>2009</v>
      </c>
      <c r="AB168" s="39">
        <f t="shared" si="148"/>
        <v>10</v>
      </c>
      <c r="AC168" s="37">
        <f t="shared" si="149"/>
        <v>1611329</v>
      </c>
      <c r="AD168" s="37">
        <f t="shared" si="150"/>
        <v>1424842</v>
      </c>
      <c r="AE168" s="37">
        <f t="shared" si="151"/>
        <v>159351</v>
      </c>
      <c r="AF168" s="37">
        <f t="shared" si="152"/>
        <v>2457</v>
      </c>
      <c r="AG168" s="37">
        <f t="shared" si="153"/>
        <v>1600</v>
      </c>
      <c r="AH168" s="37">
        <f t="shared" si="154"/>
        <v>23079</v>
      </c>
      <c r="AJ168" s="41">
        <f t="shared" si="121"/>
        <v>2009</v>
      </c>
      <c r="AK168" s="41">
        <f t="shared" si="122"/>
        <v>10</v>
      </c>
      <c r="AL168" s="90"/>
      <c r="AM168" s="91"/>
      <c r="AN168" s="92"/>
      <c r="AO168" s="92"/>
      <c r="AP168" s="92"/>
      <c r="AQ168" s="92"/>
      <c r="AR168" s="92"/>
      <c r="AS168" s="93"/>
      <c r="AT168" s="93"/>
      <c r="AX168" s="40"/>
      <c r="AY168" s="117">
        <v>2009</v>
      </c>
      <c r="AZ168" s="117">
        <v>10</v>
      </c>
      <c r="BA168" s="68">
        <f t="shared" si="110"/>
        <v>1623687</v>
      </c>
      <c r="BQ168" s="117">
        <v>2009</v>
      </c>
      <c r="BR168" s="117" t="str">
        <f t="shared" si="123"/>
        <v>Oct</v>
      </c>
      <c r="BS168" s="135">
        <f t="shared" si="111"/>
        <v>1436780</v>
      </c>
      <c r="BT168" s="107"/>
      <c r="BU168" s="107"/>
      <c r="BV168" s="107"/>
      <c r="BW168" s="107"/>
      <c r="BX168" s="107"/>
      <c r="BY168" s="107"/>
      <c r="BZ168" s="107"/>
      <c r="CA168" s="107"/>
      <c r="CB168" s="107"/>
      <c r="CC168" s="107"/>
      <c r="CD168" s="107"/>
      <c r="CE168" s="107"/>
      <c r="CF168" s="107"/>
      <c r="CG168" s="107"/>
      <c r="CH168" s="107"/>
      <c r="CI168" s="117">
        <v>2009</v>
      </c>
      <c r="CJ168" s="117">
        <v>10</v>
      </c>
      <c r="CK168" s="135">
        <f t="shared" si="112"/>
        <v>57435</v>
      </c>
      <c r="CL168" s="107"/>
      <c r="CM168" s="107"/>
      <c r="CN168" s="107"/>
      <c r="CO168" s="107"/>
      <c r="CP168" s="107"/>
      <c r="CQ168" s="107"/>
      <c r="CR168" s="107"/>
      <c r="CS168" s="107"/>
      <c r="CT168" s="107"/>
      <c r="CU168" s="107"/>
      <c r="CV168" s="107"/>
      <c r="CW168" s="107"/>
      <c r="CX168" s="107"/>
      <c r="CY168" s="107"/>
      <c r="CZ168" s="107"/>
      <c r="DA168" s="117">
        <v>2009</v>
      </c>
      <c r="DB168" s="117">
        <v>10</v>
      </c>
      <c r="DC168" s="135">
        <f>[4]ssr!$I145</f>
        <v>33958</v>
      </c>
      <c r="DD168" s="107"/>
      <c r="DE168" s="107"/>
    </row>
    <row r="169" spans="1:109" s="30" customFormat="1">
      <c r="A169" s="117">
        <f t="shared" si="113"/>
        <v>2009</v>
      </c>
      <c r="B169" s="117">
        <f t="shared" si="94"/>
        <v>11</v>
      </c>
      <c r="C169" s="69">
        <f>SUM(D169:H169)</f>
        <v>1626616</v>
      </c>
      <c r="D169" s="69">
        <f>[2]RC!$E207</f>
        <v>1438125</v>
      </c>
      <c r="E169" s="69">
        <f>[2]CC!$E207</f>
        <v>161061</v>
      </c>
      <c r="F169" s="69">
        <f>[2]IC!$E207</f>
        <v>2484</v>
      </c>
      <c r="G169" s="69">
        <f>[2]SHL!$E207</f>
        <v>1618</v>
      </c>
      <c r="H169" s="69">
        <f>[2]SPA!$E207</f>
        <v>23328</v>
      </c>
      <c r="I169" s="153">
        <f>[4]ssr!$D146</f>
        <v>68960</v>
      </c>
      <c r="J169" s="49"/>
      <c r="K169" s="29"/>
      <c r="L169" s="29"/>
      <c r="M169" s="49"/>
      <c r="N169" s="29"/>
      <c r="O169" s="29"/>
      <c r="R169" s="107">
        <f>A169</f>
        <v>2009</v>
      </c>
      <c r="S169" s="107">
        <f>B169</f>
        <v>11</v>
      </c>
      <c r="T169" s="37">
        <f>SUM(U169:Y169)</f>
        <v>14030</v>
      </c>
      <c r="U169" s="37">
        <f>[3]SEB!Q424</f>
        <v>11992</v>
      </c>
      <c r="V169" s="37">
        <f>[3]SEB!R424</f>
        <v>1697</v>
      </c>
      <c r="W169" s="37">
        <f>[3]SEB!S424</f>
        <v>7</v>
      </c>
      <c r="X169" s="37">
        <f>[3]SEB!T424</f>
        <v>15</v>
      </c>
      <c r="Y169" s="37">
        <f>[3]SEB!U424</f>
        <v>319</v>
      </c>
      <c r="AA169" s="41">
        <f>A169</f>
        <v>2009</v>
      </c>
      <c r="AB169" s="39">
        <f>B169</f>
        <v>11</v>
      </c>
      <c r="AC169" s="37">
        <f>SUM(AD169:AH169)</f>
        <v>1612586</v>
      </c>
      <c r="AD169" s="37">
        <f>D169-U169</f>
        <v>1426133</v>
      </c>
      <c r="AE169" s="37">
        <f>E169-V169</f>
        <v>159364</v>
      </c>
      <c r="AF169" s="37">
        <f>F169-W169</f>
        <v>2477</v>
      </c>
      <c r="AG169" s="37">
        <f>G169-X169</f>
        <v>1603</v>
      </c>
      <c r="AH169" s="37">
        <f>H169-Y169</f>
        <v>23009</v>
      </c>
      <c r="AJ169" s="41">
        <f t="shared" si="121"/>
        <v>2009</v>
      </c>
      <c r="AK169" s="41">
        <f t="shared" si="122"/>
        <v>11</v>
      </c>
      <c r="AL169" s="136"/>
      <c r="AM169" s="136"/>
      <c r="AN169" s="136"/>
      <c r="AO169" s="136"/>
      <c r="AP169" s="136"/>
      <c r="AQ169" s="136"/>
      <c r="AR169" s="136"/>
      <c r="AS169" s="136"/>
      <c r="AT169" s="93"/>
      <c r="AX169" s="40"/>
      <c r="AY169" s="117">
        <v>2009</v>
      </c>
      <c r="AZ169" s="117">
        <v>11</v>
      </c>
      <c r="BA169" s="68">
        <f t="shared" si="110"/>
        <v>1624998</v>
      </c>
      <c r="BQ169" s="117">
        <v>2009</v>
      </c>
      <c r="BR169" s="64" t="str">
        <f t="shared" si="123"/>
        <v>Nov</v>
      </c>
      <c r="BS169" s="68">
        <f t="shared" si="111"/>
        <v>1438125</v>
      </c>
      <c r="CI169" s="117">
        <v>2009</v>
      </c>
      <c r="CJ169" s="117">
        <v>11</v>
      </c>
      <c r="CK169" s="68">
        <f t="shared" si="112"/>
        <v>68960</v>
      </c>
      <c r="DA169" s="117">
        <v>2009</v>
      </c>
      <c r="DB169" s="117">
        <v>11</v>
      </c>
      <c r="DC169" s="68">
        <f>[4]ssr!$I146</f>
        <v>28451</v>
      </c>
    </row>
    <row r="170" spans="1:109" s="30" customFormat="1">
      <c r="A170" s="132">
        <f t="shared" si="113"/>
        <v>2009</v>
      </c>
      <c r="B170" s="132">
        <f t="shared" si="94"/>
        <v>12</v>
      </c>
      <c r="C170" s="106">
        <f t="shared" ref="C170:C182" si="155">SUM(D170:H170)</f>
        <v>1627692</v>
      </c>
      <c r="D170" s="106">
        <f>[2]RC!$E208</f>
        <v>1439249</v>
      </c>
      <c r="E170" s="106">
        <f>[2]CC!$E208</f>
        <v>161022</v>
      </c>
      <c r="F170" s="106">
        <f>[2]IC!$E208</f>
        <v>2456</v>
      </c>
      <c r="G170" s="106">
        <f>[2]SHL!$E208</f>
        <v>1616</v>
      </c>
      <c r="H170" s="106">
        <f>[2]SPA!$E208</f>
        <v>23349</v>
      </c>
      <c r="I170" s="154">
        <f>[4]ssr!$D147</f>
        <v>60105</v>
      </c>
      <c r="J170" s="105">
        <f>AVERAGE(D159:D170)/AVERAGE(D147:D158)-1</f>
        <v>-4.421565489588164E-3</v>
      </c>
      <c r="K170" s="105">
        <f>AVERAGE(E159:E170)/AVERAGE(E147:E158)-1</f>
        <v>-7.6728388068163511E-3</v>
      </c>
      <c r="L170" s="105">
        <f>AVERAGE(F159:F170)/AVERAGE(F147:F158)-1</f>
        <v>-3.8356164383561597E-2</v>
      </c>
      <c r="M170" s="105">
        <f>AVERAGE(G159:G170)/AVERAGE(G147:G158)-1</f>
        <v>-1.7052620957570319E-2</v>
      </c>
      <c r="N170" s="105">
        <f>AVERAGE(H159:H170)/AVERAGE(H147:H158)-1</f>
        <v>1.1257720483268674E-2</v>
      </c>
      <c r="O170" s="29"/>
      <c r="R170" s="107">
        <f t="shared" ref="R170:R182" si="156">A170</f>
        <v>2009</v>
      </c>
      <c r="S170" s="107">
        <f t="shared" ref="S170:S182" si="157">B170</f>
        <v>12</v>
      </c>
      <c r="T170" s="37">
        <f t="shared" ref="T170:T182" si="158">SUM(U170:Y170)</f>
        <v>14093</v>
      </c>
      <c r="U170" s="37">
        <f>[3]SEB!Q425</f>
        <v>12066</v>
      </c>
      <c r="V170" s="37">
        <f>[3]SEB!R425</f>
        <v>1690</v>
      </c>
      <c r="W170" s="37">
        <f>[3]SEB!S425</f>
        <v>7</v>
      </c>
      <c r="X170" s="37">
        <f>[3]SEB!T425</f>
        <v>15</v>
      </c>
      <c r="Y170" s="37">
        <f>[3]SEB!U425</f>
        <v>315</v>
      </c>
      <c r="AA170" s="41">
        <f t="shared" ref="AA170:AA182" si="159">A170</f>
        <v>2009</v>
      </c>
      <c r="AB170" s="39">
        <f t="shared" ref="AB170:AB182" si="160">B170</f>
        <v>12</v>
      </c>
      <c r="AC170" s="37">
        <f t="shared" ref="AC170:AC182" si="161">SUM(AD170:AH170)</f>
        <v>1613599</v>
      </c>
      <c r="AD170" s="37">
        <f t="shared" ref="AD170:AD182" si="162">D170-U170</f>
        <v>1427183</v>
      </c>
      <c r="AE170" s="37">
        <f t="shared" ref="AE170:AE182" si="163">E170-V170</f>
        <v>159332</v>
      </c>
      <c r="AF170" s="37">
        <f t="shared" ref="AF170:AF182" si="164">F170-W170</f>
        <v>2449</v>
      </c>
      <c r="AG170" s="37">
        <f t="shared" ref="AG170:AG182" si="165">G170-X170</f>
        <v>1601</v>
      </c>
      <c r="AH170" s="37">
        <f t="shared" ref="AH170:AH182" si="166">H170-Y170</f>
        <v>23034</v>
      </c>
      <c r="AJ170" s="41">
        <f t="shared" ref="AJ170:AJ182" si="167">A170</f>
        <v>2009</v>
      </c>
      <c r="AK170" s="41">
        <f t="shared" ref="AK170:AK182" si="168">B170</f>
        <v>12</v>
      </c>
      <c r="AL170" s="138"/>
      <c r="AM170" s="138"/>
      <c r="AN170" s="138"/>
      <c r="AO170" s="138"/>
      <c r="AP170" s="138"/>
      <c r="AQ170" s="138"/>
      <c r="AS170" s="93"/>
      <c r="AT170" s="93"/>
      <c r="AX170" s="40"/>
      <c r="AY170" s="117">
        <v>2009</v>
      </c>
      <c r="AZ170" s="117">
        <v>12</v>
      </c>
      <c r="BA170" s="68">
        <f t="shared" si="110"/>
        <v>1626076</v>
      </c>
      <c r="BQ170" s="117">
        <v>2009</v>
      </c>
      <c r="BR170" s="64" t="str">
        <f t="shared" si="123"/>
        <v>Dec</v>
      </c>
      <c r="BS170" s="68">
        <f t="shared" si="111"/>
        <v>1439249</v>
      </c>
      <c r="CI170" s="117">
        <v>2009</v>
      </c>
      <c r="CJ170" s="117">
        <v>12</v>
      </c>
      <c r="CK170" s="68">
        <f t="shared" si="112"/>
        <v>60105</v>
      </c>
      <c r="DA170" s="117">
        <v>2009</v>
      </c>
      <c r="DB170" s="117">
        <v>12</v>
      </c>
      <c r="DC170" s="68">
        <f>[4]ssr!$I147</f>
        <v>21648</v>
      </c>
    </row>
    <row r="171" spans="1:109" s="30" customFormat="1">
      <c r="A171" s="117">
        <f t="shared" si="113"/>
        <v>2010</v>
      </c>
      <c r="B171" s="117">
        <f t="shared" si="94"/>
        <v>1</v>
      </c>
      <c r="C171" s="69">
        <f t="shared" si="155"/>
        <v>1630783</v>
      </c>
      <c r="D171" s="69">
        <f>[2]RC!$E209</f>
        <v>1442215</v>
      </c>
      <c r="E171" s="69">
        <f>[2]CC!$E209</f>
        <v>161016</v>
      </c>
      <c r="F171" s="69">
        <f>[2]IC!$E209</f>
        <v>2476</v>
      </c>
      <c r="G171" s="69">
        <f>[2]SHL!$E209</f>
        <v>1613</v>
      </c>
      <c r="H171" s="69">
        <f>[2]SPA!$E209</f>
        <v>23463</v>
      </c>
      <c r="I171" s="153">
        <f>[4]ssr!$D148</f>
        <v>60286</v>
      </c>
      <c r="J171" s="49"/>
      <c r="K171" s="29"/>
      <c r="L171" s="29"/>
      <c r="M171" s="49"/>
      <c r="N171" s="29"/>
      <c r="O171" s="29"/>
      <c r="R171" s="107">
        <f t="shared" si="156"/>
        <v>2010</v>
      </c>
      <c r="S171" s="107">
        <f t="shared" si="157"/>
        <v>1</v>
      </c>
      <c r="T171" s="37">
        <f t="shared" si="158"/>
        <v>14156</v>
      </c>
      <c r="U171" s="37">
        <f>[3]SEB!Q426</f>
        <v>12125</v>
      </c>
      <c r="V171" s="37">
        <f>[3]SEB!R426</f>
        <v>1694</v>
      </c>
      <c r="W171" s="37">
        <f>[3]SEB!S426</f>
        <v>7</v>
      </c>
      <c r="X171" s="37">
        <f>[3]SEB!T426</f>
        <v>15</v>
      </c>
      <c r="Y171" s="37">
        <f>[3]SEB!U426</f>
        <v>315</v>
      </c>
      <c r="AA171" s="41">
        <f t="shared" si="159"/>
        <v>2010</v>
      </c>
      <c r="AB171" s="39">
        <f t="shared" si="160"/>
        <v>1</v>
      </c>
      <c r="AC171" s="37">
        <f t="shared" si="161"/>
        <v>1616627</v>
      </c>
      <c r="AD171" s="37">
        <f t="shared" si="162"/>
        <v>1430090</v>
      </c>
      <c r="AE171" s="37">
        <f t="shared" si="163"/>
        <v>159322</v>
      </c>
      <c r="AF171" s="37">
        <f t="shared" si="164"/>
        <v>2469</v>
      </c>
      <c r="AG171" s="37">
        <f t="shared" si="165"/>
        <v>1598</v>
      </c>
      <c r="AH171" s="37">
        <f t="shared" si="166"/>
        <v>23148</v>
      </c>
      <c r="AJ171" s="41">
        <f t="shared" si="167"/>
        <v>2010</v>
      </c>
      <c r="AK171" s="41">
        <f t="shared" si="168"/>
        <v>1</v>
      </c>
      <c r="AL171" s="138"/>
      <c r="AM171" s="138"/>
      <c r="AN171" s="138"/>
      <c r="AO171" s="138"/>
      <c r="AP171" s="138"/>
      <c r="AQ171" s="138"/>
      <c r="AR171" s="138"/>
      <c r="AS171" s="93"/>
      <c r="AT171" s="93"/>
      <c r="AX171" s="40"/>
      <c r="AY171" s="117">
        <v>2010</v>
      </c>
      <c r="AZ171" s="117">
        <v>1</v>
      </c>
      <c r="BA171" s="68">
        <f t="shared" si="110"/>
        <v>1629170</v>
      </c>
      <c r="BQ171" s="117">
        <v>2010</v>
      </c>
      <c r="BR171" s="64" t="str">
        <f t="shared" si="123"/>
        <v>Jan</v>
      </c>
      <c r="BS171" s="68">
        <f t="shared" si="111"/>
        <v>1442215</v>
      </c>
      <c r="CI171" s="117">
        <v>2010</v>
      </c>
      <c r="CJ171" s="117">
        <v>1</v>
      </c>
      <c r="CK171" s="68">
        <f t="shared" si="112"/>
        <v>60286</v>
      </c>
      <c r="DA171" s="117">
        <v>2010</v>
      </c>
      <c r="DB171" s="117">
        <v>1</v>
      </c>
      <c r="DC171" s="68">
        <f>[4]ssr!$I148</f>
        <v>13111</v>
      </c>
    </row>
    <row r="172" spans="1:109" s="30" customFormat="1">
      <c r="A172" s="117">
        <f t="shared" si="113"/>
        <v>2010</v>
      </c>
      <c r="B172" s="117">
        <f t="shared" si="94"/>
        <v>2</v>
      </c>
      <c r="C172" s="69">
        <f t="shared" si="155"/>
        <v>1632670</v>
      </c>
      <c r="D172" s="69">
        <f>[2]RC!$E210</f>
        <v>1444106</v>
      </c>
      <c r="E172" s="69">
        <f>[2]CC!$E210</f>
        <v>161060</v>
      </c>
      <c r="F172" s="69">
        <f>[2]IC!$E210</f>
        <v>2455</v>
      </c>
      <c r="G172" s="69">
        <f>[2]SHL!$E210</f>
        <v>1608</v>
      </c>
      <c r="H172" s="69">
        <f>[2]SPA!$E210</f>
        <v>23441</v>
      </c>
      <c r="I172" s="153">
        <f>[4]ssr!$D149</f>
        <v>57767</v>
      </c>
      <c r="J172" s="49"/>
      <c r="K172" s="29"/>
      <c r="L172" s="29"/>
      <c r="M172" s="49"/>
      <c r="N172" s="29"/>
      <c r="O172" s="29"/>
      <c r="R172" s="107">
        <f t="shared" si="156"/>
        <v>2010</v>
      </c>
      <c r="S172" s="107">
        <f t="shared" si="157"/>
        <v>2</v>
      </c>
      <c r="T172" s="37">
        <f t="shared" si="158"/>
        <v>14158</v>
      </c>
      <c r="U172" s="37">
        <f>[3]SEB!Q427</f>
        <v>12135</v>
      </c>
      <c r="V172" s="37">
        <f>[3]SEB!R427</f>
        <v>1686</v>
      </c>
      <c r="W172" s="37">
        <f>[3]SEB!S427</f>
        <v>7</v>
      </c>
      <c r="X172" s="37">
        <f>[3]SEB!T427</f>
        <v>15</v>
      </c>
      <c r="Y172" s="37">
        <f>[3]SEB!U427</f>
        <v>315</v>
      </c>
      <c r="AA172" s="41">
        <f t="shared" si="159"/>
        <v>2010</v>
      </c>
      <c r="AB172" s="39">
        <f t="shared" si="160"/>
        <v>2</v>
      </c>
      <c r="AC172" s="37">
        <f t="shared" si="161"/>
        <v>1618512</v>
      </c>
      <c r="AD172" s="37">
        <f t="shared" si="162"/>
        <v>1431971</v>
      </c>
      <c r="AE172" s="37">
        <f t="shared" si="163"/>
        <v>159374</v>
      </c>
      <c r="AF172" s="37">
        <f t="shared" si="164"/>
        <v>2448</v>
      </c>
      <c r="AG172" s="37">
        <f t="shared" si="165"/>
        <v>1593</v>
      </c>
      <c r="AH172" s="37">
        <f t="shared" si="166"/>
        <v>23126</v>
      </c>
      <c r="AJ172" s="41">
        <f t="shared" si="167"/>
        <v>2010</v>
      </c>
      <c r="AK172" s="41">
        <f t="shared" si="168"/>
        <v>2</v>
      </c>
      <c r="AL172" s="138"/>
      <c r="AM172" s="138"/>
      <c r="AN172" s="138"/>
      <c r="AO172" s="138"/>
      <c r="AP172" s="138"/>
      <c r="AQ172" s="138"/>
      <c r="AR172" s="138"/>
      <c r="AS172" s="93"/>
      <c r="AT172" s="93"/>
      <c r="AX172" s="40"/>
      <c r="AY172" s="117">
        <v>2010</v>
      </c>
      <c r="AZ172" s="117">
        <v>2</v>
      </c>
      <c r="BA172" s="68">
        <f t="shared" si="110"/>
        <v>1631062</v>
      </c>
      <c r="BQ172" s="117">
        <v>2010</v>
      </c>
      <c r="BR172" s="64" t="str">
        <f t="shared" si="123"/>
        <v>Feb</v>
      </c>
      <c r="BS172" s="68">
        <f t="shared" si="111"/>
        <v>1444106</v>
      </c>
      <c r="CI172" s="117">
        <v>2010</v>
      </c>
      <c r="CJ172" s="117">
        <v>2</v>
      </c>
      <c r="CK172" s="68">
        <f t="shared" si="112"/>
        <v>57767</v>
      </c>
      <c r="DA172" s="117">
        <v>2010</v>
      </c>
      <c r="DB172" s="117">
        <v>2</v>
      </c>
      <c r="DC172" s="68">
        <f>[4]ssr!$I149</f>
        <v>8634</v>
      </c>
    </row>
    <row r="173" spans="1:109" s="30" customFormat="1">
      <c r="A173" s="117">
        <f t="shared" si="113"/>
        <v>2010</v>
      </c>
      <c r="B173" s="117">
        <f t="shared" si="94"/>
        <v>3</v>
      </c>
      <c r="C173" s="69">
        <f t="shared" si="155"/>
        <v>1634757</v>
      </c>
      <c r="D173" s="69">
        <f>[2]RC!$E211</f>
        <v>1445891</v>
      </c>
      <c r="E173" s="69">
        <f>[2]CC!$E211</f>
        <v>161282</v>
      </c>
      <c r="F173" s="69">
        <f>[2]IC!$E211</f>
        <v>2474</v>
      </c>
      <c r="G173" s="69">
        <f>[2]SHL!$E211</f>
        <v>1606</v>
      </c>
      <c r="H173" s="69">
        <f>[2]SPA!$E211</f>
        <v>23504</v>
      </c>
      <c r="I173" s="153">
        <f>[4]ssr!$D150</f>
        <v>61077</v>
      </c>
      <c r="J173" s="49"/>
      <c r="K173" s="29"/>
      <c r="L173" s="29"/>
      <c r="M173" s="49"/>
      <c r="N173" s="29"/>
      <c r="O173" s="29"/>
      <c r="R173" s="107">
        <f t="shared" si="156"/>
        <v>2010</v>
      </c>
      <c r="S173" s="107">
        <f t="shared" si="157"/>
        <v>3</v>
      </c>
      <c r="T173" s="37">
        <f t="shared" si="158"/>
        <v>14239</v>
      </c>
      <c r="U173" s="37">
        <f>[3]SEB!Q428</f>
        <v>12201</v>
      </c>
      <c r="V173" s="37">
        <f>[3]SEB!R428</f>
        <v>1701</v>
      </c>
      <c r="W173" s="37">
        <f>[3]SEB!S428</f>
        <v>7</v>
      </c>
      <c r="X173" s="37">
        <f>[3]SEB!T428</f>
        <v>15</v>
      </c>
      <c r="Y173" s="37">
        <f>[3]SEB!U428</f>
        <v>315</v>
      </c>
      <c r="AA173" s="41">
        <f t="shared" si="159"/>
        <v>2010</v>
      </c>
      <c r="AB173" s="39">
        <f t="shared" si="160"/>
        <v>3</v>
      </c>
      <c r="AC173" s="37">
        <f t="shared" si="161"/>
        <v>1620518</v>
      </c>
      <c r="AD173" s="37">
        <f t="shared" si="162"/>
        <v>1433690</v>
      </c>
      <c r="AE173" s="37">
        <f t="shared" si="163"/>
        <v>159581</v>
      </c>
      <c r="AF173" s="37">
        <f t="shared" si="164"/>
        <v>2467</v>
      </c>
      <c r="AG173" s="37">
        <f t="shared" si="165"/>
        <v>1591</v>
      </c>
      <c r="AH173" s="37">
        <f t="shared" si="166"/>
        <v>23189</v>
      </c>
      <c r="AJ173" s="41">
        <f t="shared" si="167"/>
        <v>2010</v>
      </c>
      <c r="AK173" s="41">
        <f t="shared" si="168"/>
        <v>3</v>
      </c>
      <c r="AL173" s="138"/>
      <c r="AM173" s="138"/>
      <c r="AN173" s="138"/>
      <c r="AO173" s="138"/>
      <c r="AP173" s="138"/>
      <c r="AQ173" s="138"/>
      <c r="AR173" s="138"/>
      <c r="AS173" s="93"/>
      <c r="AT173" s="93"/>
      <c r="AX173" s="40"/>
      <c r="AY173" s="117">
        <v>2010</v>
      </c>
      <c r="AZ173" s="117">
        <v>3</v>
      </c>
      <c r="BA173" s="68">
        <f t="shared" si="110"/>
        <v>1633151</v>
      </c>
      <c r="BQ173" s="117">
        <v>2010</v>
      </c>
      <c r="BR173" s="64" t="str">
        <f t="shared" si="123"/>
        <v>Mar</v>
      </c>
      <c r="BS173" s="68">
        <f t="shared" si="111"/>
        <v>1445891</v>
      </c>
      <c r="CI173" s="117">
        <v>2010</v>
      </c>
      <c r="CJ173" s="117">
        <v>3</v>
      </c>
      <c r="CK173" s="68">
        <f t="shared" si="112"/>
        <v>61077</v>
      </c>
      <c r="DA173" s="117">
        <v>2010</v>
      </c>
      <c r="DB173" s="117">
        <v>3</v>
      </c>
      <c r="DC173" s="68">
        <f>[4]ssr!$I150</f>
        <v>7628</v>
      </c>
    </row>
    <row r="174" spans="1:109" s="30" customFormat="1">
      <c r="A174" s="117">
        <f t="shared" si="113"/>
        <v>2010</v>
      </c>
      <c r="B174" s="117">
        <f t="shared" si="94"/>
        <v>4</v>
      </c>
      <c r="C174" s="69">
        <f t="shared" si="155"/>
        <v>1634815</v>
      </c>
      <c r="D174" s="69">
        <f>[2]RC!$E212</f>
        <v>1445769</v>
      </c>
      <c r="E174" s="69">
        <f>[2]CC!$E212</f>
        <v>161453</v>
      </c>
      <c r="F174" s="69">
        <f>[2]IC!$E212</f>
        <v>2476</v>
      </c>
      <c r="G174" s="69">
        <f>[2]SHL!$E212</f>
        <v>1608</v>
      </c>
      <c r="H174" s="69">
        <f>[2]SPA!$E212</f>
        <v>23509</v>
      </c>
      <c r="I174" s="153">
        <f>[4]ssr!$D151</f>
        <v>60808</v>
      </c>
      <c r="J174" s="49"/>
      <c r="K174" s="29"/>
      <c r="L174" s="29"/>
      <c r="M174" s="49"/>
      <c r="N174" s="29"/>
      <c r="O174" s="29"/>
      <c r="R174" s="107">
        <f t="shared" si="156"/>
        <v>2010</v>
      </c>
      <c r="S174" s="107">
        <f t="shared" si="157"/>
        <v>4</v>
      </c>
      <c r="T174" s="37">
        <f t="shared" si="158"/>
        <v>14148</v>
      </c>
      <c r="U174" s="37">
        <f>[3]SEB!Q429</f>
        <v>12130</v>
      </c>
      <c r="V174" s="37">
        <f>[3]SEB!R429</f>
        <v>1701</v>
      </c>
      <c r="W174" s="37">
        <f>[3]SEB!S429</f>
        <v>6</v>
      </c>
      <c r="X174" s="37">
        <f>[3]SEB!T429</f>
        <v>15</v>
      </c>
      <c r="Y174" s="37">
        <f>[3]SEB!U429</f>
        <v>296</v>
      </c>
      <c r="AA174" s="41">
        <f t="shared" si="159"/>
        <v>2010</v>
      </c>
      <c r="AB174" s="39">
        <f t="shared" si="160"/>
        <v>4</v>
      </c>
      <c r="AC174" s="37">
        <f t="shared" si="161"/>
        <v>1620667</v>
      </c>
      <c r="AD174" s="37">
        <f t="shared" si="162"/>
        <v>1433639</v>
      </c>
      <c r="AE174" s="37">
        <f t="shared" si="163"/>
        <v>159752</v>
      </c>
      <c r="AF174" s="37">
        <f t="shared" si="164"/>
        <v>2470</v>
      </c>
      <c r="AG174" s="37">
        <f t="shared" si="165"/>
        <v>1593</v>
      </c>
      <c r="AH174" s="37">
        <f t="shared" si="166"/>
        <v>23213</v>
      </c>
      <c r="AJ174" s="41">
        <f t="shared" si="167"/>
        <v>2010</v>
      </c>
      <c r="AK174" s="41">
        <f t="shared" si="168"/>
        <v>4</v>
      </c>
      <c r="AL174" s="138"/>
      <c r="AM174" s="138"/>
      <c r="AN174" s="138"/>
      <c r="AO174" s="138"/>
      <c r="AP174" s="138"/>
      <c r="AQ174" s="138"/>
      <c r="AR174" s="138"/>
      <c r="AS174" s="93"/>
      <c r="AT174" s="93"/>
      <c r="AX174" s="40"/>
      <c r="AY174" s="117">
        <v>2010</v>
      </c>
      <c r="AZ174" s="117">
        <v>4</v>
      </c>
      <c r="BA174" s="68">
        <f t="shared" si="110"/>
        <v>1633207</v>
      </c>
      <c r="BQ174" s="117">
        <v>2010</v>
      </c>
      <c r="BR174" s="64" t="str">
        <f t="shared" si="123"/>
        <v>Apr</v>
      </c>
      <c r="BS174" s="68">
        <f t="shared" si="111"/>
        <v>1445769</v>
      </c>
      <c r="CI174" s="117">
        <v>2010</v>
      </c>
      <c r="CJ174" s="117">
        <v>4</v>
      </c>
      <c r="CK174" s="68">
        <f t="shared" si="112"/>
        <v>60808</v>
      </c>
      <c r="DA174" s="117">
        <v>2010</v>
      </c>
      <c r="DB174" s="117">
        <v>4</v>
      </c>
      <c r="DC174" s="68">
        <f>[4]ssr!$I151</f>
        <v>11917</v>
      </c>
    </row>
    <row r="175" spans="1:109" s="30" customFormat="1">
      <c r="A175" s="117">
        <f t="shared" si="113"/>
        <v>2010</v>
      </c>
      <c r="B175" s="117">
        <f t="shared" si="94"/>
        <v>5</v>
      </c>
      <c r="C175" s="69">
        <f t="shared" si="155"/>
        <v>1633825</v>
      </c>
      <c r="D175" s="69">
        <f>[2]RC!$E213</f>
        <v>1444735</v>
      </c>
      <c r="E175" s="69">
        <f>[2]CC!$E213</f>
        <v>161480</v>
      </c>
      <c r="F175" s="69">
        <f>[2]IC!$E213</f>
        <v>2478</v>
      </c>
      <c r="G175" s="69">
        <f>[2]SHL!$E213</f>
        <v>1604</v>
      </c>
      <c r="H175" s="69">
        <f>[2]SPA!$E213</f>
        <v>23528</v>
      </c>
      <c r="I175" s="153">
        <f>[4]ssr!$D152</f>
        <v>59942</v>
      </c>
      <c r="J175" s="49"/>
      <c r="K175" s="29"/>
      <c r="L175" s="29"/>
      <c r="M175" s="49"/>
      <c r="N175" s="29"/>
      <c r="O175" s="29"/>
      <c r="R175" s="107">
        <f t="shared" si="156"/>
        <v>2010</v>
      </c>
      <c r="S175" s="107">
        <f t="shared" si="157"/>
        <v>5</v>
      </c>
      <c r="T175" s="37">
        <f t="shared" si="158"/>
        <v>14107</v>
      </c>
      <c r="U175" s="37">
        <f>[3]SEB!Q430</f>
        <v>12065</v>
      </c>
      <c r="V175" s="37">
        <f>[3]SEB!R430</f>
        <v>1709</v>
      </c>
      <c r="W175" s="37">
        <f>[3]SEB!S430</f>
        <v>6</v>
      </c>
      <c r="X175" s="37">
        <f>[3]SEB!T430</f>
        <v>15</v>
      </c>
      <c r="Y175" s="37">
        <f>[3]SEB!U430</f>
        <v>312</v>
      </c>
      <c r="AA175" s="41">
        <f t="shared" si="159"/>
        <v>2010</v>
      </c>
      <c r="AB175" s="39">
        <f t="shared" si="160"/>
        <v>5</v>
      </c>
      <c r="AC175" s="37">
        <f t="shared" si="161"/>
        <v>1619718</v>
      </c>
      <c r="AD175" s="37">
        <f t="shared" si="162"/>
        <v>1432670</v>
      </c>
      <c r="AE175" s="37">
        <f t="shared" si="163"/>
        <v>159771</v>
      </c>
      <c r="AF175" s="37">
        <f t="shared" si="164"/>
        <v>2472</v>
      </c>
      <c r="AG175" s="37">
        <f t="shared" si="165"/>
        <v>1589</v>
      </c>
      <c r="AH175" s="37">
        <f t="shared" si="166"/>
        <v>23216</v>
      </c>
      <c r="AJ175" s="41">
        <f t="shared" si="167"/>
        <v>2010</v>
      </c>
      <c r="AK175" s="41">
        <f t="shared" si="168"/>
        <v>5</v>
      </c>
      <c r="AL175" s="138"/>
      <c r="AM175" s="138"/>
      <c r="AN175" s="138"/>
      <c r="AO175" s="138"/>
      <c r="AP175" s="138"/>
      <c r="AQ175" s="138"/>
      <c r="AR175" s="138"/>
      <c r="AS175" s="93"/>
      <c r="AT175" s="93"/>
      <c r="AX175" s="40"/>
      <c r="AY175" s="117">
        <v>2010</v>
      </c>
      <c r="AZ175" s="117">
        <v>5</v>
      </c>
      <c r="BA175" s="68">
        <f t="shared" si="110"/>
        <v>1632221</v>
      </c>
      <c r="BQ175" s="117">
        <v>2010</v>
      </c>
      <c r="BR175" s="64" t="str">
        <f t="shared" si="123"/>
        <v>May</v>
      </c>
      <c r="BS175" s="68">
        <f t="shared" si="111"/>
        <v>1444735</v>
      </c>
      <c r="CI175" s="117">
        <v>2010</v>
      </c>
      <c r="CJ175" s="117">
        <v>5</v>
      </c>
      <c r="CK175" s="68">
        <f t="shared" si="112"/>
        <v>59942</v>
      </c>
      <c r="DA175" s="117">
        <v>2010</v>
      </c>
      <c r="DB175" s="117">
        <v>5</v>
      </c>
      <c r="DC175" s="68">
        <f>[4]ssr!$I152</f>
        <v>26275</v>
      </c>
    </row>
    <row r="176" spans="1:109" s="30" customFormat="1">
      <c r="A176" s="117">
        <f t="shared" si="113"/>
        <v>2010</v>
      </c>
      <c r="B176" s="117">
        <f t="shared" si="94"/>
        <v>6</v>
      </c>
      <c r="C176" s="69">
        <f t="shared" si="155"/>
        <v>1634470</v>
      </c>
      <c r="D176" s="69">
        <f>[2]RC!$E214</f>
        <v>1445527</v>
      </c>
      <c r="E176" s="69">
        <f>[2]CC!$E214</f>
        <v>161294</v>
      </c>
      <c r="F176" s="69">
        <f>[2]IC!$E214</f>
        <v>2493</v>
      </c>
      <c r="G176" s="69">
        <f>[2]SHL!$E214</f>
        <v>1631</v>
      </c>
      <c r="H176" s="69">
        <f>[2]SPA!$E214</f>
        <v>23525</v>
      </c>
      <c r="I176" s="153">
        <f>[4]ssr!$D153</f>
        <v>63876</v>
      </c>
      <c r="J176" s="49"/>
      <c r="K176" s="29"/>
      <c r="L176" s="29"/>
      <c r="M176" s="49"/>
      <c r="N176" s="29"/>
      <c r="O176" s="29"/>
      <c r="R176" s="107">
        <f t="shared" si="156"/>
        <v>2010</v>
      </c>
      <c r="S176" s="107">
        <f t="shared" si="157"/>
        <v>6</v>
      </c>
      <c r="T176" s="37">
        <f t="shared" si="158"/>
        <v>14108</v>
      </c>
      <c r="U176" s="37">
        <f>[3]SEB!Q431</f>
        <v>12077</v>
      </c>
      <c r="V176" s="37">
        <f>[3]SEB!R431</f>
        <v>1698</v>
      </c>
      <c r="W176" s="37">
        <f>[3]SEB!S431</f>
        <v>6</v>
      </c>
      <c r="X176" s="37">
        <f>[3]SEB!T431</f>
        <v>15</v>
      </c>
      <c r="Y176" s="37">
        <f>[3]SEB!U431</f>
        <v>312</v>
      </c>
      <c r="AA176" s="41">
        <f t="shared" si="159"/>
        <v>2010</v>
      </c>
      <c r="AB176" s="39">
        <f t="shared" si="160"/>
        <v>6</v>
      </c>
      <c r="AC176" s="37">
        <f t="shared" si="161"/>
        <v>1620362</v>
      </c>
      <c r="AD176" s="37">
        <f t="shared" si="162"/>
        <v>1433450</v>
      </c>
      <c r="AE176" s="37">
        <f t="shared" si="163"/>
        <v>159596</v>
      </c>
      <c r="AF176" s="37">
        <f t="shared" si="164"/>
        <v>2487</v>
      </c>
      <c r="AG176" s="37">
        <f t="shared" si="165"/>
        <v>1616</v>
      </c>
      <c r="AH176" s="37">
        <f t="shared" si="166"/>
        <v>23213</v>
      </c>
      <c r="AJ176" s="41">
        <f t="shared" si="167"/>
        <v>2010</v>
      </c>
      <c r="AK176" s="41">
        <f t="shared" si="168"/>
        <v>6</v>
      </c>
      <c r="AL176" s="138"/>
      <c r="AM176" s="138"/>
      <c r="AN176" s="138"/>
      <c r="AO176" s="138"/>
      <c r="AP176" s="138"/>
      <c r="AQ176" s="138"/>
      <c r="AR176" s="138"/>
      <c r="AS176" s="93"/>
      <c r="AT176" s="93"/>
      <c r="AX176" s="40"/>
      <c r="AY176" s="117">
        <v>2010</v>
      </c>
      <c r="AZ176" s="117">
        <v>6</v>
      </c>
      <c r="BA176" s="68">
        <f t="shared" si="110"/>
        <v>1632839</v>
      </c>
      <c r="BQ176" s="117">
        <v>2010</v>
      </c>
      <c r="BR176" s="64" t="str">
        <f t="shared" si="123"/>
        <v>Jun</v>
      </c>
      <c r="BS176" s="68">
        <f t="shared" si="111"/>
        <v>1445527</v>
      </c>
      <c r="CI176" s="117">
        <v>2010</v>
      </c>
      <c r="CJ176" s="117">
        <v>6</v>
      </c>
      <c r="CK176" s="68">
        <f t="shared" si="112"/>
        <v>63876</v>
      </c>
      <c r="DA176" s="117">
        <v>2010</v>
      </c>
      <c r="DB176" s="117">
        <v>6</v>
      </c>
      <c r="DC176" s="68">
        <f>[4]ssr!$I153</f>
        <v>33219</v>
      </c>
    </row>
    <row r="177" spans="1:107" s="30" customFormat="1">
      <c r="A177" s="117">
        <f t="shared" si="113"/>
        <v>2010</v>
      </c>
      <c r="B177" s="117">
        <f t="shared" si="94"/>
        <v>7</v>
      </c>
      <c r="C177" s="69">
        <f t="shared" si="155"/>
        <v>1634578</v>
      </c>
      <c r="D177" s="69">
        <f>[2]RC!$E215</f>
        <v>1445544</v>
      </c>
      <c r="E177" s="69">
        <f>[2]CC!$E215</f>
        <v>161445</v>
      </c>
      <c r="F177" s="69">
        <f>[2]IC!$E215</f>
        <v>2502</v>
      </c>
      <c r="G177" s="69">
        <f>[2]SHL!$E215</f>
        <v>1636</v>
      </c>
      <c r="H177" s="69">
        <f>[2]SPA!$E215</f>
        <v>23451</v>
      </c>
      <c r="I177" s="153">
        <f>[4]ssr!$D154</f>
        <v>60394</v>
      </c>
      <c r="J177" s="49"/>
      <c r="K177" s="29"/>
      <c r="L177" s="29"/>
      <c r="M177" s="49"/>
      <c r="N177" s="29"/>
      <c r="O177" s="29"/>
      <c r="R177" s="107">
        <f t="shared" si="156"/>
        <v>2010</v>
      </c>
      <c r="S177" s="107">
        <f t="shared" si="157"/>
        <v>7</v>
      </c>
      <c r="T177" s="37">
        <f t="shared" si="158"/>
        <v>14046</v>
      </c>
      <c r="U177" s="37">
        <f>[3]SEB!Q432</f>
        <v>12021</v>
      </c>
      <c r="V177" s="37">
        <f>[3]SEB!R432</f>
        <v>1694</v>
      </c>
      <c r="W177" s="37">
        <f>[3]SEB!S432</f>
        <v>6</v>
      </c>
      <c r="X177" s="37">
        <f>[3]SEB!T432</f>
        <v>15</v>
      </c>
      <c r="Y177" s="37">
        <f>[3]SEB!U432</f>
        <v>310</v>
      </c>
      <c r="AA177" s="41">
        <f t="shared" si="159"/>
        <v>2010</v>
      </c>
      <c r="AB177" s="39">
        <f t="shared" si="160"/>
        <v>7</v>
      </c>
      <c r="AC177" s="37">
        <f t="shared" si="161"/>
        <v>1620532</v>
      </c>
      <c r="AD177" s="37">
        <f t="shared" si="162"/>
        <v>1433523</v>
      </c>
      <c r="AE177" s="37">
        <f t="shared" si="163"/>
        <v>159751</v>
      </c>
      <c r="AF177" s="37">
        <f t="shared" si="164"/>
        <v>2496</v>
      </c>
      <c r="AG177" s="37">
        <f t="shared" si="165"/>
        <v>1621</v>
      </c>
      <c r="AH177" s="37">
        <f t="shared" si="166"/>
        <v>23141</v>
      </c>
      <c r="AJ177" s="41">
        <f t="shared" si="167"/>
        <v>2010</v>
      </c>
      <c r="AK177" s="41">
        <f t="shared" si="168"/>
        <v>7</v>
      </c>
      <c r="AL177" s="138"/>
      <c r="AM177" s="138"/>
      <c r="AN177" s="138"/>
      <c r="AO177" s="138"/>
      <c r="AP177" s="138"/>
      <c r="AQ177" s="138"/>
      <c r="AR177" s="138"/>
      <c r="AS177" s="93"/>
      <c r="AT177" s="93"/>
      <c r="AX177" s="40"/>
      <c r="AY177" s="117">
        <v>2010</v>
      </c>
      <c r="AZ177" s="117">
        <v>7</v>
      </c>
      <c r="BA177" s="68">
        <f t="shared" si="110"/>
        <v>1632942</v>
      </c>
      <c r="BQ177" s="117">
        <v>2010</v>
      </c>
      <c r="BR177" s="64" t="str">
        <f t="shared" si="123"/>
        <v>Jul</v>
      </c>
      <c r="BS177" s="68">
        <f t="shared" si="111"/>
        <v>1445544</v>
      </c>
      <c r="CI177" s="117">
        <v>2010</v>
      </c>
      <c r="CJ177" s="117">
        <v>7</v>
      </c>
      <c r="CK177" s="68">
        <f t="shared" si="112"/>
        <v>60394</v>
      </c>
      <c r="DA177" s="117">
        <v>2010</v>
      </c>
      <c r="DB177" s="117">
        <v>7</v>
      </c>
      <c r="DC177" s="68">
        <f>[4]ssr!$I154</f>
        <v>33267</v>
      </c>
    </row>
    <row r="178" spans="1:107" s="30" customFormat="1">
      <c r="A178" s="117">
        <f t="shared" si="113"/>
        <v>2010</v>
      </c>
      <c r="B178" s="117">
        <f t="shared" si="94"/>
        <v>8</v>
      </c>
      <c r="C178" s="69">
        <f t="shared" si="155"/>
        <v>1634766</v>
      </c>
      <c r="D178" s="69">
        <f>[2]RC!$E216</f>
        <v>1445607</v>
      </c>
      <c r="E178" s="69">
        <f>[2]CC!$E216</f>
        <v>161504</v>
      </c>
      <c r="F178" s="69">
        <f>[2]IC!$E216</f>
        <v>2478</v>
      </c>
      <c r="G178" s="69">
        <f>[2]SHL!$E216</f>
        <v>1631</v>
      </c>
      <c r="H178" s="69">
        <f>[2]SPA!$E216</f>
        <v>23546</v>
      </c>
      <c r="I178" s="153">
        <f>[4]ssr!$D155</f>
        <v>61245</v>
      </c>
      <c r="J178" s="49"/>
      <c r="K178" s="29"/>
      <c r="L178" s="29"/>
      <c r="M178" s="49"/>
      <c r="N178" s="29"/>
      <c r="O178" s="29"/>
      <c r="R178" s="107">
        <f t="shared" si="156"/>
        <v>2010</v>
      </c>
      <c r="S178" s="107">
        <f t="shared" si="157"/>
        <v>8</v>
      </c>
      <c r="T178" s="37">
        <f t="shared" si="158"/>
        <v>14059</v>
      </c>
      <c r="U178" s="37">
        <f>[3]SEB!Q433</f>
        <v>12025</v>
      </c>
      <c r="V178" s="37">
        <f>[3]SEB!R433</f>
        <v>1702</v>
      </c>
      <c r="W178" s="37">
        <f>[3]SEB!S433</f>
        <v>6</v>
      </c>
      <c r="X178" s="37">
        <f>[3]SEB!T433</f>
        <v>15</v>
      </c>
      <c r="Y178" s="37">
        <f>[3]SEB!U433</f>
        <v>311</v>
      </c>
      <c r="AA178" s="41">
        <f t="shared" si="159"/>
        <v>2010</v>
      </c>
      <c r="AB178" s="39">
        <f t="shared" si="160"/>
        <v>8</v>
      </c>
      <c r="AC178" s="37">
        <f t="shared" si="161"/>
        <v>1620707</v>
      </c>
      <c r="AD178" s="37">
        <f t="shared" si="162"/>
        <v>1433582</v>
      </c>
      <c r="AE178" s="37">
        <f t="shared" si="163"/>
        <v>159802</v>
      </c>
      <c r="AF178" s="37">
        <f t="shared" si="164"/>
        <v>2472</v>
      </c>
      <c r="AG178" s="37">
        <f t="shared" si="165"/>
        <v>1616</v>
      </c>
      <c r="AH178" s="37">
        <f t="shared" si="166"/>
        <v>23235</v>
      </c>
      <c r="AJ178" s="41">
        <f t="shared" si="167"/>
        <v>2010</v>
      </c>
      <c r="AK178" s="41">
        <f t="shared" si="168"/>
        <v>8</v>
      </c>
      <c r="AL178" s="138"/>
      <c r="AM178" s="138"/>
      <c r="AN178" s="138"/>
      <c r="AO178" s="138"/>
      <c r="AP178" s="138"/>
      <c r="AQ178" s="138"/>
      <c r="AR178" s="138"/>
      <c r="AS178" s="93"/>
      <c r="AT178" s="93"/>
      <c r="AX178" s="40"/>
      <c r="AY178" s="117">
        <v>2010</v>
      </c>
      <c r="AZ178" s="117">
        <v>8</v>
      </c>
      <c r="BA178" s="68">
        <f t="shared" si="110"/>
        <v>1633135</v>
      </c>
      <c r="BQ178" s="117">
        <v>2010</v>
      </c>
      <c r="BR178" s="64" t="str">
        <f t="shared" si="123"/>
        <v>Aug</v>
      </c>
      <c r="BS178" s="68">
        <f t="shared" si="111"/>
        <v>1445607</v>
      </c>
      <c r="CI178" s="117">
        <v>2010</v>
      </c>
      <c r="CJ178" s="117">
        <v>8</v>
      </c>
      <c r="CK178" s="68">
        <f t="shared" si="112"/>
        <v>61245</v>
      </c>
      <c r="DA178" s="117">
        <v>2010</v>
      </c>
      <c r="DB178" s="117">
        <v>8</v>
      </c>
      <c r="DC178" s="68">
        <f>[4]ssr!$I155</f>
        <v>32623</v>
      </c>
    </row>
    <row r="179" spans="1:107" s="30" customFormat="1">
      <c r="A179" s="117">
        <f t="shared" si="113"/>
        <v>2010</v>
      </c>
      <c r="B179" s="117">
        <f t="shared" si="94"/>
        <v>9</v>
      </c>
      <c r="C179" s="69">
        <f t="shared" si="155"/>
        <v>1633842</v>
      </c>
      <c r="D179" s="69">
        <f>[2]RC!$E217</f>
        <v>1444908</v>
      </c>
      <c r="E179" s="69">
        <f>[2]CC!$E217</f>
        <v>161260</v>
      </c>
      <c r="F179" s="69">
        <f>[2]IC!$E217</f>
        <v>2488</v>
      </c>
      <c r="G179" s="69">
        <f>[2]SHL!$E217</f>
        <v>1632</v>
      </c>
      <c r="H179" s="69">
        <f>[2]SPA!$E217</f>
        <v>23554</v>
      </c>
      <c r="I179" s="153">
        <f>[4]ssr!$D156</f>
        <v>62477</v>
      </c>
      <c r="J179" s="49"/>
      <c r="K179" s="29"/>
      <c r="L179" s="29"/>
      <c r="M179" s="49"/>
      <c r="N179" s="29"/>
      <c r="O179" s="29"/>
      <c r="R179" s="107">
        <f t="shared" si="156"/>
        <v>2010</v>
      </c>
      <c r="S179" s="107">
        <f t="shared" si="157"/>
        <v>9</v>
      </c>
      <c r="T179" s="37">
        <f t="shared" si="158"/>
        <v>14043</v>
      </c>
      <c r="U179" s="37">
        <f>[3]SEB!Q434</f>
        <v>12003</v>
      </c>
      <c r="V179" s="37">
        <f>[3]SEB!R434</f>
        <v>1704</v>
      </c>
      <c r="W179" s="37">
        <f>[3]SEB!S434</f>
        <v>6</v>
      </c>
      <c r="X179" s="37">
        <f>[3]SEB!T434</f>
        <v>15</v>
      </c>
      <c r="Y179" s="37">
        <f>[3]SEB!U434</f>
        <v>315</v>
      </c>
      <c r="AA179" s="41">
        <f t="shared" si="159"/>
        <v>2010</v>
      </c>
      <c r="AB179" s="39">
        <f t="shared" si="160"/>
        <v>9</v>
      </c>
      <c r="AC179" s="37">
        <f t="shared" si="161"/>
        <v>1619799</v>
      </c>
      <c r="AD179" s="37">
        <f t="shared" si="162"/>
        <v>1432905</v>
      </c>
      <c r="AE179" s="37">
        <f t="shared" si="163"/>
        <v>159556</v>
      </c>
      <c r="AF179" s="37">
        <f t="shared" si="164"/>
        <v>2482</v>
      </c>
      <c r="AG179" s="37">
        <f t="shared" si="165"/>
        <v>1617</v>
      </c>
      <c r="AH179" s="37">
        <f t="shared" si="166"/>
        <v>23239</v>
      </c>
      <c r="AJ179" s="41">
        <f t="shared" si="167"/>
        <v>2010</v>
      </c>
      <c r="AK179" s="41">
        <f t="shared" si="168"/>
        <v>9</v>
      </c>
      <c r="AL179" s="138"/>
      <c r="AM179" s="138"/>
      <c r="AN179" s="138"/>
      <c r="AO179" s="138"/>
      <c r="AP179" s="138"/>
      <c r="AQ179" s="138"/>
      <c r="AR179" s="138"/>
      <c r="AS179" s="93"/>
      <c r="AT179" s="93"/>
      <c r="AX179" s="40"/>
      <c r="AY179" s="117">
        <v>2010</v>
      </c>
      <c r="AZ179" s="117">
        <v>9</v>
      </c>
      <c r="BA179" s="68">
        <f t="shared" si="110"/>
        <v>1632210</v>
      </c>
      <c r="BQ179" s="117">
        <v>2010</v>
      </c>
      <c r="BR179" s="64" t="str">
        <f t="shared" si="123"/>
        <v>Sep</v>
      </c>
      <c r="BS179" s="68">
        <f t="shared" si="111"/>
        <v>1444908</v>
      </c>
      <c r="CI179" s="117">
        <v>2010</v>
      </c>
      <c r="CJ179" s="117">
        <v>9</v>
      </c>
      <c r="CK179" s="68">
        <f t="shared" si="112"/>
        <v>62477</v>
      </c>
      <c r="DA179" s="117">
        <v>2010</v>
      </c>
      <c r="DB179" s="117">
        <v>9</v>
      </c>
      <c r="DC179" s="68">
        <f>[4]ssr!$I156</f>
        <v>35062</v>
      </c>
    </row>
    <row r="180" spans="1:107" s="30" customFormat="1">
      <c r="A180" s="117">
        <f t="shared" si="113"/>
        <v>2010</v>
      </c>
      <c r="B180" s="117">
        <f t="shared" si="94"/>
        <v>10</v>
      </c>
      <c r="C180" s="69">
        <f t="shared" si="155"/>
        <v>1633693</v>
      </c>
      <c r="D180" s="69">
        <f>[2]RC!$E218</f>
        <v>1444610</v>
      </c>
      <c r="E180" s="69">
        <f>[2]CC!$E218</f>
        <v>161392</v>
      </c>
      <c r="F180" s="69">
        <f>[2]IC!$E218</f>
        <v>2478</v>
      </c>
      <c r="G180" s="69">
        <f>[2]SHL!$E218</f>
        <v>1631</v>
      </c>
      <c r="H180" s="69">
        <f>[2]SPA!$E218</f>
        <v>23582</v>
      </c>
      <c r="I180" s="153">
        <f>[4]ssr!$D157</f>
        <v>56724</v>
      </c>
      <c r="J180" s="49"/>
      <c r="K180" s="29"/>
      <c r="L180" s="29"/>
      <c r="M180" s="49"/>
      <c r="N180" s="29"/>
      <c r="O180" s="29"/>
      <c r="R180" s="107">
        <f t="shared" si="156"/>
        <v>2010</v>
      </c>
      <c r="S180" s="107">
        <f t="shared" si="157"/>
        <v>10</v>
      </c>
      <c r="T180" s="37">
        <f t="shared" si="158"/>
        <v>14034</v>
      </c>
      <c r="U180" s="37">
        <f>[3]SEB!Q435</f>
        <v>11997</v>
      </c>
      <c r="V180" s="37">
        <f>[3]SEB!R435</f>
        <v>1703</v>
      </c>
      <c r="W180" s="37">
        <f>[3]SEB!S435</f>
        <v>6</v>
      </c>
      <c r="X180" s="37">
        <f>[3]SEB!T435</f>
        <v>15</v>
      </c>
      <c r="Y180" s="37">
        <f>[3]SEB!U435</f>
        <v>313</v>
      </c>
      <c r="AA180" s="41">
        <f t="shared" si="159"/>
        <v>2010</v>
      </c>
      <c r="AB180" s="39">
        <f t="shared" si="160"/>
        <v>10</v>
      </c>
      <c r="AC180" s="37">
        <f t="shared" si="161"/>
        <v>1619659</v>
      </c>
      <c r="AD180" s="37">
        <f t="shared" si="162"/>
        <v>1432613</v>
      </c>
      <c r="AE180" s="37">
        <f t="shared" si="163"/>
        <v>159689</v>
      </c>
      <c r="AF180" s="37">
        <f t="shared" si="164"/>
        <v>2472</v>
      </c>
      <c r="AG180" s="37">
        <f t="shared" si="165"/>
        <v>1616</v>
      </c>
      <c r="AH180" s="37">
        <f t="shared" si="166"/>
        <v>23269</v>
      </c>
      <c r="AJ180" s="41">
        <f t="shared" si="167"/>
        <v>2010</v>
      </c>
      <c r="AK180" s="41">
        <f t="shared" si="168"/>
        <v>10</v>
      </c>
      <c r="AL180" s="138"/>
      <c r="AM180" s="138"/>
      <c r="AN180" s="138"/>
      <c r="AO180" s="138"/>
      <c r="AP180" s="138"/>
      <c r="AQ180" s="138"/>
      <c r="AR180" s="138"/>
      <c r="AS180" s="93"/>
      <c r="AT180" s="93"/>
      <c r="AX180" s="40"/>
      <c r="AY180" s="117">
        <v>2010</v>
      </c>
      <c r="AZ180" s="117">
        <v>10</v>
      </c>
      <c r="BA180" s="68">
        <f t="shared" si="110"/>
        <v>1632062</v>
      </c>
      <c r="BQ180" s="117">
        <v>2010</v>
      </c>
      <c r="BR180" s="64" t="str">
        <f t="shared" si="123"/>
        <v>Oct</v>
      </c>
      <c r="BS180" s="68">
        <f t="shared" si="111"/>
        <v>1444610</v>
      </c>
      <c r="CI180" s="117">
        <v>2010</v>
      </c>
      <c r="CJ180" s="117">
        <v>10</v>
      </c>
      <c r="CK180" s="68">
        <f t="shared" si="112"/>
        <v>56724</v>
      </c>
      <c r="DA180" s="117">
        <v>2010</v>
      </c>
      <c r="DB180" s="117">
        <v>10</v>
      </c>
      <c r="DC180" s="68">
        <f>[4]ssr!$I157</f>
        <v>36552</v>
      </c>
    </row>
    <row r="181" spans="1:107" s="30" customFormat="1">
      <c r="A181" s="117">
        <f t="shared" si="113"/>
        <v>2010</v>
      </c>
      <c r="B181" s="117">
        <f t="shared" si="94"/>
        <v>11</v>
      </c>
      <c r="C181" s="69">
        <f t="shared" si="155"/>
        <v>1635163</v>
      </c>
      <c r="D181" s="69">
        <f>[2]RC!$E219</f>
        <v>1445980</v>
      </c>
      <c r="E181" s="69">
        <f>[2]CC!$E219</f>
        <v>161473</v>
      </c>
      <c r="F181" s="69">
        <f>[2]IC!$E219</f>
        <v>2471</v>
      </c>
      <c r="G181" s="69">
        <f>[2]SHL!$E219</f>
        <v>1627</v>
      </c>
      <c r="H181" s="69">
        <f>[2]SPA!$E219</f>
        <v>23612</v>
      </c>
      <c r="I181" s="153">
        <f>[4]ssr!$D158</f>
        <v>69737</v>
      </c>
      <c r="J181" s="49"/>
      <c r="K181" s="29"/>
      <c r="L181" s="29"/>
      <c r="M181" s="49"/>
      <c r="N181" s="29"/>
      <c r="O181" s="29"/>
      <c r="R181" s="107">
        <f t="shared" si="156"/>
        <v>2010</v>
      </c>
      <c r="S181" s="107">
        <f t="shared" si="157"/>
        <v>11</v>
      </c>
      <c r="T181" s="37">
        <f t="shared" si="158"/>
        <v>14054</v>
      </c>
      <c r="U181" s="37">
        <f>[3]SEB!Q436</f>
        <v>12021</v>
      </c>
      <c r="V181" s="37">
        <f>[3]SEB!R436</f>
        <v>1699</v>
      </c>
      <c r="W181" s="37">
        <f>[3]SEB!S436</f>
        <v>6</v>
      </c>
      <c r="X181" s="37">
        <f>[3]SEB!T436</f>
        <v>15</v>
      </c>
      <c r="Y181" s="37">
        <f>[3]SEB!U436</f>
        <v>313</v>
      </c>
      <c r="AA181" s="41">
        <f t="shared" si="159"/>
        <v>2010</v>
      </c>
      <c r="AB181" s="39">
        <f t="shared" si="160"/>
        <v>11</v>
      </c>
      <c r="AC181" s="37">
        <f t="shared" si="161"/>
        <v>1621109</v>
      </c>
      <c r="AD181" s="37">
        <f t="shared" si="162"/>
        <v>1433959</v>
      </c>
      <c r="AE181" s="37">
        <f t="shared" si="163"/>
        <v>159774</v>
      </c>
      <c r="AF181" s="37">
        <f t="shared" si="164"/>
        <v>2465</v>
      </c>
      <c r="AG181" s="37">
        <f t="shared" si="165"/>
        <v>1612</v>
      </c>
      <c r="AH181" s="37">
        <f t="shared" si="166"/>
        <v>23299</v>
      </c>
      <c r="AJ181" s="41">
        <f t="shared" si="167"/>
        <v>2010</v>
      </c>
      <c r="AK181" s="41">
        <f t="shared" si="168"/>
        <v>11</v>
      </c>
      <c r="AL181" s="138"/>
      <c r="AM181" s="138"/>
      <c r="AN181" s="138"/>
      <c r="AO181" s="138"/>
      <c r="AP181" s="138"/>
      <c r="AQ181" s="138"/>
      <c r="AR181" s="138"/>
      <c r="AS181" s="93"/>
      <c r="AT181" s="93"/>
      <c r="AX181" s="40"/>
      <c r="AY181" s="117">
        <v>2010</v>
      </c>
      <c r="AZ181" s="117">
        <v>11</v>
      </c>
      <c r="BA181" s="68">
        <f t="shared" si="110"/>
        <v>1633536</v>
      </c>
      <c r="BQ181" s="117">
        <v>2010</v>
      </c>
      <c r="BR181" s="64" t="str">
        <f t="shared" si="123"/>
        <v>Nov</v>
      </c>
      <c r="BS181" s="68">
        <f t="shared" si="111"/>
        <v>1445980</v>
      </c>
      <c r="CI181" s="117">
        <v>2010</v>
      </c>
      <c r="CJ181" s="117">
        <v>11</v>
      </c>
      <c r="CK181" s="68">
        <f t="shared" si="112"/>
        <v>69737</v>
      </c>
      <c r="DA181" s="117">
        <v>2010</v>
      </c>
      <c r="DB181" s="117">
        <v>11</v>
      </c>
      <c r="DC181" s="68">
        <f>[4]ssr!$I158</f>
        <v>30770</v>
      </c>
    </row>
    <row r="182" spans="1:107" s="30" customFormat="1">
      <c r="A182" s="132">
        <f t="shared" si="113"/>
        <v>2010</v>
      </c>
      <c r="B182" s="132">
        <f t="shared" si="94"/>
        <v>12</v>
      </c>
      <c r="C182" s="106">
        <f t="shared" si="155"/>
        <v>1636704</v>
      </c>
      <c r="D182" s="106">
        <f>[2]RC!$E220</f>
        <v>1447656</v>
      </c>
      <c r="E182" s="106">
        <f>[2]CC!$E220</f>
        <v>161359</v>
      </c>
      <c r="F182" s="106">
        <f>[2]IC!$E220</f>
        <v>2457</v>
      </c>
      <c r="G182" s="106">
        <f>[2]SHL!$E220</f>
        <v>1624</v>
      </c>
      <c r="H182" s="106">
        <f>[2]SPA!$E220</f>
        <v>23608</v>
      </c>
      <c r="I182" s="154">
        <f>[4]ssr!$D159</f>
        <v>64199</v>
      </c>
      <c r="J182" s="105">
        <f>AVERAGE(D171:D182)/AVERAGE(D159:D170)-1</f>
        <v>2.9398475443120908E-3</v>
      </c>
      <c r="K182" s="105">
        <f>AVERAGE(E171:E182)/AVERAGE(E159:E170)-1</f>
        <v>1.7461563894860532E-4</v>
      </c>
      <c r="L182" s="105">
        <f>AVERAGE(F171:F182)/AVERAGE(F159:F170)-1</f>
        <v>-3.6534271828390086E-3</v>
      </c>
      <c r="M182" s="105">
        <f>AVERAGE(G171:G182)/AVERAGE(G159:G170)-1</f>
        <v>-1.6424575270748143E-3</v>
      </c>
      <c r="N182" s="105">
        <f>AVERAGE(H171:H182)/AVERAGE(H159:H170)-1</f>
        <v>8.9666707169764326E-3</v>
      </c>
      <c r="O182" s="29"/>
      <c r="R182" s="107">
        <f t="shared" si="156"/>
        <v>2010</v>
      </c>
      <c r="S182" s="107">
        <f t="shared" si="157"/>
        <v>12</v>
      </c>
      <c r="T182" s="37">
        <f t="shared" si="158"/>
        <v>14126</v>
      </c>
      <c r="U182" s="37">
        <f>[3]SEB!Q437</f>
        <v>12085</v>
      </c>
      <c r="V182" s="37">
        <f>[3]SEB!R437</f>
        <v>1701</v>
      </c>
      <c r="W182" s="37">
        <f>[3]SEB!S437</f>
        <v>6</v>
      </c>
      <c r="X182" s="37">
        <f>[3]SEB!T437</f>
        <v>15</v>
      </c>
      <c r="Y182" s="37">
        <f>[3]SEB!U437</f>
        <v>319</v>
      </c>
      <c r="AA182" s="41">
        <f t="shared" si="159"/>
        <v>2010</v>
      </c>
      <c r="AB182" s="39">
        <f t="shared" si="160"/>
        <v>12</v>
      </c>
      <c r="AC182" s="37">
        <f t="shared" si="161"/>
        <v>1622578</v>
      </c>
      <c r="AD182" s="37">
        <f t="shared" si="162"/>
        <v>1435571</v>
      </c>
      <c r="AE182" s="37">
        <f t="shared" si="163"/>
        <v>159658</v>
      </c>
      <c r="AF182" s="37">
        <f t="shared" si="164"/>
        <v>2451</v>
      </c>
      <c r="AG182" s="37">
        <f t="shared" si="165"/>
        <v>1609</v>
      </c>
      <c r="AH182" s="37">
        <f t="shared" si="166"/>
        <v>23289</v>
      </c>
      <c r="AJ182" s="41">
        <f t="shared" si="167"/>
        <v>2010</v>
      </c>
      <c r="AK182" s="41">
        <f t="shared" si="168"/>
        <v>12</v>
      </c>
      <c r="AL182" s="138"/>
      <c r="AM182" s="138"/>
      <c r="AN182" s="138"/>
      <c r="AO182" s="138"/>
      <c r="AP182" s="138"/>
      <c r="AQ182" s="138"/>
      <c r="AR182" s="138"/>
      <c r="AS182" s="93"/>
      <c r="AT182" s="93"/>
      <c r="AX182" s="40"/>
      <c r="AY182" s="117">
        <v>2010</v>
      </c>
      <c r="AZ182" s="117">
        <v>12</v>
      </c>
      <c r="BA182" s="68">
        <f t="shared" si="110"/>
        <v>1635080</v>
      </c>
      <c r="BQ182" s="117">
        <v>2010</v>
      </c>
      <c r="BR182" s="64" t="str">
        <f t="shared" si="123"/>
        <v>Dec</v>
      </c>
      <c r="BS182" s="68">
        <f t="shared" si="111"/>
        <v>1447656</v>
      </c>
      <c r="CI182" s="117">
        <v>2010</v>
      </c>
      <c r="CJ182" s="117">
        <v>12</v>
      </c>
      <c r="CK182" s="68">
        <f t="shared" si="112"/>
        <v>64199</v>
      </c>
      <c r="DA182" s="117">
        <v>2010</v>
      </c>
      <c r="DB182" s="117">
        <v>12</v>
      </c>
      <c r="DC182" s="68">
        <f>[4]ssr!$I159</f>
        <v>29420</v>
      </c>
    </row>
    <row r="183" spans="1:107" s="30" customFormat="1">
      <c r="A183" s="117">
        <f t="shared" si="113"/>
        <v>2011</v>
      </c>
      <c r="B183" s="117">
        <f t="shared" si="94"/>
        <v>1</v>
      </c>
      <c r="C183" s="69">
        <f t="shared" ref="C183:C185" si="169">SUM(D183:H183)</f>
        <v>1638482</v>
      </c>
      <c r="D183" s="69">
        <f>[2]RC!$E221</f>
        <v>1449209</v>
      </c>
      <c r="E183" s="69">
        <f>[2]CC!$E221</f>
        <v>161529</v>
      </c>
      <c r="F183" s="69">
        <f>[2]IC!$E221</f>
        <v>2446</v>
      </c>
      <c r="G183" s="69">
        <f>[2]SHL!$E221</f>
        <v>1616</v>
      </c>
      <c r="H183" s="69">
        <f>[2]SPA!$E221</f>
        <v>23682</v>
      </c>
      <c r="I183" s="153">
        <f>[4]ssr!$D160</f>
        <v>58282</v>
      </c>
      <c r="J183" s="49"/>
      <c r="K183" s="29"/>
      <c r="L183" s="29"/>
      <c r="M183" s="49"/>
      <c r="N183" s="29"/>
      <c r="O183" s="29"/>
      <c r="R183" s="107">
        <f t="shared" ref="R183:R185" si="170">A183</f>
        <v>2011</v>
      </c>
      <c r="S183" s="107">
        <f t="shared" ref="S183:S185" si="171">B183</f>
        <v>1</v>
      </c>
      <c r="T183" s="37">
        <f t="shared" ref="T183:T185" si="172">SUM(U183:Y183)</f>
        <v>14168</v>
      </c>
      <c r="U183" s="37">
        <f>[3]SEB!Q438</f>
        <v>12144</v>
      </c>
      <c r="V183" s="37">
        <f>[3]SEB!R438</f>
        <v>1691</v>
      </c>
      <c r="W183" s="37">
        <f>[3]SEB!S438</f>
        <v>6</v>
      </c>
      <c r="X183" s="37">
        <f>[3]SEB!T438</f>
        <v>15</v>
      </c>
      <c r="Y183" s="37">
        <f>[3]SEB!U438</f>
        <v>312</v>
      </c>
      <c r="AA183" s="41">
        <f t="shared" ref="AA183:AA185" si="173">A183</f>
        <v>2011</v>
      </c>
      <c r="AB183" s="39">
        <f t="shared" ref="AB183:AB185" si="174">B183</f>
        <v>1</v>
      </c>
      <c r="AC183" s="37">
        <f t="shared" ref="AC183:AC185" si="175">SUM(AD183:AH183)</f>
        <v>1624314</v>
      </c>
      <c r="AD183" s="37">
        <f t="shared" ref="AD183:AD185" si="176">D183-U183</f>
        <v>1437065</v>
      </c>
      <c r="AE183" s="37">
        <f t="shared" ref="AE183:AE185" si="177">E183-V183</f>
        <v>159838</v>
      </c>
      <c r="AF183" s="37">
        <f t="shared" ref="AF183:AF185" si="178">F183-W183</f>
        <v>2440</v>
      </c>
      <c r="AG183" s="37">
        <f t="shared" ref="AG183:AG185" si="179">G183-X183</f>
        <v>1601</v>
      </c>
      <c r="AH183" s="37">
        <f t="shared" ref="AH183:AH185" si="180">H183-Y183</f>
        <v>23370</v>
      </c>
      <c r="AJ183" s="41">
        <f t="shared" ref="AJ183:AJ185" si="181">A183</f>
        <v>2011</v>
      </c>
      <c r="AK183" s="41">
        <f t="shared" ref="AK183:AK185" si="182">B183</f>
        <v>1</v>
      </c>
      <c r="AL183" s="137"/>
      <c r="AM183" s="137"/>
      <c r="AN183" s="137"/>
      <c r="AO183" s="137"/>
      <c r="AP183" s="137"/>
      <c r="AQ183" s="137"/>
      <c r="AR183" s="138"/>
      <c r="AS183" s="93"/>
      <c r="AT183" s="93"/>
      <c r="AX183" s="40"/>
      <c r="AY183" s="117">
        <v>2011</v>
      </c>
      <c r="AZ183" s="117">
        <v>1</v>
      </c>
      <c r="BA183" s="68">
        <f t="shared" si="110"/>
        <v>1636866</v>
      </c>
      <c r="BQ183" s="117">
        <v>2011</v>
      </c>
      <c r="BR183" s="64" t="str">
        <f t="shared" si="123"/>
        <v>Jan</v>
      </c>
      <c r="BS183" s="68">
        <f t="shared" si="111"/>
        <v>1449209</v>
      </c>
      <c r="CI183" s="117">
        <v>2011</v>
      </c>
      <c r="CJ183" s="117">
        <v>1</v>
      </c>
      <c r="CK183" s="68">
        <f t="shared" si="112"/>
        <v>58282</v>
      </c>
      <c r="DA183" s="117">
        <v>2011</v>
      </c>
      <c r="DB183" s="117">
        <v>1</v>
      </c>
      <c r="DC183" s="68">
        <f>[4]ssr!$I160</f>
        <v>20777</v>
      </c>
    </row>
    <row r="184" spans="1:107" s="30" customFormat="1">
      <c r="A184" s="117">
        <f t="shared" si="113"/>
        <v>2011</v>
      </c>
      <c r="B184" s="117">
        <f t="shared" si="94"/>
        <v>2</v>
      </c>
      <c r="C184" s="69">
        <f t="shared" si="169"/>
        <v>1640849</v>
      </c>
      <c r="D184" s="69">
        <f>[2]RC!$E222</f>
        <v>1451589</v>
      </c>
      <c r="E184" s="69">
        <f>[2]CC!$E222</f>
        <v>161537</v>
      </c>
      <c r="F184" s="69">
        <f>[2]IC!$E222</f>
        <v>2463</v>
      </c>
      <c r="G184" s="69">
        <f>[2]SHL!$E222</f>
        <v>1598</v>
      </c>
      <c r="H184" s="69">
        <f>[2]SPA!$E222</f>
        <v>23662</v>
      </c>
      <c r="I184" s="153">
        <f>[4]ssr!$D161</f>
        <v>61111</v>
      </c>
      <c r="J184" s="49"/>
      <c r="K184" s="29"/>
      <c r="L184" s="29"/>
      <c r="M184" s="49"/>
      <c r="N184" s="29"/>
      <c r="O184" s="29"/>
      <c r="R184" s="107">
        <f t="shared" si="170"/>
        <v>2011</v>
      </c>
      <c r="S184" s="107">
        <f t="shared" si="171"/>
        <v>2</v>
      </c>
      <c r="T184" s="37">
        <f t="shared" si="172"/>
        <v>14208</v>
      </c>
      <c r="U184" s="37">
        <f>[3]SEB!Q439</f>
        <v>12179</v>
      </c>
      <c r="V184" s="37">
        <f>[3]SEB!R439</f>
        <v>1697</v>
      </c>
      <c r="W184" s="37">
        <f>[3]SEB!S439</f>
        <v>6</v>
      </c>
      <c r="X184" s="37">
        <f>[3]SEB!T439</f>
        <v>15</v>
      </c>
      <c r="Y184" s="37">
        <f>[3]SEB!U439</f>
        <v>311</v>
      </c>
      <c r="AA184" s="41">
        <f t="shared" si="173"/>
        <v>2011</v>
      </c>
      <c r="AB184" s="39">
        <f t="shared" si="174"/>
        <v>2</v>
      </c>
      <c r="AC184" s="37">
        <f t="shared" si="175"/>
        <v>1626641</v>
      </c>
      <c r="AD184" s="37">
        <f t="shared" si="176"/>
        <v>1439410</v>
      </c>
      <c r="AE184" s="37">
        <f t="shared" si="177"/>
        <v>159840</v>
      </c>
      <c r="AF184" s="37">
        <f t="shared" si="178"/>
        <v>2457</v>
      </c>
      <c r="AG184" s="37">
        <f t="shared" si="179"/>
        <v>1583</v>
      </c>
      <c r="AH184" s="37">
        <f t="shared" si="180"/>
        <v>23351</v>
      </c>
      <c r="AJ184" s="41">
        <f t="shared" si="181"/>
        <v>2011</v>
      </c>
      <c r="AK184" s="41">
        <f t="shared" si="182"/>
        <v>2</v>
      </c>
      <c r="AL184" s="137"/>
      <c r="AM184" s="137"/>
      <c r="AN184" s="137"/>
      <c r="AO184" s="137"/>
      <c r="AP184" s="137"/>
      <c r="AQ184" s="137"/>
      <c r="AR184" s="138"/>
      <c r="AS184" s="93"/>
      <c r="AT184" s="93"/>
      <c r="AX184" s="40"/>
      <c r="AY184" s="117">
        <v>2011</v>
      </c>
      <c r="AZ184" s="117">
        <v>2</v>
      </c>
      <c r="BA184" s="68">
        <f t="shared" si="110"/>
        <v>1639251</v>
      </c>
      <c r="BQ184" s="117">
        <v>2011</v>
      </c>
      <c r="BR184" s="64" t="str">
        <f t="shared" si="123"/>
        <v>Feb</v>
      </c>
      <c r="BS184" s="68">
        <f t="shared" si="111"/>
        <v>1451589</v>
      </c>
      <c r="CI184" s="117">
        <v>2011</v>
      </c>
      <c r="CJ184" s="117">
        <v>2</v>
      </c>
      <c r="CK184" s="68">
        <f t="shared" si="112"/>
        <v>61111</v>
      </c>
      <c r="DA184" s="117">
        <v>2011</v>
      </c>
      <c r="DB184" s="117">
        <v>2</v>
      </c>
      <c r="DC184" s="68">
        <f>[4]ssr!$I161</f>
        <v>10250</v>
      </c>
    </row>
    <row r="185" spans="1:107" s="30" customFormat="1">
      <c r="A185" s="117">
        <f t="shared" si="113"/>
        <v>2011</v>
      </c>
      <c r="B185" s="117">
        <f t="shared" si="94"/>
        <v>3</v>
      </c>
      <c r="C185" s="69">
        <f t="shared" si="169"/>
        <v>1642542</v>
      </c>
      <c r="D185" s="69">
        <f>[2]RC!$E223</f>
        <v>1453156</v>
      </c>
      <c r="E185" s="69">
        <f>[2]CC!$E223</f>
        <v>161755</v>
      </c>
      <c r="F185" s="69">
        <f>[2]IC!$E223</f>
        <v>2439</v>
      </c>
      <c r="G185" s="69">
        <f>[2]SHL!$E223</f>
        <v>1579</v>
      </c>
      <c r="H185" s="69">
        <f>[2]SPA!$E223</f>
        <v>23613</v>
      </c>
      <c r="I185" s="153">
        <f>[4]ssr!$D162</f>
        <v>57898</v>
      </c>
      <c r="J185" s="29"/>
      <c r="K185" s="29"/>
      <c r="L185" s="29"/>
      <c r="M185" s="29"/>
      <c r="N185" s="29"/>
      <c r="O185" s="29"/>
      <c r="R185" s="107">
        <f t="shared" si="170"/>
        <v>2011</v>
      </c>
      <c r="S185" s="107">
        <f t="shared" si="171"/>
        <v>3</v>
      </c>
      <c r="T185" s="37">
        <f t="shared" si="172"/>
        <v>14231</v>
      </c>
      <c r="U185" s="37">
        <f>[3]SEB!Q440</f>
        <v>12199</v>
      </c>
      <c r="V185" s="37">
        <f>[3]SEB!R440</f>
        <v>1698</v>
      </c>
      <c r="W185" s="37">
        <f>[3]SEB!S440</f>
        <v>7</v>
      </c>
      <c r="X185" s="37">
        <f>[3]SEB!T440</f>
        <v>15</v>
      </c>
      <c r="Y185" s="37">
        <f>[3]SEB!U440</f>
        <v>312</v>
      </c>
      <c r="AA185" s="41">
        <f t="shared" si="173"/>
        <v>2011</v>
      </c>
      <c r="AB185" s="39">
        <f t="shared" si="174"/>
        <v>3</v>
      </c>
      <c r="AC185" s="37">
        <f t="shared" si="175"/>
        <v>1628311</v>
      </c>
      <c r="AD185" s="37">
        <f t="shared" si="176"/>
        <v>1440957</v>
      </c>
      <c r="AE185" s="37">
        <f t="shared" si="177"/>
        <v>160057</v>
      </c>
      <c r="AF185" s="37">
        <f t="shared" si="178"/>
        <v>2432</v>
      </c>
      <c r="AG185" s="37">
        <f t="shared" si="179"/>
        <v>1564</v>
      </c>
      <c r="AH185" s="37">
        <f t="shared" si="180"/>
        <v>23301</v>
      </c>
      <c r="AJ185" s="41">
        <f t="shared" si="181"/>
        <v>2011</v>
      </c>
      <c r="AK185" s="41">
        <f t="shared" si="182"/>
        <v>3</v>
      </c>
      <c r="AL185" s="138"/>
      <c r="AM185" s="138"/>
      <c r="AN185" s="138"/>
      <c r="AO185" s="138"/>
      <c r="AP185" s="138"/>
      <c r="AQ185" s="138"/>
      <c r="AR185" s="138"/>
      <c r="AS185" s="93"/>
      <c r="AT185" s="93"/>
      <c r="AX185" s="40"/>
      <c r="AY185" s="117">
        <v>2011</v>
      </c>
      <c r="AZ185" s="117">
        <v>3</v>
      </c>
      <c r="BA185" s="68">
        <f t="shared" si="110"/>
        <v>1640963</v>
      </c>
      <c r="BQ185" s="117">
        <v>2011</v>
      </c>
      <c r="BR185" s="64" t="str">
        <f t="shared" si="123"/>
        <v>Mar</v>
      </c>
      <c r="BS185" s="68">
        <f t="shared" si="111"/>
        <v>1453156</v>
      </c>
      <c r="CI185" s="117">
        <v>2011</v>
      </c>
      <c r="CJ185" s="117">
        <v>3</v>
      </c>
      <c r="CK185" s="68">
        <f t="shared" si="112"/>
        <v>57898</v>
      </c>
      <c r="DA185" s="117">
        <v>2011</v>
      </c>
      <c r="DB185" s="117">
        <v>3</v>
      </c>
      <c r="DC185" s="68">
        <f>[4]ssr!$I162</f>
        <v>9794</v>
      </c>
    </row>
    <row r="186" spans="1:107" s="30" customFormat="1">
      <c r="A186" s="117">
        <f t="shared" si="113"/>
        <v>2011</v>
      </c>
      <c r="B186" s="117">
        <f t="shared" si="94"/>
        <v>4</v>
      </c>
      <c r="C186" s="69">
        <f t="shared" ref="C186" si="183">SUM(D186:H186)</f>
        <v>1642743</v>
      </c>
      <c r="D186" s="69">
        <f>[2]RC!$E224</f>
        <v>1453324</v>
      </c>
      <c r="E186" s="69">
        <f>[2]CC!$E224</f>
        <v>161834</v>
      </c>
      <c r="F186" s="69">
        <f>[2]IC!$E224</f>
        <v>2418</v>
      </c>
      <c r="G186" s="69">
        <f>[2]SHL!$E224</f>
        <v>1578</v>
      </c>
      <c r="H186" s="69">
        <f>[2]SPA!$E224</f>
        <v>23589</v>
      </c>
      <c r="I186" s="153">
        <f>[4]ssr!$D163</f>
        <v>60193</v>
      </c>
      <c r="J186" s="29"/>
      <c r="K186" s="29"/>
      <c r="L186" s="29"/>
      <c r="M186" s="29"/>
      <c r="N186" s="29"/>
      <c r="O186" s="29"/>
      <c r="R186" s="107">
        <f t="shared" ref="R186" si="184">A186</f>
        <v>2011</v>
      </c>
      <c r="S186" s="107">
        <f t="shared" ref="S186" si="185">B186</f>
        <v>4</v>
      </c>
      <c r="T186" s="37">
        <f t="shared" ref="T186" si="186">SUM(U186:Y186)</f>
        <v>14185</v>
      </c>
      <c r="U186" s="37">
        <f>[3]SEB!Q441</f>
        <v>12141</v>
      </c>
      <c r="V186" s="37">
        <f>[3]SEB!R441</f>
        <v>1711</v>
      </c>
      <c r="W186" s="37">
        <f>[3]SEB!S441</f>
        <v>7</v>
      </c>
      <c r="X186" s="37">
        <f>[3]SEB!T441</f>
        <v>15</v>
      </c>
      <c r="Y186" s="37">
        <f>[3]SEB!U441</f>
        <v>311</v>
      </c>
      <c r="AA186" s="41">
        <f t="shared" ref="AA186" si="187">A186</f>
        <v>2011</v>
      </c>
      <c r="AB186" s="39">
        <f t="shared" ref="AB186" si="188">B186</f>
        <v>4</v>
      </c>
      <c r="AC186" s="37">
        <f t="shared" ref="AC186" si="189">SUM(AD186:AH186)</f>
        <v>1628558</v>
      </c>
      <c r="AD186" s="37">
        <f t="shared" ref="AD186" si="190">D186-U186</f>
        <v>1441183</v>
      </c>
      <c r="AE186" s="37">
        <f t="shared" ref="AE186" si="191">E186-V186</f>
        <v>160123</v>
      </c>
      <c r="AF186" s="37">
        <f t="shared" ref="AF186" si="192">F186-W186</f>
        <v>2411</v>
      </c>
      <c r="AG186" s="37">
        <f t="shared" ref="AG186" si="193">G186-X186</f>
        <v>1563</v>
      </c>
      <c r="AH186" s="37">
        <f t="shared" ref="AH186" si="194">H186-Y186</f>
        <v>23278</v>
      </c>
      <c r="AJ186" s="41">
        <f t="shared" ref="AJ186" si="195">A186</f>
        <v>2011</v>
      </c>
      <c r="AK186" s="41">
        <f t="shared" ref="AK186" si="196">B186</f>
        <v>4</v>
      </c>
      <c r="AL186" s="138"/>
      <c r="AM186" s="138"/>
      <c r="AN186" s="138"/>
      <c r="AO186" s="138"/>
      <c r="AP186" s="138"/>
      <c r="AQ186" s="138"/>
      <c r="AR186" s="138"/>
      <c r="AS186" s="93"/>
      <c r="AT186" s="93"/>
      <c r="AX186" s="40"/>
      <c r="AY186" s="117">
        <v>2011</v>
      </c>
      <c r="AZ186" s="117">
        <v>4</v>
      </c>
      <c r="BA186" s="68">
        <f t="shared" si="110"/>
        <v>1641165</v>
      </c>
      <c r="BQ186" s="117">
        <v>2011</v>
      </c>
      <c r="BR186" s="64" t="str">
        <f t="shared" si="123"/>
        <v>Apr</v>
      </c>
      <c r="BS186" s="68">
        <f t="shared" si="111"/>
        <v>1453324</v>
      </c>
      <c r="CI186" s="117">
        <v>2011</v>
      </c>
      <c r="CJ186" s="117">
        <v>4</v>
      </c>
      <c r="CK186" s="68">
        <f t="shared" si="112"/>
        <v>60193</v>
      </c>
      <c r="DA186" s="117">
        <v>2011</v>
      </c>
      <c r="DB186" s="117">
        <v>4</v>
      </c>
      <c r="DC186" s="68">
        <f>[4]ssr!$I163</f>
        <v>11887</v>
      </c>
    </row>
    <row r="187" spans="1:107" s="30" customFormat="1">
      <c r="A187" s="117">
        <f t="shared" si="113"/>
        <v>2011</v>
      </c>
      <c r="B187" s="117">
        <f t="shared" ref="B187:B250" si="197">B175</f>
        <v>5</v>
      </c>
      <c r="C187" s="69">
        <f t="shared" ref="C187" si="198">SUM(D187:H187)</f>
        <v>1642039</v>
      </c>
      <c r="D187" s="69">
        <f>[2]RC!$E225</f>
        <v>1452344</v>
      </c>
      <c r="E187" s="69">
        <f>[2]CC!$E225</f>
        <v>162061</v>
      </c>
      <c r="F187" s="69">
        <f>[2]IC!$E225</f>
        <v>2423</v>
      </c>
      <c r="G187" s="69">
        <f>[2]SHL!$E225</f>
        <v>1577</v>
      </c>
      <c r="H187" s="69">
        <f>[2]SPA!$E225</f>
        <v>23634</v>
      </c>
      <c r="I187" s="153">
        <f>[4]ssr!$D164</f>
        <v>61820</v>
      </c>
      <c r="J187" s="29"/>
      <c r="K187" s="29"/>
      <c r="L187" s="29"/>
      <c r="M187" s="29"/>
      <c r="N187" s="29"/>
      <c r="O187" s="29"/>
      <c r="R187" s="107">
        <f t="shared" ref="R187:R190" si="199">A187</f>
        <v>2011</v>
      </c>
      <c r="S187" s="107">
        <f t="shared" ref="S187:S190" si="200">B187</f>
        <v>5</v>
      </c>
      <c r="T187" s="37">
        <f t="shared" ref="T187" si="201">SUM(U187:Y187)</f>
        <v>14126</v>
      </c>
      <c r="U187" s="37">
        <f>[3]SEB!Q442</f>
        <v>12096</v>
      </c>
      <c r="V187" s="37">
        <f>[3]SEB!R442</f>
        <v>1698</v>
      </c>
      <c r="W187" s="37">
        <f>[3]SEB!S442</f>
        <v>7</v>
      </c>
      <c r="X187" s="37">
        <f>[3]SEB!T442</f>
        <v>15</v>
      </c>
      <c r="Y187" s="37">
        <f>[3]SEB!U442</f>
        <v>310</v>
      </c>
      <c r="AA187" s="168">
        <f t="shared" ref="AA187" si="202">A187</f>
        <v>2011</v>
      </c>
      <c r="AB187" s="169">
        <f t="shared" ref="AB187" si="203">B187</f>
        <v>5</v>
      </c>
      <c r="AC187" s="124">
        <f t="shared" ref="AC187" si="204">SUM(AD187:AH187)</f>
        <v>1627913</v>
      </c>
      <c r="AD187" s="124">
        <f t="shared" ref="AD187" si="205">D187-U187</f>
        <v>1440248</v>
      </c>
      <c r="AE187" s="124">
        <f t="shared" ref="AE187" si="206">E187-V187</f>
        <v>160363</v>
      </c>
      <c r="AF187" s="124">
        <f t="shared" ref="AF187" si="207">F187-W187</f>
        <v>2416</v>
      </c>
      <c r="AG187" s="124">
        <f t="shared" ref="AG187" si="208">G187-X187</f>
        <v>1562</v>
      </c>
      <c r="AH187" s="124">
        <f t="shared" ref="AH187" si="209">H187-Y187</f>
        <v>23324</v>
      </c>
      <c r="AJ187" s="41">
        <f t="shared" ref="AJ187:AJ190" si="210">A187</f>
        <v>2011</v>
      </c>
      <c r="AK187" s="41">
        <f t="shared" ref="AK187:AK190" si="211">B187</f>
        <v>5</v>
      </c>
      <c r="AL187" s="138"/>
      <c r="AM187" s="138"/>
      <c r="AN187" s="138"/>
      <c r="AO187" s="138"/>
      <c r="AP187" s="138"/>
      <c r="AQ187" s="138"/>
      <c r="AR187" s="138"/>
      <c r="AS187" s="93"/>
      <c r="AT187" s="93"/>
      <c r="AX187" s="40"/>
      <c r="AY187" s="117">
        <v>2011</v>
      </c>
      <c r="AZ187" s="117">
        <v>5</v>
      </c>
      <c r="BA187" s="68">
        <f t="shared" si="110"/>
        <v>1640462</v>
      </c>
      <c r="BQ187" s="117">
        <v>2011</v>
      </c>
      <c r="BR187" s="117" t="str">
        <f t="shared" si="123"/>
        <v>May</v>
      </c>
      <c r="BS187" s="68">
        <f t="shared" si="111"/>
        <v>1452344</v>
      </c>
      <c r="CI187" s="117">
        <v>2011</v>
      </c>
      <c r="CJ187" s="117">
        <v>5</v>
      </c>
      <c r="CK187" s="68">
        <f t="shared" si="112"/>
        <v>61820</v>
      </c>
      <c r="DA187" s="117">
        <v>2011</v>
      </c>
      <c r="DB187" s="117">
        <v>5</v>
      </c>
      <c r="DC187" s="68">
        <f>[4]ssr!$I164</f>
        <v>23213</v>
      </c>
    </row>
    <row r="188" spans="1:107" s="30" customFormat="1">
      <c r="A188" s="117">
        <f t="shared" si="113"/>
        <v>2011</v>
      </c>
      <c r="B188" s="117">
        <f t="shared" si="197"/>
        <v>6</v>
      </c>
      <c r="C188" s="69">
        <f t="shared" ref="C188:C189" si="212">SUM(D188:H188)</f>
        <v>1642237</v>
      </c>
      <c r="D188" s="69">
        <f>[2]RC!$E226</f>
        <v>1452304</v>
      </c>
      <c r="E188" s="69">
        <f>[2]CC!$E226</f>
        <v>162318</v>
      </c>
      <c r="F188" s="69">
        <f>[2]IC!$E226</f>
        <v>2411</v>
      </c>
      <c r="G188" s="69">
        <f>[2]SHL!$E226</f>
        <v>1569</v>
      </c>
      <c r="H188" s="69">
        <f>[2]SPA!$E226</f>
        <v>23635</v>
      </c>
      <c r="I188" s="153">
        <f>[4]ssr!$D165</f>
        <v>61899</v>
      </c>
      <c r="J188" s="29"/>
      <c r="K188" s="29"/>
      <c r="L188" s="29"/>
      <c r="M188" s="29"/>
      <c r="N188" s="29"/>
      <c r="O188" s="29"/>
      <c r="R188" s="107">
        <f t="shared" si="199"/>
        <v>2011</v>
      </c>
      <c r="S188" s="107">
        <f t="shared" si="200"/>
        <v>6</v>
      </c>
      <c r="T188" s="37">
        <f t="shared" ref="T188:T190" si="213">SUM(U188:Y188)</f>
        <v>14065</v>
      </c>
      <c r="U188" s="37">
        <f>[3]SEB!Q443</f>
        <v>12043</v>
      </c>
      <c r="V188" s="37">
        <f>[3]SEB!R443</f>
        <v>1691</v>
      </c>
      <c r="W188" s="37">
        <f>[3]SEB!S443</f>
        <v>7</v>
      </c>
      <c r="X188" s="37">
        <f>[3]SEB!T443</f>
        <v>15</v>
      </c>
      <c r="Y188" s="37">
        <f>[3]SEB!U443</f>
        <v>309</v>
      </c>
      <c r="AA188" s="168">
        <f t="shared" ref="AA188:AA190" si="214">A188</f>
        <v>2011</v>
      </c>
      <c r="AB188" s="169">
        <f t="shared" ref="AB188:AB190" si="215">B188</f>
        <v>6</v>
      </c>
      <c r="AC188" s="124">
        <f t="shared" ref="AC188:AC190" si="216">SUM(AD188:AH188)</f>
        <v>1628172</v>
      </c>
      <c r="AD188" s="124">
        <f t="shared" ref="AD188:AD190" si="217">D188-U188</f>
        <v>1440261</v>
      </c>
      <c r="AE188" s="124">
        <f t="shared" ref="AE188:AE190" si="218">E188-V188</f>
        <v>160627</v>
      </c>
      <c r="AF188" s="124">
        <f t="shared" ref="AF188:AF190" si="219">F188-W188</f>
        <v>2404</v>
      </c>
      <c r="AG188" s="124">
        <f t="shared" ref="AG188:AG190" si="220">G188-X188</f>
        <v>1554</v>
      </c>
      <c r="AH188" s="124">
        <f t="shared" ref="AH188:AH190" si="221">H188-Y188</f>
        <v>23326</v>
      </c>
      <c r="AJ188" s="41">
        <f t="shared" si="210"/>
        <v>2011</v>
      </c>
      <c r="AK188" s="41">
        <f t="shared" si="211"/>
        <v>6</v>
      </c>
      <c r="AL188" s="138"/>
      <c r="AM188" s="138"/>
      <c r="AN188" s="138"/>
      <c r="AO188" s="138"/>
      <c r="AP188" s="138"/>
      <c r="AQ188" s="138"/>
      <c r="AR188" s="138"/>
      <c r="AS188" s="93"/>
      <c r="AT188" s="93"/>
      <c r="AX188" s="40"/>
      <c r="AY188" s="117">
        <v>2011</v>
      </c>
      <c r="AZ188" s="117">
        <v>6</v>
      </c>
      <c r="BA188" s="68">
        <f t="shared" si="110"/>
        <v>1640668</v>
      </c>
      <c r="BQ188" s="117">
        <v>2011</v>
      </c>
      <c r="BR188" s="117" t="str">
        <f t="shared" si="123"/>
        <v>Jun</v>
      </c>
      <c r="BS188" s="68">
        <f t="shared" si="111"/>
        <v>1452304</v>
      </c>
      <c r="CI188" s="117">
        <v>2011</v>
      </c>
      <c r="CJ188" s="117">
        <v>6</v>
      </c>
      <c r="CK188" s="68">
        <f t="shared" si="112"/>
        <v>61899</v>
      </c>
      <c r="DA188" s="117">
        <v>2011</v>
      </c>
      <c r="DB188" s="117">
        <v>6</v>
      </c>
      <c r="DC188" s="68">
        <f>[4]ssr!$I165</f>
        <v>34325</v>
      </c>
    </row>
    <row r="189" spans="1:107" s="30" customFormat="1">
      <c r="A189" s="117">
        <f t="shared" si="113"/>
        <v>2011</v>
      </c>
      <c r="B189" s="117">
        <f t="shared" si="197"/>
        <v>7</v>
      </c>
      <c r="C189" s="69">
        <f t="shared" si="212"/>
        <v>1642045</v>
      </c>
      <c r="D189" s="69">
        <f>[2]RC!$E227</f>
        <v>1452071</v>
      </c>
      <c r="E189" s="69">
        <f>[2]CC!$E227</f>
        <v>162442</v>
      </c>
      <c r="F189" s="69">
        <f>[2]IC!$E227</f>
        <v>2390</v>
      </c>
      <c r="G189" s="69">
        <f>[2]SHL!$E227</f>
        <v>1567</v>
      </c>
      <c r="H189" s="69">
        <f>[2]SPA!$E227</f>
        <v>23575</v>
      </c>
      <c r="I189" s="153">
        <f>[4]ssr!$D166</f>
        <v>62054</v>
      </c>
      <c r="J189" s="29"/>
      <c r="K189" s="29"/>
      <c r="L189" s="29"/>
      <c r="M189" s="29"/>
      <c r="N189" s="29"/>
      <c r="O189" s="29"/>
      <c r="R189" s="107">
        <f t="shared" si="199"/>
        <v>2011</v>
      </c>
      <c r="S189" s="107">
        <f t="shared" si="200"/>
        <v>7</v>
      </c>
      <c r="T189" s="37">
        <f t="shared" si="213"/>
        <v>14007</v>
      </c>
      <c r="U189" s="37">
        <f>[3]SEB!Q444</f>
        <v>11985</v>
      </c>
      <c r="V189" s="37">
        <f>[3]SEB!R444</f>
        <v>1693</v>
      </c>
      <c r="W189" s="37">
        <f>[3]SEB!S444</f>
        <v>6</v>
      </c>
      <c r="X189" s="37">
        <f>[3]SEB!T444</f>
        <v>15</v>
      </c>
      <c r="Y189" s="37">
        <f>[3]SEB!U444</f>
        <v>308</v>
      </c>
      <c r="AA189" s="168">
        <f t="shared" si="214"/>
        <v>2011</v>
      </c>
      <c r="AB189" s="169">
        <f t="shared" si="215"/>
        <v>7</v>
      </c>
      <c r="AC189" s="124">
        <f t="shared" si="216"/>
        <v>1628038</v>
      </c>
      <c r="AD189" s="124">
        <f t="shared" si="217"/>
        <v>1440086</v>
      </c>
      <c r="AE189" s="124">
        <f t="shared" si="218"/>
        <v>160749</v>
      </c>
      <c r="AF189" s="124">
        <f t="shared" si="219"/>
        <v>2384</v>
      </c>
      <c r="AG189" s="124">
        <f t="shared" si="220"/>
        <v>1552</v>
      </c>
      <c r="AH189" s="124">
        <f t="shared" si="221"/>
        <v>23267</v>
      </c>
      <c r="AJ189" s="41">
        <f t="shared" si="210"/>
        <v>2011</v>
      </c>
      <c r="AK189" s="41">
        <f t="shared" si="211"/>
        <v>7</v>
      </c>
      <c r="AL189" s="138"/>
      <c r="AM189" s="138"/>
      <c r="AN189" s="138"/>
      <c r="AO189" s="138"/>
      <c r="AP189" s="138"/>
      <c r="AQ189" s="138"/>
      <c r="AR189" s="138"/>
      <c r="AS189" s="93"/>
      <c r="AT189" s="93"/>
      <c r="AX189" s="40"/>
      <c r="AY189" s="117">
        <v>2011</v>
      </c>
      <c r="AZ189" s="117">
        <v>7</v>
      </c>
      <c r="BA189" s="68">
        <f t="shared" si="110"/>
        <v>1640478</v>
      </c>
      <c r="BQ189" s="117">
        <v>2011</v>
      </c>
      <c r="BR189" s="117" t="str">
        <f t="shared" si="123"/>
        <v>Jul</v>
      </c>
      <c r="BS189" s="68">
        <f t="shared" si="111"/>
        <v>1452071</v>
      </c>
      <c r="CI189" s="117">
        <v>2011</v>
      </c>
      <c r="CJ189" s="117">
        <v>7</v>
      </c>
      <c r="CK189" s="68">
        <f t="shared" si="112"/>
        <v>62054</v>
      </c>
      <c r="DA189" s="117">
        <v>2011</v>
      </c>
      <c r="DB189" s="117">
        <v>7</v>
      </c>
      <c r="DC189" s="68">
        <f>[4]ssr!$I166</f>
        <v>34464</v>
      </c>
    </row>
    <row r="190" spans="1:107" s="30" customFormat="1">
      <c r="A190" s="117">
        <f t="shared" si="113"/>
        <v>2011</v>
      </c>
      <c r="B190" s="117">
        <f t="shared" si="197"/>
        <v>8</v>
      </c>
      <c r="C190" s="69">
        <f t="shared" ref="C190" si="222">SUM(D190:H190)</f>
        <v>1641996</v>
      </c>
      <c r="D190" s="69">
        <f>[2]RC!$E228</f>
        <v>1451892</v>
      </c>
      <c r="E190" s="69">
        <f>[2]CC!$E228</f>
        <v>162518</v>
      </c>
      <c r="F190" s="69">
        <f>[2]IC!$E228</f>
        <v>2400</v>
      </c>
      <c r="G190" s="69">
        <f>[2]SHL!$E228</f>
        <v>1565</v>
      </c>
      <c r="H190" s="69">
        <f>[2]SPA!$E228</f>
        <v>23621</v>
      </c>
      <c r="I190" s="153">
        <f>[4]ssr!$D167</f>
        <v>65966</v>
      </c>
      <c r="J190" s="29"/>
      <c r="K190" s="29"/>
      <c r="L190" s="29"/>
      <c r="M190" s="29"/>
      <c r="N190" s="29"/>
      <c r="O190" s="29"/>
      <c r="R190" s="107">
        <f t="shared" si="199"/>
        <v>2011</v>
      </c>
      <c r="S190" s="107">
        <f t="shared" si="200"/>
        <v>8</v>
      </c>
      <c r="T190" s="37">
        <f t="shared" si="213"/>
        <v>13955</v>
      </c>
      <c r="U190" s="37">
        <f>[3]SEB!Q445</f>
        <v>11943</v>
      </c>
      <c r="V190" s="37">
        <f>[3]SEB!R445</f>
        <v>1682</v>
      </c>
      <c r="W190" s="37">
        <f>[3]SEB!S445</f>
        <v>6</v>
      </c>
      <c r="X190" s="37">
        <f>[3]SEB!T445</f>
        <v>15</v>
      </c>
      <c r="Y190" s="37">
        <f>[3]SEB!U445</f>
        <v>309</v>
      </c>
      <c r="AA190" s="168">
        <f t="shared" si="214"/>
        <v>2011</v>
      </c>
      <c r="AB190" s="169">
        <f t="shared" si="215"/>
        <v>8</v>
      </c>
      <c r="AC190" s="124">
        <f t="shared" si="216"/>
        <v>1628041</v>
      </c>
      <c r="AD190" s="124">
        <f t="shared" si="217"/>
        <v>1439949</v>
      </c>
      <c r="AE190" s="124">
        <f t="shared" si="218"/>
        <v>160836</v>
      </c>
      <c r="AF190" s="124">
        <f t="shared" si="219"/>
        <v>2394</v>
      </c>
      <c r="AG190" s="124">
        <f t="shared" si="220"/>
        <v>1550</v>
      </c>
      <c r="AH190" s="124">
        <f t="shared" si="221"/>
        <v>23312</v>
      </c>
      <c r="AJ190" s="41">
        <f t="shared" si="210"/>
        <v>2011</v>
      </c>
      <c r="AK190" s="41">
        <f t="shared" si="211"/>
        <v>8</v>
      </c>
      <c r="AL190" s="138"/>
      <c r="AM190" s="138"/>
      <c r="AN190" s="138"/>
      <c r="AO190" s="138"/>
      <c r="AP190" s="138"/>
      <c r="AQ190" s="138"/>
      <c r="AR190" s="138"/>
      <c r="AS190" s="93"/>
      <c r="AT190" s="93"/>
      <c r="AX190" s="40"/>
      <c r="AY190" s="117">
        <v>2011</v>
      </c>
      <c r="AZ190" s="117">
        <v>8</v>
      </c>
      <c r="BA190" s="68">
        <f t="shared" si="110"/>
        <v>1640431</v>
      </c>
      <c r="BQ190" s="117">
        <v>2011</v>
      </c>
      <c r="BR190" s="117" t="str">
        <f t="shared" si="123"/>
        <v>Aug</v>
      </c>
      <c r="BS190" s="68">
        <f t="shared" si="111"/>
        <v>1451892</v>
      </c>
      <c r="CI190" s="117">
        <v>2011</v>
      </c>
      <c r="CJ190" s="117">
        <v>8</v>
      </c>
      <c r="CK190" s="68">
        <f t="shared" si="112"/>
        <v>65966</v>
      </c>
      <c r="DA190" s="117">
        <v>2011</v>
      </c>
      <c r="DB190" s="117">
        <v>8</v>
      </c>
      <c r="DC190" s="68">
        <f>[4]ssr!$I167</f>
        <v>33857</v>
      </c>
    </row>
    <row r="191" spans="1:107" s="30" customFormat="1">
      <c r="A191" s="117">
        <f t="shared" si="113"/>
        <v>2011</v>
      </c>
      <c r="B191" s="117">
        <f t="shared" si="197"/>
        <v>9</v>
      </c>
      <c r="C191" s="69">
        <f t="shared" ref="C191:C194" si="223">SUM(D191:H191)</f>
        <v>1642335</v>
      </c>
      <c r="D191" s="69">
        <f>[2]RC!$E229</f>
        <v>1452133</v>
      </c>
      <c r="E191" s="69">
        <f>[2]CC!$E229</f>
        <v>162599</v>
      </c>
      <c r="F191" s="69">
        <f>[2]IC!$E229</f>
        <v>2396</v>
      </c>
      <c r="G191" s="69">
        <f>[2]SHL!$E229</f>
        <v>1559</v>
      </c>
      <c r="H191" s="69">
        <f>[2]SPA!$E229</f>
        <v>23648</v>
      </c>
      <c r="I191" s="153">
        <f>[4]ssr!$D168</f>
        <v>62252</v>
      </c>
      <c r="J191" s="29"/>
      <c r="K191" s="29"/>
      <c r="L191" s="29"/>
      <c r="M191" s="29"/>
      <c r="N191" s="29"/>
      <c r="O191" s="29"/>
      <c r="R191" s="107">
        <f t="shared" ref="R191" si="224">A191</f>
        <v>2011</v>
      </c>
      <c r="S191" s="107">
        <f t="shared" ref="S191" si="225">B191</f>
        <v>9</v>
      </c>
      <c r="T191" s="37">
        <f t="shared" ref="T191" si="226">SUM(U191:Y191)</f>
        <v>13963</v>
      </c>
      <c r="U191" s="37">
        <f>[3]SEB!Q446</f>
        <v>11944</v>
      </c>
      <c r="V191" s="37">
        <f>[3]SEB!R446</f>
        <v>1688</v>
      </c>
      <c r="W191" s="37">
        <f>[3]SEB!S446</f>
        <v>6</v>
      </c>
      <c r="X191" s="37">
        <f>[3]SEB!T446</f>
        <v>15</v>
      </c>
      <c r="Y191" s="37">
        <f>[3]SEB!U446</f>
        <v>310</v>
      </c>
      <c r="AA191" s="168">
        <f t="shared" ref="AA191:AA198" si="227">A191</f>
        <v>2011</v>
      </c>
      <c r="AB191" s="169">
        <f t="shared" ref="AB191:AB198" si="228">B191</f>
        <v>9</v>
      </c>
      <c r="AC191" s="124">
        <f t="shared" ref="AC191:AC198" si="229">SUM(AD191:AH191)</f>
        <v>1628372</v>
      </c>
      <c r="AD191" s="124">
        <f t="shared" ref="AD191:AD198" si="230">D191-U191</f>
        <v>1440189</v>
      </c>
      <c r="AE191" s="124">
        <f t="shared" ref="AE191:AE198" si="231">E191-V191</f>
        <v>160911</v>
      </c>
      <c r="AF191" s="124">
        <f t="shared" ref="AF191:AF198" si="232">F191-W191</f>
        <v>2390</v>
      </c>
      <c r="AG191" s="124">
        <f t="shared" ref="AG191:AG198" si="233">G191-X191</f>
        <v>1544</v>
      </c>
      <c r="AH191" s="124">
        <f t="shared" ref="AH191:AH198" si="234">H191-Y191</f>
        <v>23338</v>
      </c>
      <c r="AJ191" s="168">
        <f t="shared" si="121"/>
        <v>2011</v>
      </c>
      <c r="AK191" s="168">
        <f t="shared" si="122"/>
        <v>9</v>
      </c>
      <c r="AL191" s="138"/>
      <c r="AM191" s="138"/>
      <c r="AN191" s="138"/>
      <c r="AO191" s="138"/>
      <c r="AP191" s="138"/>
      <c r="AQ191" s="138"/>
      <c r="AR191" s="138"/>
      <c r="AS191" s="93"/>
      <c r="AT191" s="93"/>
      <c r="AX191" s="40"/>
      <c r="AY191" s="117">
        <v>2011</v>
      </c>
      <c r="AZ191" s="117">
        <v>9</v>
      </c>
      <c r="BA191" s="68">
        <f t="shared" si="110"/>
        <v>1640776</v>
      </c>
      <c r="BQ191" s="117">
        <v>2011</v>
      </c>
      <c r="BR191" s="117" t="str">
        <f t="shared" si="123"/>
        <v>Sep</v>
      </c>
      <c r="BS191" s="68">
        <f t="shared" si="111"/>
        <v>1452133</v>
      </c>
      <c r="CI191" s="117">
        <v>2011</v>
      </c>
      <c r="CJ191" s="117">
        <v>9</v>
      </c>
      <c r="CK191" s="68">
        <f t="shared" si="112"/>
        <v>62252</v>
      </c>
      <c r="DA191" s="117">
        <v>2011</v>
      </c>
      <c r="DB191" s="117">
        <v>9</v>
      </c>
      <c r="DC191" s="68">
        <f>[4]ssr!$I168</f>
        <v>34484</v>
      </c>
    </row>
    <row r="192" spans="1:107" s="30" customFormat="1">
      <c r="A192" s="117">
        <f t="shared" si="113"/>
        <v>2011</v>
      </c>
      <c r="B192" s="117">
        <f t="shared" si="197"/>
        <v>10</v>
      </c>
      <c r="C192" s="69">
        <f t="shared" si="223"/>
        <v>1642664</v>
      </c>
      <c r="D192" s="69">
        <f>[2]RC!$E230</f>
        <v>1452347</v>
      </c>
      <c r="E192" s="69">
        <f>[2]CC!$E230</f>
        <v>162647</v>
      </c>
      <c r="F192" s="69">
        <f>[2]IC!$E230</f>
        <v>2391</v>
      </c>
      <c r="G192" s="69">
        <f>[2]SHL!$E230</f>
        <v>1553</v>
      </c>
      <c r="H192" s="69">
        <f>[2]SPA!$E230</f>
        <v>23726</v>
      </c>
      <c r="I192" s="153">
        <f>[4]ssr!$D169</f>
        <v>58220</v>
      </c>
      <c r="J192" s="29"/>
      <c r="K192" s="29"/>
      <c r="L192" s="29"/>
      <c r="M192" s="29"/>
      <c r="N192" s="29"/>
      <c r="O192" s="29"/>
      <c r="R192" s="107">
        <f t="shared" ref="R192:R198" si="235">A192</f>
        <v>2011</v>
      </c>
      <c r="S192" s="107">
        <f t="shared" ref="S192:S198" si="236">B192</f>
        <v>10</v>
      </c>
      <c r="T192" s="37">
        <f t="shared" ref="T192:T198" si="237">SUM(U192:Y192)</f>
        <v>13972</v>
      </c>
      <c r="U192" s="37">
        <f>[3]SEB!Q447</f>
        <v>11966</v>
      </c>
      <c r="V192" s="37">
        <f>[3]SEB!R447</f>
        <v>1675</v>
      </c>
      <c r="W192" s="37">
        <f>[3]SEB!S447</f>
        <v>7</v>
      </c>
      <c r="X192" s="37">
        <f>[3]SEB!T447</f>
        <v>15</v>
      </c>
      <c r="Y192" s="37">
        <f>[3]SEB!U447</f>
        <v>309</v>
      </c>
      <c r="AA192" s="168">
        <f t="shared" si="227"/>
        <v>2011</v>
      </c>
      <c r="AB192" s="169">
        <f t="shared" si="228"/>
        <v>10</v>
      </c>
      <c r="AC192" s="124">
        <f t="shared" si="229"/>
        <v>1628692</v>
      </c>
      <c r="AD192" s="124">
        <f t="shared" si="230"/>
        <v>1440381</v>
      </c>
      <c r="AE192" s="124">
        <f t="shared" si="231"/>
        <v>160972</v>
      </c>
      <c r="AF192" s="124">
        <f t="shared" si="232"/>
        <v>2384</v>
      </c>
      <c r="AG192" s="124">
        <f t="shared" si="233"/>
        <v>1538</v>
      </c>
      <c r="AH192" s="124">
        <f t="shared" si="234"/>
        <v>23417</v>
      </c>
      <c r="AJ192" s="168">
        <f t="shared" si="121"/>
        <v>2011</v>
      </c>
      <c r="AK192" s="168">
        <f t="shared" si="122"/>
        <v>10</v>
      </c>
      <c r="AL192" s="138"/>
      <c r="AM192" s="138"/>
      <c r="AN192" s="138"/>
      <c r="AO192" s="138"/>
      <c r="AP192" s="138"/>
      <c r="AQ192" s="138"/>
      <c r="AR192" s="138"/>
      <c r="AS192" s="93"/>
      <c r="AT192" s="93"/>
      <c r="AX192" s="40"/>
      <c r="AY192" s="117">
        <v>2011</v>
      </c>
      <c r="AZ192" s="117">
        <v>10</v>
      </c>
      <c r="BA192" s="68">
        <f t="shared" si="110"/>
        <v>1641111</v>
      </c>
      <c r="BQ192" s="117">
        <v>2011</v>
      </c>
      <c r="BR192" s="117" t="str">
        <f t="shared" si="123"/>
        <v>Oct</v>
      </c>
      <c r="BS192" s="68">
        <f t="shared" si="111"/>
        <v>1452347</v>
      </c>
      <c r="CI192" s="117">
        <v>2011</v>
      </c>
      <c r="CJ192" s="117">
        <v>10</v>
      </c>
      <c r="CK192" s="68">
        <f t="shared" si="112"/>
        <v>58220</v>
      </c>
      <c r="DA192" s="117">
        <v>2011</v>
      </c>
      <c r="DB192" s="117">
        <v>10</v>
      </c>
      <c r="DC192" s="68">
        <f>[4]ssr!$I169</f>
        <v>36507</v>
      </c>
    </row>
    <row r="193" spans="1:107" s="30" customFormat="1">
      <c r="A193" s="117">
        <f t="shared" si="113"/>
        <v>2011</v>
      </c>
      <c r="B193" s="117">
        <f t="shared" si="197"/>
        <v>11</v>
      </c>
      <c r="C193" s="69">
        <f t="shared" si="223"/>
        <v>1644446</v>
      </c>
      <c r="D193" s="69">
        <f>[2]RC!$E231</f>
        <v>1453846</v>
      </c>
      <c r="E193" s="69">
        <f>[2]CC!$E231</f>
        <v>162935</v>
      </c>
      <c r="F193" s="69">
        <f>[2]IC!$E231</f>
        <v>2396</v>
      </c>
      <c r="G193" s="69">
        <f>[2]SHL!$E231</f>
        <v>1549</v>
      </c>
      <c r="H193" s="69">
        <f>[2]SPA!$E231</f>
        <v>23720</v>
      </c>
      <c r="I193" s="153">
        <f>[4]ssr!$D170</f>
        <v>68549</v>
      </c>
      <c r="J193" s="29"/>
      <c r="K193" s="29"/>
      <c r="L193" s="29"/>
      <c r="M193" s="29"/>
      <c r="N193" s="29"/>
      <c r="O193" s="29"/>
      <c r="R193" s="107">
        <f t="shared" si="235"/>
        <v>2011</v>
      </c>
      <c r="S193" s="107">
        <f t="shared" si="236"/>
        <v>11</v>
      </c>
      <c r="T193" s="37">
        <f t="shared" si="237"/>
        <v>14003</v>
      </c>
      <c r="U193" s="37">
        <f>[3]SEB!Q448</f>
        <v>11997</v>
      </c>
      <c r="V193" s="37">
        <f>[3]SEB!R448</f>
        <v>1676</v>
      </c>
      <c r="W193" s="37">
        <f>[3]SEB!S448</f>
        <v>6</v>
      </c>
      <c r="X193" s="37">
        <f>[3]SEB!T448</f>
        <v>15</v>
      </c>
      <c r="Y193" s="37">
        <f>[3]SEB!U448</f>
        <v>309</v>
      </c>
      <c r="AA193" s="168">
        <f t="shared" si="227"/>
        <v>2011</v>
      </c>
      <c r="AB193" s="169">
        <f t="shared" si="228"/>
        <v>11</v>
      </c>
      <c r="AC193" s="124">
        <f t="shared" si="229"/>
        <v>1630443</v>
      </c>
      <c r="AD193" s="124">
        <f t="shared" si="230"/>
        <v>1441849</v>
      </c>
      <c r="AE193" s="124">
        <f t="shared" si="231"/>
        <v>161259</v>
      </c>
      <c r="AF193" s="124">
        <f t="shared" si="232"/>
        <v>2390</v>
      </c>
      <c r="AG193" s="124">
        <f t="shared" si="233"/>
        <v>1534</v>
      </c>
      <c r="AH193" s="124">
        <f t="shared" si="234"/>
        <v>23411</v>
      </c>
      <c r="AJ193" s="168">
        <f t="shared" si="121"/>
        <v>2011</v>
      </c>
      <c r="AK193" s="168">
        <f t="shared" si="122"/>
        <v>11</v>
      </c>
      <c r="AL193" s="138"/>
      <c r="AM193" s="138"/>
      <c r="AN193" s="138"/>
      <c r="AO193" s="138"/>
      <c r="AP193" s="138"/>
      <c r="AQ193" s="138"/>
      <c r="AR193" s="138"/>
      <c r="AS193" s="93"/>
      <c r="AT193" s="93"/>
      <c r="AX193" s="40"/>
      <c r="AY193" s="117">
        <v>2011</v>
      </c>
      <c r="AZ193" s="117">
        <v>11</v>
      </c>
      <c r="BA193" s="68">
        <f t="shared" si="110"/>
        <v>1642897</v>
      </c>
      <c r="BQ193" s="117">
        <v>2011</v>
      </c>
      <c r="BR193" s="117" t="str">
        <f t="shared" si="123"/>
        <v>Nov</v>
      </c>
      <c r="BS193" s="68">
        <f t="shared" si="111"/>
        <v>1453846</v>
      </c>
      <c r="CI193" s="117">
        <v>2011</v>
      </c>
      <c r="CJ193" s="117">
        <v>11</v>
      </c>
      <c r="CK193" s="68">
        <f t="shared" si="112"/>
        <v>68549</v>
      </c>
      <c r="DA193" s="117">
        <v>2011</v>
      </c>
      <c r="DB193" s="117">
        <v>11</v>
      </c>
      <c r="DC193" s="68">
        <f>[4]ssr!$I170</f>
        <v>33497</v>
      </c>
    </row>
    <row r="194" spans="1:107" s="30" customFormat="1">
      <c r="A194" s="132">
        <f t="shared" si="113"/>
        <v>2011</v>
      </c>
      <c r="B194" s="132">
        <f t="shared" si="197"/>
        <v>12</v>
      </c>
      <c r="C194" s="106">
        <f t="shared" si="223"/>
        <v>1645958</v>
      </c>
      <c r="D194" s="106">
        <f>[2]RC!$E232</f>
        <v>1455752</v>
      </c>
      <c r="E194" s="106">
        <f>[2]CC!$E232</f>
        <v>162457</v>
      </c>
      <c r="F194" s="106">
        <f>[2]IC!$E232</f>
        <v>2388</v>
      </c>
      <c r="G194" s="106">
        <f>[2]SHL!$E232</f>
        <v>1550</v>
      </c>
      <c r="H194" s="106">
        <f>[2]SPA!$E232</f>
        <v>23811</v>
      </c>
      <c r="I194" s="154">
        <f>[4]ssr!$D171</f>
        <v>62100</v>
      </c>
      <c r="J194" s="105">
        <f>AVERAGE(D183:D194)/AVERAGE(D171:D182)-1</f>
        <v>5.0407241196623875E-3</v>
      </c>
      <c r="K194" s="105">
        <f>AVERAGE(E183:E194)/AVERAGE(E171:E182)-1</f>
        <v>5.4823870439220102E-3</v>
      </c>
      <c r="L194" s="105">
        <f>AVERAGE(F183:F194)/AVERAGE(F171:F182)-1</f>
        <v>-2.5735046760411717E-2</v>
      </c>
      <c r="M194" s="105">
        <f>AVERAGE(G183:G194)/AVERAGE(G171:G182)-1</f>
        <v>-3.0384041951570628E-2</v>
      </c>
      <c r="N194" s="105">
        <f>AVERAGE(H183:H194)/AVERAGE(H171:H182)-1</f>
        <v>5.6424733372768543E-3</v>
      </c>
      <c r="O194" s="29"/>
      <c r="R194" s="107">
        <f t="shared" si="235"/>
        <v>2011</v>
      </c>
      <c r="S194" s="107">
        <f t="shared" si="236"/>
        <v>12</v>
      </c>
      <c r="T194" s="37">
        <f t="shared" si="237"/>
        <v>14081</v>
      </c>
      <c r="U194" s="37">
        <f>[3]SEB!Q449</f>
        <v>12071</v>
      </c>
      <c r="V194" s="37">
        <f>[3]SEB!R449</f>
        <v>1679</v>
      </c>
      <c r="W194" s="37">
        <f>[3]SEB!S449</f>
        <v>6</v>
      </c>
      <c r="X194" s="37">
        <f>[3]SEB!T449</f>
        <v>15</v>
      </c>
      <c r="Y194" s="37">
        <f>[3]SEB!U449</f>
        <v>310</v>
      </c>
      <c r="AA194" s="168">
        <f t="shared" si="227"/>
        <v>2011</v>
      </c>
      <c r="AB194" s="169">
        <f t="shared" si="228"/>
        <v>12</v>
      </c>
      <c r="AC194" s="124">
        <f t="shared" si="229"/>
        <v>1631877</v>
      </c>
      <c r="AD194" s="124">
        <f t="shared" si="230"/>
        <v>1443681</v>
      </c>
      <c r="AE194" s="124">
        <f t="shared" si="231"/>
        <v>160778</v>
      </c>
      <c r="AF194" s="124">
        <f t="shared" si="232"/>
        <v>2382</v>
      </c>
      <c r="AG194" s="124">
        <f t="shared" si="233"/>
        <v>1535</v>
      </c>
      <c r="AH194" s="124">
        <f t="shared" si="234"/>
        <v>23501</v>
      </c>
      <c r="AJ194" s="168">
        <f t="shared" si="121"/>
        <v>2011</v>
      </c>
      <c r="AK194" s="168">
        <f t="shared" si="122"/>
        <v>12</v>
      </c>
      <c r="AL194" s="138"/>
      <c r="AM194" s="138"/>
      <c r="AN194" s="138"/>
      <c r="AO194" s="138"/>
      <c r="AP194" s="138"/>
      <c r="AQ194" s="138"/>
      <c r="AR194" s="138"/>
      <c r="AS194" s="93"/>
      <c r="AT194" s="93"/>
      <c r="AX194" s="40"/>
      <c r="AY194" s="117">
        <v>2011</v>
      </c>
      <c r="AZ194" s="117">
        <v>12</v>
      </c>
      <c r="BA194" s="68">
        <f t="shared" si="110"/>
        <v>1644408</v>
      </c>
      <c r="BQ194" s="117">
        <v>2011</v>
      </c>
      <c r="BR194" s="117" t="str">
        <f t="shared" si="123"/>
        <v>Dec</v>
      </c>
      <c r="BS194" s="68">
        <f t="shared" si="111"/>
        <v>1455752</v>
      </c>
      <c r="CI194" s="117">
        <v>2011</v>
      </c>
      <c r="CJ194" s="117">
        <v>12</v>
      </c>
      <c r="CK194" s="68">
        <f t="shared" si="112"/>
        <v>62100</v>
      </c>
      <c r="DA194" s="117">
        <v>2011</v>
      </c>
      <c r="DB194" s="117">
        <v>12</v>
      </c>
      <c r="DC194" s="68">
        <f>[4]ssr!$I171</f>
        <v>23606</v>
      </c>
    </row>
    <row r="195" spans="1:107" s="30" customFormat="1">
      <c r="A195" s="117">
        <f t="shared" si="113"/>
        <v>2012</v>
      </c>
      <c r="B195" s="117">
        <f t="shared" si="197"/>
        <v>1</v>
      </c>
      <c r="C195" s="69">
        <f t="shared" ref="C195:C198" si="238">SUM(D195:H195)</f>
        <v>1648476</v>
      </c>
      <c r="D195" s="69">
        <f>[2]RC!$E233</f>
        <v>1458136</v>
      </c>
      <c r="E195" s="69">
        <f>[2]CC!$E233</f>
        <v>162586</v>
      </c>
      <c r="F195" s="69">
        <f>[2]IC!$E233</f>
        <v>2397</v>
      </c>
      <c r="G195" s="69">
        <f>[2]SHL!$E233</f>
        <v>1547</v>
      </c>
      <c r="H195" s="69">
        <f>[2]SPA!$E233</f>
        <v>23810</v>
      </c>
      <c r="I195" s="153">
        <f>[4]ssr!$D172</f>
        <v>58835</v>
      </c>
      <c r="J195" s="29"/>
      <c r="K195" s="29"/>
      <c r="L195" s="29"/>
      <c r="M195" s="29"/>
      <c r="N195" s="29"/>
      <c r="O195" s="29"/>
      <c r="R195" s="107">
        <f t="shared" si="235"/>
        <v>2012</v>
      </c>
      <c r="S195" s="107">
        <f t="shared" si="236"/>
        <v>1</v>
      </c>
      <c r="T195" s="37">
        <f t="shared" si="237"/>
        <v>14109</v>
      </c>
      <c r="U195" s="37">
        <f>[3]SEB!Q450</f>
        <v>12094</v>
      </c>
      <c r="V195" s="37">
        <f>[3]SEB!R450</f>
        <v>1681</v>
      </c>
      <c r="W195" s="37">
        <f>[3]SEB!S450</f>
        <v>6</v>
      </c>
      <c r="X195" s="37">
        <f>[3]SEB!T450</f>
        <v>15</v>
      </c>
      <c r="Y195" s="37">
        <f>[3]SEB!U450</f>
        <v>313</v>
      </c>
      <c r="AA195" s="168">
        <f t="shared" si="227"/>
        <v>2012</v>
      </c>
      <c r="AB195" s="169">
        <f t="shared" si="228"/>
        <v>1</v>
      </c>
      <c r="AC195" s="124">
        <f t="shared" si="229"/>
        <v>1634367</v>
      </c>
      <c r="AD195" s="124">
        <f t="shared" si="230"/>
        <v>1446042</v>
      </c>
      <c r="AE195" s="124">
        <f t="shared" si="231"/>
        <v>160905</v>
      </c>
      <c r="AF195" s="124">
        <f t="shared" si="232"/>
        <v>2391</v>
      </c>
      <c r="AG195" s="124">
        <f t="shared" si="233"/>
        <v>1532</v>
      </c>
      <c r="AH195" s="124">
        <f t="shared" si="234"/>
        <v>23497</v>
      </c>
      <c r="AJ195" s="168">
        <f t="shared" si="121"/>
        <v>2012</v>
      </c>
      <c r="AK195" s="168">
        <f t="shared" si="122"/>
        <v>1</v>
      </c>
      <c r="AL195" s="138"/>
      <c r="AM195" s="138"/>
      <c r="AN195" s="138"/>
      <c r="AO195" s="138"/>
      <c r="AP195" s="138"/>
      <c r="AQ195" s="138"/>
      <c r="AR195" s="138"/>
      <c r="AS195" s="93"/>
      <c r="AT195" s="93"/>
      <c r="AX195" s="40"/>
      <c r="AY195" s="117">
        <v>2012</v>
      </c>
      <c r="AZ195" s="117">
        <v>1</v>
      </c>
      <c r="BA195" s="68">
        <f t="shared" si="110"/>
        <v>1646929</v>
      </c>
      <c r="BQ195" s="117">
        <v>2012</v>
      </c>
      <c r="BR195" s="117" t="str">
        <f t="shared" si="123"/>
        <v>Jan</v>
      </c>
      <c r="BS195" s="68">
        <f t="shared" si="111"/>
        <v>1458136</v>
      </c>
      <c r="CI195" s="117">
        <v>2012</v>
      </c>
      <c r="CJ195" s="117">
        <v>1</v>
      </c>
      <c r="CK195" s="68">
        <f t="shared" si="112"/>
        <v>58835</v>
      </c>
      <c r="DA195" s="117">
        <v>2012</v>
      </c>
      <c r="DB195" s="117">
        <v>1</v>
      </c>
      <c r="DC195" s="68">
        <f>[4]ssr!$I172</f>
        <v>19972</v>
      </c>
    </row>
    <row r="196" spans="1:107" s="30" customFormat="1">
      <c r="A196" s="117">
        <f t="shared" si="113"/>
        <v>2012</v>
      </c>
      <c r="B196" s="117">
        <f t="shared" si="197"/>
        <v>2</v>
      </c>
      <c r="C196" s="69">
        <f t="shared" si="238"/>
        <v>1651628</v>
      </c>
      <c r="D196" s="69">
        <f>[2]RC!$E234</f>
        <v>1460996</v>
      </c>
      <c r="E196" s="69">
        <f>[2]CC!$E234</f>
        <v>162826</v>
      </c>
      <c r="F196" s="69">
        <f>[2]IC!$E234</f>
        <v>2397</v>
      </c>
      <c r="G196" s="69">
        <f>[2]SHL!$E234</f>
        <v>1548</v>
      </c>
      <c r="H196" s="69">
        <f>[2]SPA!$E234</f>
        <v>23861</v>
      </c>
      <c r="I196" s="153">
        <f>[4]ssr!$D173</f>
        <v>57887</v>
      </c>
      <c r="J196" s="29"/>
      <c r="K196" s="29"/>
      <c r="L196" s="29"/>
      <c r="M196" s="29"/>
      <c r="N196" s="29"/>
      <c r="O196" s="29"/>
      <c r="R196" s="107">
        <f t="shared" si="235"/>
        <v>2012</v>
      </c>
      <c r="S196" s="107">
        <f t="shared" si="236"/>
        <v>2</v>
      </c>
      <c r="T196" s="37">
        <f t="shared" si="237"/>
        <v>14139</v>
      </c>
      <c r="U196" s="37">
        <f>[3]SEB!Q451</f>
        <v>12123</v>
      </c>
      <c r="V196" s="37">
        <f>[3]SEB!R451</f>
        <v>1679</v>
      </c>
      <c r="W196" s="37">
        <f>[3]SEB!S451</f>
        <v>7</v>
      </c>
      <c r="X196" s="37">
        <f>[3]SEB!T451</f>
        <v>15</v>
      </c>
      <c r="Y196" s="37">
        <f>[3]SEB!U451</f>
        <v>315</v>
      </c>
      <c r="AA196" s="168">
        <f t="shared" si="227"/>
        <v>2012</v>
      </c>
      <c r="AB196" s="169">
        <f t="shared" si="228"/>
        <v>2</v>
      </c>
      <c r="AC196" s="124">
        <f t="shared" si="229"/>
        <v>1637489</v>
      </c>
      <c r="AD196" s="124">
        <f t="shared" si="230"/>
        <v>1448873</v>
      </c>
      <c r="AE196" s="124">
        <f t="shared" si="231"/>
        <v>161147</v>
      </c>
      <c r="AF196" s="124">
        <f t="shared" si="232"/>
        <v>2390</v>
      </c>
      <c r="AG196" s="124">
        <f t="shared" si="233"/>
        <v>1533</v>
      </c>
      <c r="AH196" s="124">
        <f t="shared" si="234"/>
        <v>23546</v>
      </c>
      <c r="AJ196" s="168">
        <f t="shared" si="121"/>
        <v>2012</v>
      </c>
      <c r="AK196" s="168">
        <f t="shared" si="122"/>
        <v>2</v>
      </c>
      <c r="AL196" s="138"/>
      <c r="AM196" s="138"/>
      <c r="AN196" s="138"/>
      <c r="AO196" s="138"/>
      <c r="AP196" s="138"/>
      <c r="AQ196" s="138"/>
      <c r="AR196" s="138"/>
      <c r="AS196" s="93"/>
      <c r="AT196" s="93"/>
      <c r="AX196" s="40"/>
      <c r="AY196" s="117">
        <v>2012</v>
      </c>
      <c r="AZ196" s="117">
        <v>2</v>
      </c>
      <c r="BA196" s="68">
        <f t="shared" ref="BA196:BA259" si="239">SUM(D196:F196,H196)</f>
        <v>1650080</v>
      </c>
      <c r="BQ196" s="117">
        <v>2012</v>
      </c>
      <c r="BR196" s="117" t="str">
        <f t="shared" si="123"/>
        <v>Feb</v>
      </c>
      <c r="BS196" s="68">
        <f t="shared" ref="BS196:BS259" si="240">D196</f>
        <v>1460996</v>
      </c>
      <c r="CI196" s="117">
        <v>2012</v>
      </c>
      <c r="CJ196" s="117">
        <v>2</v>
      </c>
      <c r="CK196" s="68">
        <f t="shared" ref="CK196:CK259" si="241">I196</f>
        <v>57887</v>
      </c>
      <c r="DA196" s="117">
        <v>2012</v>
      </c>
      <c r="DB196" s="117">
        <v>2</v>
      </c>
      <c r="DC196" s="68">
        <f>[4]ssr!$I173</f>
        <v>11174</v>
      </c>
    </row>
    <row r="197" spans="1:107" s="30" customFormat="1">
      <c r="A197" s="117">
        <f t="shared" si="113"/>
        <v>2012</v>
      </c>
      <c r="B197" s="117">
        <f t="shared" si="197"/>
        <v>3</v>
      </c>
      <c r="C197" s="69">
        <f t="shared" si="238"/>
        <v>1654646</v>
      </c>
      <c r="D197" s="69">
        <f>[2]RC!$E235</f>
        <v>1463879</v>
      </c>
      <c r="E197" s="69">
        <f>[2]CC!$E235</f>
        <v>162989</v>
      </c>
      <c r="F197" s="69">
        <f>[2]IC!$E235</f>
        <v>2396</v>
      </c>
      <c r="G197" s="69">
        <f>[2]SHL!$E235</f>
        <v>1549</v>
      </c>
      <c r="H197" s="69">
        <f>[2]SPA!$E235</f>
        <v>23833</v>
      </c>
      <c r="I197" s="153">
        <f>[4]ssr!$D174</f>
        <v>61662</v>
      </c>
      <c r="J197" s="29"/>
      <c r="K197" s="29"/>
      <c r="L197" s="29"/>
      <c r="M197" s="29"/>
      <c r="N197" s="29"/>
      <c r="O197" s="29"/>
      <c r="R197" s="107">
        <f t="shared" si="235"/>
        <v>2012</v>
      </c>
      <c r="S197" s="107">
        <f t="shared" si="236"/>
        <v>3</v>
      </c>
      <c r="T197" s="37">
        <f t="shared" si="237"/>
        <v>14184</v>
      </c>
      <c r="U197" s="37">
        <f>[3]SEB!Q452</f>
        <v>12171</v>
      </c>
      <c r="V197" s="37">
        <f>[3]SEB!R452</f>
        <v>1680</v>
      </c>
      <c r="W197" s="37">
        <f>[3]SEB!S452</f>
        <v>5</v>
      </c>
      <c r="X197" s="37">
        <f>[3]SEB!T452</f>
        <v>15</v>
      </c>
      <c r="Y197" s="37">
        <f>[3]SEB!U452</f>
        <v>313</v>
      </c>
      <c r="AA197" s="168">
        <f t="shared" si="227"/>
        <v>2012</v>
      </c>
      <c r="AB197" s="169">
        <f t="shared" si="228"/>
        <v>3</v>
      </c>
      <c r="AC197" s="124">
        <f t="shared" si="229"/>
        <v>1640462</v>
      </c>
      <c r="AD197" s="124">
        <f t="shared" si="230"/>
        <v>1451708</v>
      </c>
      <c r="AE197" s="124">
        <f t="shared" si="231"/>
        <v>161309</v>
      </c>
      <c r="AF197" s="124">
        <f t="shared" si="232"/>
        <v>2391</v>
      </c>
      <c r="AG197" s="124">
        <f t="shared" si="233"/>
        <v>1534</v>
      </c>
      <c r="AH197" s="124">
        <f t="shared" si="234"/>
        <v>23520</v>
      </c>
      <c r="AJ197" s="168">
        <f t="shared" si="121"/>
        <v>2012</v>
      </c>
      <c r="AK197" s="168">
        <f t="shared" si="122"/>
        <v>3</v>
      </c>
      <c r="AL197" s="138"/>
      <c r="AM197" s="138"/>
      <c r="AN197" s="138"/>
      <c r="AO197" s="138"/>
      <c r="AP197" s="138"/>
      <c r="AQ197" s="138"/>
      <c r="AR197" s="138"/>
      <c r="AS197" s="93"/>
      <c r="AT197" s="93"/>
      <c r="AX197" s="40"/>
      <c r="AY197" s="117">
        <v>2012</v>
      </c>
      <c r="AZ197" s="117">
        <v>3</v>
      </c>
      <c r="BA197" s="68">
        <f t="shared" si="239"/>
        <v>1653097</v>
      </c>
      <c r="BQ197" s="117">
        <v>2012</v>
      </c>
      <c r="BR197" s="117" t="str">
        <f t="shared" si="123"/>
        <v>Mar</v>
      </c>
      <c r="BS197" s="68">
        <f t="shared" si="240"/>
        <v>1463879</v>
      </c>
      <c r="CI197" s="117">
        <v>2012</v>
      </c>
      <c r="CJ197" s="117">
        <v>3</v>
      </c>
      <c r="CK197" s="68">
        <f t="shared" si="241"/>
        <v>61662</v>
      </c>
      <c r="DA197" s="117">
        <v>2012</v>
      </c>
      <c r="DB197" s="117">
        <v>3</v>
      </c>
      <c r="DC197" s="68">
        <f>[4]ssr!$I174</f>
        <v>9508</v>
      </c>
    </row>
    <row r="198" spans="1:107" s="30" customFormat="1">
      <c r="A198" s="117">
        <f t="shared" si="113"/>
        <v>2012</v>
      </c>
      <c r="B198" s="117">
        <f t="shared" si="197"/>
        <v>4</v>
      </c>
      <c r="C198" s="69">
        <f t="shared" si="238"/>
        <v>1654902</v>
      </c>
      <c r="D198" s="69">
        <f>[2]RC!$E236</f>
        <v>1464002</v>
      </c>
      <c r="E198" s="69">
        <f>[2]CC!$E236</f>
        <v>163173</v>
      </c>
      <c r="F198" s="69">
        <f>[2]IC!$E236</f>
        <v>2369</v>
      </c>
      <c r="G198" s="69">
        <f>[2]SHL!$E236</f>
        <v>1549</v>
      </c>
      <c r="H198" s="69">
        <f>[2]SPA!$E236</f>
        <v>23809</v>
      </c>
      <c r="I198" s="153">
        <f>[4]ssr!$D175</f>
        <v>60330</v>
      </c>
      <c r="J198" s="29"/>
      <c r="K198" s="29"/>
      <c r="L198" s="29"/>
      <c r="M198" s="29"/>
      <c r="N198" s="29"/>
      <c r="O198" s="29"/>
      <c r="R198" s="107">
        <f t="shared" si="235"/>
        <v>2012</v>
      </c>
      <c r="S198" s="107">
        <f t="shared" si="236"/>
        <v>4</v>
      </c>
      <c r="T198" s="37">
        <f t="shared" si="237"/>
        <v>14105</v>
      </c>
      <c r="U198" s="37">
        <f>[3]SEB!Q453</f>
        <v>12096</v>
      </c>
      <c r="V198" s="37">
        <f>[3]SEB!R453</f>
        <v>1675</v>
      </c>
      <c r="W198" s="37">
        <f>[3]SEB!S453</f>
        <v>6</v>
      </c>
      <c r="X198" s="37">
        <f>[3]SEB!T453</f>
        <v>15</v>
      </c>
      <c r="Y198" s="37">
        <f>[3]SEB!U453</f>
        <v>313</v>
      </c>
      <c r="AA198" s="168">
        <f t="shared" si="227"/>
        <v>2012</v>
      </c>
      <c r="AB198" s="169">
        <f t="shared" si="228"/>
        <v>4</v>
      </c>
      <c r="AC198" s="124">
        <f t="shared" si="229"/>
        <v>1640797</v>
      </c>
      <c r="AD198" s="124">
        <f t="shared" si="230"/>
        <v>1451906</v>
      </c>
      <c r="AE198" s="124">
        <f t="shared" si="231"/>
        <v>161498</v>
      </c>
      <c r="AF198" s="124">
        <f t="shared" si="232"/>
        <v>2363</v>
      </c>
      <c r="AG198" s="124">
        <f t="shared" si="233"/>
        <v>1534</v>
      </c>
      <c r="AH198" s="124">
        <f t="shared" si="234"/>
        <v>23496</v>
      </c>
      <c r="AJ198" s="168">
        <f t="shared" si="121"/>
        <v>2012</v>
      </c>
      <c r="AK198" s="168">
        <f t="shared" si="122"/>
        <v>4</v>
      </c>
      <c r="AL198" s="138"/>
      <c r="AM198" s="138"/>
      <c r="AN198" s="138"/>
      <c r="AO198" s="138"/>
      <c r="AP198" s="138"/>
      <c r="AQ198" s="138"/>
      <c r="AR198" s="138"/>
      <c r="AS198" s="93"/>
      <c r="AT198" s="93"/>
      <c r="AX198" s="40"/>
      <c r="AY198" s="117">
        <v>2012</v>
      </c>
      <c r="AZ198" s="117">
        <v>4</v>
      </c>
      <c r="BA198" s="68">
        <f t="shared" si="239"/>
        <v>1653353</v>
      </c>
      <c r="BQ198" s="117">
        <v>2012</v>
      </c>
      <c r="BR198" s="117" t="str">
        <f t="shared" si="123"/>
        <v>Apr</v>
      </c>
      <c r="BS198" s="68">
        <f t="shared" si="240"/>
        <v>1464002</v>
      </c>
      <c r="CI198" s="117">
        <v>2012</v>
      </c>
      <c r="CJ198" s="117">
        <v>4</v>
      </c>
      <c r="CK198" s="68">
        <f t="shared" si="241"/>
        <v>60330</v>
      </c>
      <c r="DA198" s="117">
        <v>2012</v>
      </c>
      <c r="DB198" s="117">
        <v>4</v>
      </c>
      <c r="DC198" s="68">
        <f>[4]ssr!$I175</f>
        <v>12373</v>
      </c>
    </row>
    <row r="199" spans="1:107" s="30" customFormat="1">
      <c r="A199" s="117">
        <f t="shared" si="113"/>
        <v>2012</v>
      </c>
      <c r="B199" s="117">
        <f t="shared" si="197"/>
        <v>5</v>
      </c>
      <c r="C199" s="69">
        <f t="shared" ref="C199" si="242">SUM(D199:H199)</f>
        <v>1654052</v>
      </c>
      <c r="D199" s="69">
        <f>[2]RC!$E237</f>
        <v>1463086</v>
      </c>
      <c r="E199" s="69">
        <f>[2]CC!$E237</f>
        <v>163195</v>
      </c>
      <c r="F199" s="69">
        <f>[2]IC!$E237</f>
        <v>2356</v>
      </c>
      <c r="G199" s="69">
        <f>[2]SHL!$E237</f>
        <v>1549</v>
      </c>
      <c r="H199" s="69">
        <f>[2]SPA!$E237</f>
        <v>23866</v>
      </c>
      <c r="I199" s="153">
        <f>[4]ssr!$D176</f>
        <v>62126</v>
      </c>
      <c r="J199" s="29"/>
      <c r="K199" s="29"/>
      <c r="L199" s="29"/>
      <c r="M199" s="29"/>
      <c r="N199" s="29"/>
      <c r="O199" s="29"/>
      <c r="R199" s="107">
        <f t="shared" ref="R199:R202" si="243">A199</f>
        <v>2012</v>
      </c>
      <c r="S199" s="107">
        <f t="shared" ref="S199:S202" si="244">B199</f>
        <v>5</v>
      </c>
      <c r="T199" s="37">
        <f t="shared" ref="T199:T202" si="245">SUM(U199:Y199)</f>
        <v>14048</v>
      </c>
      <c r="U199" s="37">
        <f>[3]SEB!Q454</f>
        <v>12038</v>
      </c>
      <c r="V199" s="37">
        <f>[3]SEB!R454</f>
        <v>1675</v>
      </c>
      <c r="W199" s="37">
        <f>[3]SEB!S454</f>
        <v>6</v>
      </c>
      <c r="X199" s="37">
        <f>[3]SEB!T454</f>
        <v>15</v>
      </c>
      <c r="Y199" s="37">
        <f>[3]SEB!U454</f>
        <v>314</v>
      </c>
      <c r="AA199" s="168">
        <f t="shared" ref="AA199:AA202" si="246">A199</f>
        <v>2012</v>
      </c>
      <c r="AB199" s="169">
        <f t="shared" ref="AB199:AB202" si="247">B199</f>
        <v>5</v>
      </c>
      <c r="AC199" s="124">
        <f t="shared" ref="AC199:AC202" si="248">SUM(AD199:AH199)</f>
        <v>1640004</v>
      </c>
      <c r="AD199" s="124">
        <f t="shared" ref="AD199:AD202" si="249">D199-U199</f>
        <v>1451048</v>
      </c>
      <c r="AE199" s="124">
        <f t="shared" ref="AE199:AE202" si="250">E199-V199</f>
        <v>161520</v>
      </c>
      <c r="AF199" s="124">
        <f t="shared" ref="AF199:AF202" si="251">F199-W199</f>
        <v>2350</v>
      </c>
      <c r="AG199" s="124">
        <f t="shared" ref="AG199:AG202" si="252">G199-X199</f>
        <v>1534</v>
      </c>
      <c r="AH199" s="124">
        <f t="shared" ref="AH199:AH202" si="253">H199-Y199</f>
        <v>23552</v>
      </c>
      <c r="AJ199" s="168">
        <f t="shared" si="121"/>
        <v>2012</v>
      </c>
      <c r="AK199" s="168">
        <f t="shared" si="122"/>
        <v>5</v>
      </c>
      <c r="AL199" s="138"/>
      <c r="AM199" s="138"/>
      <c r="AN199" s="138"/>
      <c r="AO199" s="138"/>
      <c r="AP199" s="138"/>
      <c r="AQ199" s="138"/>
      <c r="AR199" s="138"/>
      <c r="AS199" s="93"/>
      <c r="AT199" s="93"/>
      <c r="AX199" s="40"/>
      <c r="AY199" s="117">
        <v>2012</v>
      </c>
      <c r="AZ199" s="117">
        <v>5</v>
      </c>
      <c r="BA199" s="68">
        <f t="shared" si="239"/>
        <v>1652503</v>
      </c>
      <c r="BQ199" s="117">
        <v>2012</v>
      </c>
      <c r="BR199" s="117" t="str">
        <f t="shared" si="123"/>
        <v>May</v>
      </c>
      <c r="BS199" s="68">
        <f t="shared" si="240"/>
        <v>1463086</v>
      </c>
      <c r="CI199" s="117">
        <v>2012</v>
      </c>
      <c r="CJ199" s="117">
        <v>5</v>
      </c>
      <c r="CK199" s="68">
        <f t="shared" si="241"/>
        <v>62126</v>
      </c>
      <c r="DA199" s="117">
        <v>2012</v>
      </c>
      <c r="DB199" s="117">
        <v>5</v>
      </c>
      <c r="DC199" s="68">
        <f>[4]ssr!$I176</f>
        <v>26844</v>
      </c>
    </row>
    <row r="200" spans="1:107" s="30" customFormat="1">
      <c r="A200" s="117">
        <f t="shared" si="113"/>
        <v>2012</v>
      </c>
      <c r="B200" s="117">
        <f t="shared" si="197"/>
        <v>6</v>
      </c>
      <c r="C200" s="69">
        <f t="shared" ref="C200:C202" si="254">SUM(D200:H200)</f>
        <v>1654028</v>
      </c>
      <c r="D200" s="69">
        <f>[2]RC!$E238</f>
        <v>1463062</v>
      </c>
      <c r="E200" s="69">
        <f>[2]CC!$E238</f>
        <v>163131</v>
      </c>
      <c r="F200" s="69">
        <f>[2]IC!$E238</f>
        <v>2367</v>
      </c>
      <c r="G200" s="69">
        <f>[2]SHL!$E238</f>
        <v>1548</v>
      </c>
      <c r="H200" s="69">
        <f>[2]SPA!$E238</f>
        <v>23920</v>
      </c>
      <c r="I200" s="153">
        <f>[4]ssr!$D177</f>
        <v>61345</v>
      </c>
      <c r="J200" s="29"/>
      <c r="K200" s="29"/>
      <c r="L200" s="29"/>
      <c r="M200" s="29"/>
      <c r="N200" s="29"/>
      <c r="O200" s="29"/>
      <c r="R200" s="107">
        <f t="shared" si="243"/>
        <v>2012</v>
      </c>
      <c r="S200" s="107">
        <f t="shared" si="244"/>
        <v>6</v>
      </c>
      <c r="T200" s="37">
        <f t="shared" si="245"/>
        <v>14022</v>
      </c>
      <c r="U200" s="37">
        <f>[3]SEB!Q455</f>
        <v>12018</v>
      </c>
      <c r="V200" s="37">
        <f>[3]SEB!R455</f>
        <v>1670</v>
      </c>
      <c r="W200" s="37">
        <f>[3]SEB!S455</f>
        <v>6</v>
      </c>
      <c r="X200" s="37">
        <f>[3]SEB!T455</f>
        <v>15</v>
      </c>
      <c r="Y200" s="37">
        <f>[3]SEB!U455</f>
        <v>313</v>
      </c>
      <c r="AA200" s="168">
        <f t="shared" si="246"/>
        <v>2012</v>
      </c>
      <c r="AB200" s="169">
        <f t="shared" si="247"/>
        <v>6</v>
      </c>
      <c r="AC200" s="124">
        <f t="shared" si="248"/>
        <v>1640006</v>
      </c>
      <c r="AD200" s="124">
        <f t="shared" si="249"/>
        <v>1451044</v>
      </c>
      <c r="AE200" s="124">
        <f t="shared" si="250"/>
        <v>161461</v>
      </c>
      <c r="AF200" s="124">
        <f t="shared" si="251"/>
        <v>2361</v>
      </c>
      <c r="AG200" s="124">
        <f t="shared" si="252"/>
        <v>1533</v>
      </c>
      <c r="AH200" s="124">
        <f t="shared" si="253"/>
        <v>23607</v>
      </c>
      <c r="AJ200" s="168">
        <f t="shared" si="121"/>
        <v>2012</v>
      </c>
      <c r="AK200" s="168">
        <f t="shared" si="122"/>
        <v>6</v>
      </c>
      <c r="AL200" s="138"/>
      <c r="AM200" s="138"/>
      <c r="AN200" s="138"/>
      <c r="AO200" s="138"/>
      <c r="AP200" s="138"/>
      <c r="AQ200" s="138"/>
      <c r="AR200" s="138"/>
      <c r="AS200" s="93"/>
      <c r="AT200" s="93"/>
      <c r="AX200" s="40"/>
      <c r="AY200" s="117">
        <v>2012</v>
      </c>
      <c r="AZ200" s="117">
        <v>6</v>
      </c>
      <c r="BA200" s="68">
        <f t="shared" si="239"/>
        <v>1652480</v>
      </c>
      <c r="BQ200" s="117">
        <v>2012</v>
      </c>
      <c r="BR200" s="117" t="str">
        <f t="shared" si="123"/>
        <v>Jun</v>
      </c>
      <c r="BS200" s="68">
        <f t="shared" si="240"/>
        <v>1463062</v>
      </c>
      <c r="CI200" s="117">
        <v>2012</v>
      </c>
      <c r="CJ200" s="117">
        <v>6</v>
      </c>
      <c r="CK200" s="68">
        <f t="shared" si="241"/>
        <v>61345</v>
      </c>
      <c r="DA200" s="117">
        <v>2012</v>
      </c>
      <c r="DB200" s="117">
        <v>6</v>
      </c>
      <c r="DC200" s="68">
        <f>[4]ssr!$I177</f>
        <v>32297</v>
      </c>
    </row>
    <row r="201" spans="1:107" s="30" customFormat="1">
      <c r="A201" s="117">
        <f t="shared" ref="A201:A205" si="255">A189+1</f>
        <v>2012</v>
      </c>
      <c r="B201" s="117">
        <f t="shared" si="197"/>
        <v>7</v>
      </c>
      <c r="C201" s="69">
        <f t="shared" si="254"/>
        <v>1656488</v>
      </c>
      <c r="D201" s="69">
        <f>[2]RC!$E239</f>
        <v>1464991</v>
      </c>
      <c r="E201" s="69">
        <f>[2]CC!$E239</f>
        <v>163667</v>
      </c>
      <c r="F201" s="69">
        <f>[2]IC!$E239</f>
        <v>2351</v>
      </c>
      <c r="G201" s="69">
        <f>[2]SHL!$E239</f>
        <v>1545</v>
      </c>
      <c r="H201" s="69">
        <f>[2]SPA!$E239</f>
        <v>23934</v>
      </c>
      <c r="I201" s="153">
        <f>[4]ssr!$D178</f>
        <v>59771</v>
      </c>
      <c r="J201" s="29"/>
      <c r="K201" s="29"/>
      <c r="L201" s="29"/>
      <c r="M201" s="29"/>
      <c r="N201" s="29"/>
      <c r="O201" s="29"/>
      <c r="R201" s="107">
        <f t="shared" si="243"/>
        <v>2012</v>
      </c>
      <c r="S201" s="107">
        <f t="shared" si="244"/>
        <v>7</v>
      </c>
      <c r="T201" s="37">
        <f t="shared" si="245"/>
        <v>13997</v>
      </c>
      <c r="U201" s="37">
        <f>[3]SEB!Q456</f>
        <v>11997</v>
      </c>
      <c r="V201" s="37">
        <f>[3]SEB!R456</f>
        <v>1666</v>
      </c>
      <c r="W201" s="37">
        <f>[3]SEB!S456</f>
        <v>6</v>
      </c>
      <c r="X201" s="37">
        <f>[3]SEB!T456</f>
        <v>15</v>
      </c>
      <c r="Y201" s="37">
        <f>[3]SEB!U456</f>
        <v>313</v>
      </c>
      <c r="AA201" s="168">
        <f t="shared" si="246"/>
        <v>2012</v>
      </c>
      <c r="AB201" s="169">
        <f t="shared" si="247"/>
        <v>7</v>
      </c>
      <c r="AC201" s="124">
        <f t="shared" si="248"/>
        <v>1642491</v>
      </c>
      <c r="AD201" s="124">
        <f t="shared" si="249"/>
        <v>1452994</v>
      </c>
      <c r="AE201" s="124">
        <f t="shared" si="250"/>
        <v>162001</v>
      </c>
      <c r="AF201" s="124">
        <f t="shared" si="251"/>
        <v>2345</v>
      </c>
      <c r="AG201" s="124">
        <f t="shared" si="252"/>
        <v>1530</v>
      </c>
      <c r="AH201" s="124">
        <f t="shared" si="253"/>
        <v>23621</v>
      </c>
      <c r="AJ201" s="168">
        <f t="shared" si="121"/>
        <v>2012</v>
      </c>
      <c r="AK201" s="168">
        <f t="shared" si="122"/>
        <v>7</v>
      </c>
      <c r="AL201" s="138"/>
      <c r="AM201" s="138"/>
      <c r="AN201" s="138"/>
      <c r="AO201" s="138"/>
      <c r="AP201" s="138"/>
      <c r="AQ201" s="138"/>
      <c r="AR201" s="138"/>
      <c r="AS201" s="93"/>
      <c r="AT201" s="93"/>
      <c r="AX201" s="40"/>
      <c r="AY201" s="117">
        <v>2012</v>
      </c>
      <c r="AZ201" s="117">
        <v>7</v>
      </c>
      <c r="BA201" s="68">
        <f t="shared" si="239"/>
        <v>1654943</v>
      </c>
      <c r="BQ201" s="117">
        <v>2012</v>
      </c>
      <c r="BR201" s="117" t="str">
        <f t="shared" si="123"/>
        <v>Jul</v>
      </c>
      <c r="BS201" s="68">
        <f t="shared" si="240"/>
        <v>1464991</v>
      </c>
      <c r="CI201" s="117">
        <v>2012</v>
      </c>
      <c r="CJ201" s="117">
        <v>7</v>
      </c>
      <c r="CK201" s="68">
        <f t="shared" si="241"/>
        <v>59771</v>
      </c>
      <c r="DA201" s="117">
        <v>2012</v>
      </c>
      <c r="DB201" s="117">
        <v>7</v>
      </c>
      <c r="DC201" s="68">
        <f>[4]ssr!$I178</f>
        <v>37301</v>
      </c>
    </row>
    <row r="202" spans="1:107" s="30" customFormat="1">
      <c r="A202" s="117">
        <f t="shared" si="255"/>
        <v>2012</v>
      </c>
      <c r="B202" s="117">
        <f t="shared" si="197"/>
        <v>8</v>
      </c>
      <c r="C202" s="69">
        <f t="shared" si="254"/>
        <v>1656693</v>
      </c>
      <c r="D202" s="69">
        <f>[2]RC!$E240</f>
        <v>1464825</v>
      </c>
      <c r="E202" s="69">
        <f>[2]CC!$E240</f>
        <v>163856</v>
      </c>
      <c r="F202" s="69">
        <f>[2]IC!$E240</f>
        <v>2355</v>
      </c>
      <c r="G202" s="69">
        <f>[2]SHL!$E240</f>
        <v>1584</v>
      </c>
      <c r="H202" s="69">
        <f>[2]SPA!$E240</f>
        <v>24073</v>
      </c>
      <c r="I202" s="153">
        <f>[4]ssr!$D179</f>
        <v>66856</v>
      </c>
      <c r="J202" s="29"/>
      <c r="K202" s="29"/>
      <c r="L202" s="29"/>
      <c r="M202" s="29"/>
      <c r="N202" s="29"/>
      <c r="O202" s="29"/>
      <c r="R202" s="107">
        <f t="shared" si="243"/>
        <v>2012</v>
      </c>
      <c r="S202" s="107">
        <f t="shared" si="244"/>
        <v>8</v>
      </c>
      <c r="T202" s="37">
        <f t="shared" si="245"/>
        <v>14008</v>
      </c>
      <c r="U202" s="37">
        <f>[3]SEB!Q457</f>
        <v>11994</v>
      </c>
      <c r="V202" s="37">
        <f>[3]SEB!R457</f>
        <v>1677</v>
      </c>
      <c r="W202" s="37">
        <f>[3]SEB!S457</f>
        <v>6</v>
      </c>
      <c r="X202" s="37">
        <f>[3]SEB!T457</f>
        <v>15</v>
      </c>
      <c r="Y202" s="37">
        <f>[3]SEB!U457</f>
        <v>316</v>
      </c>
      <c r="AA202" s="168">
        <f t="shared" si="246"/>
        <v>2012</v>
      </c>
      <c r="AB202" s="169">
        <f t="shared" si="247"/>
        <v>8</v>
      </c>
      <c r="AC202" s="124">
        <f t="shared" si="248"/>
        <v>1642685</v>
      </c>
      <c r="AD202" s="124">
        <f t="shared" si="249"/>
        <v>1452831</v>
      </c>
      <c r="AE202" s="124">
        <f t="shared" si="250"/>
        <v>162179</v>
      </c>
      <c r="AF202" s="124">
        <f t="shared" si="251"/>
        <v>2349</v>
      </c>
      <c r="AG202" s="124">
        <f t="shared" si="252"/>
        <v>1569</v>
      </c>
      <c r="AH202" s="124">
        <f t="shared" si="253"/>
        <v>23757</v>
      </c>
      <c r="AJ202" s="168">
        <f t="shared" si="121"/>
        <v>2012</v>
      </c>
      <c r="AK202" s="168">
        <f t="shared" si="122"/>
        <v>8</v>
      </c>
      <c r="AL202" s="138"/>
      <c r="AM202" s="138"/>
      <c r="AN202" s="138"/>
      <c r="AO202" s="138"/>
      <c r="AP202" s="138"/>
      <c r="AQ202" s="138"/>
      <c r="AR202" s="138"/>
      <c r="AS202" s="93"/>
      <c r="AT202" s="93"/>
      <c r="AX202" s="40"/>
      <c r="AY202" s="117">
        <v>2012</v>
      </c>
      <c r="AZ202" s="117">
        <v>8</v>
      </c>
      <c r="BA202" s="68">
        <f t="shared" si="239"/>
        <v>1655109</v>
      </c>
      <c r="BQ202" s="117">
        <v>2012</v>
      </c>
      <c r="BR202" s="117" t="str">
        <f t="shared" si="123"/>
        <v>Aug</v>
      </c>
      <c r="BS202" s="68">
        <f t="shared" si="240"/>
        <v>1464825</v>
      </c>
      <c r="CI202" s="117">
        <v>2012</v>
      </c>
      <c r="CJ202" s="117">
        <v>8</v>
      </c>
      <c r="CK202" s="68">
        <f t="shared" si="241"/>
        <v>66856</v>
      </c>
      <c r="DA202" s="117">
        <v>2012</v>
      </c>
      <c r="DB202" s="117">
        <v>8</v>
      </c>
      <c r="DC202" s="68">
        <f>[4]ssr!$I179</f>
        <v>34472</v>
      </c>
    </row>
    <row r="203" spans="1:107" s="30" customFormat="1">
      <c r="A203" s="117">
        <f t="shared" si="255"/>
        <v>2012</v>
      </c>
      <c r="B203" s="117">
        <f t="shared" si="197"/>
        <v>9</v>
      </c>
      <c r="C203" s="69">
        <f t="shared" ref="C203:C205" si="256">SUM(D203:H203)</f>
        <v>1657121</v>
      </c>
      <c r="D203" s="69">
        <f>[2]RC!$E241</f>
        <v>1465160</v>
      </c>
      <c r="E203" s="69">
        <f>[2]CC!$E241</f>
        <v>164034</v>
      </c>
      <c r="F203" s="69">
        <f>[2]IC!$E241</f>
        <v>2369</v>
      </c>
      <c r="G203" s="69">
        <f>[2]SHL!$E241</f>
        <v>1583</v>
      </c>
      <c r="H203" s="69">
        <f>[2]SPA!$E241</f>
        <v>23975</v>
      </c>
      <c r="I203" s="153">
        <f>[4]ssr!$D180</f>
        <v>59440</v>
      </c>
      <c r="J203" s="29"/>
      <c r="K203" s="29"/>
      <c r="L203" s="29"/>
      <c r="M203" s="29"/>
      <c r="N203" s="29"/>
      <c r="O203" s="29"/>
      <c r="R203" s="107">
        <f t="shared" ref="R203:R206" si="257">A203</f>
        <v>2012</v>
      </c>
      <c r="S203" s="107">
        <f t="shared" ref="S203:S206" si="258">B203</f>
        <v>9</v>
      </c>
      <c r="T203" s="37">
        <f t="shared" ref="T203:T206" si="259">SUM(U203:Y203)</f>
        <v>13990</v>
      </c>
      <c r="U203" s="37">
        <f>[3]SEB!Q458</f>
        <v>11975</v>
      </c>
      <c r="V203" s="37">
        <f>[3]SEB!R458</f>
        <v>1681</v>
      </c>
      <c r="W203" s="37">
        <f>[3]SEB!S458</f>
        <v>6</v>
      </c>
      <c r="X203" s="37">
        <f>[3]SEB!T458</f>
        <v>15</v>
      </c>
      <c r="Y203" s="37">
        <f>[3]SEB!U458</f>
        <v>313</v>
      </c>
      <c r="AA203" s="168">
        <f t="shared" ref="AA203:AA206" si="260">A203</f>
        <v>2012</v>
      </c>
      <c r="AB203" s="169">
        <f t="shared" ref="AB203:AB206" si="261">B203</f>
        <v>9</v>
      </c>
      <c r="AC203" s="124">
        <f t="shared" ref="AC203:AC206" si="262">SUM(AD203:AH203)</f>
        <v>1643131</v>
      </c>
      <c r="AD203" s="124">
        <f t="shared" ref="AD203:AD206" si="263">D203-U203</f>
        <v>1453185</v>
      </c>
      <c r="AE203" s="124">
        <f t="shared" ref="AE203:AE206" si="264">E203-V203</f>
        <v>162353</v>
      </c>
      <c r="AF203" s="124">
        <f t="shared" ref="AF203:AF206" si="265">F203-W203</f>
        <v>2363</v>
      </c>
      <c r="AG203" s="124">
        <f t="shared" ref="AG203:AG206" si="266">G203-X203</f>
        <v>1568</v>
      </c>
      <c r="AH203" s="124">
        <f t="shared" ref="AH203:AH206" si="267">H203-Y203</f>
        <v>23662</v>
      </c>
      <c r="AJ203" s="168">
        <f t="shared" ref="AJ203:AJ212" si="268">A203</f>
        <v>2012</v>
      </c>
      <c r="AK203" s="168">
        <f t="shared" ref="AK203:AK212" si="269">B203</f>
        <v>9</v>
      </c>
      <c r="AL203" s="138"/>
      <c r="AM203" s="138"/>
      <c r="AN203" s="138"/>
      <c r="AO203" s="138"/>
      <c r="AP203" s="138"/>
      <c r="AQ203" s="138"/>
      <c r="AR203" s="138"/>
      <c r="AS203" s="93"/>
      <c r="AT203" s="93"/>
      <c r="AX203" s="40"/>
      <c r="AY203" s="117">
        <v>2012</v>
      </c>
      <c r="AZ203" s="117">
        <v>9</v>
      </c>
      <c r="BA203" s="68">
        <f t="shared" si="239"/>
        <v>1655538</v>
      </c>
      <c r="BQ203" s="117">
        <v>2012</v>
      </c>
      <c r="BR203" s="117" t="str">
        <f t="shared" si="123"/>
        <v>Sep</v>
      </c>
      <c r="BS203" s="68">
        <f t="shared" si="240"/>
        <v>1465160</v>
      </c>
      <c r="CI203" s="117">
        <v>2012</v>
      </c>
      <c r="CJ203" s="117">
        <v>9</v>
      </c>
      <c r="CK203" s="68">
        <f t="shared" si="241"/>
        <v>59440</v>
      </c>
      <c r="DA203" s="117">
        <v>2012</v>
      </c>
      <c r="DB203" s="117">
        <v>9</v>
      </c>
      <c r="DC203" s="68">
        <f>[4]ssr!$I180</f>
        <v>35692</v>
      </c>
    </row>
    <row r="204" spans="1:107" s="30" customFormat="1">
      <c r="A204" s="117">
        <f t="shared" si="255"/>
        <v>2012</v>
      </c>
      <c r="B204" s="117">
        <f t="shared" si="197"/>
        <v>10</v>
      </c>
      <c r="C204" s="69">
        <f t="shared" si="256"/>
        <v>1657378</v>
      </c>
      <c r="D204" s="69">
        <f>[2]RC!$E242</f>
        <v>1465281</v>
      </c>
      <c r="E204" s="69">
        <f>[2]CC!$E242</f>
        <v>164104</v>
      </c>
      <c r="F204" s="69">
        <f>[2]IC!$E242</f>
        <v>2393</v>
      </c>
      <c r="G204" s="69">
        <f>[2]SHL!$E242</f>
        <v>1579</v>
      </c>
      <c r="H204" s="69">
        <f>[2]SPA!$E242</f>
        <v>24021</v>
      </c>
      <c r="I204" s="153">
        <f>[4]ssr!$D181</f>
        <v>61656</v>
      </c>
      <c r="J204" s="29"/>
      <c r="K204" s="29"/>
      <c r="L204" s="29"/>
      <c r="M204" s="29"/>
      <c r="N204" s="29"/>
      <c r="O204" s="29"/>
      <c r="R204" s="107">
        <f t="shared" si="257"/>
        <v>2012</v>
      </c>
      <c r="S204" s="107">
        <f t="shared" si="258"/>
        <v>10</v>
      </c>
      <c r="T204" s="37">
        <f t="shared" si="259"/>
        <v>14005</v>
      </c>
      <c r="U204" s="37">
        <f>[3]SEB!Q459</f>
        <v>11979</v>
      </c>
      <c r="V204" s="37">
        <f>[3]SEB!R459</f>
        <v>1692</v>
      </c>
      <c r="W204" s="37">
        <f>[3]SEB!S459</f>
        <v>6</v>
      </c>
      <c r="X204" s="37">
        <f>[3]SEB!T459</f>
        <v>15</v>
      </c>
      <c r="Y204" s="37">
        <f>[3]SEB!U459</f>
        <v>313</v>
      </c>
      <c r="AA204" s="168">
        <f t="shared" si="260"/>
        <v>2012</v>
      </c>
      <c r="AB204" s="169">
        <f t="shared" si="261"/>
        <v>10</v>
      </c>
      <c r="AC204" s="124">
        <f t="shared" si="262"/>
        <v>1643373</v>
      </c>
      <c r="AD204" s="124">
        <f t="shared" si="263"/>
        <v>1453302</v>
      </c>
      <c r="AE204" s="124">
        <f t="shared" si="264"/>
        <v>162412</v>
      </c>
      <c r="AF204" s="124">
        <f t="shared" si="265"/>
        <v>2387</v>
      </c>
      <c r="AG204" s="124">
        <f t="shared" si="266"/>
        <v>1564</v>
      </c>
      <c r="AH204" s="124">
        <f t="shared" si="267"/>
        <v>23708</v>
      </c>
      <c r="AJ204" s="168">
        <f t="shared" si="268"/>
        <v>2012</v>
      </c>
      <c r="AK204" s="168">
        <f t="shared" si="269"/>
        <v>10</v>
      </c>
      <c r="AL204" s="138"/>
      <c r="AM204" s="138"/>
      <c r="AN204" s="138"/>
      <c r="AO204" s="138"/>
      <c r="AP204" s="138"/>
      <c r="AQ204" s="138"/>
      <c r="AR204" s="138"/>
      <c r="AS204" s="93"/>
      <c r="AT204" s="93"/>
      <c r="AX204" s="40"/>
      <c r="AY204" s="117">
        <v>2012</v>
      </c>
      <c r="AZ204" s="117">
        <v>10</v>
      </c>
      <c r="BA204" s="68">
        <f t="shared" si="239"/>
        <v>1655799</v>
      </c>
      <c r="BQ204" s="117">
        <v>2012</v>
      </c>
      <c r="BR204" s="117" t="str">
        <f t="shared" si="123"/>
        <v>Oct</v>
      </c>
      <c r="BS204" s="68">
        <f t="shared" si="240"/>
        <v>1465281</v>
      </c>
      <c r="CI204" s="117">
        <v>2012</v>
      </c>
      <c r="CJ204" s="117">
        <v>10</v>
      </c>
      <c r="CK204" s="68">
        <f t="shared" si="241"/>
        <v>61656</v>
      </c>
      <c r="DA204" s="117">
        <v>2012</v>
      </c>
      <c r="DB204" s="117">
        <v>10</v>
      </c>
      <c r="DC204" s="68">
        <f>[4]ssr!$I181</f>
        <v>36159</v>
      </c>
    </row>
    <row r="205" spans="1:107" s="30" customFormat="1">
      <c r="A205" s="117">
        <f t="shared" si="255"/>
        <v>2012</v>
      </c>
      <c r="B205" s="117">
        <f t="shared" si="197"/>
        <v>11</v>
      </c>
      <c r="C205" s="69">
        <f t="shared" si="256"/>
        <v>1659537</v>
      </c>
      <c r="D205" s="69">
        <f>[2]RC!$E243</f>
        <v>1467018</v>
      </c>
      <c r="E205" s="69">
        <f>[2]CC!$E243</f>
        <v>164426</v>
      </c>
      <c r="F205" s="69">
        <f>[2]IC!$E243</f>
        <v>2363</v>
      </c>
      <c r="G205" s="69">
        <f>[2]SHL!$E243</f>
        <v>1575</v>
      </c>
      <c r="H205" s="69">
        <f>[2]SPA!$E243</f>
        <v>24155</v>
      </c>
      <c r="I205" s="153">
        <f>[4]ssr!$D182</f>
        <v>70258</v>
      </c>
      <c r="J205" s="29"/>
      <c r="K205" s="29"/>
      <c r="L205" s="29"/>
      <c r="M205" s="29"/>
      <c r="N205" s="29"/>
      <c r="O205" s="29"/>
      <c r="R205" s="107">
        <f t="shared" si="257"/>
        <v>2012</v>
      </c>
      <c r="S205" s="107">
        <f t="shared" si="258"/>
        <v>11</v>
      </c>
      <c r="T205" s="37">
        <f t="shared" si="259"/>
        <v>13989</v>
      </c>
      <c r="U205" s="37">
        <f>[3]SEB!Q460</f>
        <v>11970</v>
      </c>
      <c r="V205" s="37">
        <f>[3]SEB!R460</f>
        <v>1686</v>
      </c>
      <c r="W205" s="37">
        <f>[3]SEB!S460</f>
        <v>6</v>
      </c>
      <c r="X205" s="37">
        <f>[3]SEB!T460</f>
        <v>15</v>
      </c>
      <c r="Y205" s="37">
        <f>[3]SEB!U460</f>
        <v>312</v>
      </c>
      <c r="AA205" s="168">
        <f t="shared" si="260"/>
        <v>2012</v>
      </c>
      <c r="AB205" s="169">
        <f t="shared" si="261"/>
        <v>11</v>
      </c>
      <c r="AC205" s="124">
        <f t="shared" si="262"/>
        <v>1645548</v>
      </c>
      <c r="AD205" s="124">
        <f t="shared" si="263"/>
        <v>1455048</v>
      </c>
      <c r="AE205" s="124">
        <f t="shared" si="264"/>
        <v>162740</v>
      </c>
      <c r="AF205" s="124">
        <f t="shared" si="265"/>
        <v>2357</v>
      </c>
      <c r="AG205" s="124">
        <f t="shared" si="266"/>
        <v>1560</v>
      </c>
      <c r="AH205" s="124">
        <f t="shared" si="267"/>
        <v>23843</v>
      </c>
      <c r="AJ205" s="168">
        <f t="shared" si="268"/>
        <v>2012</v>
      </c>
      <c r="AK205" s="168">
        <f t="shared" si="269"/>
        <v>11</v>
      </c>
      <c r="AL205" s="138"/>
      <c r="AM205" s="138"/>
      <c r="AN205" s="138"/>
      <c r="AO205" s="138"/>
      <c r="AP205" s="138"/>
      <c r="AQ205" s="138"/>
      <c r="AR205" s="138"/>
      <c r="AS205" s="93"/>
      <c r="AT205" s="93"/>
      <c r="AX205" s="40"/>
      <c r="AY205" s="117">
        <v>2012</v>
      </c>
      <c r="AZ205" s="117">
        <v>11</v>
      </c>
      <c r="BA205" s="68">
        <f t="shared" si="239"/>
        <v>1657962</v>
      </c>
      <c r="BQ205" s="117">
        <v>2012</v>
      </c>
      <c r="BR205" s="117" t="str">
        <f t="shared" si="123"/>
        <v>Nov</v>
      </c>
      <c r="BS205" s="68">
        <f t="shared" si="240"/>
        <v>1467018</v>
      </c>
      <c r="CI205" s="117">
        <v>2012</v>
      </c>
      <c r="CJ205" s="117">
        <v>11</v>
      </c>
      <c r="CK205" s="68">
        <f t="shared" si="241"/>
        <v>70258</v>
      </c>
      <c r="DA205" s="117">
        <v>2012</v>
      </c>
      <c r="DB205" s="117">
        <v>11</v>
      </c>
      <c r="DC205" s="68">
        <f>[4]ssr!$I182</f>
        <v>31933</v>
      </c>
    </row>
    <row r="206" spans="1:107" s="30" customFormat="1">
      <c r="A206" s="132">
        <f>A194+1</f>
        <v>2012</v>
      </c>
      <c r="B206" s="132">
        <f>B194</f>
        <v>12</v>
      </c>
      <c r="C206" s="106">
        <f>SUM(D206:H206)</f>
        <v>1661413</v>
      </c>
      <c r="D206" s="106">
        <f>[2]RC!$E244</f>
        <v>1469407</v>
      </c>
      <c r="E206" s="106">
        <f>[2]CC!$E244</f>
        <v>164107</v>
      </c>
      <c r="F206" s="106">
        <f>[2]IC!$E244</f>
        <v>2341</v>
      </c>
      <c r="G206" s="106">
        <f>[2]SHL!$E244</f>
        <v>1573</v>
      </c>
      <c r="H206" s="106">
        <f>[2]SPA!$E244</f>
        <v>23985</v>
      </c>
      <c r="I206" s="154">
        <f>[4]ssr!$D183</f>
        <v>62132</v>
      </c>
      <c r="J206" s="105">
        <f>AVERAGE(D195:D206)/AVERAGE(D183:D194)-1</f>
        <v>8.0250295367740865E-3</v>
      </c>
      <c r="K206" s="105">
        <f>AVERAGE(E195:E206)/AVERAGE(E183:E194)-1</f>
        <v>7.9429496689666923E-3</v>
      </c>
      <c r="L206" s="105">
        <f>AVERAGE(F195:F206)/AVERAGE(F183:F194)-1</f>
        <v>-1.7506301577984162E-2</v>
      </c>
      <c r="M206" s="105">
        <f>AVERAGE(G195:G206)/AVERAGE(G183:G194)-1</f>
        <v>-6.9459172852598394E-3</v>
      </c>
      <c r="N206" s="105">
        <f>AVERAGE(H195:H206)/AVERAGE(H183:H194)-1</f>
        <v>1.1714732526521887E-2</v>
      </c>
      <c r="O206" s="29"/>
      <c r="R206" s="107">
        <f t="shared" si="257"/>
        <v>2012</v>
      </c>
      <c r="S206" s="107">
        <f t="shared" si="258"/>
        <v>12</v>
      </c>
      <c r="T206" s="37">
        <f t="shared" si="259"/>
        <v>14199</v>
      </c>
      <c r="U206" s="37">
        <f>[3]SEB!Q461</f>
        <v>12164</v>
      </c>
      <c r="V206" s="37">
        <f>[3]SEB!R461</f>
        <v>1701</v>
      </c>
      <c r="W206" s="37">
        <f>[3]SEB!S461</f>
        <v>6</v>
      </c>
      <c r="X206" s="37">
        <f>[3]SEB!T461</f>
        <v>15</v>
      </c>
      <c r="Y206" s="37">
        <f>[3]SEB!U461</f>
        <v>313</v>
      </c>
      <c r="AA206" s="168">
        <f t="shared" si="260"/>
        <v>2012</v>
      </c>
      <c r="AB206" s="169">
        <f t="shared" si="261"/>
        <v>12</v>
      </c>
      <c r="AC206" s="124">
        <f t="shared" si="262"/>
        <v>1647214</v>
      </c>
      <c r="AD206" s="124">
        <f t="shared" si="263"/>
        <v>1457243</v>
      </c>
      <c r="AE206" s="124">
        <f t="shared" si="264"/>
        <v>162406</v>
      </c>
      <c r="AF206" s="124">
        <f t="shared" si="265"/>
        <v>2335</v>
      </c>
      <c r="AG206" s="124">
        <f t="shared" si="266"/>
        <v>1558</v>
      </c>
      <c r="AH206" s="124">
        <f t="shared" si="267"/>
        <v>23672</v>
      </c>
      <c r="AJ206" s="168">
        <f t="shared" si="268"/>
        <v>2012</v>
      </c>
      <c r="AK206" s="168">
        <f t="shared" si="269"/>
        <v>12</v>
      </c>
      <c r="AL206" s="138"/>
      <c r="AM206" s="138"/>
      <c r="AN206" s="138"/>
      <c r="AO206" s="138"/>
      <c r="AP206" s="138"/>
      <c r="AQ206" s="138"/>
      <c r="AR206" s="138"/>
      <c r="AS206" s="93"/>
      <c r="AT206" s="93"/>
      <c r="AX206" s="40"/>
      <c r="AY206" s="117">
        <v>2012</v>
      </c>
      <c r="AZ206" s="117">
        <v>12</v>
      </c>
      <c r="BA206" s="68">
        <f>SUM(D206:F206,H206)</f>
        <v>1659840</v>
      </c>
      <c r="BQ206" s="117">
        <v>2012</v>
      </c>
      <c r="BR206" s="117" t="str">
        <f t="shared" si="123"/>
        <v>Dec</v>
      </c>
      <c r="BS206" s="68">
        <f>D206</f>
        <v>1469407</v>
      </c>
      <c r="CI206" s="117">
        <v>2012</v>
      </c>
      <c r="CJ206" s="117">
        <v>12</v>
      </c>
      <c r="CK206" s="68">
        <f>I206</f>
        <v>62132</v>
      </c>
      <c r="DA206" s="117">
        <v>2012</v>
      </c>
      <c r="DB206" s="117">
        <v>12</v>
      </c>
      <c r="DC206" s="68">
        <f>[4]ssr!$I183</f>
        <v>24120</v>
      </c>
    </row>
    <row r="207" spans="1:107" s="30" customFormat="1">
      <c r="A207" s="117">
        <f>A195+1</f>
        <v>2013</v>
      </c>
      <c r="B207" s="117">
        <f>B195</f>
        <v>1</v>
      </c>
      <c r="C207" s="69">
        <f t="shared" ref="C207" si="270">SUM(D207:H207)</f>
        <v>1662859</v>
      </c>
      <c r="D207" s="69">
        <f>[2]RC!$E245</f>
        <v>1471228</v>
      </c>
      <c r="E207" s="69">
        <f>[2]CC!$E245</f>
        <v>163729</v>
      </c>
      <c r="F207" s="69">
        <f>[2]IC!$E245</f>
        <v>2357</v>
      </c>
      <c r="G207" s="69">
        <f>[2]SHL!$E245</f>
        <v>1569</v>
      </c>
      <c r="H207" s="69">
        <f>[2]SPA!$E245</f>
        <v>23976</v>
      </c>
      <c r="I207" s="153">
        <f>[4]ssr!$D184</f>
        <v>58237</v>
      </c>
      <c r="J207" s="29"/>
      <c r="K207" s="29"/>
      <c r="L207" s="29"/>
      <c r="M207" s="29"/>
      <c r="N207" s="29"/>
      <c r="O207" s="29"/>
      <c r="R207" s="107">
        <f t="shared" ref="R207:R212" si="271">A207</f>
        <v>2013</v>
      </c>
      <c r="S207" s="107">
        <f t="shared" ref="S207:S212" si="272">B207</f>
        <v>1</v>
      </c>
      <c r="T207" s="37">
        <f t="shared" ref="T207:T212" si="273">SUM(U207:Y207)</f>
        <v>14083</v>
      </c>
      <c r="U207" s="37">
        <f>[3]SEB!Q462</f>
        <v>12066</v>
      </c>
      <c r="V207" s="37">
        <f>[3]SEB!R462</f>
        <v>1683</v>
      </c>
      <c r="W207" s="37">
        <f>[3]SEB!S462</f>
        <v>6</v>
      </c>
      <c r="X207" s="37">
        <f>[3]SEB!T462</f>
        <v>15</v>
      </c>
      <c r="Y207" s="37">
        <f>[3]SEB!U462</f>
        <v>313</v>
      </c>
      <c r="AA207" s="168">
        <f t="shared" ref="AA207:AA212" si="274">A207</f>
        <v>2013</v>
      </c>
      <c r="AB207" s="169">
        <f t="shared" ref="AB207:AB212" si="275">B207</f>
        <v>1</v>
      </c>
      <c r="AC207" s="124">
        <f t="shared" ref="AC207:AC212" si="276">SUM(AD207:AH207)</f>
        <v>1648776</v>
      </c>
      <c r="AD207" s="124">
        <f t="shared" ref="AD207:AD212" si="277">D207-U207</f>
        <v>1459162</v>
      </c>
      <c r="AE207" s="124">
        <f t="shared" ref="AE207:AE212" si="278">E207-V207</f>
        <v>162046</v>
      </c>
      <c r="AF207" s="124">
        <f t="shared" ref="AF207:AF212" si="279">F207-W207</f>
        <v>2351</v>
      </c>
      <c r="AG207" s="124">
        <f t="shared" ref="AG207:AG212" si="280">G207-X207</f>
        <v>1554</v>
      </c>
      <c r="AH207" s="124">
        <f t="shared" ref="AH207:AH212" si="281">H207-Y207</f>
        <v>23663</v>
      </c>
      <c r="AJ207" s="168">
        <f t="shared" si="268"/>
        <v>2013</v>
      </c>
      <c r="AK207" s="168">
        <f t="shared" si="269"/>
        <v>1</v>
      </c>
      <c r="AL207" s="138"/>
      <c r="AM207" s="138"/>
      <c r="AN207" s="138"/>
      <c r="AO207" s="138"/>
      <c r="AP207" s="138"/>
      <c r="AQ207" s="138"/>
      <c r="AR207" s="138"/>
      <c r="AS207" s="93"/>
      <c r="AT207" s="93"/>
      <c r="AX207" s="40"/>
      <c r="AY207" s="117">
        <v>2013</v>
      </c>
      <c r="AZ207" s="117">
        <v>1</v>
      </c>
      <c r="BA207" s="68">
        <f>SUM(D207:F207,H207)</f>
        <v>1661290</v>
      </c>
      <c r="BQ207" s="117">
        <v>2013</v>
      </c>
      <c r="BR207" s="117" t="str">
        <f t="shared" si="123"/>
        <v>Jan</v>
      </c>
      <c r="BS207" s="68">
        <f>D207</f>
        <v>1471228</v>
      </c>
      <c r="CI207" s="117">
        <v>2013</v>
      </c>
      <c r="CJ207" s="117">
        <v>1</v>
      </c>
      <c r="CK207" s="68">
        <f>I207</f>
        <v>58237</v>
      </c>
      <c r="DA207" s="117">
        <v>2013</v>
      </c>
      <c r="DB207" s="117">
        <v>1</v>
      </c>
      <c r="DC207" s="68">
        <f>[4]ssr!$I184</f>
        <v>17900</v>
      </c>
    </row>
    <row r="208" spans="1:107" s="30" customFormat="1">
      <c r="A208" s="117">
        <f t="shared" ref="A208:A263" si="282">A196+1</f>
        <v>2013</v>
      </c>
      <c r="B208" s="117">
        <f t="shared" si="197"/>
        <v>2</v>
      </c>
      <c r="C208" s="69">
        <f t="shared" ref="C208:C212" si="283">SUM(D208:H208)</f>
        <v>1666075</v>
      </c>
      <c r="D208" s="69">
        <f>[2]RC!$E246</f>
        <v>1473524</v>
      </c>
      <c r="E208" s="69">
        <f>[2]CC!$E246</f>
        <v>164582</v>
      </c>
      <c r="F208" s="69">
        <f>[2]IC!$E246</f>
        <v>2366</v>
      </c>
      <c r="G208" s="69">
        <f>[2]SHL!$E246</f>
        <v>1568</v>
      </c>
      <c r="H208" s="69">
        <f>[2]SPA!$E246</f>
        <v>24035</v>
      </c>
      <c r="I208" s="153">
        <f>[4]ssr!$D185</f>
        <v>61505</v>
      </c>
      <c r="J208" s="29"/>
      <c r="K208" s="29"/>
      <c r="L208" s="29"/>
      <c r="M208" s="29"/>
      <c r="N208" s="29"/>
      <c r="O208" s="29"/>
      <c r="R208" s="107">
        <f t="shared" si="271"/>
        <v>2013</v>
      </c>
      <c r="S208" s="107">
        <f t="shared" si="272"/>
        <v>2</v>
      </c>
      <c r="T208" s="37">
        <f t="shared" si="273"/>
        <v>14120</v>
      </c>
      <c r="U208" s="37">
        <f>[3]SEB!Q463</f>
        <v>12103</v>
      </c>
      <c r="V208" s="37">
        <f>[3]SEB!R463</f>
        <v>1685</v>
      </c>
      <c r="W208" s="37">
        <f>[3]SEB!S463</f>
        <v>6</v>
      </c>
      <c r="X208" s="37">
        <f>[3]SEB!T463</f>
        <v>15</v>
      </c>
      <c r="Y208" s="37">
        <f>[3]SEB!U463</f>
        <v>311</v>
      </c>
      <c r="AA208" s="168">
        <f t="shared" si="274"/>
        <v>2013</v>
      </c>
      <c r="AB208" s="169">
        <f t="shared" si="275"/>
        <v>2</v>
      </c>
      <c r="AC208" s="124">
        <f t="shared" si="276"/>
        <v>1651955</v>
      </c>
      <c r="AD208" s="124">
        <f t="shared" si="277"/>
        <v>1461421</v>
      </c>
      <c r="AE208" s="124">
        <f t="shared" si="278"/>
        <v>162897</v>
      </c>
      <c r="AF208" s="124">
        <f t="shared" si="279"/>
        <v>2360</v>
      </c>
      <c r="AG208" s="124">
        <f t="shared" si="280"/>
        <v>1553</v>
      </c>
      <c r="AH208" s="124">
        <f t="shared" si="281"/>
        <v>23724</v>
      </c>
      <c r="AJ208" s="168">
        <f t="shared" si="268"/>
        <v>2013</v>
      </c>
      <c r="AK208" s="168">
        <f t="shared" si="269"/>
        <v>2</v>
      </c>
      <c r="AL208" s="138"/>
      <c r="AM208" s="138"/>
      <c r="AN208" s="138"/>
      <c r="AO208" s="138"/>
      <c r="AP208" s="138"/>
      <c r="AQ208" s="138"/>
      <c r="AR208" s="138"/>
      <c r="AS208" s="93"/>
      <c r="AT208" s="93"/>
      <c r="AX208" s="40"/>
      <c r="AY208" s="117">
        <v>2013</v>
      </c>
      <c r="AZ208" s="117">
        <v>2</v>
      </c>
      <c r="BA208" s="68">
        <f t="shared" si="239"/>
        <v>1664507</v>
      </c>
      <c r="BQ208" s="117">
        <v>2013</v>
      </c>
      <c r="BR208" s="117" t="str">
        <f t="shared" ref="BR208:BR271" si="284">BR196</f>
        <v>Feb</v>
      </c>
      <c r="BS208" s="68">
        <f t="shared" si="240"/>
        <v>1473524</v>
      </c>
      <c r="CI208" s="117">
        <v>2013</v>
      </c>
      <c r="CJ208" s="117">
        <v>2</v>
      </c>
      <c r="CK208" s="68">
        <f t="shared" si="241"/>
        <v>61505</v>
      </c>
      <c r="DA208" s="117">
        <v>2013</v>
      </c>
      <c r="DB208" s="117">
        <v>2</v>
      </c>
      <c r="DC208" s="68">
        <f>[4]ssr!$I185</f>
        <v>11076</v>
      </c>
    </row>
    <row r="209" spans="1:107" s="30" customFormat="1">
      <c r="A209" s="117">
        <f t="shared" si="282"/>
        <v>2013</v>
      </c>
      <c r="B209" s="117">
        <f t="shared" si="197"/>
        <v>3</v>
      </c>
      <c r="C209" s="69">
        <f t="shared" si="283"/>
        <v>1669129</v>
      </c>
      <c r="D209" s="69">
        <f>[2]RC!$E247</f>
        <v>1476494</v>
      </c>
      <c r="E209" s="69">
        <f>[2]CC!$E247</f>
        <v>164648</v>
      </c>
      <c r="F209" s="69">
        <f>[2]IC!$E247</f>
        <v>2360</v>
      </c>
      <c r="G209" s="69">
        <f>[2]SHL!$E247</f>
        <v>1567</v>
      </c>
      <c r="H209" s="69">
        <f>[2]SPA!$E247</f>
        <v>24060</v>
      </c>
      <c r="I209" s="153">
        <f>[4]ssr!$D186</f>
        <v>57216</v>
      </c>
      <c r="J209" s="29"/>
      <c r="K209" s="29"/>
      <c r="L209" s="29"/>
      <c r="M209" s="29"/>
      <c r="N209" s="29"/>
      <c r="O209" s="29"/>
      <c r="R209" s="107">
        <f t="shared" si="271"/>
        <v>2013</v>
      </c>
      <c r="S209" s="107">
        <f t="shared" si="272"/>
        <v>3</v>
      </c>
      <c r="T209" s="37">
        <f t="shared" si="273"/>
        <v>14125</v>
      </c>
      <c r="U209" s="37">
        <f>[3]SEB!Q464</f>
        <v>12108</v>
      </c>
      <c r="V209" s="37">
        <f>[3]SEB!R464</f>
        <v>1685</v>
      </c>
      <c r="W209" s="37">
        <f>[3]SEB!S464</f>
        <v>6</v>
      </c>
      <c r="X209" s="37">
        <f>[3]SEB!T464</f>
        <v>15</v>
      </c>
      <c r="Y209" s="37">
        <f>[3]SEB!U464</f>
        <v>311</v>
      </c>
      <c r="AA209" s="168">
        <f t="shared" si="274"/>
        <v>2013</v>
      </c>
      <c r="AB209" s="169">
        <f t="shared" si="275"/>
        <v>3</v>
      </c>
      <c r="AC209" s="124">
        <f t="shared" si="276"/>
        <v>1655004</v>
      </c>
      <c r="AD209" s="124">
        <f t="shared" si="277"/>
        <v>1464386</v>
      </c>
      <c r="AE209" s="124">
        <f t="shared" si="278"/>
        <v>162963</v>
      </c>
      <c r="AF209" s="124">
        <f t="shared" si="279"/>
        <v>2354</v>
      </c>
      <c r="AG209" s="124">
        <f t="shared" si="280"/>
        <v>1552</v>
      </c>
      <c r="AH209" s="124">
        <f t="shared" si="281"/>
        <v>23749</v>
      </c>
      <c r="AJ209" s="168">
        <f t="shared" si="268"/>
        <v>2013</v>
      </c>
      <c r="AK209" s="168">
        <f t="shared" si="269"/>
        <v>3</v>
      </c>
      <c r="AL209" s="138"/>
      <c r="AM209" s="138"/>
      <c r="AN209" s="138"/>
      <c r="AO209" s="138"/>
      <c r="AP209" s="138"/>
      <c r="AQ209" s="138"/>
      <c r="AR209" s="138"/>
      <c r="AS209" s="93"/>
      <c r="AT209" s="93"/>
      <c r="AX209" s="40"/>
      <c r="AY209" s="117">
        <v>2013</v>
      </c>
      <c r="AZ209" s="117">
        <v>3</v>
      </c>
      <c r="BA209" s="68">
        <f t="shared" si="239"/>
        <v>1667562</v>
      </c>
      <c r="BQ209" s="117">
        <v>2013</v>
      </c>
      <c r="BR209" s="117" t="str">
        <f t="shared" si="284"/>
        <v>Mar</v>
      </c>
      <c r="BS209" s="68">
        <f t="shared" si="240"/>
        <v>1476494</v>
      </c>
      <c r="CI209" s="117">
        <v>2013</v>
      </c>
      <c r="CJ209" s="117">
        <v>3</v>
      </c>
      <c r="CK209" s="68">
        <f t="shared" si="241"/>
        <v>57216</v>
      </c>
      <c r="DA209" s="117">
        <v>2013</v>
      </c>
      <c r="DB209" s="117">
        <v>3</v>
      </c>
      <c r="DC209" s="68">
        <f>[4]ssr!$I186</f>
        <v>9370</v>
      </c>
    </row>
    <row r="210" spans="1:107" s="30" customFormat="1">
      <c r="A210" s="117">
        <f t="shared" si="282"/>
        <v>2013</v>
      </c>
      <c r="B210" s="117">
        <f t="shared" si="197"/>
        <v>4</v>
      </c>
      <c r="C210" s="69">
        <f t="shared" si="283"/>
        <v>1669711</v>
      </c>
      <c r="D210" s="69">
        <f>[2]RC!$E248</f>
        <v>1476983</v>
      </c>
      <c r="E210" s="69">
        <f>[2]CC!$E248</f>
        <v>164749</v>
      </c>
      <c r="F210" s="69">
        <f>[2]IC!$E248</f>
        <v>2368</v>
      </c>
      <c r="G210" s="69">
        <f>[2]SHL!$E248</f>
        <v>1569</v>
      </c>
      <c r="H210" s="69">
        <f>[2]SPA!$E248</f>
        <v>24042</v>
      </c>
      <c r="I210" s="153">
        <f>[4]ssr!$D187</f>
        <v>61364</v>
      </c>
      <c r="J210" s="29"/>
      <c r="K210" s="29"/>
      <c r="L210" s="29"/>
      <c r="M210" s="29"/>
      <c r="N210" s="29"/>
      <c r="O210" s="29"/>
      <c r="R210" s="107">
        <f t="shared" si="271"/>
        <v>2013</v>
      </c>
      <c r="S210" s="107">
        <f t="shared" si="272"/>
        <v>4</v>
      </c>
      <c r="T210" s="37">
        <f t="shared" si="273"/>
        <v>14160</v>
      </c>
      <c r="U210" s="37">
        <f>[3]SEB!Q465</f>
        <v>12148</v>
      </c>
      <c r="V210" s="37">
        <f>[3]SEB!R465</f>
        <v>1679</v>
      </c>
      <c r="W210" s="37">
        <f>[3]SEB!S465</f>
        <v>6</v>
      </c>
      <c r="X210" s="37">
        <f>[3]SEB!T465</f>
        <v>15</v>
      </c>
      <c r="Y210" s="37">
        <f>[3]SEB!U465</f>
        <v>312</v>
      </c>
      <c r="AA210" s="168">
        <f t="shared" si="274"/>
        <v>2013</v>
      </c>
      <c r="AB210" s="169">
        <f t="shared" si="275"/>
        <v>4</v>
      </c>
      <c r="AC210" s="124">
        <f t="shared" si="276"/>
        <v>1655551</v>
      </c>
      <c r="AD210" s="124">
        <f t="shared" si="277"/>
        <v>1464835</v>
      </c>
      <c r="AE210" s="124">
        <f t="shared" si="278"/>
        <v>163070</v>
      </c>
      <c r="AF210" s="124">
        <f t="shared" si="279"/>
        <v>2362</v>
      </c>
      <c r="AG210" s="124">
        <f t="shared" si="280"/>
        <v>1554</v>
      </c>
      <c r="AH210" s="124">
        <f t="shared" si="281"/>
        <v>23730</v>
      </c>
      <c r="AJ210" s="168">
        <f t="shared" si="268"/>
        <v>2013</v>
      </c>
      <c r="AK210" s="168">
        <f t="shared" si="269"/>
        <v>4</v>
      </c>
      <c r="AL210" s="138"/>
      <c r="AM210" s="138"/>
      <c r="AN210" s="138"/>
      <c r="AO210" s="138"/>
      <c r="AP210" s="138"/>
      <c r="AQ210" s="138"/>
      <c r="AR210" s="138"/>
      <c r="AS210" s="93"/>
      <c r="AT210" s="93"/>
      <c r="AX210" s="40"/>
      <c r="AY210" s="117">
        <v>2013</v>
      </c>
      <c r="AZ210" s="117">
        <v>4</v>
      </c>
      <c r="BA210" s="68">
        <f t="shared" si="239"/>
        <v>1668142</v>
      </c>
      <c r="BQ210" s="117">
        <v>2013</v>
      </c>
      <c r="BR210" s="117" t="str">
        <f t="shared" si="284"/>
        <v>Apr</v>
      </c>
      <c r="BS210" s="68">
        <f t="shared" si="240"/>
        <v>1476983</v>
      </c>
      <c r="CI210" s="117">
        <v>2013</v>
      </c>
      <c r="CJ210" s="117">
        <v>4</v>
      </c>
      <c r="CK210" s="68">
        <f t="shared" si="241"/>
        <v>61364</v>
      </c>
      <c r="DA210" s="117">
        <v>2013</v>
      </c>
      <c r="DB210" s="117">
        <v>4</v>
      </c>
      <c r="DC210" s="68">
        <f>[4]ssr!$I187</f>
        <v>11682</v>
      </c>
    </row>
    <row r="211" spans="1:107" s="30" customFormat="1">
      <c r="A211" s="117">
        <f t="shared" si="282"/>
        <v>2013</v>
      </c>
      <c r="B211" s="117">
        <f t="shared" si="197"/>
        <v>5</v>
      </c>
      <c r="C211" s="69">
        <f t="shared" si="283"/>
        <v>1678998</v>
      </c>
      <c r="D211" s="69">
        <f>[2]RC!$E249</f>
        <v>1485472</v>
      </c>
      <c r="E211" s="69">
        <f>[2]CC!$E249</f>
        <v>165504</v>
      </c>
      <c r="F211" s="69">
        <f>[2]IC!$E249</f>
        <v>2356</v>
      </c>
      <c r="G211" s="69">
        <f>[2]SHL!$E249</f>
        <v>1568</v>
      </c>
      <c r="H211" s="69">
        <f>[2]SPA!$E249</f>
        <v>24098</v>
      </c>
      <c r="I211" s="153">
        <f>[4]ssr!$D188</f>
        <v>64966</v>
      </c>
      <c r="J211" s="29"/>
      <c r="K211" s="29"/>
      <c r="L211" s="29"/>
      <c r="M211" s="29"/>
      <c r="N211" s="29"/>
      <c r="O211" s="29"/>
      <c r="R211" s="107">
        <f t="shared" si="271"/>
        <v>2013</v>
      </c>
      <c r="S211" s="107">
        <f t="shared" si="272"/>
        <v>5</v>
      </c>
      <c r="T211" s="37">
        <f t="shared" si="273"/>
        <v>14063</v>
      </c>
      <c r="U211" s="37">
        <f>[3]SEB!Q466</f>
        <v>12050</v>
      </c>
      <c r="V211" s="37">
        <f>[3]SEB!R466</f>
        <v>1681</v>
      </c>
      <c r="W211" s="37">
        <f>[3]SEB!S466</f>
        <v>6</v>
      </c>
      <c r="X211" s="37">
        <f>[3]SEB!T466</f>
        <v>15</v>
      </c>
      <c r="Y211" s="37">
        <f>[3]SEB!U466</f>
        <v>311</v>
      </c>
      <c r="AA211" s="168">
        <f t="shared" si="274"/>
        <v>2013</v>
      </c>
      <c r="AB211" s="169">
        <f t="shared" si="275"/>
        <v>5</v>
      </c>
      <c r="AC211" s="124">
        <f t="shared" si="276"/>
        <v>1664935</v>
      </c>
      <c r="AD211" s="124">
        <f t="shared" si="277"/>
        <v>1473422</v>
      </c>
      <c r="AE211" s="124">
        <f t="shared" si="278"/>
        <v>163823</v>
      </c>
      <c r="AF211" s="124">
        <f t="shared" si="279"/>
        <v>2350</v>
      </c>
      <c r="AG211" s="124">
        <f t="shared" si="280"/>
        <v>1553</v>
      </c>
      <c r="AH211" s="124">
        <f t="shared" si="281"/>
        <v>23787</v>
      </c>
      <c r="AJ211" s="168">
        <f t="shared" si="268"/>
        <v>2013</v>
      </c>
      <c r="AK211" s="168">
        <f t="shared" si="269"/>
        <v>5</v>
      </c>
      <c r="AL211" s="138"/>
      <c r="AM211" s="138"/>
      <c r="AN211" s="138"/>
      <c r="AO211" s="138"/>
      <c r="AP211" s="138"/>
      <c r="AQ211" s="138"/>
      <c r="AR211" s="138"/>
      <c r="AS211" s="93"/>
      <c r="AT211" s="93"/>
      <c r="AX211" s="40"/>
      <c r="AY211" s="117">
        <v>2013</v>
      </c>
      <c r="AZ211" s="117">
        <v>5</v>
      </c>
      <c r="BA211" s="68">
        <f t="shared" si="239"/>
        <v>1677430</v>
      </c>
      <c r="BQ211" s="117">
        <v>2013</v>
      </c>
      <c r="BR211" s="117" t="str">
        <f t="shared" si="284"/>
        <v>May</v>
      </c>
      <c r="BS211" s="68">
        <f t="shared" si="240"/>
        <v>1485472</v>
      </c>
      <c r="CI211" s="117">
        <v>2013</v>
      </c>
      <c r="CJ211" s="117">
        <v>5</v>
      </c>
      <c r="CK211" s="68">
        <f t="shared" si="241"/>
        <v>64966</v>
      </c>
      <c r="DA211" s="117">
        <v>2013</v>
      </c>
      <c r="DB211" s="117">
        <v>5</v>
      </c>
      <c r="DC211" s="68">
        <f>[4]ssr!$I188</f>
        <v>25670</v>
      </c>
    </row>
    <row r="212" spans="1:107" s="30" customFormat="1">
      <c r="A212" s="117">
        <f t="shared" si="282"/>
        <v>2013</v>
      </c>
      <c r="B212" s="117">
        <f t="shared" si="197"/>
        <v>6</v>
      </c>
      <c r="C212" s="69">
        <f t="shared" si="283"/>
        <v>1671812</v>
      </c>
      <c r="D212" s="69">
        <f>[2]RC!$E250</f>
        <v>1478777</v>
      </c>
      <c r="E212" s="69">
        <f>[2]CC!$E250</f>
        <v>165040</v>
      </c>
      <c r="F212" s="69">
        <f>[2]IC!$E250</f>
        <v>2347</v>
      </c>
      <c r="G212" s="69">
        <f>[2]SHL!$E250</f>
        <v>1563</v>
      </c>
      <c r="H212" s="69">
        <f>[2]SPA!$E250</f>
        <v>24085</v>
      </c>
      <c r="I212" s="153">
        <f>[4]ssr!$D189</f>
        <v>63172</v>
      </c>
      <c r="J212" s="29"/>
      <c r="K212" s="29"/>
      <c r="L212" s="29"/>
      <c r="M212" s="29"/>
      <c r="N212" s="29"/>
      <c r="O212" s="29"/>
      <c r="R212" s="107">
        <f t="shared" si="271"/>
        <v>2013</v>
      </c>
      <c r="S212" s="107">
        <f t="shared" si="272"/>
        <v>6</v>
      </c>
      <c r="T212" s="37">
        <f t="shared" si="273"/>
        <v>14063</v>
      </c>
      <c r="U212" s="37">
        <f>[3]SEB!Q467</f>
        <v>12042</v>
      </c>
      <c r="V212" s="37">
        <f>[3]SEB!R467</f>
        <v>1687</v>
      </c>
      <c r="W212" s="37">
        <f>[3]SEB!S467</f>
        <v>6</v>
      </c>
      <c r="X212" s="37">
        <f>[3]SEB!T467</f>
        <v>15</v>
      </c>
      <c r="Y212" s="37">
        <f>[3]SEB!U467</f>
        <v>313</v>
      </c>
      <c r="AA212" s="168">
        <f t="shared" si="274"/>
        <v>2013</v>
      </c>
      <c r="AB212" s="169">
        <f t="shared" si="275"/>
        <v>6</v>
      </c>
      <c r="AC212" s="124">
        <f t="shared" si="276"/>
        <v>1657749</v>
      </c>
      <c r="AD212" s="124">
        <f t="shared" si="277"/>
        <v>1466735</v>
      </c>
      <c r="AE212" s="124">
        <f t="shared" si="278"/>
        <v>163353</v>
      </c>
      <c r="AF212" s="124">
        <f t="shared" si="279"/>
        <v>2341</v>
      </c>
      <c r="AG212" s="124">
        <f t="shared" si="280"/>
        <v>1548</v>
      </c>
      <c r="AH212" s="124">
        <f t="shared" si="281"/>
        <v>23772</v>
      </c>
      <c r="AJ212" s="168">
        <f t="shared" si="268"/>
        <v>2013</v>
      </c>
      <c r="AK212" s="168">
        <f t="shared" si="269"/>
        <v>6</v>
      </c>
      <c r="AL212" s="138"/>
      <c r="AM212" s="138"/>
      <c r="AN212" s="138"/>
      <c r="AO212" s="138"/>
      <c r="AP212" s="138"/>
      <c r="AQ212" s="138"/>
      <c r="AR212" s="138">
        <f t="shared" ref="AR212:AR271" si="285">I212-I200</f>
        <v>1827</v>
      </c>
      <c r="AS212" s="93"/>
      <c r="AT212" s="93"/>
      <c r="AX212" s="40"/>
      <c r="AY212" s="117">
        <v>2013</v>
      </c>
      <c r="AZ212" s="117">
        <v>6</v>
      </c>
      <c r="BA212" s="68">
        <f t="shared" si="239"/>
        <v>1670249</v>
      </c>
      <c r="BQ212" s="117">
        <v>2013</v>
      </c>
      <c r="BR212" s="117" t="str">
        <f t="shared" si="284"/>
        <v>Jun</v>
      </c>
      <c r="BS212" s="68">
        <f t="shared" si="240"/>
        <v>1478777</v>
      </c>
      <c r="CI212" s="117">
        <v>2013</v>
      </c>
      <c r="CJ212" s="117">
        <v>6</v>
      </c>
      <c r="CK212" s="68">
        <f t="shared" si="241"/>
        <v>63172</v>
      </c>
      <c r="DA212" s="117">
        <v>2013</v>
      </c>
      <c r="DB212" s="117">
        <v>6</v>
      </c>
      <c r="DC212" s="68">
        <f>[4]ssr!$I189</f>
        <v>35479</v>
      </c>
    </row>
    <row r="213" spans="1:107" s="30" customFormat="1">
      <c r="A213" s="117">
        <f t="shared" si="282"/>
        <v>2013</v>
      </c>
      <c r="B213" s="117">
        <f t="shared" si="197"/>
        <v>7</v>
      </c>
      <c r="C213" s="69">
        <f t="shared" ref="C213:C214" si="286">SUM(D213:H213)</f>
        <v>1671227</v>
      </c>
      <c r="D213" s="69">
        <f>[2]RC!$E251</f>
        <v>1478112</v>
      </c>
      <c r="E213" s="69">
        <f>[2]CC!$E251</f>
        <v>165197</v>
      </c>
      <c r="F213" s="69">
        <f>[2]IC!$E251</f>
        <v>2333</v>
      </c>
      <c r="G213" s="69">
        <f>[2]SHL!$E251</f>
        <v>1562</v>
      </c>
      <c r="H213" s="69">
        <f>[2]SPA!$E251</f>
        <v>24023</v>
      </c>
      <c r="I213" s="153">
        <f>[4]ssr!$D190</f>
        <v>61870</v>
      </c>
      <c r="J213" s="29"/>
      <c r="K213" s="29"/>
      <c r="L213" s="29"/>
      <c r="M213" s="29"/>
      <c r="N213" s="29"/>
      <c r="O213" s="29"/>
      <c r="R213" s="30">
        <f t="shared" ref="R213:R270" si="287">A213</f>
        <v>2013</v>
      </c>
      <c r="S213" s="30">
        <f t="shared" ref="S213:S258" si="288">B213</f>
        <v>7</v>
      </c>
      <c r="T213" s="31">
        <f t="shared" ref="T213:T258" si="289">SUM(U213:Y213)</f>
        <v>14011.527293302073</v>
      </c>
      <c r="U213" s="31">
        <f>[5]Forecast!C190</f>
        <v>11997</v>
      </c>
      <c r="V213" s="31">
        <f>[5]Forecast!D190</f>
        <v>1680.5272933020738</v>
      </c>
      <c r="W213" s="31">
        <f>[5]Forecast!E190</f>
        <v>6</v>
      </c>
      <c r="X213" s="31">
        <f>[5]Forecast!F190</f>
        <v>15</v>
      </c>
      <c r="Y213" s="31">
        <f>[5]Forecast!G190</f>
        <v>313</v>
      </c>
      <c r="AA213" s="32">
        <f t="shared" ref="AA213:AA270" si="290">A213</f>
        <v>2013</v>
      </c>
      <c r="AB213" s="33">
        <f t="shared" ref="AB213:AB258" si="291">B213</f>
        <v>7</v>
      </c>
      <c r="AC213" s="31">
        <f t="shared" ref="AC213:AC259" si="292">SUM(AD213:AH213)</f>
        <v>1657215.4727066979</v>
      </c>
      <c r="AD213" s="52">
        <f t="shared" ref="AD213:AD259" si="293">D213-U213</f>
        <v>1466115</v>
      </c>
      <c r="AE213" s="52">
        <f t="shared" ref="AE213:AE274" si="294">E213-V213</f>
        <v>163516.47270669794</v>
      </c>
      <c r="AF213" s="52">
        <f t="shared" ref="AF213:AF274" si="295">F213-W213</f>
        <v>2327</v>
      </c>
      <c r="AG213" s="52">
        <f t="shared" ref="AG213:AG274" si="296">G213-X213</f>
        <v>1547</v>
      </c>
      <c r="AH213" s="52">
        <f t="shared" ref="AH213:AH274" si="297">H213-Y213</f>
        <v>23710</v>
      </c>
      <c r="AJ213" s="32">
        <f t="shared" ref="AJ213:AJ271" si="298">A213</f>
        <v>2013</v>
      </c>
      <c r="AK213" s="32">
        <f t="shared" ref="AK213:AK271" si="299">B213</f>
        <v>7</v>
      </c>
      <c r="AL213" s="137">
        <f t="shared" ref="AL213:AL271" si="300">C213-C201</f>
        <v>14739</v>
      </c>
      <c r="AM213" s="137">
        <f t="shared" ref="AM213:AM271" si="301">D213-D201</f>
        <v>13121</v>
      </c>
      <c r="AN213" s="137">
        <f t="shared" ref="AN213:AN271" si="302">E213-E201</f>
        <v>1530</v>
      </c>
      <c r="AO213" s="137">
        <f t="shared" ref="AO213:AO271" si="303">F213-F201</f>
        <v>-18</v>
      </c>
      <c r="AP213" s="137">
        <f t="shared" ref="AP213:AP271" si="304">G213-G201</f>
        <v>17</v>
      </c>
      <c r="AQ213" s="137">
        <f t="shared" ref="AQ213:AQ271" si="305">H213-H201</f>
        <v>89</v>
      </c>
      <c r="AR213" s="137">
        <f t="shared" si="285"/>
        <v>2099</v>
      </c>
      <c r="AS213" s="93"/>
      <c r="AT213" s="93"/>
      <c r="AX213" s="40"/>
      <c r="AY213" s="117">
        <v>2013</v>
      </c>
      <c r="AZ213" s="117">
        <v>7</v>
      </c>
      <c r="BA213" s="68">
        <f t="shared" si="239"/>
        <v>1669665</v>
      </c>
      <c r="BQ213" s="65">
        <v>2013</v>
      </c>
      <c r="BR213" s="65" t="str">
        <f t="shared" si="284"/>
        <v>Jul</v>
      </c>
      <c r="BS213" s="68">
        <f t="shared" si="240"/>
        <v>1478112</v>
      </c>
      <c r="CI213" s="117">
        <v>2013</v>
      </c>
      <c r="CJ213" s="117">
        <v>7</v>
      </c>
      <c r="CK213" s="68">
        <f t="shared" si="241"/>
        <v>61870</v>
      </c>
      <c r="DA213" s="65">
        <v>2013</v>
      </c>
      <c r="DB213" s="65">
        <v>7</v>
      </c>
      <c r="DC213" s="68">
        <f>[4]ssr!$I190</f>
        <v>34678</v>
      </c>
    </row>
    <row r="214" spans="1:107" s="30" customFormat="1">
      <c r="A214" s="117">
        <f t="shared" si="282"/>
        <v>2013</v>
      </c>
      <c r="B214" s="117">
        <f t="shared" si="197"/>
        <v>8</v>
      </c>
      <c r="C214" s="69">
        <f t="shared" si="286"/>
        <v>1672964</v>
      </c>
      <c r="D214" s="69">
        <f>[2]RC!$E252</f>
        <v>1479289</v>
      </c>
      <c r="E214" s="69">
        <f>[2]CC!$E252</f>
        <v>165661</v>
      </c>
      <c r="F214" s="69">
        <f>[2]IC!$E252</f>
        <v>2334</v>
      </c>
      <c r="G214" s="69">
        <f>[2]SHL!$E252</f>
        <v>1561</v>
      </c>
      <c r="H214" s="69">
        <f>[2]SPA!$E252</f>
        <v>24119</v>
      </c>
      <c r="I214" s="153">
        <f>[4]ssr!$D191</f>
        <v>56987</v>
      </c>
      <c r="J214" s="29"/>
      <c r="K214" s="29"/>
      <c r="L214" s="29"/>
      <c r="M214" s="29"/>
      <c r="N214" s="29"/>
      <c r="O214" s="29"/>
      <c r="R214" s="30">
        <f t="shared" si="287"/>
        <v>2013</v>
      </c>
      <c r="S214" s="30">
        <f t="shared" si="288"/>
        <v>8</v>
      </c>
      <c r="T214" s="31">
        <f t="shared" si="289"/>
        <v>13992.620858942297</v>
      </c>
      <c r="U214" s="31">
        <f>[5]Forecast!C191</f>
        <v>11980</v>
      </c>
      <c r="V214" s="31">
        <f>[5]Forecast!D191</f>
        <v>1678.6208589422972</v>
      </c>
      <c r="W214" s="31">
        <f>[5]Forecast!E191</f>
        <v>6</v>
      </c>
      <c r="X214" s="31">
        <f>[5]Forecast!F191</f>
        <v>15</v>
      </c>
      <c r="Y214" s="31">
        <f>[5]Forecast!G191</f>
        <v>313</v>
      </c>
      <c r="AA214" s="32">
        <f t="shared" si="290"/>
        <v>2013</v>
      </c>
      <c r="AB214" s="33">
        <f t="shared" si="291"/>
        <v>8</v>
      </c>
      <c r="AC214" s="31">
        <f t="shared" si="292"/>
        <v>1658971.3791410576</v>
      </c>
      <c r="AD214" s="52">
        <f t="shared" si="293"/>
        <v>1467309</v>
      </c>
      <c r="AE214" s="52">
        <f t="shared" si="294"/>
        <v>163982.3791410577</v>
      </c>
      <c r="AF214" s="52">
        <f t="shared" si="295"/>
        <v>2328</v>
      </c>
      <c r="AG214" s="52">
        <f t="shared" si="296"/>
        <v>1546</v>
      </c>
      <c r="AH214" s="52">
        <f t="shared" si="297"/>
        <v>23806</v>
      </c>
      <c r="AJ214" s="32">
        <f t="shared" si="298"/>
        <v>2013</v>
      </c>
      <c r="AK214" s="32">
        <f t="shared" si="299"/>
        <v>8</v>
      </c>
      <c r="AL214" s="137">
        <f t="shared" si="300"/>
        <v>16271</v>
      </c>
      <c r="AM214" s="137">
        <f t="shared" si="301"/>
        <v>14464</v>
      </c>
      <c r="AN214" s="137">
        <f t="shared" si="302"/>
        <v>1805</v>
      </c>
      <c r="AO214" s="137">
        <f t="shared" si="303"/>
        <v>-21</v>
      </c>
      <c r="AP214" s="137">
        <f t="shared" si="304"/>
        <v>-23</v>
      </c>
      <c r="AQ214" s="137">
        <f t="shared" si="305"/>
        <v>46</v>
      </c>
      <c r="AR214" s="137">
        <f t="shared" si="285"/>
        <v>-9869</v>
      </c>
      <c r="AS214" s="93"/>
      <c r="AT214" s="93"/>
      <c r="AX214" s="40"/>
      <c r="AY214" s="117">
        <v>2013</v>
      </c>
      <c r="AZ214" s="117">
        <v>8</v>
      </c>
      <c r="BA214" s="68">
        <f t="shared" si="239"/>
        <v>1671403</v>
      </c>
      <c r="BQ214" s="65">
        <v>2013</v>
      </c>
      <c r="BR214" s="65" t="str">
        <f t="shared" si="284"/>
        <v>Aug</v>
      </c>
      <c r="BS214" s="68">
        <f t="shared" si="240"/>
        <v>1479289</v>
      </c>
      <c r="CI214" s="117">
        <v>2013</v>
      </c>
      <c r="CJ214" s="117">
        <v>8</v>
      </c>
      <c r="CK214" s="68">
        <f t="shared" si="241"/>
        <v>56987</v>
      </c>
      <c r="DA214" s="65">
        <v>2013</v>
      </c>
      <c r="DB214" s="65">
        <v>8</v>
      </c>
      <c r="DC214" s="68">
        <f>[4]ssr!$I191</f>
        <v>34313</v>
      </c>
    </row>
    <row r="215" spans="1:107" s="30" customFormat="1">
      <c r="A215" s="65">
        <f t="shared" si="282"/>
        <v>2013</v>
      </c>
      <c r="B215" s="65">
        <f t="shared" si="197"/>
        <v>9</v>
      </c>
      <c r="C215" s="27">
        <f t="shared" ref="C215:C259" si="306">SUM(D215:H215)</f>
        <v>1675908.78924866</v>
      </c>
      <c r="D215" s="80">
        <f>[6]Err!$D130</f>
        <v>1482273.78924866</v>
      </c>
      <c r="E215" s="80">
        <f>ROUND([7]Err!$D130,0)+500</f>
        <v>165567</v>
      </c>
      <c r="F215" s="80">
        <f>ROUND([8]Err!$D118,0)</f>
        <v>2341</v>
      </c>
      <c r="G215" s="80">
        <f>ROUND([9]Err!$D118,0)</f>
        <v>1560</v>
      </c>
      <c r="H215" s="80">
        <f>ROUND([10]Err!$D130,0)</f>
        <v>24167</v>
      </c>
      <c r="I215" s="155">
        <f>D215*0.042</f>
        <v>62255.49914844372</v>
      </c>
      <c r="J215" s="29"/>
      <c r="K215" s="29"/>
      <c r="L215" s="29"/>
      <c r="M215" s="29"/>
      <c r="N215" s="29"/>
      <c r="O215" s="29"/>
      <c r="R215" s="30">
        <f t="shared" si="287"/>
        <v>2013</v>
      </c>
      <c r="S215" s="30">
        <f t="shared" si="288"/>
        <v>9</v>
      </c>
      <c r="T215" s="31">
        <f t="shared" si="289"/>
        <v>13975.094533228119</v>
      </c>
      <c r="U215" s="31">
        <f>[5]Forecast!C192</f>
        <v>11963</v>
      </c>
      <c r="V215" s="31">
        <f>[5]Forecast!D192</f>
        <v>1678.0945332281196</v>
      </c>
      <c r="W215" s="31">
        <f>[5]Forecast!E192</f>
        <v>6</v>
      </c>
      <c r="X215" s="31">
        <f>[5]Forecast!F192</f>
        <v>15</v>
      </c>
      <c r="Y215" s="31">
        <f>[5]Forecast!G192</f>
        <v>313</v>
      </c>
      <c r="AA215" s="32">
        <f t="shared" si="290"/>
        <v>2013</v>
      </c>
      <c r="AB215" s="33">
        <f t="shared" si="291"/>
        <v>9</v>
      </c>
      <c r="AC215" s="31">
        <f t="shared" si="292"/>
        <v>1661933.6947154319</v>
      </c>
      <c r="AD215" s="52">
        <f t="shared" si="293"/>
        <v>1470310.78924866</v>
      </c>
      <c r="AE215" s="52">
        <f t="shared" si="294"/>
        <v>163888.90546677189</v>
      </c>
      <c r="AF215" s="52">
        <f t="shared" si="295"/>
        <v>2335</v>
      </c>
      <c r="AG215" s="52">
        <f t="shared" si="296"/>
        <v>1545</v>
      </c>
      <c r="AH215" s="52">
        <f t="shared" si="297"/>
        <v>23854</v>
      </c>
      <c r="AJ215" s="32">
        <f t="shared" si="298"/>
        <v>2013</v>
      </c>
      <c r="AK215" s="32">
        <f t="shared" si="299"/>
        <v>9</v>
      </c>
      <c r="AL215" s="137">
        <f t="shared" si="300"/>
        <v>18787.789248659974</v>
      </c>
      <c r="AM215" s="137">
        <f t="shared" si="301"/>
        <v>17113.789248659974</v>
      </c>
      <c r="AN215" s="137">
        <f t="shared" si="302"/>
        <v>1533</v>
      </c>
      <c r="AO215" s="137">
        <f t="shared" si="303"/>
        <v>-28</v>
      </c>
      <c r="AP215" s="137">
        <f t="shared" si="304"/>
        <v>-23</v>
      </c>
      <c r="AQ215" s="137">
        <f t="shared" si="305"/>
        <v>192</v>
      </c>
      <c r="AR215" s="137">
        <f t="shared" si="285"/>
        <v>2815.4991484437196</v>
      </c>
      <c r="AS215" s="93"/>
      <c r="AT215" s="93"/>
      <c r="AX215" s="40"/>
      <c r="AY215" s="65">
        <v>2013</v>
      </c>
      <c r="AZ215" s="65">
        <v>9</v>
      </c>
      <c r="BA215" s="68">
        <f t="shared" si="239"/>
        <v>1674348.78924866</v>
      </c>
      <c r="BQ215" s="65">
        <v>2013</v>
      </c>
      <c r="BR215" s="65" t="str">
        <f t="shared" si="284"/>
        <v>Sep</v>
      </c>
      <c r="BS215" s="68">
        <f t="shared" si="240"/>
        <v>1482273.78924866</v>
      </c>
      <c r="CI215" s="65">
        <v>2013</v>
      </c>
      <c r="CJ215" s="65">
        <v>9</v>
      </c>
      <c r="CK215" s="68">
        <f t="shared" si="241"/>
        <v>62255.49914844372</v>
      </c>
      <c r="DA215" s="65">
        <v>2013</v>
      </c>
      <c r="DB215" s="65">
        <v>9</v>
      </c>
      <c r="DC215" s="68">
        <f>[4]ssr!$I192</f>
        <v>29976</v>
      </c>
    </row>
    <row r="216" spans="1:107" s="30" customFormat="1">
      <c r="A216" s="65">
        <f t="shared" si="282"/>
        <v>2013</v>
      </c>
      <c r="B216" s="65">
        <f t="shared" si="197"/>
        <v>10</v>
      </c>
      <c r="C216" s="27">
        <f t="shared" si="306"/>
        <v>1677424.0478194701</v>
      </c>
      <c r="D216" s="80">
        <f>[6]Err!$D131</f>
        <v>1483618.0478194701</v>
      </c>
      <c r="E216" s="80">
        <f>ROUND([7]Err!$D131,0)+500</f>
        <v>165701</v>
      </c>
      <c r="F216" s="80">
        <f>ROUND([8]Err!$D119,0)</f>
        <v>2339</v>
      </c>
      <c r="G216" s="80">
        <f>ROUND([9]Err!$D119,0)</f>
        <v>1559</v>
      </c>
      <c r="H216" s="53">
        <f>ROUND([10]Err!$D131,0)</f>
        <v>24207</v>
      </c>
      <c r="I216" s="155">
        <f t="shared" ref="I216:I279" si="307">D216*0.042</f>
        <v>62311.958008417743</v>
      </c>
      <c r="J216" s="29"/>
      <c r="K216" s="29"/>
      <c r="L216" s="29"/>
      <c r="M216" s="29"/>
      <c r="N216" s="29"/>
      <c r="O216" s="29"/>
      <c r="R216" s="30">
        <f t="shared" si="287"/>
        <v>2013</v>
      </c>
      <c r="S216" s="30">
        <f t="shared" si="288"/>
        <v>10</v>
      </c>
      <c r="T216" s="31">
        <f t="shared" si="289"/>
        <v>13975.710971021323</v>
      </c>
      <c r="U216" s="31">
        <f>[5]Forecast!C193</f>
        <v>11964</v>
      </c>
      <c r="V216" s="31">
        <f>[5]Forecast!D193</f>
        <v>1677.7109710213224</v>
      </c>
      <c r="W216" s="31">
        <f>[5]Forecast!E193</f>
        <v>6</v>
      </c>
      <c r="X216" s="31">
        <f>[5]Forecast!F193</f>
        <v>15</v>
      </c>
      <c r="Y216" s="31">
        <f>[5]Forecast!G193</f>
        <v>313</v>
      </c>
      <c r="AA216" s="32">
        <f t="shared" si="290"/>
        <v>2013</v>
      </c>
      <c r="AB216" s="33">
        <f t="shared" si="291"/>
        <v>10</v>
      </c>
      <c r="AC216" s="31">
        <f t="shared" si="292"/>
        <v>1663448.3368484487</v>
      </c>
      <c r="AD216" s="52">
        <f t="shared" si="293"/>
        <v>1471654.0478194701</v>
      </c>
      <c r="AE216" s="52">
        <f t="shared" si="294"/>
        <v>164023.28902897867</v>
      </c>
      <c r="AF216" s="52">
        <f t="shared" si="295"/>
        <v>2333</v>
      </c>
      <c r="AG216" s="52">
        <f t="shared" si="296"/>
        <v>1544</v>
      </c>
      <c r="AH216" s="52">
        <f t="shared" si="297"/>
        <v>23894</v>
      </c>
      <c r="AJ216" s="32">
        <f t="shared" si="298"/>
        <v>2013</v>
      </c>
      <c r="AK216" s="32">
        <f t="shared" si="299"/>
        <v>10</v>
      </c>
      <c r="AL216" s="137">
        <f t="shared" si="300"/>
        <v>20046.047819470055</v>
      </c>
      <c r="AM216" s="137">
        <f t="shared" si="301"/>
        <v>18337.047819470055</v>
      </c>
      <c r="AN216" s="137">
        <f t="shared" si="302"/>
        <v>1597</v>
      </c>
      <c r="AO216" s="137">
        <f t="shared" si="303"/>
        <v>-54</v>
      </c>
      <c r="AP216" s="137">
        <f t="shared" si="304"/>
        <v>-20</v>
      </c>
      <c r="AQ216" s="137">
        <f t="shared" si="305"/>
        <v>186</v>
      </c>
      <c r="AR216" s="137">
        <f t="shared" si="285"/>
        <v>655.95800841774326</v>
      </c>
      <c r="AS216" s="93"/>
      <c r="AT216" s="93"/>
      <c r="AX216" s="40"/>
      <c r="AY216" s="65">
        <v>2013</v>
      </c>
      <c r="AZ216" s="65">
        <v>10</v>
      </c>
      <c r="BA216" s="68">
        <f t="shared" si="239"/>
        <v>1675865.0478194701</v>
      </c>
      <c r="BQ216" s="65">
        <v>2013</v>
      </c>
      <c r="BR216" s="65" t="str">
        <f t="shared" si="284"/>
        <v>Oct</v>
      </c>
      <c r="BS216" s="68">
        <f t="shared" si="240"/>
        <v>1483618.0478194701</v>
      </c>
      <c r="CI216" s="65">
        <v>2013</v>
      </c>
      <c r="CJ216" s="65">
        <v>10</v>
      </c>
      <c r="CK216" s="68">
        <f t="shared" si="241"/>
        <v>62311.958008417743</v>
      </c>
      <c r="DA216" s="65">
        <v>2013</v>
      </c>
      <c r="DB216" s="65">
        <v>10</v>
      </c>
      <c r="DC216" s="68">
        <f>[4]ssr!$I193</f>
        <v>33854</v>
      </c>
    </row>
    <row r="217" spans="1:107" s="30" customFormat="1">
      <c r="A217" s="65">
        <f t="shared" si="282"/>
        <v>2013</v>
      </c>
      <c r="B217" s="65">
        <f t="shared" si="197"/>
        <v>11</v>
      </c>
      <c r="C217" s="27">
        <f t="shared" si="306"/>
        <v>1679016.6999864201</v>
      </c>
      <c r="D217" s="80">
        <f>[6]Err!$D132</f>
        <v>1485020.6999864201</v>
      </c>
      <c r="E217" s="80">
        <f>ROUND([7]Err!$D132,0)+500</f>
        <v>165842</v>
      </c>
      <c r="F217" s="80">
        <f>ROUND([8]Err!$D120,0)</f>
        <v>2337</v>
      </c>
      <c r="G217" s="80">
        <f>ROUND([9]Err!$D120,0)</f>
        <v>1558</v>
      </c>
      <c r="H217" s="53">
        <f>ROUND([10]Err!$D132,0)</f>
        <v>24259</v>
      </c>
      <c r="I217" s="155">
        <f t="shared" si="307"/>
        <v>62370.869399429648</v>
      </c>
      <c r="J217" s="29"/>
      <c r="K217" s="29"/>
      <c r="L217" s="29"/>
      <c r="M217" s="29"/>
      <c r="N217" s="29"/>
      <c r="O217" s="29"/>
      <c r="R217" s="30">
        <f t="shared" si="287"/>
        <v>2013</v>
      </c>
      <c r="S217" s="30">
        <f t="shared" si="288"/>
        <v>11</v>
      </c>
      <c r="T217" s="31">
        <f t="shared" si="289"/>
        <v>13997.764404116047</v>
      </c>
      <c r="U217" s="31">
        <f>[5]Forecast!C194</f>
        <v>11989</v>
      </c>
      <c r="V217" s="31">
        <f>[5]Forecast!D194</f>
        <v>1674.7644041160477</v>
      </c>
      <c r="W217" s="31">
        <f>[5]Forecast!E194</f>
        <v>6</v>
      </c>
      <c r="X217" s="31">
        <f>[5]Forecast!F194</f>
        <v>15</v>
      </c>
      <c r="Y217" s="31">
        <f>[5]Forecast!G194</f>
        <v>313</v>
      </c>
      <c r="AA217" s="32">
        <f t="shared" si="290"/>
        <v>2013</v>
      </c>
      <c r="AB217" s="33">
        <f t="shared" si="291"/>
        <v>11</v>
      </c>
      <c r="AC217" s="31">
        <f t="shared" si="292"/>
        <v>1665018.9355823041</v>
      </c>
      <c r="AD217" s="52">
        <f t="shared" si="293"/>
        <v>1473031.6999864201</v>
      </c>
      <c r="AE217" s="52">
        <f t="shared" si="294"/>
        <v>164167.23559588395</v>
      </c>
      <c r="AF217" s="52">
        <f t="shared" si="295"/>
        <v>2331</v>
      </c>
      <c r="AG217" s="52">
        <f t="shared" si="296"/>
        <v>1543</v>
      </c>
      <c r="AH217" s="52">
        <f t="shared" si="297"/>
        <v>23946</v>
      </c>
      <c r="AJ217" s="32">
        <f t="shared" si="298"/>
        <v>2013</v>
      </c>
      <c r="AK217" s="32">
        <f t="shared" si="299"/>
        <v>11</v>
      </c>
      <c r="AL217" s="137">
        <f t="shared" si="300"/>
        <v>19479.699986420106</v>
      </c>
      <c r="AM217" s="137">
        <f t="shared" si="301"/>
        <v>18002.699986420106</v>
      </c>
      <c r="AN217" s="137">
        <f t="shared" si="302"/>
        <v>1416</v>
      </c>
      <c r="AO217" s="137">
        <f t="shared" si="303"/>
        <v>-26</v>
      </c>
      <c r="AP217" s="137">
        <f t="shared" si="304"/>
        <v>-17</v>
      </c>
      <c r="AQ217" s="137">
        <f t="shared" si="305"/>
        <v>104</v>
      </c>
      <c r="AR217" s="137">
        <f t="shared" si="285"/>
        <v>-7887.1306005703518</v>
      </c>
      <c r="AS217" s="93"/>
      <c r="AT217" s="93"/>
      <c r="AX217" s="40"/>
      <c r="AY217" s="65">
        <v>2013</v>
      </c>
      <c r="AZ217" s="65">
        <v>11</v>
      </c>
      <c r="BA217" s="68">
        <f t="shared" si="239"/>
        <v>1677458.6999864201</v>
      </c>
      <c r="BQ217" s="65">
        <v>2013</v>
      </c>
      <c r="BR217" s="65" t="str">
        <f t="shared" si="284"/>
        <v>Nov</v>
      </c>
      <c r="BS217" s="68">
        <f t="shared" si="240"/>
        <v>1485020.6999864201</v>
      </c>
      <c r="CI217" s="65">
        <v>2013</v>
      </c>
      <c r="CJ217" s="65">
        <v>11</v>
      </c>
      <c r="CK217" s="68">
        <f t="shared" si="241"/>
        <v>62370.869399429648</v>
      </c>
      <c r="DA217" s="65">
        <v>2013</v>
      </c>
      <c r="DB217" s="65">
        <v>11</v>
      </c>
      <c r="DC217" s="68">
        <f>[4]ssr!$I194</f>
        <v>29930</v>
      </c>
    </row>
    <row r="218" spans="1:107" s="30" customFormat="1">
      <c r="A218" s="133">
        <f>A206+1</f>
        <v>2013</v>
      </c>
      <c r="B218" s="133">
        <f>B206</f>
        <v>12</v>
      </c>
      <c r="C218" s="98">
        <f t="shared" si="306"/>
        <v>1680583.89265728</v>
      </c>
      <c r="D218" s="99">
        <f>[6]Err!$D133</f>
        <v>1486476.89265728</v>
      </c>
      <c r="E218" s="99">
        <f>ROUND([7]Err!$D133,0)+500</f>
        <v>165990</v>
      </c>
      <c r="F218" s="100">
        <f>ROUND([8]Err!$D121,0)</f>
        <v>2335</v>
      </c>
      <c r="G218" s="100">
        <f>ROUND([9]Err!$D121,0)</f>
        <v>1558</v>
      </c>
      <c r="H218" s="100">
        <f>ROUND([10]Err!$D133,0)</f>
        <v>24224</v>
      </c>
      <c r="I218" s="156">
        <f t="shared" si="307"/>
        <v>62432.029491605761</v>
      </c>
      <c r="J218" s="105">
        <f>AVERAGE(D207:D218)/AVERAGE(D195:D206)-1</f>
        <v>1.0667450455409844E-2</v>
      </c>
      <c r="K218" s="105">
        <f>AVERAGE(E207:E218)/AVERAGE(E195:E206)-1</f>
        <v>1.0252312070675451E-2</v>
      </c>
      <c r="L218" s="105">
        <f>AVERAGE(F207:F218)/AVERAGE(F195:F206)-1</f>
        <v>-9.8755886694312789E-3</v>
      </c>
      <c r="M218" s="105">
        <f>AVERAGE(G207:G218)/AVERAGE(G195:G206)-1</f>
        <v>1.7619734102194418E-3</v>
      </c>
      <c r="N218" s="105">
        <f>AVERAGE(H207:H218)/AVERAGE(H195:H206)-1</f>
        <v>7.1472834752579484E-3</v>
      </c>
      <c r="O218" s="29"/>
      <c r="R218" s="30">
        <f t="shared" si="287"/>
        <v>2013</v>
      </c>
      <c r="S218" s="30">
        <f t="shared" si="288"/>
        <v>12</v>
      </c>
      <c r="T218" s="31">
        <f t="shared" si="289"/>
        <v>14097.496343146257</v>
      </c>
      <c r="U218" s="31">
        <f>[5]Forecast!C195</f>
        <v>12092</v>
      </c>
      <c r="V218" s="31">
        <f>[5]Forecast!D195</f>
        <v>1671.496343146257</v>
      </c>
      <c r="W218" s="31">
        <f>[5]Forecast!E195</f>
        <v>6</v>
      </c>
      <c r="X218" s="31">
        <f>[5]Forecast!F195</f>
        <v>15</v>
      </c>
      <c r="Y218" s="31">
        <f>[5]Forecast!G195</f>
        <v>313</v>
      </c>
      <c r="AA218" s="32">
        <f t="shared" si="290"/>
        <v>2013</v>
      </c>
      <c r="AB218" s="33">
        <f t="shared" si="291"/>
        <v>12</v>
      </c>
      <c r="AC218" s="31">
        <f t="shared" si="292"/>
        <v>1666486.3963141337</v>
      </c>
      <c r="AD218" s="52">
        <f t="shared" si="293"/>
        <v>1474384.89265728</v>
      </c>
      <c r="AE218" s="52">
        <f t="shared" si="294"/>
        <v>164318.50365685375</v>
      </c>
      <c r="AF218" s="52">
        <f t="shared" si="295"/>
        <v>2329</v>
      </c>
      <c r="AG218" s="52">
        <f t="shared" si="296"/>
        <v>1543</v>
      </c>
      <c r="AH218" s="52">
        <f t="shared" si="297"/>
        <v>23911</v>
      </c>
      <c r="AJ218" s="32">
        <f t="shared" si="298"/>
        <v>2013</v>
      </c>
      <c r="AK218" s="32">
        <f t="shared" si="299"/>
        <v>12</v>
      </c>
      <c r="AL218" s="137">
        <f t="shared" ref="AL218:AR219" si="308">C218-C206</f>
        <v>19170.892657279968</v>
      </c>
      <c r="AM218" s="137">
        <f t="shared" si="308"/>
        <v>17069.892657279968</v>
      </c>
      <c r="AN218" s="137">
        <f t="shared" si="308"/>
        <v>1883</v>
      </c>
      <c r="AO218" s="137">
        <f t="shared" si="308"/>
        <v>-6</v>
      </c>
      <c r="AP218" s="137">
        <f t="shared" si="308"/>
        <v>-15</v>
      </c>
      <c r="AQ218" s="137">
        <f t="shared" si="308"/>
        <v>239</v>
      </c>
      <c r="AR218" s="137">
        <f t="shared" si="308"/>
        <v>300.029491605761</v>
      </c>
      <c r="AS218" s="93"/>
      <c r="AT218" s="93"/>
      <c r="AX218" s="40"/>
      <c r="AY218" s="65">
        <v>2013</v>
      </c>
      <c r="AZ218" s="65">
        <v>12</v>
      </c>
      <c r="BA218" s="68">
        <f t="shared" si="239"/>
        <v>1679025.89265728</v>
      </c>
      <c r="BQ218" s="65">
        <v>2013</v>
      </c>
      <c r="BR218" s="65" t="str">
        <f t="shared" si="284"/>
        <v>Dec</v>
      </c>
      <c r="BS218" s="68">
        <f t="shared" si="240"/>
        <v>1486476.89265728</v>
      </c>
      <c r="CI218" s="65">
        <v>2013</v>
      </c>
      <c r="CJ218" s="65">
        <v>12</v>
      </c>
      <c r="CK218" s="68">
        <f t="shared" si="241"/>
        <v>62432.029491605761</v>
      </c>
      <c r="DA218" s="65">
        <v>2013</v>
      </c>
      <c r="DB218" s="65">
        <v>12</v>
      </c>
      <c r="DC218" s="68">
        <f>[4]ssr!$I195</f>
        <v>22645</v>
      </c>
    </row>
    <row r="219" spans="1:107" s="30" customFormat="1">
      <c r="A219" s="65">
        <f>A207+1</f>
        <v>2014</v>
      </c>
      <c r="B219" s="65">
        <f>B207</f>
        <v>1</v>
      </c>
      <c r="C219" s="27">
        <f t="shared" si="306"/>
        <v>1682292.2770484199</v>
      </c>
      <c r="D219" s="80">
        <f>[6]Err!$D134</f>
        <v>1487979.2770484199</v>
      </c>
      <c r="E219" s="80">
        <f>ROUND([7]Err!$D134,0)+500</f>
        <v>166143</v>
      </c>
      <c r="F219" s="53">
        <f>ROUND([8]Err!$D122,0)</f>
        <v>2333</v>
      </c>
      <c r="G219" s="53">
        <f>ROUND([9]Err!$D122,0)</f>
        <v>1557</v>
      </c>
      <c r="H219" s="53">
        <f>ROUND([10]Err!$D134,0)</f>
        <v>24280</v>
      </c>
      <c r="I219" s="155">
        <f t="shared" si="307"/>
        <v>62495.129636033642</v>
      </c>
      <c r="J219" s="29"/>
      <c r="K219" s="29"/>
      <c r="L219" s="29"/>
      <c r="M219" s="29"/>
      <c r="N219" s="29"/>
      <c r="O219" s="29"/>
      <c r="R219" s="30">
        <f t="shared" si="287"/>
        <v>2014</v>
      </c>
      <c r="S219" s="30">
        <f t="shared" si="288"/>
        <v>1</v>
      </c>
      <c r="T219" s="31">
        <f t="shared" si="289"/>
        <v>14144.063423035557</v>
      </c>
      <c r="U219" s="31">
        <f>[5]Forecast!C196</f>
        <v>12131</v>
      </c>
      <c r="V219" s="31">
        <f>[5]Forecast!D196-10</f>
        <v>1679.0634230355563</v>
      </c>
      <c r="W219" s="31">
        <f>[5]Forecast!E196</f>
        <v>6</v>
      </c>
      <c r="X219" s="31">
        <f>[5]Forecast!F196</f>
        <v>15</v>
      </c>
      <c r="Y219" s="31">
        <f>[5]Forecast!G196</f>
        <v>313</v>
      </c>
      <c r="AA219" s="32">
        <f t="shared" si="290"/>
        <v>2014</v>
      </c>
      <c r="AB219" s="33">
        <f t="shared" si="291"/>
        <v>1</v>
      </c>
      <c r="AC219" s="31">
        <f t="shared" si="292"/>
        <v>1668148.2136253845</v>
      </c>
      <c r="AD219" s="52">
        <f t="shared" si="293"/>
        <v>1475848.2770484199</v>
      </c>
      <c r="AE219" s="52">
        <f t="shared" si="294"/>
        <v>164463.93657696445</v>
      </c>
      <c r="AF219" s="52">
        <f t="shared" si="295"/>
        <v>2327</v>
      </c>
      <c r="AG219" s="52">
        <f t="shared" si="296"/>
        <v>1542</v>
      </c>
      <c r="AH219" s="52">
        <f t="shared" si="297"/>
        <v>23967</v>
      </c>
      <c r="AJ219" s="32">
        <f t="shared" si="298"/>
        <v>2014</v>
      </c>
      <c r="AK219" s="32">
        <f t="shared" si="299"/>
        <v>1</v>
      </c>
      <c r="AL219" s="137">
        <f t="shared" si="308"/>
        <v>19433.277048419928</v>
      </c>
      <c r="AM219" s="137">
        <f t="shared" si="308"/>
        <v>16751.277048419928</v>
      </c>
      <c r="AN219" s="137">
        <f t="shared" si="308"/>
        <v>2414</v>
      </c>
      <c r="AO219" s="137">
        <f t="shared" si="308"/>
        <v>-24</v>
      </c>
      <c r="AP219" s="137">
        <f t="shared" si="308"/>
        <v>-12</v>
      </c>
      <c r="AQ219" s="137">
        <f t="shared" si="308"/>
        <v>304</v>
      </c>
      <c r="AR219" s="137">
        <f t="shared" si="308"/>
        <v>4258.1296360336419</v>
      </c>
      <c r="AS219" s="93"/>
      <c r="AT219" s="93"/>
      <c r="AX219" s="40"/>
      <c r="AY219" s="65">
        <v>2014</v>
      </c>
      <c r="AZ219" s="65">
        <v>1</v>
      </c>
      <c r="BA219" s="68">
        <f t="shared" si="239"/>
        <v>1680735.2770484199</v>
      </c>
      <c r="BQ219" s="65">
        <v>2014</v>
      </c>
      <c r="BR219" s="65" t="str">
        <f t="shared" si="284"/>
        <v>Jan</v>
      </c>
      <c r="BS219" s="68">
        <f t="shared" si="240"/>
        <v>1487979.2770484199</v>
      </c>
      <c r="CI219" s="65">
        <v>2014</v>
      </c>
      <c r="CJ219" s="65">
        <v>1</v>
      </c>
      <c r="CK219" s="68">
        <f t="shared" si="241"/>
        <v>62495.129636033642</v>
      </c>
      <c r="DA219" s="65">
        <v>2014</v>
      </c>
      <c r="DB219" s="65">
        <v>1</v>
      </c>
      <c r="DC219" s="68">
        <f>[4]ssr!$I196</f>
        <v>0</v>
      </c>
    </row>
    <row r="220" spans="1:107" s="30" customFormat="1">
      <c r="A220" s="65">
        <f t="shared" si="282"/>
        <v>2014</v>
      </c>
      <c r="B220" s="65">
        <f t="shared" si="197"/>
        <v>2</v>
      </c>
      <c r="C220" s="27">
        <f t="shared" si="306"/>
        <v>1684007.5950996799</v>
      </c>
      <c r="D220" s="80">
        <f>[6]Err!$D135</f>
        <v>1489519.5950996799</v>
      </c>
      <c r="E220" s="80">
        <f>ROUND([7]Err!$D135,0)+500</f>
        <v>166302</v>
      </c>
      <c r="F220" s="53">
        <f>ROUND([8]Err!$D123,0)</f>
        <v>2331</v>
      </c>
      <c r="G220" s="53">
        <f>ROUND([9]Err!$D123,0)</f>
        <v>1556</v>
      </c>
      <c r="H220" s="53">
        <f>ROUND([10]Err!$D135,0)</f>
        <v>24299</v>
      </c>
      <c r="I220" s="155">
        <f t="shared" si="307"/>
        <v>62559.822994186557</v>
      </c>
      <c r="J220" s="29"/>
      <c r="K220" s="29"/>
      <c r="L220" s="29"/>
      <c r="M220" s="29"/>
      <c r="N220" s="29"/>
      <c r="O220" s="29"/>
      <c r="R220" s="30">
        <f t="shared" si="287"/>
        <v>2014</v>
      </c>
      <c r="S220" s="30">
        <f t="shared" si="288"/>
        <v>2</v>
      </c>
      <c r="T220" s="31">
        <f t="shared" si="289"/>
        <v>14180.117782609303</v>
      </c>
      <c r="U220" s="31">
        <f>[5]Forecast!C197</f>
        <v>12159</v>
      </c>
      <c r="V220" s="31">
        <f>[5]Forecast!D197</f>
        <v>1687.1177826093024</v>
      </c>
      <c r="W220" s="31">
        <f>[5]Forecast!E197</f>
        <v>6</v>
      </c>
      <c r="X220" s="31">
        <f>[5]Forecast!F197</f>
        <v>15</v>
      </c>
      <c r="Y220" s="31">
        <f>[5]Forecast!G197</f>
        <v>313</v>
      </c>
      <c r="AA220" s="32">
        <f t="shared" si="290"/>
        <v>2014</v>
      </c>
      <c r="AB220" s="33">
        <f t="shared" si="291"/>
        <v>2</v>
      </c>
      <c r="AC220" s="31">
        <f t="shared" si="292"/>
        <v>1669827.4773170706</v>
      </c>
      <c r="AD220" s="52">
        <f t="shared" si="293"/>
        <v>1477360.5950996799</v>
      </c>
      <c r="AE220" s="52">
        <f t="shared" si="294"/>
        <v>164614.8822173907</v>
      </c>
      <c r="AF220" s="52">
        <f t="shared" si="295"/>
        <v>2325</v>
      </c>
      <c r="AG220" s="52">
        <f t="shared" si="296"/>
        <v>1541</v>
      </c>
      <c r="AH220" s="52">
        <f t="shared" si="297"/>
        <v>23986</v>
      </c>
      <c r="AJ220" s="32">
        <f t="shared" si="298"/>
        <v>2014</v>
      </c>
      <c r="AK220" s="32">
        <f t="shared" si="299"/>
        <v>2</v>
      </c>
      <c r="AL220" s="137">
        <f t="shared" si="300"/>
        <v>17932.595099679893</v>
      </c>
      <c r="AM220" s="137">
        <f t="shared" si="301"/>
        <v>15995.595099679893</v>
      </c>
      <c r="AN220" s="137">
        <f t="shared" si="302"/>
        <v>1720</v>
      </c>
      <c r="AO220" s="137">
        <f t="shared" si="303"/>
        <v>-35</v>
      </c>
      <c r="AP220" s="137">
        <f t="shared" si="304"/>
        <v>-12</v>
      </c>
      <c r="AQ220" s="137">
        <f t="shared" si="305"/>
        <v>264</v>
      </c>
      <c r="AR220" s="137">
        <f t="shared" si="285"/>
        <v>1054.8229941865575</v>
      </c>
      <c r="AS220" s="93"/>
      <c r="AT220" s="93"/>
      <c r="AX220" s="40"/>
      <c r="AY220" s="65">
        <v>2014</v>
      </c>
      <c r="AZ220" s="65">
        <v>2</v>
      </c>
      <c r="BA220" s="68">
        <f t="shared" si="239"/>
        <v>1682451.5950996799</v>
      </c>
      <c r="BQ220" s="65">
        <v>2014</v>
      </c>
      <c r="BR220" s="65" t="str">
        <f t="shared" si="284"/>
        <v>Feb</v>
      </c>
      <c r="BS220" s="68">
        <f t="shared" si="240"/>
        <v>1489519.5950996799</v>
      </c>
      <c r="CI220" s="65">
        <v>2014</v>
      </c>
      <c r="CJ220" s="65">
        <v>2</v>
      </c>
      <c r="CK220" s="68">
        <f t="shared" si="241"/>
        <v>62559.822994186557</v>
      </c>
      <c r="DA220" s="65">
        <v>2014</v>
      </c>
      <c r="DB220" s="65">
        <v>2</v>
      </c>
      <c r="DC220" s="68">
        <f>[4]ssr!$I197</f>
        <v>0</v>
      </c>
    </row>
    <row r="221" spans="1:107" s="30" customFormat="1">
      <c r="A221" s="65">
        <f t="shared" si="282"/>
        <v>2014</v>
      </c>
      <c r="B221" s="65">
        <f t="shared" si="197"/>
        <v>3</v>
      </c>
      <c r="C221" s="27">
        <f t="shared" si="306"/>
        <v>1685742.71659772</v>
      </c>
      <c r="D221" s="80">
        <f>[6]Err!$D136</f>
        <v>1491089.71659772</v>
      </c>
      <c r="E221" s="80">
        <f>ROUND([7]Err!$D136,0)+500</f>
        <v>166465</v>
      </c>
      <c r="F221" s="53">
        <f>ROUND([8]Err!$D124,0)</f>
        <v>2329</v>
      </c>
      <c r="G221" s="53">
        <f>ROUND([9]Err!$D124,0)</f>
        <v>1555</v>
      </c>
      <c r="H221" s="53">
        <f>ROUND([10]Err!$D136,0)</f>
        <v>24304</v>
      </c>
      <c r="I221" s="155">
        <f t="shared" si="307"/>
        <v>62625.768097104243</v>
      </c>
      <c r="J221" s="29"/>
      <c r="K221" s="29"/>
      <c r="L221" s="29"/>
      <c r="M221" s="29"/>
      <c r="N221" s="29"/>
      <c r="O221" s="29"/>
      <c r="P221" s="29"/>
      <c r="R221" s="30">
        <f t="shared" si="287"/>
        <v>2014</v>
      </c>
      <c r="S221" s="30">
        <f t="shared" si="288"/>
        <v>3</v>
      </c>
      <c r="T221" s="31">
        <f t="shared" si="289"/>
        <v>14208.086338777555</v>
      </c>
      <c r="U221" s="31">
        <f>[5]Forecast!C198</f>
        <v>12194</v>
      </c>
      <c r="V221" s="31">
        <f>[5]Forecast!D198-10</f>
        <v>1680.0863387775548</v>
      </c>
      <c r="W221" s="31">
        <f>[5]Forecast!E198</f>
        <v>6</v>
      </c>
      <c r="X221" s="31">
        <f>[5]Forecast!F198</f>
        <v>15</v>
      </c>
      <c r="Y221" s="31">
        <f>[5]Forecast!G198</f>
        <v>313</v>
      </c>
      <c r="AA221" s="32">
        <f t="shared" si="290"/>
        <v>2014</v>
      </c>
      <c r="AB221" s="33">
        <f t="shared" si="291"/>
        <v>3</v>
      </c>
      <c r="AC221" s="31">
        <f t="shared" si="292"/>
        <v>1671534.6302589425</v>
      </c>
      <c r="AD221" s="52">
        <f t="shared" si="293"/>
        <v>1478895.71659772</v>
      </c>
      <c r="AE221" s="52">
        <f t="shared" si="294"/>
        <v>164784.91366122244</v>
      </c>
      <c r="AF221" s="52">
        <f t="shared" si="295"/>
        <v>2323</v>
      </c>
      <c r="AG221" s="52">
        <f t="shared" si="296"/>
        <v>1540</v>
      </c>
      <c r="AH221" s="52">
        <f t="shared" si="297"/>
        <v>23991</v>
      </c>
      <c r="AJ221" s="32">
        <f t="shared" si="298"/>
        <v>2014</v>
      </c>
      <c r="AK221" s="32">
        <f t="shared" si="299"/>
        <v>3</v>
      </c>
      <c r="AL221" s="137">
        <f t="shared" si="300"/>
        <v>16613.716597720049</v>
      </c>
      <c r="AM221" s="137">
        <f t="shared" si="301"/>
        <v>14595.716597720049</v>
      </c>
      <c r="AN221" s="137">
        <f t="shared" si="302"/>
        <v>1817</v>
      </c>
      <c r="AO221" s="137">
        <f t="shared" si="303"/>
        <v>-31</v>
      </c>
      <c r="AP221" s="137">
        <f t="shared" si="304"/>
        <v>-12</v>
      </c>
      <c r="AQ221" s="137">
        <f t="shared" si="305"/>
        <v>244</v>
      </c>
      <c r="AR221" s="137">
        <f t="shared" si="285"/>
        <v>5409.7680971042428</v>
      </c>
      <c r="AS221" s="93"/>
      <c r="AT221" s="93"/>
      <c r="AX221" s="40"/>
      <c r="AY221" s="65">
        <v>2014</v>
      </c>
      <c r="AZ221" s="65">
        <v>3</v>
      </c>
      <c r="BA221" s="68">
        <f t="shared" si="239"/>
        <v>1684187.71659772</v>
      </c>
      <c r="BQ221" s="65">
        <v>2014</v>
      </c>
      <c r="BR221" s="65" t="str">
        <f t="shared" si="284"/>
        <v>Mar</v>
      </c>
      <c r="BS221" s="68">
        <f t="shared" si="240"/>
        <v>1491089.71659772</v>
      </c>
      <c r="CI221" s="65">
        <v>2014</v>
      </c>
      <c r="CJ221" s="65">
        <v>3</v>
      </c>
      <c r="CK221" s="68">
        <f t="shared" si="241"/>
        <v>62625.768097104243</v>
      </c>
      <c r="DA221" s="65">
        <v>2014</v>
      </c>
      <c r="DB221" s="65">
        <v>3</v>
      </c>
      <c r="DC221" s="68">
        <f>[4]ssr!$I198</f>
        <v>0</v>
      </c>
    </row>
    <row r="222" spans="1:107" s="30" customFormat="1">
      <c r="A222" s="65">
        <f t="shared" si="282"/>
        <v>2014</v>
      </c>
      <c r="B222" s="65">
        <f t="shared" si="197"/>
        <v>4</v>
      </c>
      <c r="C222" s="27">
        <f t="shared" si="306"/>
        <v>1687474.25777379</v>
      </c>
      <c r="D222" s="80">
        <f>[6]Err!$D137</f>
        <v>1492682.25777379</v>
      </c>
      <c r="E222" s="80">
        <f>ROUND([7]Err!$D137,0)+500</f>
        <v>166632</v>
      </c>
      <c r="F222" s="53">
        <f>ROUND([8]Err!$D125,0)</f>
        <v>2328</v>
      </c>
      <c r="G222" s="53">
        <f>ROUND([9]Err!$D125,0)</f>
        <v>1554</v>
      </c>
      <c r="H222" s="53">
        <f>ROUND([10]Err!$D137,0)</f>
        <v>24278</v>
      </c>
      <c r="I222" s="155">
        <f t="shared" si="307"/>
        <v>62692.654826499187</v>
      </c>
      <c r="J222" s="29"/>
      <c r="K222" s="29"/>
      <c r="L222" s="29"/>
      <c r="M222" s="29"/>
      <c r="N222" s="29"/>
      <c r="O222" s="29"/>
      <c r="P222" s="29"/>
      <c r="R222" s="30">
        <f t="shared" si="287"/>
        <v>2014</v>
      </c>
      <c r="S222" s="30">
        <f t="shared" si="288"/>
        <v>4</v>
      </c>
      <c r="T222" s="31">
        <f t="shared" si="289"/>
        <v>14121.522999389104</v>
      </c>
      <c r="U222" s="31">
        <f>[5]Forecast!C199</f>
        <v>12107</v>
      </c>
      <c r="V222" s="31">
        <f>[5]Forecast!D199-10</f>
        <v>1680.5229993891053</v>
      </c>
      <c r="W222" s="31">
        <f>[5]Forecast!E199</f>
        <v>6</v>
      </c>
      <c r="X222" s="31">
        <f>[5]Forecast!F199</f>
        <v>15</v>
      </c>
      <c r="Y222" s="31">
        <f>[5]Forecast!G199</f>
        <v>313</v>
      </c>
      <c r="AA222" s="32">
        <f t="shared" si="290"/>
        <v>2014</v>
      </c>
      <c r="AB222" s="33">
        <f t="shared" si="291"/>
        <v>4</v>
      </c>
      <c r="AC222" s="31">
        <f t="shared" si="292"/>
        <v>1673352.7347744009</v>
      </c>
      <c r="AD222" s="52">
        <f t="shared" si="293"/>
        <v>1480575.25777379</v>
      </c>
      <c r="AE222" s="52">
        <f t="shared" si="294"/>
        <v>164951.4770006109</v>
      </c>
      <c r="AF222" s="52">
        <f t="shared" si="295"/>
        <v>2322</v>
      </c>
      <c r="AG222" s="52">
        <f t="shared" si="296"/>
        <v>1539</v>
      </c>
      <c r="AH222" s="52">
        <f t="shared" si="297"/>
        <v>23965</v>
      </c>
      <c r="AJ222" s="32">
        <f t="shared" si="298"/>
        <v>2014</v>
      </c>
      <c r="AK222" s="32">
        <f t="shared" si="299"/>
        <v>4</v>
      </c>
      <c r="AL222" s="137">
        <f t="shared" si="300"/>
        <v>17763.257773790043</v>
      </c>
      <c r="AM222" s="137">
        <f t="shared" si="301"/>
        <v>15699.257773790043</v>
      </c>
      <c r="AN222" s="137">
        <f t="shared" si="302"/>
        <v>1883</v>
      </c>
      <c r="AO222" s="137">
        <f t="shared" si="303"/>
        <v>-40</v>
      </c>
      <c r="AP222" s="137">
        <f t="shared" si="304"/>
        <v>-15</v>
      </c>
      <c r="AQ222" s="137">
        <f t="shared" si="305"/>
        <v>236</v>
      </c>
      <c r="AR222" s="137">
        <f t="shared" si="285"/>
        <v>1328.654826499187</v>
      </c>
      <c r="AS222" s="93"/>
      <c r="AT222" s="93"/>
      <c r="AX222" s="40"/>
      <c r="AY222" s="65">
        <v>2014</v>
      </c>
      <c r="AZ222" s="65">
        <v>4</v>
      </c>
      <c r="BA222" s="68">
        <f t="shared" si="239"/>
        <v>1685920.25777379</v>
      </c>
      <c r="BQ222" s="65">
        <v>2014</v>
      </c>
      <c r="BR222" s="65" t="str">
        <f t="shared" si="284"/>
        <v>Apr</v>
      </c>
      <c r="BS222" s="68">
        <f t="shared" si="240"/>
        <v>1492682.25777379</v>
      </c>
      <c r="CI222" s="65">
        <v>2014</v>
      </c>
      <c r="CJ222" s="65">
        <v>4</v>
      </c>
      <c r="CK222" s="68">
        <f t="shared" si="241"/>
        <v>62692.654826499187</v>
      </c>
      <c r="DA222" s="65">
        <v>2014</v>
      </c>
      <c r="DB222" s="65">
        <v>4</v>
      </c>
      <c r="DC222" s="68">
        <f>[4]ssr!$I199</f>
        <v>0</v>
      </c>
    </row>
    <row r="223" spans="1:107" s="30" customFormat="1">
      <c r="A223" s="65">
        <f t="shared" si="282"/>
        <v>2014</v>
      </c>
      <c r="B223" s="65">
        <f t="shared" si="197"/>
        <v>5</v>
      </c>
      <c r="C223" s="27">
        <f t="shared" si="306"/>
        <v>1689297.8951314699</v>
      </c>
      <c r="D223" s="80">
        <f>[6]Err!$D138</f>
        <v>1494290.8951314699</v>
      </c>
      <c r="E223" s="80">
        <f>ROUND([7]Err!$D138,0)+500</f>
        <v>166801</v>
      </c>
      <c r="F223" s="53">
        <f>ROUND([8]Err!$D126,0)</f>
        <v>2326</v>
      </c>
      <c r="G223" s="53">
        <f>ROUND([9]Err!$D126,0)</f>
        <v>1553</v>
      </c>
      <c r="H223" s="53">
        <f>ROUND([10]Err!$D138,0)</f>
        <v>24327</v>
      </c>
      <c r="I223" s="155">
        <f t="shared" si="307"/>
        <v>62760.217595521739</v>
      </c>
      <c r="J223" s="29"/>
      <c r="K223" s="29"/>
      <c r="L223" s="29"/>
      <c r="M223" s="29"/>
      <c r="N223" s="29"/>
      <c r="O223" s="29"/>
      <c r="P223" s="29"/>
      <c r="R223" s="30">
        <f t="shared" si="287"/>
        <v>2014</v>
      </c>
      <c r="S223" s="30">
        <f t="shared" si="288"/>
        <v>5</v>
      </c>
      <c r="T223" s="31">
        <f t="shared" si="289"/>
        <v>14063.949832832681</v>
      </c>
      <c r="U223" s="31">
        <f>[5]Forecast!C200</f>
        <v>12050</v>
      </c>
      <c r="V223" s="31">
        <f>[5]Forecast!D200-10</f>
        <v>1679.9498328326813</v>
      </c>
      <c r="W223" s="31">
        <f>[5]Forecast!E200</f>
        <v>6</v>
      </c>
      <c r="X223" s="31">
        <f>[5]Forecast!F200</f>
        <v>15</v>
      </c>
      <c r="Y223" s="31">
        <f>[5]Forecast!G200</f>
        <v>313</v>
      </c>
      <c r="AA223" s="32">
        <f t="shared" si="290"/>
        <v>2014</v>
      </c>
      <c r="AB223" s="33">
        <f t="shared" si="291"/>
        <v>5</v>
      </c>
      <c r="AC223" s="31">
        <f t="shared" si="292"/>
        <v>1675233.9452986373</v>
      </c>
      <c r="AD223" s="52">
        <f t="shared" si="293"/>
        <v>1482240.8951314699</v>
      </c>
      <c r="AE223" s="52">
        <f t="shared" si="294"/>
        <v>165121.05016716733</v>
      </c>
      <c r="AF223" s="52">
        <f t="shared" si="295"/>
        <v>2320</v>
      </c>
      <c r="AG223" s="52">
        <f t="shared" si="296"/>
        <v>1538</v>
      </c>
      <c r="AH223" s="52">
        <f t="shared" si="297"/>
        <v>24014</v>
      </c>
      <c r="AJ223" s="32">
        <f t="shared" si="298"/>
        <v>2014</v>
      </c>
      <c r="AK223" s="32">
        <f t="shared" si="299"/>
        <v>5</v>
      </c>
      <c r="AL223" s="137">
        <f t="shared" si="300"/>
        <v>10299.895131469937</v>
      </c>
      <c r="AM223" s="137">
        <f t="shared" si="301"/>
        <v>8818.895131469937</v>
      </c>
      <c r="AN223" s="137">
        <f t="shared" si="302"/>
        <v>1297</v>
      </c>
      <c r="AO223" s="137">
        <f t="shared" si="303"/>
        <v>-30</v>
      </c>
      <c r="AP223" s="137">
        <f t="shared" si="304"/>
        <v>-15</v>
      </c>
      <c r="AQ223" s="137">
        <f t="shared" si="305"/>
        <v>229</v>
      </c>
      <c r="AR223" s="137">
        <f t="shared" si="285"/>
        <v>-2205.782404478261</v>
      </c>
      <c r="AS223" s="93"/>
      <c r="AT223" s="93"/>
      <c r="AX223" s="40"/>
      <c r="AY223" s="65">
        <v>2014</v>
      </c>
      <c r="AZ223" s="65">
        <v>5</v>
      </c>
      <c r="BA223" s="68">
        <f t="shared" si="239"/>
        <v>1687744.8951314699</v>
      </c>
      <c r="BQ223" s="65">
        <v>2014</v>
      </c>
      <c r="BR223" s="65" t="str">
        <f t="shared" si="284"/>
        <v>May</v>
      </c>
      <c r="BS223" s="68">
        <f t="shared" si="240"/>
        <v>1494290.8951314699</v>
      </c>
      <c r="CI223" s="65">
        <v>2014</v>
      </c>
      <c r="CJ223" s="65">
        <v>5</v>
      </c>
      <c r="CK223" s="68">
        <f t="shared" si="241"/>
        <v>62760.217595521739</v>
      </c>
      <c r="DA223" s="65">
        <v>2014</v>
      </c>
      <c r="DB223" s="65">
        <v>5</v>
      </c>
      <c r="DC223" s="68">
        <f>[4]ssr!$I200</f>
        <v>0</v>
      </c>
    </row>
    <row r="224" spans="1:107" s="30" customFormat="1">
      <c r="A224" s="65">
        <f t="shared" si="282"/>
        <v>2014</v>
      </c>
      <c r="B224" s="65">
        <f t="shared" si="197"/>
        <v>6</v>
      </c>
      <c r="C224" s="27">
        <f t="shared" si="306"/>
        <v>1691050.46858248</v>
      </c>
      <c r="D224" s="80">
        <f>[6]Err!$D139</f>
        <v>1495910.46858248</v>
      </c>
      <c r="E224" s="80">
        <f>ROUND([7]Err!$D139,0)+500</f>
        <v>166972</v>
      </c>
      <c r="F224" s="53">
        <f>ROUND([8]Err!$D127,0)</f>
        <v>2324</v>
      </c>
      <c r="G224" s="53">
        <f>ROUND([9]Err!$D127,0)</f>
        <v>1553</v>
      </c>
      <c r="H224" s="53">
        <f>ROUND([10]Err!$D139,0)</f>
        <v>24291</v>
      </c>
      <c r="I224" s="155">
        <f t="shared" si="307"/>
        <v>62828.239680464161</v>
      </c>
      <c r="J224" s="29"/>
      <c r="K224" s="29"/>
      <c r="L224" s="29"/>
      <c r="M224" s="29"/>
      <c r="N224" s="29"/>
      <c r="O224" s="29"/>
      <c r="P224" s="29"/>
      <c r="R224" s="30">
        <f t="shared" si="287"/>
        <v>2014</v>
      </c>
      <c r="S224" s="30">
        <f t="shared" si="288"/>
        <v>6</v>
      </c>
      <c r="T224" s="31">
        <f t="shared" si="289"/>
        <v>14038.106558765463</v>
      </c>
      <c r="U224" s="31">
        <f>[5]Forecast!C201</f>
        <v>12026</v>
      </c>
      <c r="V224" s="31">
        <f>[5]Forecast!D201-10</f>
        <v>1678.106558765463</v>
      </c>
      <c r="W224" s="31">
        <f>[5]Forecast!E201</f>
        <v>6</v>
      </c>
      <c r="X224" s="31">
        <f>[5]Forecast!F201</f>
        <v>15</v>
      </c>
      <c r="Y224" s="31">
        <f>[5]Forecast!G201</f>
        <v>313</v>
      </c>
      <c r="AA224" s="32">
        <f t="shared" si="290"/>
        <v>2014</v>
      </c>
      <c r="AB224" s="33">
        <f t="shared" si="291"/>
        <v>6</v>
      </c>
      <c r="AC224" s="31">
        <f t="shared" si="292"/>
        <v>1677012.3620237145</v>
      </c>
      <c r="AD224" s="52">
        <f t="shared" si="293"/>
        <v>1483884.46858248</v>
      </c>
      <c r="AE224" s="52">
        <f t="shared" si="294"/>
        <v>165293.89344123454</v>
      </c>
      <c r="AF224" s="52">
        <f t="shared" si="295"/>
        <v>2318</v>
      </c>
      <c r="AG224" s="52">
        <f t="shared" si="296"/>
        <v>1538</v>
      </c>
      <c r="AH224" s="52">
        <f t="shared" si="297"/>
        <v>23978</v>
      </c>
      <c r="AJ224" s="32">
        <f t="shared" si="298"/>
        <v>2014</v>
      </c>
      <c r="AK224" s="32">
        <f t="shared" si="299"/>
        <v>6</v>
      </c>
      <c r="AL224" s="137">
        <f t="shared" si="300"/>
        <v>19238.468582479982</v>
      </c>
      <c r="AM224" s="137">
        <f t="shared" si="301"/>
        <v>17133.468582479982</v>
      </c>
      <c r="AN224" s="137">
        <f t="shared" si="302"/>
        <v>1932</v>
      </c>
      <c r="AO224" s="137">
        <f t="shared" si="303"/>
        <v>-23</v>
      </c>
      <c r="AP224" s="137">
        <f t="shared" si="304"/>
        <v>-10</v>
      </c>
      <c r="AQ224" s="137">
        <f t="shared" si="305"/>
        <v>206</v>
      </c>
      <c r="AR224" s="137">
        <f t="shared" si="285"/>
        <v>-343.76031953583879</v>
      </c>
      <c r="AS224" s="93"/>
      <c r="AT224" s="93"/>
      <c r="AX224" s="40"/>
      <c r="AY224" s="65">
        <v>2014</v>
      </c>
      <c r="AZ224" s="65">
        <v>6</v>
      </c>
      <c r="BA224" s="68">
        <f t="shared" si="239"/>
        <v>1689497.46858248</v>
      </c>
      <c r="BQ224" s="65">
        <v>2014</v>
      </c>
      <c r="BR224" s="65" t="str">
        <f t="shared" si="284"/>
        <v>Jun</v>
      </c>
      <c r="BS224" s="68">
        <f t="shared" si="240"/>
        <v>1495910.46858248</v>
      </c>
      <c r="CI224" s="65">
        <v>2014</v>
      </c>
      <c r="CJ224" s="65">
        <v>6</v>
      </c>
      <c r="CK224" s="68">
        <f t="shared" si="241"/>
        <v>62828.239680464161</v>
      </c>
      <c r="DA224" s="65">
        <v>2014</v>
      </c>
      <c r="DB224" s="65">
        <v>6</v>
      </c>
      <c r="DC224" s="68">
        <f>[4]ssr!$I201</f>
        <v>0</v>
      </c>
    </row>
    <row r="225" spans="1:107" s="30" customFormat="1">
      <c r="A225" s="65">
        <f t="shared" si="282"/>
        <v>2014</v>
      </c>
      <c r="B225" s="65">
        <f t="shared" si="197"/>
        <v>7</v>
      </c>
      <c r="C225" s="27">
        <f t="shared" si="306"/>
        <v>1692833.94829204</v>
      </c>
      <c r="D225" s="80">
        <f>[6]Err!$D140</f>
        <v>1497536.94829204</v>
      </c>
      <c r="E225" s="80">
        <f>ROUND([7]Err!$D140,0)+500</f>
        <v>167144</v>
      </c>
      <c r="F225" s="53">
        <f>ROUND([8]Err!$D128,0)</f>
        <v>2323</v>
      </c>
      <c r="G225" s="53">
        <f>ROUND([9]Err!$D128,0)</f>
        <v>1552</v>
      </c>
      <c r="H225" s="53">
        <f>ROUND([10]Err!$D140,0)</f>
        <v>24278</v>
      </c>
      <c r="I225" s="155">
        <f t="shared" si="307"/>
        <v>62896.551828265685</v>
      </c>
      <c r="J225" s="29"/>
      <c r="K225" s="29"/>
      <c r="L225" s="29"/>
      <c r="M225" s="29"/>
      <c r="N225" s="29"/>
      <c r="O225" s="29"/>
      <c r="P225" s="29"/>
      <c r="R225" s="30">
        <f t="shared" si="287"/>
        <v>2014</v>
      </c>
      <c r="S225" s="30">
        <f t="shared" si="288"/>
        <v>7</v>
      </c>
      <c r="T225" s="31">
        <f t="shared" si="289"/>
        <v>14012.529176492439</v>
      </c>
      <c r="U225" s="31">
        <f>[5]Forecast!C202</f>
        <v>11992</v>
      </c>
      <c r="V225" s="31">
        <f>[5]Forecast!D202</f>
        <v>1686.5291764924382</v>
      </c>
      <c r="W225" s="31">
        <f>[5]Forecast!E202</f>
        <v>6</v>
      </c>
      <c r="X225" s="31">
        <f>[5]Forecast!F202</f>
        <v>15</v>
      </c>
      <c r="Y225" s="31">
        <f>[5]Forecast!G202</f>
        <v>313</v>
      </c>
      <c r="AA225" s="32">
        <f t="shared" si="290"/>
        <v>2014</v>
      </c>
      <c r="AB225" s="33">
        <f t="shared" si="291"/>
        <v>7</v>
      </c>
      <c r="AC225" s="31">
        <f t="shared" si="292"/>
        <v>1678821.4191155476</v>
      </c>
      <c r="AD225" s="52">
        <f t="shared" si="293"/>
        <v>1485544.94829204</v>
      </c>
      <c r="AE225" s="52">
        <f t="shared" si="294"/>
        <v>165457.47082350755</v>
      </c>
      <c r="AF225" s="52">
        <f t="shared" si="295"/>
        <v>2317</v>
      </c>
      <c r="AG225" s="52">
        <f t="shared" si="296"/>
        <v>1537</v>
      </c>
      <c r="AH225" s="52">
        <f t="shared" si="297"/>
        <v>23965</v>
      </c>
      <c r="AJ225" s="32">
        <f t="shared" si="298"/>
        <v>2014</v>
      </c>
      <c r="AK225" s="32">
        <f t="shared" si="299"/>
        <v>7</v>
      </c>
      <c r="AL225" s="137">
        <f t="shared" si="300"/>
        <v>21606.948292040033</v>
      </c>
      <c r="AM225" s="137">
        <f t="shared" si="301"/>
        <v>19424.948292040033</v>
      </c>
      <c r="AN225" s="137">
        <f t="shared" si="302"/>
        <v>1947</v>
      </c>
      <c r="AO225" s="137">
        <f t="shared" si="303"/>
        <v>-10</v>
      </c>
      <c r="AP225" s="137">
        <f t="shared" si="304"/>
        <v>-10</v>
      </c>
      <c r="AQ225" s="137">
        <f t="shared" si="305"/>
        <v>255</v>
      </c>
      <c r="AR225" s="137">
        <f t="shared" si="285"/>
        <v>1026.5518282656849</v>
      </c>
      <c r="AS225" s="93"/>
      <c r="AT225" s="93"/>
      <c r="AX225" s="40"/>
      <c r="AY225" s="65">
        <v>2014</v>
      </c>
      <c r="AZ225" s="65">
        <v>7</v>
      </c>
      <c r="BA225" s="68">
        <f t="shared" si="239"/>
        <v>1691281.94829204</v>
      </c>
      <c r="BQ225" s="65">
        <v>2014</v>
      </c>
      <c r="BR225" s="65" t="str">
        <f t="shared" si="284"/>
        <v>Jul</v>
      </c>
      <c r="BS225" s="68">
        <f t="shared" si="240"/>
        <v>1497536.94829204</v>
      </c>
      <c r="CI225" s="65">
        <v>2014</v>
      </c>
      <c r="CJ225" s="65">
        <v>7</v>
      </c>
      <c r="CK225" s="68">
        <f t="shared" si="241"/>
        <v>62896.551828265685</v>
      </c>
      <c r="DA225" s="65">
        <v>2014</v>
      </c>
      <c r="DB225" s="65">
        <v>7</v>
      </c>
      <c r="DC225" s="68">
        <f>[4]ssr!$I202</f>
        <v>0</v>
      </c>
    </row>
    <row r="226" spans="1:107" s="30" customFormat="1">
      <c r="A226" s="65">
        <f t="shared" si="282"/>
        <v>2014</v>
      </c>
      <c r="B226" s="65">
        <f t="shared" si="197"/>
        <v>8</v>
      </c>
      <c r="C226" s="27">
        <f t="shared" si="306"/>
        <v>1695133.2354812301</v>
      </c>
      <c r="D226" s="80">
        <f>[6]Err!$D141</f>
        <v>1499580.2354812301</v>
      </c>
      <c r="E226" s="80">
        <f>ROUND([7]Err!$D141,0)+500</f>
        <v>167333</v>
      </c>
      <c r="F226" s="53">
        <f>ROUND([8]Err!$D129,0)</f>
        <v>2321</v>
      </c>
      <c r="G226" s="53">
        <f>ROUND([9]Err!$D129,0)</f>
        <v>1551</v>
      </c>
      <c r="H226" s="53">
        <f>ROUND([10]Err!$D141,0)</f>
        <v>24348</v>
      </c>
      <c r="I226" s="155">
        <f t="shared" si="307"/>
        <v>62982.369890211667</v>
      </c>
      <c r="J226" s="29"/>
      <c r="K226" s="29"/>
      <c r="L226" s="29"/>
      <c r="M226" s="29"/>
      <c r="N226" s="29"/>
      <c r="O226" s="29"/>
      <c r="P226" s="29"/>
      <c r="R226" s="30">
        <f t="shared" si="287"/>
        <v>2014</v>
      </c>
      <c r="S226" s="30">
        <f t="shared" si="288"/>
        <v>8</v>
      </c>
      <c r="T226" s="31">
        <f t="shared" si="289"/>
        <v>13993.615933438519</v>
      </c>
      <c r="U226" s="31">
        <f>[5]Forecast!C203</f>
        <v>11975</v>
      </c>
      <c r="V226" s="31">
        <f>[5]Forecast!D203</f>
        <v>1684.6159334385197</v>
      </c>
      <c r="W226" s="31">
        <f>[5]Forecast!E203</f>
        <v>6</v>
      </c>
      <c r="X226" s="31">
        <f>[5]Forecast!F203</f>
        <v>15</v>
      </c>
      <c r="Y226" s="31">
        <f>[5]Forecast!G203</f>
        <v>313</v>
      </c>
      <c r="AA226" s="32">
        <f t="shared" si="290"/>
        <v>2014</v>
      </c>
      <c r="AB226" s="33">
        <f t="shared" si="291"/>
        <v>8</v>
      </c>
      <c r="AC226" s="31">
        <f t="shared" si="292"/>
        <v>1681139.6195477915</v>
      </c>
      <c r="AD226" s="52">
        <f t="shared" si="293"/>
        <v>1487605.2354812301</v>
      </c>
      <c r="AE226" s="52">
        <f t="shared" si="294"/>
        <v>165648.38406656147</v>
      </c>
      <c r="AF226" s="52">
        <f t="shared" si="295"/>
        <v>2315</v>
      </c>
      <c r="AG226" s="52">
        <f t="shared" si="296"/>
        <v>1536</v>
      </c>
      <c r="AH226" s="52">
        <f t="shared" si="297"/>
        <v>24035</v>
      </c>
      <c r="AJ226" s="32">
        <f t="shared" si="298"/>
        <v>2014</v>
      </c>
      <c r="AK226" s="32">
        <f t="shared" si="299"/>
        <v>8</v>
      </c>
      <c r="AL226" s="137">
        <f t="shared" si="300"/>
        <v>22169.235481230076</v>
      </c>
      <c r="AM226" s="137">
        <f t="shared" si="301"/>
        <v>20291.235481230076</v>
      </c>
      <c r="AN226" s="137">
        <f t="shared" si="302"/>
        <v>1672</v>
      </c>
      <c r="AO226" s="137">
        <f t="shared" si="303"/>
        <v>-13</v>
      </c>
      <c r="AP226" s="137">
        <f t="shared" si="304"/>
        <v>-10</v>
      </c>
      <c r="AQ226" s="137">
        <f t="shared" si="305"/>
        <v>229</v>
      </c>
      <c r="AR226" s="137">
        <f t="shared" si="285"/>
        <v>5995.3698902116666</v>
      </c>
      <c r="AS226" s="93"/>
      <c r="AT226" s="93"/>
      <c r="AX226" s="40"/>
      <c r="AY226" s="65">
        <v>2014</v>
      </c>
      <c r="AZ226" s="65">
        <v>8</v>
      </c>
      <c r="BA226" s="68">
        <f t="shared" si="239"/>
        <v>1693582.2354812301</v>
      </c>
      <c r="BQ226" s="65">
        <v>2014</v>
      </c>
      <c r="BR226" s="65" t="str">
        <f t="shared" si="284"/>
        <v>Aug</v>
      </c>
      <c r="BS226" s="68">
        <f t="shared" si="240"/>
        <v>1499580.2354812301</v>
      </c>
      <c r="CI226" s="65">
        <v>2014</v>
      </c>
      <c r="CJ226" s="65">
        <v>8</v>
      </c>
      <c r="CK226" s="68">
        <f t="shared" si="241"/>
        <v>62982.369890211667</v>
      </c>
      <c r="DA226" s="65">
        <v>2014</v>
      </c>
      <c r="DB226" s="65">
        <v>8</v>
      </c>
      <c r="DC226" s="68">
        <f>[4]ssr!$I203</f>
        <v>0</v>
      </c>
    </row>
    <row r="227" spans="1:107" s="30" customFormat="1">
      <c r="A227" s="65">
        <f t="shared" si="282"/>
        <v>2014</v>
      </c>
      <c r="B227" s="65">
        <f t="shared" si="197"/>
        <v>9</v>
      </c>
      <c r="C227" s="27">
        <f t="shared" si="306"/>
        <v>1697404.2684289</v>
      </c>
      <c r="D227" s="80">
        <f>[6]Err!$D142</f>
        <v>1501625.2684289</v>
      </c>
      <c r="E227" s="80">
        <f>ROUND([7]Err!$D142,0)+500</f>
        <v>167539</v>
      </c>
      <c r="F227" s="53">
        <f>ROUND([8]Err!$D130,0)</f>
        <v>2320</v>
      </c>
      <c r="G227" s="53">
        <f>ROUND([9]Err!$D130,0)</f>
        <v>1550</v>
      </c>
      <c r="H227" s="53">
        <f>ROUND([10]Err!$D142,0)</f>
        <v>24370</v>
      </c>
      <c r="I227" s="155">
        <f t="shared" si="307"/>
        <v>63068.261274013807</v>
      </c>
      <c r="J227" s="29"/>
      <c r="K227" s="29"/>
      <c r="L227" s="29"/>
      <c r="M227" s="29"/>
      <c r="N227" s="29"/>
      <c r="O227" s="29"/>
      <c r="P227" s="29"/>
      <c r="R227" s="30">
        <f t="shared" si="287"/>
        <v>2014</v>
      </c>
      <c r="S227" s="30">
        <f t="shared" si="288"/>
        <v>9</v>
      </c>
      <c r="T227" s="31">
        <f t="shared" si="289"/>
        <v>13976.087727989649</v>
      </c>
      <c r="U227" s="31">
        <f>[5]Forecast!C204</f>
        <v>11958</v>
      </c>
      <c r="V227" s="31">
        <f>[5]Forecast!D204</f>
        <v>1684.0877279896488</v>
      </c>
      <c r="W227" s="31">
        <f>[5]Forecast!E204</f>
        <v>6</v>
      </c>
      <c r="X227" s="31">
        <f>[5]Forecast!F204</f>
        <v>15</v>
      </c>
      <c r="Y227" s="31">
        <f>[5]Forecast!G204</f>
        <v>313</v>
      </c>
      <c r="AA227" s="32">
        <f t="shared" si="290"/>
        <v>2014</v>
      </c>
      <c r="AB227" s="33">
        <f t="shared" si="291"/>
        <v>9</v>
      </c>
      <c r="AC227" s="31">
        <f t="shared" si="292"/>
        <v>1683428.1807009103</v>
      </c>
      <c r="AD227" s="52">
        <f t="shared" si="293"/>
        <v>1489667.2684289</v>
      </c>
      <c r="AE227" s="52">
        <f t="shared" si="294"/>
        <v>165854.91227201035</v>
      </c>
      <c r="AF227" s="52">
        <f t="shared" si="295"/>
        <v>2314</v>
      </c>
      <c r="AG227" s="52">
        <f t="shared" si="296"/>
        <v>1535</v>
      </c>
      <c r="AH227" s="52">
        <f t="shared" si="297"/>
        <v>24057</v>
      </c>
      <c r="AJ227" s="32">
        <f t="shared" si="298"/>
        <v>2014</v>
      </c>
      <c r="AK227" s="32">
        <f t="shared" si="299"/>
        <v>9</v>
      </c>
      <c r="AL227" s="137">
        <f t="shared" si="300"/>
        <v>21495.479180240072</v>
      </c>
      <c r="AM227" s="137">
        <f t="shared" si="301"/>
        <v>19351.479180240072</v>
      </c>
      <c r="AN227" s="137">
        <f t="shared" si="302"/>
        <v>1972</v>
      </c>
      <c r="AO227" s="137">
        <f t="shared" si="303"/>
        <v>-21</v>
      </c>
      <c r="AP227" s="137">
        <f t="shared" si="304"/>
        <v>-10</v>
      </c>
      <c r="AQ227" s="137">
        <f t="shared" si="305"/>
        <v>203</v>
      </c>
      <c r="AR227" s="137">
        <f t="shared" si="285"/>
        <v>812.76212557008694</v>
      </c>
      <c r="AS227" s="93"/>
      <c r="AT227" s="93"/>
      <c r="AX227" s="40"/>
      <c r="AY227" s="65">
        <v>2014</v>
      </c>
      <c r="AZ227" s="65">
        <v>9</v>
      </c>
      <c r="BA227" s="68">
        <f t="shared" si="239"/>
        <v>1695854.2684289</v>
      </c>
      <c r="BQ227" s="65">
        <v>2014</v>
      </c>
      <c r="BR227" s="65" t="str">
        <f t="shared" si="284"/>
        <v>Sep</v>
      </c>
      <c r="BS227" s="68">
        <f t="shared" si="240"/>
        <v>1501625.2684289</v>
      </c>
      <c r="CI227" s="65">
        <v>2014</v>
      </c>
      <c r="CJ227" s="65">
        <v>9</v>
      </c>
      <c r="CK227" s="68">
        <f t="shared" si="241"/>
        <v>63068.261274013807</v>
      </c>
      <c r="DA227" s="65">
        <v>2014</v>
      </c>
      <c r="DB227" s="65">
        <v>9</v>
      </c>
      <c r="DC227" s="68">
        <f>[4]ssr!$I204</f>
        <v>0</v>
      </c>
    </row>
    <row r="228" spans="1:107" s="30" customFormat="1">
      <c r="A228" s="65">
        <f t="shared" si="282"/>
        <v>2014</v>
      </c>
      <c r="B228" s="65">
        <f t="shared" si="197"/>
        <v>10</v>
      </c>
      <c r="C228" s="27">
        <f t="shared" si="306"/>
        <v>1699706.6006465401</v>
      </c>
      <c r="D228" s="80">
        <f>[6]Err!$D143</f>
        <v>1503670.6006465401</v>
      </c>
      <c r="E228" s="80">
        <f>ROUND([7]Err!$D143,0)+500</f>
        <v>167760</v>
      </c>
      <c r="F228" s="53">
        <f>ROUND([8]Err!$D131,0)</f>
        <v>2318</v>
      </c>
      <c r="G228" s="53">
        <f>ROUND([9]Err!$D131,0)</f>
        <v>1550</v>
      </c>
      <c r="H228" s="53">
        <f>ROUND([10]Err!$D143,0)</f>
        <v>24408</v>
      </c>
      <c r="I228" s="155">
        <f t="shared" si="307"/>
        <v>63154.165227154685</v>
      </c>
      <c r="J228" s="29"/>
      <c r="K228" s="29"/>
      <c r="L228" s="29"/>
      <c r="M228" s="29"/>
      <c r="N228" s="29"/>
      <c r="O228" s="29"/>
      <c r="P228" s="29"/>
      <c r="R228" s="30">
        <f t="shared" si="287"/>
        <v>2014</v>
      </c>
      <c r="S228" s="30">
        <f t="shared" si="288"/>
        <v>10</v>
      </c>
      <c r="T228" s="31">
        <f t="shared" si="289"/>
        <v>13976.702795917827</v>
      </c>
      <c r="U228" s="31">
        <f>[5]Forecast!C205</f>
        <v>11959</v>
      </c>
      <c r="V228" s="31">
        <f>[5]Forecast!D205</f>
        <v>1683.7027959178272</v>
      </c>
      <c r="W228" s="31">
        <f>[5]Forecast!E205</f>
        <v>6</v>
      </c>
      <c r="X228" s="31">
        <f>[5]Forecast!F205</f>
        <v>15</v>
      </c>
      <c r="Y228" s="31">
        <f>[5]Forecast!G205</f>
        <v>313</v>
      </c>
      <c r="AA228" s="32">
        <f t="shared" si="290"/>
        <v>2014</v>
      </c>
      <c r="AB228" s="33">
        <f t="shared" si="291"/>
        <v>10</v>
      </c>
      <c r="AC228" s="31">
        <f t="shared" si="292"/>
        <v>1685729.8978506222</v>
      </c>
      <c r="AD228" s="52">
        <f t="shared" si="293"/>
        <v>1491711.6006465401</v>
      </c>
      <c r="AE228" s="52">
        <f t="shared" si="294"/>
        <v>166076.29720408216</v>
      </c>
      <c r="AF228" s="52">
        <f t="shared" si="295"/>
        <v>2312</v>
      </c>
      <c r="AG228" s="52">
        <f t="shared" si="296"/>
        <v>1535</v>
      </c>
      <c r="AH228" s="52">
        <f t="shared" si="297"/>
        <v>24095</v>
      </c>
      <c r="AJ228" s="32">
        <f t="shared" si="298"/>
        <v>2014</v>
      </c>
      <c r="AK228" s="32">
        <f t="shared" si="299"/>
        <v>10</v>
      </c>
      <c r="AL228" s="137">
        <f t="shared" si="300"/>
        <v>22282.552827070002</v>
      </c>
      <c r="AM228" s="137">
        <f t="shared" si="301"/>
        <v>20052.552827070002</v>
      </c>
      <c r="AN228" s="137">
        <f t="shared" si="302"/>
        <v>2059</v>
      </c>
      <c r="AO228" s="137">
        <f t="shared" si="303"/>
        <v>-21</v>
      </c>
      <c r="AP228" s="137">
        <f t="shared" si="304"/>
        <v>-9</v>
      </c>
      <c r="AQ228" s="137">
        <f t="shared" si="305"/>
        <v>201</v>
      </c>
      <c r="AR228" s="137">
        <f t="shared" si="285"/>
        <v>842.20721873694129</v>
      </c>
      <c r="AS228" s="93"/>
      <c r="AT228" s="93"/>
      <c r="AX228" s="40"/>
      <c r="AY228" s="65">
        <v>2014</v>
      </c>
      <c r="AZ228" s="65">
        <v>10</v>
      </c>
      <c r="BA228" s="68">
        <f t="shared" si="239"/>
        <v>1698156.6006465401</v>
      </c>
      <c r="BQ228" s="65">
        <v>2014</v>
      </c>
      <c r="BR228" s="65" t="str">
        <f t="shared" si="284"/>
        <v>Oct</v>
      </c>
      <c r="BS228" s="68">
        <f t="shared" si="240"/>
        <v>1503670.6006465401</v>
      </c>
      <c r="CI228" s="65">
        <v>2014</v>
      </c>
      <c r="CJ228" s="65">
        <v>10</v>
      </c>
      <c r="CK228" s="68">
        <f t="shared" si="241"/>
        <v>63154.165227154685</v>
      </c>
      <c r="DA228" s="65">
        <v>2014</v>
      </c>
      <c r="DB228" s="65">
        <v>10</v>
      </c>
      <c r="DC228" s="68">
        <f>[4]ssr!$I205</f>
        <v>0</v>
      </c>
    </row>
    <row r="229" spans="1:107" s="30" customFormat="1">
      <c r="A229" s="65">
        <f t="shared" si="282"/>
        <v>2014</v>
      </c>
      <c r="B229" s="65">
        <f t="shared" si="197"/>
        <v>11</v>
      </c>
      <c r="C229" s="27">
        <f t="shared" si="306"/>
        <v>1702019.3300766</v>
      </c>
      <c r="D229" s="80">
        <f>[6]Err!$D144</f>
        <v>1505715.3300766</v>
      </c>
      <c r="E229" s="80">
        <f>ROUND([7]Err!$D144,0)+500</f>
        <v>167981</v>
      </c>
      <c r="F229" s="53">
        <f>ROUND([8]Err!$D132,0)</f>
        <v>2317</v>
      </c>
      <c r="G229" s="53">
        <f>ROUND([9]Err!$D132,0)</f>
        <v>1549</v>
      </c>
      <c r="H229" s="53">
        <f>ROUND([10]Err!$D144,0)</f>
        <v>24457</v>
      </c>
      <c r="I229" s="155">
        <f t="shared" si="307"/>
        <v>63240.043863217201</v>
      </c>
      <c r="J229" s="29"/>
      <c r="K229" s="29"/>
      <c r="L229" s="29"/>
      <c r="M229" s="29"/>
      <c r="N229" s="29"/>
      <c r="O229" s="29"/>
      <c r="P229" s="29"/>
      <c r="R229" s="30">
        <f t="shared" si="287"/>
        <v>2014</v>
      </c>
      <c r="S229" s="30">
        <f t="shared" si="288"/>
        <v>11</v>
      </c>
      <c r="T229" s="31">
        <f t="shared" si="289"/>
        <v>13998.745705559319</v>
      </c>
      <c r="U229" s="31">
        <f>[5]Forecast!C206</f>
        <v>11984</v>
      </c>
      <c r="V229" s="31">
        <f>[5]Forecast!D206</f>
        <v>1680.7457055593193</v>
      </c>
      <c r="W229" s="31">
        <f>[5]Forecast!E206</f>
        <v>6</v>
      </c>
      <c r="X229" s="31">
        <f>[5]Forecast!F206</f>
        <v>15</v>
      </c>
      <c r="Y229" s="31">
        <f>[5]Forecast!G206</f>
        <v>313</v>
      </c>
      <c r="AA229" s="32">
        <f t="shared" si="290"/>
        <v>2014</v>
      </c>
      <c r="AB229" s="33">
        <f t="shared" si="291"/>
        <v>11</v>
      </c>
      <c r="AC229" s="31">
        <f t="shared" si="292"/>
        <v>1688020.5843710406</v>
      </c>
      <c r="AD229" s="52">
        <f t="shared" si="293"/>
        <v>1493731.3300766</v>
      </c>
      <c r="AE229" s="52">
        <f t="shared" si="294"/>
        <v>166300.25429444067</v>
      </c>
      <c r="AF229" s="52">
        <f t="shared" si="295"/>
        <v>2311</v>
      </c>
      <c r="AG229" s="52">
        <f t="shared" si="296"/>
        <v>1534</v>
      </c>
      <c r="AH229" s="52">
        <f t="shared" si="297"/>
        <v>24144</v>
      </c>
      <c r="AJ229" s="32">
        <f t="shared" si="298"/>
        <v>2014</v>
      </c>
      <c r="AK229" s="32">
        <f t="shared" si="299"/>
        <v>11</v>
      </c>
      <c r="AL229" s="137">
        <f t="shared" si="300"/>
        <v>23002.630090179853</v>
      </c>
      <c r="AM229" s="137">
        <f t="shared" si="301"/>
        <v>20694.630090179853</v>
      </c>
      <c r="AN229" s="137">
        <f t="shared" si="302"/>
        <v>2139</v>
      </c>
      <c r="AO229" s="137">
        <f t="shared" si="303"/>
        <v>-20</v>
      </c>
      <c r="AP229" s="137">
        <f t="shared" si="304"/>
        <v>-9</v>
      </c>
      <c r="AQ229" s="137">
        <f t="shared" si="305"/>
        <v>198</v>
      </c>
      <c r="AR229" s="137">
        <f t="shared" si="285"/>
        <v>869.17446378755267</v>
      </c>
      <c r="AS229" s="93"/>
      <c r="AT229" s="93"/>
      <c r="AX229" s="40"/>
      <c r="AY229" s="65">
        <v>2014</v>
      </c>
      <c r="AZ229" s="65">
        <v>11</v>
      </c>
      <c r="BA229" s="68">
        <f t="shared" si="239"/>
        <v>1700470.3300766</v>
      </c>
      <c r="BQ229" s="65">
        <v>2014</v>
      </c>
      <c r="BR229" s="65" t="str">
        <f t="shared" si="284"/>
        <v>Nov</v>
      </c>
      <c r="BS229" s="68">
        <f t="shared" si="240"/>
        <v>1505715.3300766</v>
      </c>
      <c r="CI229" s="65">
        <v>2014</v>
      </c>
      <c r="CJ229" s="65">
        <v>11</v>
      </c>
      <c r="CK229" s="68">
        <f t="shared" si="241"/>
        <v>63240.043863217201</v>
      </c>
      <c r="DA229" s="65">
        <v>2014</v>
      </c>
      <c r="DB229" s="65">
        <v>11</v>
      </c>
      <c r="DC229" s="68">
        <f>[4]ssr!$I206</f>
        <v>0</v>
      </c>
    </row>
    <row r="230" spans="1:107" s="30" customFormat="1">
      <c r="A230" s="133">
        <f t="shared" si="282"/>
        <v>2014</v>
      </c>
      <c r="B230" s="133">
        <f t="shared" si="197"/>
        <v>12</v>
      </c>
      <c r="C230" s="98">
        <f t="shared" si="306"/>
        <v>1704243.95912638</v>
      </c>
      <c r="D230" s="99">
        <f>[6]Err!$D145</f>
        <v>1507758.95912638</v>
      </c>
      <c r="E230" s="99">
        <f>ROUND([7]Err!$D145,0)+500</f>
        <v>168202</v>
      </c>
      <c r="F230" s="100">
        <f>ROUND([8]Err!$D133,0)</f>
        <v>2315</v>
      </c>
      <c r="G230" s="100">
        <f>ROUND([9]Err!$D133,0)</f>
        <v>1548</v>
      </c>
      <c r="H230" s="100">
        <f>ROUND([10]Err!$D145,0)</f>
        <v>24420</v>
      </c>
      <c r="I230" s="156">
        <f t="shared" si="307"/>
        <v>63325.876283307967</v>
      </c>
      <c r="J230" s="105">
        <f>AVERAGE(D219:D230)/AVERAGE(D207:D218)-1</f>
        <v>1.1831274804738001E-2</v>
      </c>
      <c r="K230" s="105">
        <f>AVERAGE(E219:E230)/AVERAGE(E207:E218)-1</f>
        <v>1.1635497752508606E-2</v>
      </c>
      <c r="L230" s="105">
        <f>AVERAGE(F219:F230)/AVERAGE(F207:F218)-1</f>
        <v>-1.0222553508678511E-2</v>
      </c>
      <c r="M230" s="105">
        <f>AVERAGE(G219:G230)/AVERAGE(G207:G218)-1</f>
        <v>-7.1420957254024753E-3</v>
      </c>
      <c r="N230" s="105">
        <f>AVERAGE(H219:H230)/AVERAGE(H207:H218)-1</f>
        <v>9.557717900412932E-3</v>
      </c>
      <c r="O230" s="29"/>
      <c r="P230" s="29"/>
      <c r="R230" s="30">
        <f t="shared" si="287"/>
        <v>2014</v>
      </c>
      <c r="S230" s="30">
        <f t="shared" si="288"/>
        <v>12</v>
      </c>
      <c r="T230" s="31">
        <f t="shared" si="289"/>
        <v>14098.465972943208</v>
      </c>
      <c r="U230" s="31">
        <f>[5]Forecast!C207</f>
        <v>12087</v>
      </c>
      <c r="V230" s="31">
        <f>[5]Forecast!D207</f>
        <v>1677.465972943208</v>
      </c>
      <c r="W230" s="31">
        <f>[5]Forecast!E207</f>
        <v>6</v>
      </c>
      <c r="X230" s="31">
        <f>[5]Forecast!F207</f>
        <v>15</v>
      </c>
      <c r="Y230" s="31">
        <f>[5]Forecast!G207</f>
        <v>313</v>
      </c>
      <c r="AA230" s="32">
        <f t="shared" si="290"/>
        <v>2014</v>
      </c>
      <c r="AB230" s="33">
        <f t="shared" si="291"/>
        <v>12</v>
      </c>
      <c r="AC230" s="31">
        <f t="shared" si="292"/>
        <v>1690145.4931534368</v>
      </c>
      <c r="AD230" s="52">
        <f t="shared" si="293"/>
        <v>1495671.95912638</v>
      </c>
      <c r="AE230" s="52">
        <f t="shared" si="294"/>
        <v>166524.5340270568</v>
      </c>
      <c r="AF230" s="52">
        <f t="shared" si="295"/>
        <v>2309</v>
      </c>
      <c r="AG230" s="52">
        <f t="shared" si="296"/>
        <v>1533</v>
      </c>
      <c r="AH230" s="52">
        <f t="shared" si="297"/>
        <v>24107</v>
      </c>
      <c r="AJ230" s="32">
        <f t="shared" si="298"/>
        <v>2014</v>
      </c>
      <c r="AK230" s="32">
        <f t="shared" si="299"/>
        <v>12</v>
      </c>
      <c r="AL230" s="137">
        <f t="shared" si="300"/>
        <v>23660.066469100071</v>
      </c>
      <c r="AM230" s="137">
        <f t="shared" si="301"/>
        <v>21282.066469100071</v>
      </c>
      <c r="AN230" s="137">
        <f t="shared" si="302"/>
        <v>2212</v>
      </c>
      <c r="AO230" s="137">
        <f t="shared" si="303"/>
        <v>-20</v>
      </c>
      <c r="AP230" s="137">
        <f t="shared" si="304"/>
        <v>-10</v>
      </c>
      <c r="AQ230" s="137">
        <f t="shared" si="305"/>
        <v>196</v>
      </c>
      <c r="AR230" s="137">
        <f t="shared" si="285"/>
        <v>893.84679170220625</v>
      </c>
      <c r="AS230" s="93"/>
      <c r="AT230" s="93"/>
      <c r="AX230" s="40"/>
      <c r="AY230" s="65">
        <v>2014</v>
      </c>
      <c r="AZ230" s="65">
        <v>12</v>
      </c>
      <c r="BA230" s="68">
        <f t="shared" si="239"/>
        <v>1702695.95912638</v>
      </c>
      <c r="BQ230" s="65">
        <v>2014</v>
      </c>
      <c r="BR230" s="65" t="str">
        <f t="shared" si="284"/>
        <v>Dec</v>
      </c>
      <c r="BS230" s="68">
        <f t="shared" si="240"/>
        <v>1507758.95912638</v>
      </c>
      <c r="CI230" s="65">
        <v>2014</v>
      </c>
      <c r="CJ230" s="65">
        <v>12</v>
      </c>
      <c r="CK230" s="68">
        <f t="shared" si="241"/>
        <v>63325.876283307967</v>
      </c>
      <c r="DA230" s="65">
        <v>2014</v>
      </c>
      <c r="DB230" s="65">
        <v>12</v>
      </c>
      <c r="DC230" s="68">
        <f>[4]ssr!$I207</f>
        <v>0</v>
      </c>
    </row>
    <row r="231" spans="1:107" s="30" customFormat="1">
      <c r="A231" s="65">
        <f t="shared" si="282"/>
        <v>2015</v>
      </c>
      <c r="B231" s="65">
        <f t="shared" si="197"/>
        <v>1</v>
      </c>
      <c r="C231" s="27">
        <f t="shared" si="306"/>
        <v>1706561.2764886201</v>
      </c>
      <c r="D231" s="80">
        <f>[6]Err!$D146</f>
        <v>1509801.2764886201</v>
      </c>
      <c r="E231" s="80">
        <f>ROUND([7]Err!$D146,0)+500</f>
        <v>168424</v>
      </c>
      <c r="F231" s="53">
        <f>ROUND([8]Err!$D134,0)</f>
        <v>2314</v>
      </c>
      <c r="G231" s="53">
        <f>ROUND([9]Err!$D134,0)</f>
        <v>1547</v>
      </c>
      <c r="H231" s="53">
        <f>ROUND([10]Err!$D146,0)</f>
        <v>24475</v>
      </c>
      <c r="I231" s="155">
        <f t="shared" si="307"/>
        <v>63411.653612522045</v>
      </c>
      <c r="J231" s="29"/>
      <c r="K231" s="29"/>
      <c r="L231" s="29"/>
      <c r="M231" s="29"/>
      <c r="N231" s="29"/>
      <c r="O231" s="29"/>
      <c r="P231" s="29"/>
      <c r="R231" s="30">
        <f t="shared" si="287"/>
        <v>2015</v>
      </c>
      <c r="S231" s="30">
        <f t="shared" si="288"/>
        <v>1</v>
      </c>
      <c r="T231" s="31">
        <f t="shared" si="289"/>
        <v>14176.077958850672</v>
      </c>
      <c r="U231" s="31">
        <f>[5]Forecast!C208</f>
        <v>12144</v>
      </c>
      <c r="V231" s="31">
        <f>[5]Forecast!D208</f>
        <v>1697.0779588506716</v>
      </c>
      <c r="W231" s="31">
        <f>[5]Forecast!E208</f>
        <v>6</v>
      </c>
      <c r="X231" s="31">
        <f>[5]Forecast!F208</f>
        <v>15</v>
      </c>
      <c r="Y231" s="31">
        <f>[5]Forecast!G208</f>
        <v>314</v>
      </c>
      <c r="AA231" s="32">
        <f t="shared" si="290"/>
        <v>2015</v>
      </c>
      <c r="AB231" s="33">
        <f t="shared" si="291"/>
        <v>1</v>
      </c>
      <c r="AC231" s="31">
        <f t="shared" si="292"/>
        <v>1692385.1985297694</v>
      </c>
      <c r="AD231" s="52">
        <f t="shared" si="293"/>
        <v>1497657.2764886201</v>
      </c>
      <c r="AE231" s="52">
        <f t="shared" si="294"/>
        <v>166726.92204114932</v>
      </c>
      <c r="AF231" s="52">
        <f t="shared" si="295"/>
        <v>2308</v>
      </c>
      <c r="AG231" s="52">
        <f t="shared" si="296"/>
        <v>1532</v>
      </c>
      <c r="AH231" s="52">
        <f t="shared" si="297"/>
        <v>24161</v>
      </c>
      <c r="AJ231" s="32">
        <f t="shared" si="298"/>
        <v>2015</v>
      </c>
      <c r="AK231" s="32">
        <f t="shared" si="299"/>
        <v>1</v>
      </c>
      <c r="AL231" s="137">
        <f t="shared" si="300"/>
        <v>24268.999440200161</v>
      </c>
      <c r="AM231" s="137">
        <f t="shared" si="301"/>
        <v>21821.999440200161</v>
      </c>
      <c r="AN231" s="137">
        <f t="shared" si="302"/>
        <v>2281</v>
      </c>
      <c r="AO231" s="137">
        <f t="shared" si="303"/>
        <v>-19</v>
      </c>
      <c r="AP231" s="137">
        <f t="shared" si="304"/>
        <v>-10</v>
      </c>
      <c r="AQ231" s="137">
        <f t="shared" si="305"/>
        <v>195</v>
      </c>
      <c r="AR231" s="137">
        <f t="shared" si="285"/>
        <v>916.5239764884027</v>
      </c>
      <c r="AS231" s="93"/>
      <c r="AT231" s="93"/>
      <c r="AX231" s="40"/>
      <c r="AY231" s="65">
        <v>2015</v>
      </c>
      <c r="AZ231" s="65">
        <v>1</v>
      </c>
      <c r="BA231" s="68">
        <f t="shared" si="239"/>
        <v>1705014.2764886201</v>
      </c>
      <c r="BQ231" s="65">
        <v>2015</v>
      </c>
      <c r="BR231" s="65" t="str">
        <f t="shared" si="284"/>
        <v>Jan</v>
      </c>
      <c r="BS231" s="68">
        <f t="shared" si="240"/>
        <v>1509801.2764886201</v>
      </c>
      <c r="CI231" s="65">
        <v>2015</v>
      </c>
      <c r="CJ231" s="65">
        <v>1</v>
      </c>
      <c r="CK231" s="68">
        <f t="shared" si="241"/>
        <v>63411.653612522045</v>
      </c>
      <c r="DA231" s="65">
        <v>2015</v>
      </c>
      <c r="DB231" s="65">
        <v>1</v>
      </c>
      <c r="DC231" s="68">
        <f>[4]ssr!$I208</f>
        <v>0</v>
      </c>
    </row>
    <row r="232" spans="1:107" s="30" customFormat="1">
      <c r="A232" s="65">
        <f t="shared" si="282"/>
        <v>2015</v>
      </c>
      <c r="B232" s="65">
        <f t="shared" si="197"/>
        <v>2</v>
      </c>
      <c r="C232" s="27">
        <f t="shared" si="306"/>
        <v>1708838.26190074</v>
      </c>
      <c r="D232" s="80">
        <f>[6]Err!$D147</f>
        <v>1511842.26190074</v>
      </c>
      <c r="E232" s="80">
        <f>ROUND([7]Err!$D147,0)+500</f>
        <v>168645</v>
      </c>
      <c r="F232" s="53">
        <f>ROUND([8]Err!$D135,0)</f>
        <v>2312</v>
      </c>
      <c r="G232" s="53">
        <f>ROUND([9]Err!$D135,0)</f>
        <v>1547</v>
      </c>
      <c r="H232" s="53">
        <f>ROUND([10]Err!$D147,0)</f>
        <v>24492</v>
      </c>
      <c r="I232" s="155">
        <f t="shared" si="307"/>
        <v>63497.374999831081</v>
      </c>
      <c r="J232" s="29"/>
      <c r="K232" s="29"/>
      <c r="L232" s="29"/>
      <c r="M232" s="29"/>
      <c r="N232" s="29"/>
      <c r="O232" s="29"/>
      <c r="P232" s="29"/>
      <c r="R232" s="30">
        <f t="shared" si="287"/>
        <v>2015</v>
      </c>
      <c r="S232" s="30">
        <f t="shared" si="288"/>
        <v>2</v>
      </c>
      <c r="T232" s="31">
        <f t="shared" si="289"/>
        <v>14202.123086441376</v>
      </c>
      <c r="U232" s="31">
        <f>[5]Forecast!C209</f>
        <v>12172</v>
      </c>
      <c r="V232" s="31">
        <f>[5]Forecast!D209</f>
        <v>1695.1230864413751</v>
      </c>
      <c r="W232" s="31">
        <f>[5]Forecast!E209</f>
        <v>6</v>
      </c>
      <c r="X232" s="31">
        <f>[5]Forecast!F209</f>
        <v>15</v>
      </c>
      <c r="Y232" s="31">
        <f>[5]Forecast!G209</f>
        <v>314</v>
      </c>
      <c r="AA232" s="32">
        <f t="shared" si="290"/>
        <v>2015</v>
      </c>
      <c r="AB232" s="33">
        <f t="shared" si="291"/>
        <v>2</v>
      </c>
      <c r="AC232" s="31">
        <f t="shared" si="292"/>
        <v>1694636.1388142987</v>
      </c>
      <c r="AD232" s="52">
        <f t="shared" si="293"/>
        <v>1499670.26190074</v>
      </c>
      <c r="AE232" s="52">
        <f t="shared" si="294"/>
        <v>166949.87691355863</v>
      </c>
      <c r="AF232" s="52">
        <f t="shared" si="295"/>
        <v>2306</v>
      </c>
      <c r="AG232" s="52">
        <f t="shared" si="296"/>
        <v>1532</v>
      </c>
      <c r="AH232" s="52">
        <f t="shared" si="297"/>
        <v>24178</v>
      </c>
      <c r="AJ232" s="32">
        <f t="shared" si="298"/>
        <v>2015</v>
      </c>
      <c r="AK232" s="32">
        <f t="shared" si="299"/>
        <v>2</v>
      </c>
      <c r="AL232" s="137">
        <f t="shared" si="300"/>
        <v>24830.666801060084</v>
      </c>
      <c r="AM232" s="137">
        <f t="shared" si="301"/>
        <v>22322.666801060084</v>
      </c>
      <c r="AN232" s="137">
        <f t="shared" si="302"/>
        <v>2343</v>
      </c>
      <c r="AO232" s="137">
        <f t="shared" si="303"/>
        <v>-19</v>
      </c>
      <c r="AP232" s="137">
        <f t="shared" si="304"/>
        <v>-9</v>
      </c>
      <c r="AQ232" s="137">
        <f t="shared" si="305"/>
        <v>193</v>
      </c>
      <c r="AR232" s="137">
        <f t="shared" si="285"/>
        <v>937.55200564452389</v>
      </c>
      <c r="AS232" s="93"/>
      <c r="AT232" s="93"/>
      <c r="AX232" s="40"/>
      <c r="AY232" s="65">
        <v>2015</v>
      </c>
      <c r="AZ232" s="65">
        <v>2</v>
      </c>
      <c r="BA232" s="68">
        <f t="shared" si="239"/>
        <v>1707291.26190074</v>
      </c>
      <c r="BQ232" s="65">
        <v>2015</v>
      </c>
      <c r="BR232" s="65" t="str">
        <f t="shared" si="284"/>
        <v>Feb</v>
      </c>
      <c r="BS232" s="68">
        <f t="shared" si="240"/>
        <v>1511842.26190074</v>
      </c>
      <c r="CI232" s="65">
        <v>2015</v>
      </c>
      <c r="CJ232" s="65">
        <v>2</v>
      </c>
      <c r="CK232" s="68">
        <f t="shared" si="241"/>
        <v>63497.374999831081</v>
      </c>
      <c r="DA232" s="65">
        <v>2015</v>
      </c>
      <c r="DB232" s="65">
        <v>2</v>
      </c>
      <c r="DC232" s="68">
        <f>[4]ssr!$I209</f>
        <v>0</v>
      </c>
    </row>
    <row r="233" spans="1:107" s="30" customFormat="1">
      <c r="A233" s="65">
        <f t="shared" si="282"/>
        <v>2015</v>
      </c>
      <c r="B233" s="65">
        <f t="shared" si="197"/>
        <v>3</v>
      </c>
      <c r="C233" s="27">
        <f t="shared" si="306"/>
        <v>1711098.01265442</v>
      </c>
      <c r="D233" s="80">
        <f>[6]Err!$D148</f>
        <v>1513882.01265442</v>
      </c>
      <c r="E233" s="80">
        <f>ROUND([7]Err!$D148,0)+500</f>
        <v>168865</v>
      </c>
      <c r="F233" s="53">
        <f>ROUND([8]Err!$D136,0)</f>
        <v>2311</v>
      </c>
      <c r="G233" s="53">
        <f>ROUND([9]Err!$D136,0)</f>
        <v>1546</v>
      </c>
      <c r="H233" s="53">
        <f>ROUND([10]Err!$D148,0)</f>
        <v>24494</v>
      </c>
      <c r="I233" s="155">
        <f t="shared" si="307"/>
        <v>63583.044531485641</v>
      </c>
      <c r="J233" s="29"/>
      <c r="K233" s="29"/>
      <c r="L233" s="29"/>
      <c r="M233" s="29"/>
      <c r="N233" s="29"/>
      <c r="O233" s="29"/>
      <c r="P233" s="29"/>
      <c r="R233" s="30">
        <f t="shared" si="287"/>
        <v>2015</v>
      </c>
      <c r="S233" s="30">
        <f t="shared" si="288"/>
        <v>3</v>
      </c>
      <c r="T233" s="31">
        <f t="shared" si="289"/>
        <v>14240.105728285396</v>
      </c>
      <c r="U233" s="31">
        <f>[5]Forecast!C210</f>
        <v>12207</v>
      </c>
      <c r="V233" s="31">
        <f>[5]Forecast!D210</f>
        <v>1698.105728285396</v>
      </c>
      <c r="W233" s="31">
        <f>[5]Forecast!E210</f>
        <v>6</v>
      </c>
      <c r="X233" s="31">
        <f>[5]Forecast!F210</f>
        <v>15</v>
      </c>
      <c r="Y233" s="31">
        <f>[5]Forecast!G210</f>
        <v>314</v>
      </c>
      <c r="AA233" s="32">
        <f t="shared" si="290"/>
        <v>2015</v>
      </c>
      <c r="AB233" s="33">
        <f t="shared" si="291"/>
        <v>3</v>
      </c>
      <c r="AC233" s="31">
        <f t="shared" si="292"/>
        <v>1696857.9069261346</v>
      </c>
      <c r="AD233" s="52">
        <f t="shared" si="293"/>
        <v>1501675.01265442</v>
      </c>
      <c r="AE233" s="52">
        <f t="shared" si="294"/>
        <v>167166.89427171461</v>
      </c>
      <c r="AF233" s="52">
        <f t="shared" si="295"/>
        <v>2305</v>
      </c>
      <c r="AG233" s="52">
        <f t="shared" si="296"/>
        <v>1531</v>
      </c>
      <c r="AH233" s="52">
        <f t="shared" si="297"/>
        <v>24180</v>
      </c>
      <c r="AJ233" s="32">
        <f t="shared" si="298"/>
        <v>2015</v>
      </c>
      <c r="AK233" s="32">
        <f t="shared" si="299"/>
        <v>3</v>
      </c>
      <c r="AL233" s="137">
        <f t="shared" si="300"/>
        <v>25355.296056699939</v>
      </c>
      <c r="AM233" s="137">
        <f t="shared" si="301"/>
        <v>22792.296056699939</v>
      </c>
      <c r="AN233" s="137">
        <f t="shared" si="302"/>
        <v>2400</v>
      </c>
      <c r="AO233" s="137">
        <f t="shared" si="303"/>
        <v>-18</v>
      </c>
      <c r="AP233" s="137">
        <f t="shared" si="304"/>
        <v>-9</v>
      </c>
      <c r="AQ233" s="137">
        <f t="shared" si="305"/>
        <v>190</v>
      </c>
      <c r="AR233" s="137">
        <f t="shared" si="285"/>
        <v>957.27643438139785</v>
      </c>
      <c r="AS233" s="93"/>
      <c r="AT233" s="93"/>
      <c r="AX233" s="40"/>
      <c r="AY233" s="65">
        <v>2015</v>
      </c>
      <c r="AZ233" s="65">
        <v>3</v>
      </c>
      <c r="BA233" s="68">
        <f t="shared" si="239"/>
        <v>1709552.01265442</v>
      </c>
      <c r="BQ233" s="65">
        <v>2015</v>
      </c>
      <c r="BR233" s="65" t="str">
        <f t="shared" si="284"/>
        <v>Mar</v>
      </c>
      <c r="BS233" s="68">
        <f t="shared" si="240"/>
        <v>1513882.01265442</v>
      </c>
      <c r="CI233" s="65">
        <v>2015</v>
      </c>
      <c r="CJ233" s="65">
        <v>3</v>
      </c>
      <c r="CK233" s="68">
        <f t="shared" si="241"/>
        <v>63583.044531485641</v>
      </c>
      <c r="DA233" s="65">
        <v>2015</v>
      </c>
      <c r="DB233" s="65">
        <v>3</v>
      </c>
      <c r="DC233" s="68">
        <f>[4]ssr!$I210</f>
        <v>0</v>
      </c>
    </row>
    <row r="234" spans="1:107" s="30" customFormat="1">
      <c r="A234" s="65">
        <f t="shared" si="282"/>
        <v>2015</v>
      </c>
      <c r="B234" s="65">
        <f t="shared" si="197"/>
        <v>4</v>
      </c>
      <c r="C234" s="27">
        <f t="shared" si="306"/>
        <v>1713327.68934495</v>
      </c>
      <c r="D234" s="80">
        <f>[6]Err!$D149</f>
        <v>1515920.68934495</v>
      </c>
      <c r="E234" s="80">
        <f>ROUND([7]Err!$D149,0)+500</f>
        <v>169086</v>
      </c>
      <c r="F234" s="53">
        <f>ROUND([8]Err!$D137,0)</f>
        <v>2310</v>
      </c>
      <c r="G234" s="53">
        <f>ROUND([9]Err!$D137,0)</f>
        <v>1545</v>
      </c>
      <c r="H234" s="53">
        <f>ROUND([10]Err!$D149,0)</f>
        <v>24466</v>
      </c>
      <c r="I234" s="155">
        <f t="shared" si="307"/>
        <v>63668.668952487904</v>
      </c>
      <c r="J234" s="29"/>
      <c r="K234" s="29"/>
      <c r="L234" s="29"/>
      <c r="M234" s="29"/>
      <c r="N234" s="29"/>
      <c r="O234" s="29"/>
      <c r="P234" s="29"/>
      <c r="R234" s="30">
        <f t="shared" si="287"/>
        <v>2015</v>
      </c>
      <c r="S234" s="30">
        <f t="shared" si="288"/>
        <v>4</v>
      </c>
      <c r="T234" s="31">
        <f t="shared" si="289"/>
        <v>14152.544460833418</v>
      </c>
      <c r="U234" s="31">
        <f>[5]Forecast!C211</f>
        <v>12119</v>
      </c>
      <c r="V234" s="31">
        <f>[5]Forecast!D211</f>
        <v>1698.544460833419</v>
      </c>
      <c r="W234" s="31">
        <f>[5]Forecast!E211</f>
        <v>6</v>
      </c>
      <c r="X234" s="31">
        <f>[5]Forecast!F211</f>
        <v>15</v>
      </c>
      <c r="Y234" s="31">
        <f>[5]Forecast!G211</f>
        <v>314</v>
      </c>
      <c r="AA234" s="32">
        <f t="shared" si="290"/>
        <v>2015</v>
      </c>
      <c r="AB234" s="33">
        <f t="shared" si="291"/>
        <v>4</v>
      </c>
      <c r="AC234" s="31">
        <f t="shared" si="292"/>
        <v>1699175.1448841165</v>
      </c>
      <c r="AD234" s="52">
        <f t="shared" si="293"/>
        <v>1503801.68934495</v>
      </c>
      <c r="AE234" s="52">
        <f t="shared" si="294"/>
        <v>167387.45553916658</v>
      </c>
      <c r="AF234" s="52">
        <f t="shared" si="295"/>
        <v>2304</v>
      </c>
      <c r="AG234" s="52">
        <f t="shared" si="296"/>
        <v>1530</v>
      </c>
      <c r="AH234" s="52">
        <f t="shared" si="297"/>
        <v>24152</v>
      </c>
      <c r="AJ234" s="32">
        <f t="shared" si="298"/>
        <v>2015</v>
      </c>
      <c r="AK234" s="32">
        <f t="shared" si="299"/>
        <v>4</v>
      </c>
      <c r="AL234" s="137">
        <f t="shared" si="300"/>
        <v>25853.431571159977</v>
      </c>
      <c r="AM234" s="137">
        <f t="shared" si="301"/>
        <v>23238.431571159977</v>
      </c>
      <c r="AN234" s="137">
        <f t="shared" si="302"/>
        <v>2454</v>
      </c>
      <c r="AO234" s="137">
        <f t="shared" si="303"/>
        <v>-18</v>
      </c>
      <c r="AP234" s="137">
        <f t="shared" si="304"/>
        <v>-9</v>
      </c>
      <c r="AQ234" s="137">
        <f t="shared" si="305"/>
        <v>188</v>
      </c>
      <c r="AR234" s="137">
        <f t="shared" si="285"/>
        <v>976.01412598871684</v>
      </c>
      <c r="AS234" s="93"/>
      <c r="AT234" s="93"/>
      <c r="AX234" s="40"/>
      <c r="AY234" s="65">
        <v>2015</v>
      </c>
      <c r="AZ234" s="65">
        <v>4</v>
      </c>
      <c r="BA234" s="68">
        <f t="shared" si="239"/>
        <v>1711782.68934495</v>
      </c>
      <c r="BQ234" s="65">
        <v>2015</v>
      </c>
      <c r="BR234" s="65" t="str">
        <f t="shared" si="284"/>
        <v>Apr</v>
      </c>
      <c r="BS234" s="68">
        <f t="shared" si="240"/>
        <v>1515920.68934495</v>
      </c>
      <c r="CI234" s="65">
        <v>2015</v>
      </c>
      <c r="CJ234" s="65">
        <v>4</v>
      </c>
      <c r="CK234" s="68">
        <f t="shared" si="241"/>
        <v>63668.668952487904</v>
      </c>
      <c r="DA234" s="65">
        <v>2015</v>
      </c>
      <c r="DB234" s="65">
        <v>4</v>
      </c>
      <c r="DC234" s="68">
        <f>[4]ssr!$I211</f>
        <v>0</v>
      </c>
    </row>
    <row r="235" spans="1:107" s="30" customFormat="1">
      <c r="A235" s="65">
        <f t="shared" si="282"/>
        <v>2015</v>
      </c>
      <c r="B235" s="65">
        <f t="shared" si="197"/>
        <v>5</v>
      </c>
      <c r="C235" s="27">
        <f t="shared" si="306"/>
        <v>1715631.4777548499</v>
      </c>
      <c r="D235" s="80">
        <f>[6]Err!$D150</f>
        <v>1517958.4777548499</v>
      </c>
      <c r="E235" s="80">
        <f>ROUND([7]Err!$D150,0)+500</f>
        <v>169306</v>
      </c>
      <c r="F235" s="53">
        <f>ROUND([8]Err!$D138,0)</f>
        <v>2309</v>
      </c>
      <c r="G235" s="53">
        <f>ROUND([9]Err!$D138,0)</f>
        <v>1545</v>
      </c>
      <c r="H235" s="53">
        <f>ROUND([10]Err!$D150,0)</f>
        <v>24513</v>
      </c>
      <c r="I235" s="155">
        <f t="shared" si="307"/>
        <v>63754.256065703703</v>
      </c>
      <c r="J235" s="29"/>
      <c r="K235" s="29"/>
      <c r="L235" s="29"/>
      <c r="M235" s="29"/>
      <c r="N235" s="29"/>
      <c r="O235" s="29"/>
      <c r="P235" s="29"/>
      <c r="R235" s="30">
        <f t="shared" si="287"/>
        <v>2015</v>
      </c>
      <c r="S235" s="30">
        <f t="shared" si="288"/>
        <v>5</v>
      </c>
      <c r="T235" s="31">
        <f t="shared" si="289"/>
        <v>14094.968574625482</v>
      </c>
      <c r="U235" s="31">
        <f>[5]Forecast!C212</f>
        <v>12062</v>
      </c>
      <c r="V235" s="31">
        <f>[5]Forecast!D212</f>
        <v>1697.9685746254818</v>
      </c>
      <c r="W235" s="31">
        <f>[5]Forecast!E212</f>
        <v>6</v>
      </c>
      <c r="X235" s="31">
        <f>[5]Forecast!F212</f>
        <v>15</v>
      </c>
      <c r="Y235" s="31">
        <f>[5]Forecast!G212</f>
        <v>314</v>
      </c>
      <c r="AA235" s="32">
        <f t="shared" si="290"/>
        <v>2015</v>
      </c>
      <c r="AB235" s="33">
        <f t="shared" si="291"/>
        <v>5</v>
      </c>
      <c r="AC235" s="31">
        <f t="shared" si="292"/>
        <v>1701536.5091802245</v>
      </c>
      <c r="AD235" s="52">
        <f t="shared" si="293"/>
        <v>1505896.4777548499</v>
      </c>
      <c r="AE235" s="52">
        <f t="shared" si="294"/>
        <v>167608.03142537453</v>
      </c>
      <c r="AF235" s="52">
        <f t="shared" si="295"/>
        <v>2303</v>
      </c>
      <c r="AG235" s="52">
        <f t="shared" si="296"/>
        <v>1530</v>
      </c>
      <c r="AH235" s="52">
        <f t="shared" si="297"/>
        <v>24199</v>
      </c>
      <c r="AJ235" s="32">
        <f t="shared" si="298"/>
        <v>2015</v>
      </c>
      <c r="AK235" s="32">
        <f t="shared" si="299"/>
        <v>5</v>
      </c>
      <c r="AL235" s="137">
        <f t="shared" si="300"/>
        <v>26333.582623380003</v>
      </c>
      <c r="AM235" s="137">
        <f t="shared" si="301"/>
        <v>23667.582623380003</v>
      </c>
      <c r="AN235" s="137">
        <f t="shared" si="302"/>
        <v>2505</v>
      </c>
      <c r="AO235" s="137">
        <f t="shared" si="303"/>
        <v>-17</v>
      </c>
      <c r="AP235" s="137">
        <f t="shared" si="304"/>
        <v>-8</v>
      </c>
      <c r="AQ235" s="137">
        <f t="shared" si="305"/>
        <v>186</v>
      </c>
      <c r="AR235" s="137">
        <f t="shared" si="285"/>
        <v>994.03847018196393</v>
      </c>
      <c r="AS235" s="93"/>
      <c r="AT235" s="93"/>
      <c r="AX235" s="40"/>
      <c r="AY235" s="65">
        <v>2015</v>
      </c>
      <c r="AZ235" s="65">
        <v>5</v>
      </c>
      <c r="BA235" s="68">
        <f t="shared" si="239"/>
        <v>1714086.4777548499</v>
      </c>
      <c r="BQ235" s="65">
        <v>2015</v>
      </c>
      <c r="BR235" s="65" t="str">
        <f t="shared" si="284"/>
        <v>May</v>
      </c>
      <c r="BS235" s="68">
        <f t="shared" si="240"/>
        <v>1517958.4777548499</v>
      </c>
      <c r="CI235" s="65">
        <v>2015</v>
      </c>
      <c r="CJ235" s="65">
        <v>5</v>
      </c>
      <c r="CK235" s="68">
        <f t="shared" si="241"/>
        <v>63754.256065703703</v>
      </c>
      <c r="DA235" s="65">
        <v>2015</v>
      </c>
      <c r="DB235" s="65">
        <v>5</v>
      </c>
      <c r="DC235" s="68">
        <f>[4]ssr!$I212</f>
        <v>0</v>
      </c>
    </row>
    <row r="236" spans="1:107" s="30" customFormat="1">
      <c r="A236" s="65">
        <f t="shared" si="282"/>
        <v>2015</v>
      </c>
      <c r="B236" s="65">
        <f t="shared" si="197"/>
        <v>6</v>
      </c>
      <c r="C236" s="27">
        <f t="shared" si="306"/>
        <v>1717848.5636603599</v>
      </c>
      <c r="D236" s="80">
        <f>[6]Err!$D151</f>
        <v>1519995.5636603599</v>
      </c>
      <c r="E236" s="80">
        <f>ROUND([7]Err!$D151,0)+500</f>
        <v>169526</v>
      </c>
      <c r="F236" s="53">
        <f>ROUND([8]Err!$D139,0)</f>
        <v>2308</v>
      </c>
      <c r="G236" s="53">
        <f>ROUND([9]Err!$D139,0)</f>
        <v>1544</v>
      </c>
      <c r="H236" s="53">
        <f>ROUND([10]Err!$D151,0)</f>
        <v>24475</v>
      </c>
      <c r="I236" s="155">
        <f t="shared" si="307"/>
        <v>63839.813673735123</v>
      </c>
      <c r="J236" s="29"/>
      <c r="K236" s="29"/>
      <c r="L236" s="29"/>
      <c r="M236" s="29"/>
      <c r="N236" s="29"/>
      <c r="O236" s="29"/>
      <c r="P236" s="29"/>
      <c r="R236" s="30">
        <f t="shared" si="287"/>
        <v>2015</v>
      </c>
      <c r="S236" s="30">
        <f t="shared" si="288"/>
        <v>6</v>
      </c>
      <c r="T236" s="31">
        <f t="shared" si="289"/>
        <v>14069.116554299344</v>
      </c>
      <c r="U236" s="31">
        <f>[5]Forecast!C213</f>
        <v>12038</v>
      </c>
      <c r="V236" s="31">
        <f>[5]Forecast!D213</f>
        <v>1696.1165542993442</v>
      </c>
      <c r="W236" s="31">
        <f>[5]Forecast!E213</f>
        <v>6</v>
      </c>
      <c r="X236" s="31">
        <f>[5]Forecast!F213</f>
        <v>15</v>
      </c>
      <c r="Y236" s="31">
        <f>[5]Forecast!G213</f>
        <v>314</v>
      </c>
      <c r="AA236" s="32">
        <f t="shared" si="290"/>
        <v>2015</v>
      </c>
      <c r="AB236" s="33">
        <f t="shared" si="291"/>
        <v>6</v>
      </c>
      <c r="AC236" s="31">
        <f t="shared" si="292"/>
        <v>1703779.4471060606</v>
      </c>
      <c r="AD236" s="52">
        <f t="shared" si="293"/>
        <v>1507957.5636603599</v>
      </c>
      <c r="AE236" s="52">
        <f t="shared" si="294"/>
        <v>167829.88344570066</v>
      </c>
      <c r="AF236" s="52">
        <f t="shared" si="295"/>
        <v>2302</v>
      </c>
      <c r="AG236" s="52">
        <f t="shared" si="296"/>
        <v>1529</v>
      </c>
      <c r="AH236" s="52">
        <f t="shared" si="297"/>
        <v>24161</v>
      </c>
      <c r="AJ236" s="32">
        <f t="shared" si="298"/>
        <v>2015</v>
      </c>
      <c r="AK236" s="32">
        <f t="shared" si="299"/>
        <v>6</v>
      </c>
      <c r="AL236" s="137">
        <f t="shared" si="300"/>
        <v>26798.09507787996</v>
      </c>
      <c r="AM236" s="137">
        <f t="shared" si="301"/>
        <v>24085.09507787996</v>
      </c>
      <c r="AN236" s="137">
        <f t="shared" si="302"/>
        <v>2554</v>
      </c>
      <c r="AO236" s="137">
        <f t="shared" si="303"/>
        <v>-16</v>
      </c>
      <c r="AP236" s="137">
        <f t="shared" si="304"/>
        <v>-9</v>
      </c>
      <c r="AQ236" s="137">
        <f t="shared" si="305"/>
        <v>184</v>
      </c>
      <c r="AR236" s="137">
        <f t="shared" si="285"/>
        <v>1011.5739932709621</v>
      </c>
      <c r="AS236" s="93"/>
      <c r="AT236" s="93"/>
      <c r="AX236" s="40"/>
      <c r="AY236" s="65">
        <v>2015</v>
      </c>
      <c r="AZ236" s="65">
        <v>6</v>
      </c>
      <c r="BA236" s="68">
        <f t="shared" si="239"/>
        <v>1716304.5636603599</v>
      </c>
      <c r="BQ236" s="65">
        <v>2015</v>
      </c>
      <c r="BR236" s="65" t="str">
        <f t="shared" si="284"/>
        <v>Jun</v>
      </c>
      <c r="BS236" s="68">
        <f t="shared" si="240"/>
        <v>1519995.5636603599</v>
      </c>
      <c r="CI236" s="65">
        <v>2015</v>
      </c>
      <c r="CJ236" s="65">
        <v>6</v>
      </c>
      <c r="CK236" s="68">
        <f t="shared" si="241"/>
        <v>63839.813673735123</v>
      </c>
      <c r="DA236" s="65">
        <v>2015</v>
      </c>
      <c r="DB236" s="65">
        <v>6</v>
      </c>
      <c r="DC236" s="68">
        <f>[4]ssr!$I213</f>
        <v>0</v>
      </c>
    </row>
    <row r="237" spans="1:107" s="30" customFormat="1">
      <c r="A237" s="65">
        <f t="shared" si="282"/>
        <v>2015</v>
      </c>
      <c r="B237" s="65">
        <f t="shared" si="197"/>
        <v>7</v>
      </c>
      <c r="C237" s="27">
        <f t="shared" si="306"/>
        <v>1720088.1175496201</v>
      </c>
      <c r="D237" s="80">
        <f>[6]Err!$D152</f>
        <v>1522032.1175496201</v>
      </c>
      <c r="E237" s="80">
        <f>ROUND([7]Err!$D152,0)+500</f>
        <v>169747</v>
      </c>
      <c r="F237" s="53">
        <f>ROUND([8]Err!$D140,0)</f>
        <v>2306</v>
      </c>
      <c r="G237" s="53">
        <f>ROUND([9]Err!$D140,0)</f>
        <v>1543</v>
      </c>
      <c r="H237" s="53">
        <f>ROUND([10]Err!$D152,0)</f>
        <v>24460</v>
      </c>
      <c r="I237" s="155">
        <f t="shared" si="307"/>
        <v>63925.348937084047</v>
      </c>
      <c r="J237" s="29"/>
      <c r="K237" s="29"/>
      <c r="L237" s="29"/>
      <c r="M237" s="29"/>
      <c r="N237" s="29"/>
      <c r="O237" s="29"/>
      <c r="P237" s="29"/>
      <c r="R237" s="30">
        <f t="shared" si="287"/>
        <v>2015</v>
      </c>
      <c r="S237" s="30">
        <f t="shared" si="288"/>
        <v>7</v>
      </c>
      <c r="T237" s="31">
        <f t="shared" si="289"/>
        <v>14033.531687412924</v>
      </c>
      <c r="U237" s="31">
        <f>[5]Forecast!C214</f>
        <v>12004</v>
      </c>
      <c r="V237" s="31">
        <f>[5]Forecast!D214</f>
        <v>1694.5316874129244</v>
      </c>
      <c r="W237" s="31">
        <f>[5]Forecast!E214</f>
        <v>6</v>
      </c>
      <c r="X237" s="31">
        <f>[5]Forecast!F214</f>
        <v>15</v>
      </c>
      <c r="Y237" s="31">
        <f>[5]Forecast!G214</f>
        <v>314</v>
      </c>
      <c r="AA237" s="32">
        <f t="shared" si="290"/>
        <v>2015</v>
      </c>
      <c r="AB237" s="33">
        <f t="shared" si="291"/>
        <v>7</v>
      </c>
      <c r="AC237" s="31">
        <f t="shared" si="292"/>
        <v>1706054.5858622072</v>
      </c>
      <c r="AD237" s="52">
        <f t="shared" si="293"/>
        <v>1510028.1175496201</v>
      </c>
      <c r="AE237" s="52">
        <f t="shared" si="294"/>
        <v>168052.46831258707</v>
      </c>
      <c r="AF237" s="52">
        <f t="shared" si="295"/>
        <v>2300</v>
      </c>
      <c r="AG237" s="52">
        <f t="shared" si="296"/>
        <v>1528</v>
      </c>
      <c r="AH237" s="52">
        <f t="shared" si="297"/>
        <v>24146</v>
      </c>
      <c r="AJ237" s="32">
        <f t="shared" si="298"/>
        <v>2015</v>
      </c>
      <c r="AK237" s="32">
        <f t="shared" si="299"/>
        <v>7</v>
      </c>
      <c r="AL237" s="137">
        <f t="shared" si="300"/>
        <v>27254.16925758007</v>
      </c>
      <c r="AM237" s="137">
        <f t="shared" si="301"/>
        <v>24495.16925758007</v>
      </c>
      <c r="AN237" s="137">
        <f t="shared" si="302"/>
        <v>2603</v>
      </c>
      <c r="AO237" s="137">
        <f t="shared" si="303"/>
        <v>-17</v>
      </c>
      <c r="AP237" s="137">
        <f t="shared" si="304"/>
        <v>-9</v>
      </c>
      <c r="AQ237" s="137">
        <f t="shared" si="305"/>
        <v>182</v>
      </c>
      <c r="AR237" s="137">
        <f t="shared" si="285"/>
        <v>1028.7971088183622</v>
      </c>
      <c r="AS237" s="93"/>
      <c r="AT237" s="93"/>
      <c r="AX237" s="40"/>
      <c r="AY237" s="65">
        <v>2015</v>
      </c>
      <c r="AZ237" s="65">
        <v>7</v>
      </c>
      <c r="BA237" s="68">
        <f t="shared" si="239"/>
        <v>1718545.1175496201</v>
      </c>
      <c r="BQ237" s="65">
        <v>2015</v>
      </c>
      <c r="BR237" s="65" t="str">
        <f t="shared" si="284"/>
        <v>Jul</v>
      </c>
      <c r="BS237" s="68">
        <f t="shared" si="240"/>
        <v>1522032.1175496201</v>
      </c>
      <c r="CI237" s="65">
        <v>2015</v>
      </c>
      <c r="CJ237" s="65">
        <v>7</v>
      </c>
      <c r="CK237" s="68">
        <f t="shared" si="241"/>
        <v>63925.348937084047</v>
      </c>
      <c r="DA237" s="65">
        <v>2015</v>
      </c>
      <c r="DB237" s="65">
        <v>7</v>
      </c>
      <c r="DC237" s="68">
        <f>[4]ssr!$I214</f>
        <v>0</v>
      </c>
    </row>
    <row r="238" spans="1:107" s="30" customFormat="1">
      <c r="A238" s="65">
        <f t="shared" si="282"/>
        <v>2015</v>
      </c>
      <c r="B238" s="65">
        <f t="shared" si="197"/>
        <v>8</v>
      </c>
      <c r="C238" s="27">
        <f t="shared" si="306"/>
        <v>1722333.0282306401</v>
      </c>
      <c r="D238" s="80">
        <f>[6]Err!$D153</f>
        <v>1523992.0282306401</v>
      </c>
      <c r="E238" s="80">
        <f>ROUND([7]Err!$D153,0)+500</f>
        <v>169964</v>
      </c>
      <c r="F238" s="53">
        <f>ROUND([8]Err!$D141,0)</f>
        <v>2305</v>
      </c>
      <c r="G238" s="53">
        <f>ROUND([9]Err!$D141,0)</f>
        <v>1543</v>
      </c>
      <c r="H238" s="53">
        <f>ROUND([10]Err!$D153,0)</f>
        <v>24529</v>
      </c>
      <c r="I238" s="155">
        <f t="shared" si="307"/>
        <v>64007.665185686885</v>
      </c>
      <c r="J238" s="29"/>
      <c r="K238" s="29"/>
      <c r="L238" s="29"/>
      <c r="M238" s="29"/>
      <c r="N238" s="29"/>
      <c r="O238" s="29"/>
      <c r="P238" s="29"/>
      <c r="R238" s="30">
        <f t="shared" si="287"/>
        <v>2015</v>
      </c>
      <c r="S238" s="30">
        <f t="shared" si="288"/>
        <v>8</v>
      </c>
      <c r="T238" s="31">
        <f t="shared" si="289"/>
        <v>14014.609366100151</v>
      </c>
      <c r="U238" s="31">
        <f>[5]Forecast!C215</f>
        <v>11987</v>
      </c>
      <c r="V238" s="31">
        <f>[5]Forecast!D215</f>
        <v>1692.6093661001496</v>
      </c>
      <c r="W238" s="31">
        <f>[5]Forecast!E215</f>
        <v>6</v>
      </c>
      <c r="X238" s="31">
        <f>[5]Forecast!F215</f>
        <v>15</v>
      </c>
      <c r="Y238" s="31">
        <f>[5]Forecast!G215</f>
        <v>314</v>
      </c>
      <c r="AA238" s="32">
        <f t="shared" si="290"/>
        <v>2015</v>
      </c>
      <c r="AB238" s="33">
        <f t="shared" si="291"/>
        <v>8</v>
      </c>
      <c r="AC238" s="31">
        <f t="shared" si="292"/>
        <v>1708318.4188645401</v>
      </c>
      <c r="AD238" s="52">
        <f t="shared" si="293"/>
        <v>1512005.0282306401</v>
      </c>
      <c r="AE238" s="52">
        <f t="shared" si="294"/>
        <v>168271.39063389986</v>
      </c>
      <c r="AF238" s="52">
        <f t="shared" si="295"/>
        <v>2299</v>
      </c>
      <c r="AG238" s="52">
        <f t="shared" si="296"/>
        <v>1528</v>
      </c>
      <c r="AH238" s="52">
        <f t="shared" si="297"/>
        <v>24215</v>
      </c>
      <c r="AJ238" s="32">
        <f t="shared" si="298"/>
        <v>2015</v>
      </c>
      <c r="AK238" s="32">
        <f t="shared" si="299"/>
        <v>8</v>
      </c>
      <c r="AL238" s="137">
        <f t="shared" si="300"/>
        <v>27199.79274941003</v>
      </c>
      <c r="AM238" s="137">
        <f t="shared" si="301"/>
        <v>24411.79274941003</v>
      </c>
      <c r="AN238" s="137">
        <f t="shared" si="302"/>
        <v>2631</v>
      </c>
      <c r="AO238" s="137">
        <f t="shared" si="303"/>
        <v>-16</v>
      </c>
      <c r="AP238" s="137">
        <f t="shared" si="304"/>
        <v>-8</v>
      </c>
      <c r="AQ238" s="137">
        <f t="shared" si="305"/>
        <v>181</v>
      </c>
      <c r="AR238" s="137">
        <f t="shared" si="285"/>
        <v>1025.2952954752182</v>
      </c>
      <c r="AS238" s="93"/>
      <c r="AT238" s="93"/>
      <c r="AX238" s="40"/>
      <c r="AY238" s="65">
        <v>2015</v>
      </c>
      <c r="AZ238" s="65">
        <v>8</v>
      </c>
      <c r="BA238" s="68">
        <f t="shared" si="239"/>
        <v>1720790.0282306401</v>
      </c>
      <c r="BQ238" s="65">
        <v>2015</v>
      </c>
      <c r="BR238" s="65" t="str">
        <f t="shared" si="284"/>
        <v>Aug</v>
      </c>
      <c r="BS238" s="68">
        <f t="shared" si="240"/>
        <v>1523992.0282306401</v>
      </c>
      <c r="CI238" s="65">
        <v>2015</v>
      </c>
      <c r="CJ238" s="65">
        <v>8</v>
      </c>
      <c r="CK238" s="68">
        <f t="shared" si="241"/>
        <v>64007.665185686885</v>
      </c>
      <c r="DA238" s="65">
        <v>2015</v>
      </c>
      <c r="DB238" s="65">
        <v>8</v>
      </c>
      <c r="DC238" s="68">
        <f>[4]ssr!$I215</f>
        <v>0</v>
      </c>
    </row>
    <row r="239" spans="1:107" s="30" customFormat="1">
      <c r="A239" s="65">
        <f t="shared" si="282"/>
        <v>2015</v>
      </c>
      <c r="B239" s="65">
        <f t="shared" si="197"/>
        <v>9</v>
      </c>
      <c r="C239" s="27">
        <f t="shared" si="306"/>
        <v>1724524.6750279199</v>
      </c>
      <c r="D239" s="80">
        <f>[6]Err!$D154</f>
        <v>1525951.6750279199</v>
      </c>
      <c r="E239" s="80">
        <f>ROUND([7]Err!$D154,0)+500</f>
        <v>170178</v>
      </c>
      <c r="F239" s="53">
        <f>ROUND([8]Err!$D142,0)</f>
        <v>2304</v>
      </c>
      <c r="G239" s="53">
        <f>ROUND([9]Err!$D142,0)</f>
        <v>1542</v>
      </c>
      <c r="H239" s="53">
        <f>ROUND([10]Err!$D154,0)</f>
        <v>24549</v>
      </c>
      <c r="I239" s="155">
        <f t="shared" si="307"/>
        <v>64089.97035117264</v>
      </c>
      <c r="J239" s="29"/>
      <c r="K239" s="29"/>
      <c r="L239" s="29"/>
      <c r="M239" s="29"/>
      <c r="N239" s="29"/>
      <c r="O239" s="29"/>
      <c r="P239" s="29"/>
      <c r="R239" s="30">
        <f t="shared" si="287"/>
        <v>2015</v>
      </c>
      <c r="S239" s="30">
        <f t="shared" si="288"/>
        <v>9</v>
      </c>
      <c r="T239" s="31">
        <f t="shared" si="289"/>
        <v>13997.078654338355</v>
      </c>
      <c r="U239" s="31">
        <f>[5]Forecast!C216</f>
        <v>11970</v>
      </c>
      <c r="V239" s="31">
        <f>[5]Forecast!D216</f>
        <v>1692.078654338354</v>
      </c>
      <c r="W239" s="31">
        <f>[5]Forecast!E216</f>
        <v>6</v>
      </c>
      <c r="X239" s="31">
        <f>[5]Forecast!F216</f>
        <v>15</v>
      </c>
      <c r="Y239" s="31">
        <f>[5]Forecast!G216</f>
        <v>314</v>
      </c>
      <c r="AA239" s="32">
        <f t="shared" si="290"/>
        <v>2015</v>
      </c>
      <c r="AB239" s="33">
        <f t="shared" si="291"/>
        <v>9</v>
      </c>
      <c r="AC239" s="31">
        <f t="shared" si="292"/>
        <v>1710527.5963735816</v>
      </c>
      <c r="AD239" s="52">
        <f t="shared" si="293"/>
        <v>1513981.6750279199</v>
      </c>
      <c r="AE239" s="52">
        <f t="shared" si="294"/>
        <v>168485.92134566166</v>
      </c>
      <c r="AF239" s="52">
        <f t="shared" si="295"/>
        <v>2298</v>
      </c>
      <c r="AG239" s="52">
        <f t="shared" si="296"/>
        <v>1527</v>
      </c>
      <c r="AH239" s="52">
        <f t="shared" si="297"/>
        <v>24235</v>
      </c>
      <c r="AJ239" s="32">
        <f t="shared" si="298"/>
        <v>2015</v>
      </c>
      <c r="AK239" s="32">
        <f t="shared" si="299"/>
        <v>9</v>
      </c>
      <c r="AL239" s="137">
        <f t="shared" si="300"/>
        <v>27120.406599019887</v>
      </c>
      <c r="AM239" s="137">
        <f t="shared" si="301"/>
        <v>24326.406599019887</v>
      </c>
      <c r="AN239" s="137">
        <f t="shared" si="302"/>
        <v>2639</v>
      </c>
      <c r="AO239" s="137">
        <f t="shared" si="303"/>
        <v>-16</v>
      </c>
      <c r="AP239" s="137">
        <f t="shared" si="304"/>
        <v>-8</v>
      </c>
      <c r="AQ239" s="137">
        <f t="shared" si="305"/>
        <v>179</v>
      </c>
      <c r="AR239" s="137">
        <f t="shared" si="285"/>
        <v>1021.7090771588337</v>
      </c>
      <c r="AS239" s="93"/>
      <c r="AT239" s="93"/>
      <c r="AX239" s="40"/>
      <c r="AY239" s="65">
        <v>2015</v>
      </c>
      <c r="AZ239" s="65">
        <v>9</v>
      </c>
      <c r="BA239" s="68">
        <f t="shared" si="239"/>
        <v>1722982.6750279199</v>
      </c>
      <c r="BQ239" s="65">
        <v>2015</v>
      </c>
      <c r="BR239" s="65" t="str">
        <f t="shared" si="284"/>
        <v>Sep</v>
      </c>
      <c r="BS239" s="68">
        <f t="shared" si="240"/>
        <v>1525951.6750279199</v>
      </c>
      <c r="CI239" s="65">
        <v>2015</v>
      </c>
      <c r="CJ239" s="65">
        <v>9</v>
      </c>
      <c r="CK239" s="68">
        <f t="shared" si="241"/>
        <v>64089.97035117264</v>
      </c>
      <c r="DA239" s="65">
        <v>2015</v>
      </c>
      <c r="DB239" s="65">
        <v>9</v>
      </c>
      <c r="DC239" s="68">
        <f>[4]ssr!$I216</f>
        <v>0</v>
      </c>
    </row>
    <row r="240" spans="1:107" s="30" customFormat="1">
      <c r="A240" s="65">
        <f t="shared" si="282"/>
        <v>2015</v>
      </c>
      <c r="B240" s="65">
        <f t="shared" si="197"/>
        <v>10</v>
      </c>
      <c r="C240" s="27">
        <f t="shared" si="306"/>
        <v>1726729.1530164599</v>
      </c>
      <c r="D240" s="80">
        <f>[6]Err!$D155</f>
        <v>1527911.1530164599</v>
      </c>
      <c r="E240" s="80">
        <f>ROUND([7]Err!$D155,0)+500</f>
        <v>170389</v>
      </c>
      <c r="F240" s="53">
        <f>ROUND([8]Err!$D143,0)</f>
        <v>2303</v>
      </c>
      <c r="G240" s="53">
        <f>ROUND([9]Err!$D143,0)</f>
        <v>1542</v>
      </c>
      <c r="H240" s="53">
        <f>ROUND([10]Err!$D155,0)</f>
        <v>24584</v>
      </c>
      <c r="I240" s="155">
        <f t="shared" si="307"/>
        <v>64172.26842669132</v>
      </c>
      <c r="J240" s="29"/>
      <c r="K240" s="29"/>
      <c r="L240" s="29"/>
      <c r="M240" s="29"/>
      <c r="N240" s="29"/>
      <c r="O240" s="29"/>
      <c r="P240" s="29"/>
      <c r="R240" s="30">
        <f t="shared" si="287"/>
        <v>2015</v>
      </c>
      <c r="S240" s="30">
        <f t="shared" si="288"/>
        <v>10</v>
      </c>
      <c r="T240" s="31">
        <f t="shared" si="289"/>
        <v>13997.691895779833</v>
      </c>
      <c r="U240" s="31">
        <f>[5]Forecast!C217</f>
        <v>11971</v>
      </c>
      <c r="V240" s="31">
        <f>[5]Forecast!D217</f>
        <v>1691.6918957798334</v>
      </c>
      <c r="W240" s="31">
        <f>[5]Forecast!E217</f>
        <v>6</v>
      </c>
      <c r="X240" s="31">
        <f>[5]Forecast!F217</f>
        <v>15</v>
      </c>
      <c r="Y240" s="31">
        <f>[5]Forecast!G217</f>
        <v>314</v>
      </c>
      <c r="AA240" s="32">
        <f t="shared" si="290"/>
        <v>2015</v>
      </c>
      <c r="AB240" s="33">
        <f t="shared" si="291"/>
        <v>10</v>
      </c>
      <c r="AC240" s="31">
        <f t="shared" si="292"/>
        <v>1712731.46112068</v>
      </c>
      <c r="AD240" s="52">
        <f t="shared" si="293"/>
        <v>1515940.1530164599</v>
      </c>
      <c r="AE240" s="52">
        <f t="shared" si="294"/>
        <v>168697.30810422017</v>
      </c>
      <c r="AF240" s="52">
        <f t="shared" si="295"/>
        <v>2297</v>
      </c>
      <c r="AG240" s="52">
        <f t="shared" si="296"/>
        <v>1527</v>
      </c>
      <c r="AH240" s="52">
        <f t="shared" si="297"/>
        <v>24270</v>
      </c>
      <c r="AJ240" s="32">
        <f t="shared" si="298"/>
        <v>2015</v>
      </c>
      <c r="AK240" s="32">
        <f t="shared" si="299"/>
        <v>10</v>
      </c>
      <c r="AL240" s="137">
        <f t="shared" si="300"/>
        <v>27022.552369919838</v>
      </c>
      <c r="AM240" s="137">
        <f t="shared" si="301"/>
        <v>24240.552369919838</v>
      </c>
      <c r="AN240" s="137">
        <f t="shared" si="302"/>
        <v>2629</v>
      </c>
      <c r="AO240" s="137">
        <f t="shared" si="303"/>
        <v>-15</v>
      </c>
      <c r="AP240" s="137">
        <f t="shared" si="304"/>
        <v>-8</v>
      </c>
      <c r="AQ240" s="137">
        <f t="shared" si="305"/>
        <v>176</v>
      </c>
      <c r="AR240" s="137">
        <f t="shared" si="285"/>
        <v>1018.1031995366357</v>
      </c>
      <c r="AS240" s="93"/>
      <c r="AT240" s="93"/>
      <c r="AX240" s="40"/>
      <c r="AY240" s="65">
        <v>2015</v>
      </c>
      <c r="AZ240" s="65">
        <v>10</v>
      </c>
      <c r="BA240" s="68">
        <f t="shared" si="239"/>
        <v>1725187.1530164599</v>
      </c>
      <c r="BQ240" s="65">
        <v>2015</v>
      </c>
      <c r="BR240" s="65" t="str">
        <f t="shared" si="284"/>
        <v>Oct</v>
      </c>
      <c r="BS240" s="68">
        <f t="shared" si="240"/>
        <v>1527911.1530164599</v>
      </c>
      <c r="CI240" s="65">
        <v>2015</v>
      </c>
      <c r="CJ240" s="65">
        <v>10</v>
      </c>
      <c r="CK240" s="68">
        <f t="shared" si="241"/>
        <v>64172.26842669132</v>
      </c>
      <c r="DA240" s="65">
        <v>2015</v>
      </c>
      <c r="DB240" s="65">
        <v>10</v>
      </c>
      <c r="DC240" s="68">
        <f>[4]ssr!$I217</f>
        <v>0</v>
      </c>
    </row>
    <row r="241" spans="1:107" s="30" customFormat="1">
      <c r="A241" s="65">
        <f t="shared" si="282"/>
        <v>2015</v>
      </c>
      <c r="B241" s="65">
        <f t="shared" si="197"/>
        <v>11</v>
      </c>
      <c r="C241" s="27">
        <f t="shared" si="306"/>
        <v>1728945.53375683</v>
      </c>
      <c r="D241" s="80">
        <f>[6]Err!$D156</f>
        <v>1529870.53375683</v>
      </c>
      <c r="E241" s="80">
        <f>ROUND([7]Err!$D156,0)+500</f>
        <v>170600</v>
      </c>
      <c r="F241" s="53">
        <f>ROUND([8]Err!$D144,0)</f>
        <v>2302</v>
      </c>
      <c r="G241" s="53">
        <f>ROUND([9]Err!$D144,0)</f>
        <v>1541</v>
      </c>
      <c r="H241" s="53">
        <f>ROUND([10]Err!$D156,0)</f>
        <v>24632</v>
      </c>
      <c r="I241" s="155">
        <f t="shared" si="307"/>
        <v>64254.562417786867</v>
      </c>
      <c r="J241" s="29"/>
      <c r="K241" s="29"/>
      <c r="L241" s="29"/>
      <c r="M241" s="29"/>
      <c r="N241" s="29"/>
      <c r="O241" s="29"/>
      <c r="P241" s="29"/>
      <c r="R241" s="30">
        <f t="shared" si="287"/>
        <v>2015</v>
      </c>
      <c r="S241" s="30">
        <f t="shared" si="288"/>
        <v>11</v>
      </c>
      <c r="T241" s="31">
        <f t="shared" si="289"/>
        <v>14019.720774150348</v>
      </c>
      <c r="U241" s="31">
        <f>[5]Forecast!C218</f>
        <v>11996</v>
      </c>
      <c r="V241" s="31">
        <f>[5]Forecast!D218</f>
        <v>1688.720774150348</v>
      </c>
      <c r="W241" s="31">
        <f>[5]Forecast!E218</f>
        <v>6</v>
      </c>
      <c r="X241" s="31">
        <f>[5]Forecast!F218</f>
        <v>15</v>
      </c>
      <c r="Y241" s="31">
        <f>[5]Forecast!G218</f>
        <v>314</v>
      </c>
      <c r="AA241" s="32">
        <f t="shared" si="290"/>
        <v>2015</v>
      </c>
      <c r="AB241" s="33">
        <f t="shared" si="291"/>
        <v>11</v>
      </c>
      <c r="AC241" s="31">
        <f t="shared" si="292"/>
        <v>1714925.8129826798</v>
      </c>
      <c r="AD241" s="52">
        <f t="shared" si="293"/>
        <v>1517874.53375683</v>
      </c>
      <c r="AE241" s="52">
        <f t="shared" si="294"/>
        <v>168911.27922584966</v>
      </c>
      <c r="AF241" s="52">
        <f t="shared" si="295"/>
        <v>2296</v>
      </c>
      <c r="AG241" s="52">
        <f t="shared" si="296"/>
        <v>1526</v>
      </c>
      <c r="AH241" s="52">
        <f t="shared" si="297"/>
        <v>24318</v>
      </c>
      <c r="AJ241" s="32">
        <f t="shared" si="298"/>
        <v>2015</v>
      </c>
      <c r="AK241" s="32">
        <f t="shared" si="299"/>
        <v>11</v>
      </c>
      <c r="AL241" s="137">
        <f t="shared" si="300"/>
        <v>26926.203680230072</v>
      </c>
      <c r="AM241" s="137">
        <f t="shared" si="301"/>
        <v>24155.203680230072</v>
      </c>
      <c r="AN241" s="137">
        <f t="shared" si="302"/>
        <v>2619</v>
      </c>
      <c r="AO241" s="137">
        <f t="shared" si="303"/>
        <v>-15</v>
      </c>
      <c r="AP241" s="137">
        <f t="shared" si="304"/>
        <v>-8</v>
      </c>
      <c r="AQ241" s="137">
        <f t="shared" si="305"/>
        <v>175</v>
      </c>
      <c r="AR241" s="137">
        <f t="shared" si="285"/>
        <v>1014.5185545696659</v>
      </c>
      <c r="AS241" s="93"/>
      <c r="AT241" s="93"/>
      <c r="AX241" s="40"/>
      <c r="AY241" s="65">
        <v>2015</v>
      </c>
      <c r="AZ241" s="65">
        <v>11</v>
      </c>
      <c r="BA241" s="68">
        <f t="shared" si="239"/>
        <v>1727404.53375683</v>
      </c>
      <c r="BQ241" s="65">
        <v>2015</v>
      </c>
      <c r="BR241" s="65" t="str">
        <f t="shared" si="284"/>
        <v>Nov</v>
      </c>
      <c r="BS241" s="68">
        <f t="shared" si="240"/>
        <v>1529870.53375683</v>
      </c>
      <c r="CI241" s="65">
        <v>2015</v>
      </c>
      <c r="CJ241" s="65">
        <v>11</v>
      </c>
      <c r="CK241" s="68">
        <f t="shared" si="241"/>
        <v>64254.562417786867</v>
      </c>
      <c r="DA241" s="65">
        <v>2015</v>
      </c>
      <c r="DB241" s="65">
        <v>11</v>
      </c>
      <c r="DC241" s="68">
        <f>[4]ssr!$I218</f>
        <v>0</v>
      </c>
    </row>
    <row r="242" spans="1:107" s="30" customFormat="1">
      <c r="A242" s="133">
        <f t="shared" si="282"/>
        <v>2015</v>
      </c>
      <c r="B242" s="133">
        <f t="shared" si="197"/>
        <v>12</v>
      </c>
      <c r="C242" s="98">
        <f t="shared" si="306"/>
        <v>1731074.86865829</v>
      </c>
      <c r="D242" s="99">
        <f>[6]Err!$D157</f>
        <v>1531829.86865829</v>
      </c>
      <c r="E242" s="99">
        <f>ROUND([7]Err!$D157,0)+500</f>
        <v>170811</v>
      </c>
      <c r="F242" s="100">
        <f>ROUND([8]Err!$D145,0)</f>
        <v>2301</v>
      </c>
      <c r="G242" s="100">
        <f>ROUND([9]Err!$D145,0)</f>
        <v>1540</v>
      </c>
      <c r="H242" s="100">
        <f>ROUND([10]Err!$D157,0)</f>
        <v>24593</v>
      </c>
      <c r="I242" s="156">
        <f t="shared" si="307"/>
        <v>64336.854483648181</v>
      </c>
      <c r="J242" s="105">
        <f>AVERAGE(D231:D242)/AVERAGE(D219:D230)-1</f>
        <v>1.5785742191727792E-2</v>
      </c>
      <c r="K242" s="105">
        <f>AVERAGE(E231:E242)/AVERAGE(E219:E230)-1</f>
        <v>1.5093697918588722E-2</v>
      </c>
      <c r="L242" s="105">
        <f>AVERAGE(F231:F242)/AVERAGE(F219:F230)-1</f>
        <v>-7.1723148646224422E-3</v>
      </c>
      <c r="M242" s="105">
        <f>AVERAGE(G231:G242)/AVERAGE(G219:G230)-1</f>
        <v>-5.5293107150525822E-3</v>
      </c>
      <c r="N242" s="105">
        <f>AVERAGE(H231:H242)/AVERAGE(H219:H230)-1</f>
        <v>7.5395466684928802E-3</v>
      </c>
      <c r="O242" s="29"/>
      <c r="P242" s="29"/>
      <c r="R242" s="30">
        <f t="shared" si="287"/>
        <v>2015</v>
      </c>
      <c r="S242" s="30">
        <f t="shared" si="288"/>
        <v>12</v>
      </c>
      <c r="T242" s="31">
        <f t="shared" si="289"/>
        <v>14119.425479339143</v>
      </c>
      <c r="U242" s="31">
        <f>[5]Forecast!C219</f>
        <v>12099</v>
      </c>
      <c r="V242" s="31">
        <f>[5]Forecast!D219</f>
        <v>1685.4254793391426</v>
      </c>
      <c r="W242" s="31">
        <f>[5]Forecast!E219</f>
        <v>6</v>
      </c>
      <c r="X242" s="31">
        <f>[5]Forecast!F219</f>
        <v>15</v>
      </c>
      <c r="Y242" s="31">
        <f>[5]Forecast!G219</f>
        <v>314</v>
      </c>
      <c r="AA242" s="32">
        <f t="shared" si="290"/>
        <v>2015</v>
      </c>
      <c r="AB242" s="33">
        <f t="shared" si="291"/>
        <v>12</v>
      </c>
      <c r="AC242" s="31">
        <f t="shared" si="292"/>
        <v>1716955.4431789508</v>
      </c>
      <c r="AD242" s="52">
        <f t="shared" si="293"/>
        <v>1519730.86865829</v>
      </c>
      <c r="AE242" s="52">
        <f t="shared" si="294"/>
        <v>169125.57452066086</v>
      </c>
      <c r="AF242" s="52">
        <f t="shared" si="295"/>
        <v>2295</v>
      </c>
      <c r="AG242" s="52">
        <f t="shared" si="296"/>
        <v>1525</v>
      </c>
      <c r="AH242" s="52">
        <f t="shared" si="297"/>
        <v>24279</v>
      </c>
      <c r="AJ242" s="32">
        <f t="shared" si="298"/>
        <v>2015</v>
      </c>
      <c r="AK242" s="32">
        <f t="shared" si="299"/>
        <v>12</v>
      </c>
      <c r="AL242" s="137">
        <f t="shared" si="300"/>
        <v>26830.909531909972</v>
      </c>
      <c r="AM242" s="137">
        <f t="shared" si="301"/>
        <v>24070.909531909972</v>
      </c>
      <c r="AN242" s="137">
        <f t="shared" si="302"/>
        <v>2609</v>
      </c>
      <c r="AO242" s="137">
        <f t="shared" si="303"/>
        <v>-14</v>
      </c>
      <c r="AP242" s="137">
        <f t="shared" si="304"/>
        <v>-8</v>
      </c>
      <c r="AQ242" s="137">
        <f t="shared" si="305"/>
        <v>173</v>
      </c>
      <c r="AR242" s="137">
        <f t="shared" si="285"/>
        <v>1010.9782003402142</v>
      </c>
      <c r="AS242" s="93"/>
      <c r="AT242" s="93"/>
      <c r="AX242" s="40"/>
      <c r="AY242" s="65">
        <v>2015</v>
      </c>
      <c r="AZ242" s="65">
        <v>12</v>
      </c>
      <c r="BA242" s="68">
        <f t="shared" si="239"/>
        <v>1729534.86865829</v>
      </c>
      <c r="BQ242" s="65">
        <v>2015</v>
      </c>
      <c r="BR242" s="65" t="str">
        <f t="shared" si="284"/>
        <v>Dec</v>
      </c>
      <c r="BS242" s="68">
        <f t="shared" si="240"/>
        <v>1531829.86865829</v>
      </c>
      <c r="CI242" s="65">
        <v>2015</v>
      </c>
      <c r="CJ242" s="65">
        <v>12</v>
      </c>
      <c r="CK242" s="68">
        <f t="shared" si="241"/>
        <v>64336.854483648181</v>
      </c>
      <c r="DA242" s="65">
        <v>2015</v>
      </c>
      <c r="DB242" s="65">
        <v>12</v>
      </c>
      <c r="DC242" s="68">
        <f>[4]ssr!$I219</f>
        <v>0</v>
      </c>
    </row>
    <row r="243" spans="1:107" s="30" customFormat="1">
      <c r="A243" s="65">
        <f t="shared" si="282"/>
        <v>2016</v>
      </c>
      <c r="B243" s="65">
        <f t="shared" si="197"/>
        <v>1</v>
      </c>
      <c r="C243" s="27">
        <f t="shared" si="306"/>
        <v>1733297.1926768499</v>
      </c>
      <c r="D243" s="80">
        <f>[6]Err!$D158</f>
        <v>1533789.1926768499</v>
      </c>
      <c r="E243" s="80">
        <f>ROUND([7]Err!$D158,0)+500</f>
        <v>171022</v>
      </c>
      <c r="F243" s="53">
        <f>ROUND([8]Err!$D146,0)</f>
        <v>2300</v>
      </c>
      <c r="G243" s="53">
        <f>ROUND([9]Err!$D146,0)</f>
        <v>1540</v>
      </c>
      <c r="H243" s="53">
        <f>ROUND([10]Err!$D158,0)</f>
        <v>24646</v>
      </c>
      <c r="I243" s="155">
        <f t="shared" si="307"/>
        <v>64419.146092427698</v>
      </c>
      <c r="J243" s="29"/>
      <c r="K243" s="29"/>
      <c r="L243" s="29"/>
      <c r="M243" s="29"/>
      <c r="N243" s="29"/>
      <c r="O243" s="29"/>
      <c r="P243" s="29"/>
      <c r="R243" s="30">
        <f t="shared" si="287"/>
        <v>2016</v>
      </c>
      <c r="S243" s="30">
        <f t="shared" si="288"/>
        <v>1</v>
      </c>
      <c r="T243" s="31">
        <f t="shared" si="289"/>
        <v>14198.094311642677</v>
      </c>
      <c r="U243" s="31">
        <f>[5]Forecast!C220</f>
        <v>12156</v>
      </c>
      <c r="V243" s="31">
        <f>[5]Forecast!D220</f>
        <v>1706.0943116426763</v>
      </c>
      <c r="W243" s="31">
        <f>[5]Forecast!E220</f>
        <v>6</v>
      </c>
      <c r="X243" s="31">
        <f>[5]Forecast!F220</f>
        <v>15</v>
      </c>
      <c r="Y243" s="31">
        <f>[5]Forecast!G220</f>
        <v>315</v>
      </c>
      <c r="AA243" s="32">
        <f t="shared" si="290"/>
        <v>2016</v>
      </c>
      <c r="AB243" s="33">
        <f t="shared" si="291"/>
        <v>1</v>
      </c>
      <c r="AC243" s="31">
        <f t="shared" si="292"/>
        <v>1719099.0983652072</v>
      </c>
      <c r="AD243" s="52">
        <f t="shared" si="293"/>
        <v>1521633.1926768499</v>
      </c>
      <c r="AE243" s="52">
        <f t="shared" si="294"/>
        <v>169315.90568835734</v>
      </c>
      <c r="AF243" s="52">
        <f t="shared" si="295"/>
        <v>2294</v>
      </c>
      <c r="AG243" s="52">
        <f t="shared" si="296"/>
        <v>1525</v>
      </c>
      <c r="AH243" s="52">
        <f t="shared" si="297"/>
        <v>24331</v>
      </c>
      <c r="AJ243" s="32">
        <f t="shared" si="298"/>
        <v>2016</v>
      </c>
      <c r="AK243" s="32">
        <f t="shared" si="299"/>
        <v>1</v>
      </c>
      <c r="AL243" s="137">
        <f t="shared" si="300"/>
        <v>26735.916188229807</v>
      </c>
      <c r="AM243" s="137">
        <f t="shared" si="301"/>
        <v>23987.916188229807</v>
      </c>
      <c r="AN243" s="137">
        <f t="shared" si="302"/>
        <v>2598</v>
      </c>
      <c r="AO243" s="137">
        <f t="shared" si="303"/>
        <v>-14</v>
      </c>
      <c r="AP243" s="137">
        <f t="shared" si="304"/>
        <v>-7</v>
      </c>
      <c r="AQ243" s="137">
        <f t="shared" si="305"/>
        <v>171</v>
      </c>
      <c r="AR243" s="137">
        <f t="shared" si="285"/>
        <v>1007.4924799056535</v>
      </c>
      <c r="AS243" s="93"/>
      <c r="AT243" s="93"/>
      <c r="AX243" s="40"/>
      <c r="AY243" s="65">
        <v>2016</v>
      </c>
      <c r="AZ243" s="65">
        <v>1</v>
      </c>
      <c r="BA243" s="68">
        <f t="shared" si="239"/>
        <v>1731757.1926768499</v>
      </c>
      <c r="BQ243" s="65">
        <v>2016</v>
      </c>
      <c r="BR243" s="65" t="str">
        <f t="shared" si="284"/>
        <v>Jan</v>
      </c>
      <c r="BS243" s="68">
        <f t="shared" si="240"/>
        <v>1533789.1926768499</v>
      </c>
      <c r="CI243" s="65">
        <v>2016</v>
      </c>
      <c r="CJ243" s="65">
        <v>1</v>
      </c>
      <c r="CK243" s="68">
        <f t="shared" si="241"/>
        <v>64419.146092427698</v>
      </c>
      <c r="DA243" s="65">
        <v>2016</v>
      </c>
      <c r="DB243" s="65">
        <v>1</v>
      </c>
      <c r="DC243" s="68">
        <f>[4]ssr!$I220</f>
        <v>0</v>
      </c>
    </row>
    <row r="244" spans="1:107" s="30" customFormat="1">
      <c r="A244" s="65">
        <f t="shared" si="282"/>
        <v>2016</v>
      </c>
      <c r="B244" s="65">
        <f t="shared" si="197"/>
        <v>2</v>
      </c>
      <c r="C244" s="27">
        <f t="shared" si="306"/>
        <v>1735479.5279121001</v>
      </c>
      <c r="D244" s="80">
        <f>[6]Err!$D159</f>
        <v>1535748.5279121001</v>
      </c>
      <c r="E244" s="80">
        <f>ROUND([7]Err!$D159,0)+500</f>
        <v>171233</v>
      </c>
      <c r="F244" s="53">
        <f>ROUND([8]Err!$D147,0)</f>
        <v>2298</v>
      </c>
      <c r="G244" s="53">
        <f>ROUND([9]Err!$D147,0)</f>
        <v>1539</v>
      </c>
      <c r="H244" s="53">
        <f>ROUND([10]Err!$D159,0)</f>
        <v>24661</v>
      </c>
      <c r="I244" s="155">
        <f t="shared" si="307"/>
        <v>64501.438172308204</v>
      </c>
      <c r="J244" s="29"/>
      <c r="K244" s="29"/>
      <c r="L244" s="29"/>
      <c r="M244" s="29"/>
      <c r="N244" s="29"/>
      <c r="O244" s="29"/>
      <c r="P244" s="29"/>
      <c r="R244" s="30">
        <f t="shared" si="287"/>
        <v>2016</v>
      </c>
      <c r="S244" s="30">
        <f t="shared" si="288"/>
        <v>2</v>
      </c>
      <c r="T244" s="31">
        <f t="shared" si="289"/>
        <v>14224.129053252456</v>
      </c>
      <c r="U244" s="31">
        <f>[5]Forecast!C221</f>
        <v>12184</v>
      </c>
      <c r="V244" s="31">
        <f>[5]Forecast!D221</f>
        <v>1704.1290532524567</v>
      </c>
      <c r="W244" s="31">
        <f>[5]Forecast!E221</f>
        <v>6</v>
      </c>
      <c r="X244" s="31">
        <f>[5]Forecast!F221</f>
        <v>15</v>
      </c>
      <c r="Y244" s="31">
        <f>[5]Forecast!G221</f>
        <v>315</v>
      </c>
      <c r="AA244" s="32">
        <f t="shared" si="290"/>
        <v>2016</v>
      </c>
      <c r="AB244" s="33">
        <f t="shared" si="291"/>
        <v>2</v>
      </c>
      <c r="AC244" s="31">
        <f t="shared" si="292"/>
        <v>1721255.3988588476</v>
      </c>
      <c r="AD244" s="52">
        <f t="shared" si="293"/>
        <v>1523564.5279121001</v>
      </c>
      <c r="AE244" s="52">
        <f t="shared" si="294"/>
        <v>169528.87094674754</v>
      </c>
      <c r="AF244" s="52">
        <f t="shared" si="295"/>
        <v>2292</v>
      </c>
      <c r="AG244" s="52">
        <f t="shared" si="296"/>
        <v>1524</v>
      </c>
      <c r="AH244" s="52">
        <f t="shared" si="297"/>
        <v>24346</v>
      </c>
      <c r="AJ244" s="32">
        <f t="shared" si="298"/>
        <v>2016</v>
      </c>
      <c r="AK244" s="32">
        <f t="shared" si="299"/>
        <v>2</v>
      </c>
      <c r="AL244" s="137">
        <f t="shared" si="300"/>
        <v>26641.266011360101</v>
      </c>
      <c r="AM244" s="137">
        <f t="shared" si="301"/>
        <v>23906.266011360101</v>
      </c>
      <c r="AN244" s="137">
        <f t="shared" si="302"/>
        <v>2588</v>
      </c>
      <c r="AO244" s="137">
        <f t="shared" si="303"/>
        <v>-14</v>
      </c>
      <c r="AP244" s="137">
        <f t="shared" si="304"/>
        <v>-8</v>
      </c>
      <c r="AQ244" s="137">
        <f t="shared" si="305"/>
        <v>169</v>
      </c>
      <c r="AR244" s="137">
        <f t="shared" si="285"/>
        <v>1004.0631724771229</v>
      </c>
      <c r="AS244" s="93"/>
      <c r="AT244" s="93"/>
      <c r="AV244" s="26"/>
      <c r="AW244" s="26"/>
      <c r="AX244" s="40"/>
      <c r="AY244" s="65">
        <v>2016</v>
      </c>
      <c r="AZ244" s="65">
        <v>2</v>
      </c>
      <c r="BA244" s="68">
        <f t="shared" si="239"/>
        <v>1733940.5279121001</v>
      </c>
      <c r="BQ244" s="65">
        <v>2016</v>
      </c>
      <c r="BR244" s="65" t="str">
        <f t="shared" si="284"/>
        <v>Feb</v>
      </c>
      <c r="BS244" s="68">
        <f t="shared" si="240"/>
        <v>1535748.5279121001</v>
      </c>
      <c r="CI244" s="65">
        <v>2016</v>
      </c>
      <c r="CJ244" s="65">
        <v>2</v>
      </c>
      <c r="CK244" s="68">
        <f t="shared" si="241"/>
        <v>64501.438172308204</v>
      </c>
      <c r="DA244" s="65">
        <v>2016</v>
      </c>
      <c r="DB244" s="65">
        <v>2</v>
      </c>
      <c r="DC244" s="68">
        <f>[4]ssr!$I221</f>
        <v>0</v>
      </c>
    </row>
    <row r="245" spans="1:107" s="30" customFormat="1">
      <c r="A245" s="65">
        <f t="shared" si="282"/>
        <v>2016</v>
      </c>
      <c r="B245" s="65">
        <f t="shared" si="197"/>
        <v>3</v>
      </c>
      <c r="C245" s="27">
        <f t="shared" si="306"/>
        <v>1737649.88684675</v>
      </c>
      <c r="D245" s="80">
        <f>[6]Err!$D160</f>
        <v>1537707.88684675</v>
      </c>
      <c r="E245" s="80">
        <f>ROUND([7]Err!$D160,0)+500</f>
        <v>171444</v>
      </c>
      <c r="F245" s="53">
        <f>ROUND([8]Err!$D148,0)</f>
        <v>2297</v>
      </c>
      <c r="G245" s="53">
        <f>ROUND([9]Err!$D148,0)</f>
        <v>1539</v>
      </c>
      <c r="H245" s="53">
        <f>ROUND([10]Err!$D160,0)</f>
        <v>24662</v>
      </c>
      <c r="I245" s="155">
        <f t="shared" si="307"/>
        <v>64583.731247563504</v>
      </c>
      <c r="J245" s="29"/>
      <c r="K245" s="29"/>
      <c r="L245" s="29"/>
      <c r="M245" s="29"/>
      <c r="N245" s="29"/>
      <c r="O245" s="29"/>
      <c r="P245" s="29"/>
      <c r="R245" s="30">
        <f t="shared" si="287"/>
        <v>2016</v>
      </c>
      <c r="S245" s="30">
        <f t="shared" si="288"/>
        <v>3</v>
      </c>
      <c r="T245" s="31">
        <f t="shared" si="289"/>
        <v>14262.127541481717</v>
      </c>
      <c r="U245" s="31">
        <f>[5]Forecast!C222</f>
        <v>12219</v>
      </c>
      <c r="V245" s="31">
        <f>[5]Forecast!D222</f>
        <v>1707.1275414817176</v>
      </c>
      <c r="W245" s="31">
        <f>[5]Forecast!E222</f>
        <v>6</v>
      </c>
      <c r="X245" s="31">
        <f>[5]Forecast!F222</f>
        <v>15</v>
      </c>
      <c r="Y245" s="31">
        <f>[5]Forecast!G222</f>
        <v>315</v>
      </c>
      <c r="AA245" s="32">
        <f t="shared" si="290"/>
        <v>2016</v>
      </c>
      <c r="AB245" s="33">
        <f t="shared" si="291"/>
        <v>3</v>
      </c>
      <c r="AC245" s="31">
        <f t="shared" si="292"/>
        <v>1723387.7593052683</v>
      </c>
      <c r="AD245" s="52">
        <f t="shared" si="293"/>
        <v>1525488.88684675</v>
      </c>
      <c r="AE245" s="52">
        <f t="shared" si="294"/>
        <v>169736.87245851828</v>
      </c>
      <c r="AF245" s="52">
        <f t="shared" si="295"/>
        <v>2291</v>
      </c>
      <c r="AG245" s="52">
        <f t="shared" si="296"/>
        <v>1524</v>
      </c>
      <c r="AH245" s="52">
        <f t="shared" si="297"/>
        <v>24347</v>
      </c>
      <c r="AJ245" s="32">
        <f t="shared" si="298"/>
        <v>2016</v>
      </c>
      <c r="AK245" s="32">
        <f t="shared" si="299"/>
        <v>3</v>
      </c>
      <c r="AL245" s="137">
        <f t="shared" si="300"/>
        <v>26551.874192330055</v>
      </c>
      <c r="AM245" s="137">
        <f t="shared" si="301"/>
        <v>23825.874192330055</v>
      </c>
      <c r="AN245" s="137">
        <f t="shared" si="302"/>
        <v>2579</v>
      </c>
      <c r="AO245" s="137">
        <f t="shared" si="303"/>
        <v>-14</v>
      </c>
      <c r="AP245" s="137">
        <f t="shared" si="304"/>
        <v>-7</v>
      </c>
      <c r="AQ245" s="137">
        <f t="shared" si="305"/>
        <v>168</v>
      </c>
      <c r="AR245" s="137">
        <f t="shared" si="285"/>
        <v>1000.6867160778638</v>
      </c>
      <c r="AS245" s="93"/>
      <c r="AT245" s="93"/>
      <c r="AY245" s="65">
        <v>2016</v>
      </c>
      <c r="AZ245" s="65">
        <v>3</v>
      </c>
      <c r="BA245" s="68">
        <f t="shared" si="239"/>
        <v>1736110.88684675</v>
      </c>
      <c r="BQ245" s="65">
        <v>2016</v>
      </c>
      <c r="BR245" s="65" t="str">
        <f t="shared" si="284"/>
        <v>Mar</v>
      </c>
      <c r="BS245" s="68">
        <f t="shared" si="240"/>
        <v>1537707.88684675</v>
      </c>
      <c r="CI245" s="65">
        <v>2016</v>
      </c>
      <c r="CJ245" s="65">
        <v>3</v>
      </c>
      <c r="CK245" s="68">
        <f t="shared" si="241"/>
        <v>64583.731247563504</v>
      </c>
      <c r="DA245" s="65">
        <v>2016</v>
      </c>
      <c r="DB245" s="65">
        <v>3</v>
      </c>
      <c r="DC245" s="68">
        <f>[4]ssr!$I222</f>
        <v>0</v>
      </c>
    </row>
    <row r="246" spans="1:107" s="30" customFormat="1">
      <c r="A246" s="65">
        <f t="shared" si="282"/>
        <v>2016</v>
      </c>
      <c r="B246" s="65">
        <f t="shared" si="197"/>
        <v>4</v>
      </c>
      <c r="C246" s="27">
        <f t="shared" si="306"/>
        <v>1739788.27510297</v>
      </c>
      <c r="D246" s="80">
        <f>[6]Err!$D161</f>
        <v>1539667.27510297</v>
      </c>
      <c r="E246" s="80">
        <f>ROUND([7]Err!$D161,0)+500</f>
        <v>171655</v>
      </c>
      <c r="F246" s="53">
        <f>ROUND([8]Err!$D149,0)</f>
        <v>2296</v>
      </c>
      <c r="G246" s="53">
        <f>ROUND([9]Err!$D149,0)</f>
        <v>1538</v>
      </c>
      <c r="H246" s="53">
        <f>ROUND([10]Err!$D161,0)</f>
        <v>24632</v>
      </c>
      <c r="I246" s="155">
        <f t="shared" si="307"/>
        <v>64666.02555432474</v>
      </c>
      <c r="J246" s="29"/>
      <c r="K246" s="29"/>
      <c r="L246" s="29"/>
      <c r="M246" s="29"/>
      <c r="N246" s="29"/>
      <c r="O246" s="29"/>
      <c r="P246" s="29"/>
      <c r="R246" s="30">
        <f t="shared" si="287"/>
        <v>2016</v>
      </c>
      <c r="S246" s="30">
        <f t="shared" si="288"/>
        <v>4</v>
      </c>
      <c r="T246" s="31">
        <f t="shared" si="289"/>
        <v>14174.568604958273</v>
      </c>
      <c r="U246" s="31">
        <f>[5]Forecast!C223</f>
        <v>12131</v>
      </c>
      <c r="V246" s="31">
        <f>[5]Forecast!D223</f>
        <v>1707.5686049582719</v>
      </c>
      <c r="W246" s="31">
        <f>[5]Forecast!E223</f>
        <v>6</v>
      </c>
      <c r="X246" s="31">
        <f>[5]Forecast!F223</f>
        <v>15</v>
      </c>
      <c r="Y246" s="31">
        <f>[5]Forecast!G223</f>
        <v>315</v>
      </c>
      <c r="AA246" s="32">
        <f t="shared" si="290"/>
        <v>2016</v>
      </c>
      <c r="AB246" s="33">
        <f t="shared" si="291"/>
        <v>4</v>
      </c>
      <c r="AC246" s="31">
        <f t="shared" si="292"/>
        <v>1725613.7064980117</v>
      </c>
      <c r="AD246" s="52">
        <f t="shared" si="293"/>
        <v>1527536.27510297</v>
      </c>
      <c r="AE246" s="52">
        <f t="shared" si="294"/>
        <v>169947.43139504173</v>
      </c>
      <c r="AF246" s="52">
        <f t="shared" si="295"/>
        <v>2290</v>
      </c>
      <c r="AG246" s="52">
        <f t="shared" si="296"/>
        <v>1523</v>
      </c>
      <c r="AH246" s="52">
        <f t="shared" si="297"/>
        <v>24317</v>
      </c>
      <c r="AJ246" s="32">
        <f t="shared" si="298"/>
        <v>2016</v>
      </c>
      <c r="AK246" s="32">
        <f t="shared" si="299"/>
        <v>4</v>
      </c>
      <c r="AL246" s="137">
        <f t="shared" si="300"/>
        <v>26460.585758019937</v>
      </c>
      <c r="AM246" s="137">
        <f t="shared" si="301"/>
        <v>23746.585758019937</v>
      </c>
      <c r="AN246" s="137">
        <f t="shared" si="302"/>
        <v>2569</v>
      </c>
      <c r="AO246" s="137">
        <f t="shared" si="303"/>
        <v>-14</v>
      </c>
      <c r="AP246" s="137">
        <f t="shared" si="304"/>
        <v>-7</v>
      </c>
      <c r="AQ246" s="137">
        <f t="shared" si="305"/>
        <v>166</v>
      </c>
      <c r="AR246" s="137">
        <f t="shared" si="285"/>
        <v>997.35660183683649</v>
      </c>
      <c r="AS246" s="93"/>
      <c r="AT246" s="93"/>
      <c r="AY246" s="65">
        <v>2016</v>
      </c>
      <c r="AZ246" s="65">
        <v>4</v>
      </c>
      <c r="BA246" s="68">
        <f t="shared" si="239"/>
        <v>1738250.27510297</v>
      </c>
      <c r="BQ246" s="65">
        <v>2016</v>
      </c>
      <c r="BR246" s="65" t="str">
        <f t="shared" si="284"/>
        <v>Apr</v>
      </c>
      <c r="BS246" s="68">
        <f t="shared" si="240"/>
        <v>1539667.27510297</v>
      </c>
      <c r="CI246" s="65">
        <v>2016</v>
      </c>
      <c r="CJ246" s="65">
        <v>4</v>
      </c>
      <c r="CK246" s="68">
        <f t="shared" si="241"/>
        <v>64666.02555432474</v>
      </c>
      <c r="DA246" s="65">
        <v>2016</v>
      </c>
      <c r="DB246" s="65">
        <v>4</v>
      </c>
      <c r="DC246" s="68">
        <f>[4]ssr!$I223</f>
        <v>0</v>
      </c>
    </row>
    <row r="247" spans="1:107" s="30" customFormat="1">
      <c r="A247" s="65">
        <f t="shared" si="282"/>
        <v>2016</v>
      </c>
      <c r="B247" s="65">
        <f t="shared" si="197"/>
        <v>5</v>
      </c>
      <c r="C247" s="27">
        <f t="shared" si="306"/>
        <v>1742001.69367879</v>
      </c>
      <c r="D247" s="80">
        <f>[6]Err!$D162</f>
        <v>1541626.69367879</v>
      </c>
      <c r="E247" s="80">
        <f>ROUND([7]Err!$D162,0)+500</f>
        <v>171865</v>
      </c>
      <c r="F247" s="53">
        <f>ROUND([8]Err!$D150,0)</f>
        <v>2295</v>
      </c>
      <c r="G247" s="53">
        <f>ROUND([9]Err!$D150,0)</f>
        <v>1538</v>
      </c>
      <c r="H247" s="53">
        <f>ROUND([10]Err!$D162,0)</f>
        <v>24677</v>
      </c>
      <c r="I247" s="155">
        <f t="shared" si="307"/>
        <v>64748.321134509184</v>
      </c>
      <c r="J247" s="29"/>
      <c r="K247" s="29"/>
      <c r="L247" s="29"/>
      <c r="M247" s="29"/>
      <c r="N247" s="29"/>
      <c r="O247" s="29"/>
      <c r="P247" s="29"/>
      <c r="R247" s="30">
        <f t="shared" si="287"/>
        <v>2016</v>
      </c>
      <c r="S247" s="30">
        <f t="shared" si="288"/>
        <v>5</v>
      </c>
      <c r="T247" s="31">
        <f t="shared" si="289"/>
        <v>14116.989659142382</v>
      </c>
      <c r="U247" s="31">
        <f>[5]Forecast!C224</f>
        <v>12074</v>
      </c>
      <c r="V247" s="31">
        <f>[5]Forecast!D224</f>
        <v>1706.9896591423822</v>
      </c>
      <c r="W247" s="31">
        <f>[5]Forecast!E224</f>
        <v>6</v>
      </c>
      <c r="X247" s="31">
        <f>[5]Forecast!F224</f>
        <v>15</v>
      </c>
      <c r="Y247" s="31">
        <f>[5]Forecast!G224</f>
        <v>315</v>
      </c>
      <c r="AA247" s="32">
        <f t="shared" si="290"/>
        <v>2016</v>
      </c>
      <c r="AB247" s="33">
        <f t="shared" si="291"/>
        <v>5</v>
      </c>
      <c r="AC247" s="31">
        <f t="shared" si="292"/>
        <v>1727884.7040196476</v>
      </c>
      <c r="AD247" s="52">
        <f t="shared" si="293"/>
        <v>1529552.69367879</v>
      </c>
      <c r="AE247" s="52">
        <f t="shared" si="294"/>
        <v>170158.01034085761</v>
      </c>
      <c r="AF247" s="52">
        <f t="shared" si="295"/>
        <v>2289</v>
      </c>
      <c r="AG247" s="52">
        <f t="shared" si="296"/>
        <v>1523</v>
      </c>
      <c r="AH247" s="52">
        <f t="shared" si="297"/>
        <v>24362</v>
      </c>
      <c r="AJ247" s="32">
        <f t="shared" si="298"/>
        <v>2016</v>
      </c>
      <c r="AK247" s="32">
        <f t="shared" si="299"/>
        <v>5</v>
      </c>
      <c r="AL247" s="137">
        <f t="shared" si="300"/>
        <v>26370.215923940064</v>
      </c>
      <c r="AM247" s="137">
        <f t="shared" si="301"/>
        <v>23668.215923940064</v>
      </c>
      <c r="AN247" s="137">
        <f t="shared" si="302"/>
        <v>2559</v>
      </c>
      <c r="AO247" s="137">
        <f t="shared" si="303"/>
        <v>-14</v>
      </c>
      <c r="AP247" s="137">
        <f t="shared" si="304"/>
        <v>-7</v>
      </c>
      <c r="AQ247" s="137">
        <f t="shared" si="305"/>
        <v>164</v>
      </c>
      <c r="AR247" s="137">
        <f t="shared" si="285"/>
        <v>994.06506880548113</v>
      </c>
      <c r="AS247" s="93"/>
      <c r="AT247" s="93"/>
      <c r="AY247" s="65">
        <v>2016</v>
      </c>
      <c r="AZ247" s="65">
        <v>5</v>
      </c>
      <c r="BA247" s="68">
        <f t="shared" si="239"/>
        <v>1740463.69367879</v>
      </c>
      <c r="BQ247" s="65">
        <v>2016</v>
      </c>
      <c r="BR247" s="65" t="str">
        <f t="shared" si="284"/>
        <v>May</v>
      </c>
      <c r="BS247" s="68">
        <f t="shared" si="240"/>
        <v>1541626.69367879</v>
      </c>
      <c r="CI247" s="65">
        <v>2016</v>
      </c>
      <c r="CJ247" s="65">
        <v>5</v>
      </c>
      <c r="CK247" s="68">
        <f t="shared" si="241"/>
        <v>64748.321134509184</v>
      </c>
      <c r="DA247" s="65">
        <v>2016</v>
      </c>
      <c r="DB247" s="65">
        <v>5</v>
      </c>
      <c r="DC247" s="68">
        <f>[4]ssr!$I224</f>
        <v>0</v>
      </c>
    </row>
    <row r="248" spans="1:107" s="30" customFormat="1">
      <c r="A248" s="65">
        <f t="shared" si="282"/>
        <v>2016</v>
      </c>
      <c r="B248" s="65">
        <f t="shared" si="197"/>
        <v>6</v>
      </c>
      <c r="C248" s="27">
        <f t="shared" si="306"/>
        <v>1744130.1406851499</v>
      </c>
      <c r="D248" s="80">
        <f>[6]Err!$D163</f>
        <v>1543586.1406851499</v>
      </c>
      <c r="E248" s="80">
        <f>ROUND([7]Err!$D163,0)+500</f>
        <v>172076</v>
      </c>
      <c r="F248" s="53">
        <f>ROUND([8]Err!$D151,0)</f>
        <v>2294</v>
      </c>
      <c r="G248" s="53">
        <f>ROUND([9]Err!$D151,0)</f>
        <v>1537</v>
      </c>
      <c r="H248" s="53">
        <f>ROUND([10]Err!$D163,0)</f>
        <v>24637</v>
      </c>
      <c r="I248" s="155">
        <f t="shared" si="307"/>
        <v>64830.617908776301</v>
      </c>
      <c r="J248" s="29"/>
      <c r="K248" s="29"/>
      <c r="L248" s="29"/>
      <c r="M248" s="29"/>
      <c r="N248" s="29"/>
      <c r="O248" s="29"/>
      <c r="P248" s="29"/>
      <c r="R248" s="30">
        <f t="shared" si="287"/>
        <v>2016</v>
      </c>
      <c r="S248" s="30">
        <f t="shared" si="288"/>
        <v>6</v>
      </c>
      <c r="T248" s="31">
        <f t="shared" si="289"/>
        <v>14091.12779927496</v>
      </c>
      <c r="U248" s="31">
        <f>[5]Forecast!C225</f>
        <v>12050</v>
      </c>
      <c r="V248" s="31">
        <f>[5]Forecast!D225</f>
        <v>1705.1277992749606</v>
      </c>
      <c r="W248" s="31">
        <f>[5]Forecast!E225</f>
        <v>6</v>
      </c>
      <c r="X248" s="31">
        <f>[5]Forecast!F225</f>
        <v>15</v>
      </c>
      <c r="Y248" s="31">
        <f>[5]Forecast!G225</f>
        <v>315</v>
      </c>
      <c r="AA248" s="32">
        <f t="shared" si="290"/>
        <v>2016</v>
      </c>
      <c r="AB248" s="33">
        <f t="shared" si="291"/>
        <v>6</v>
      </c>
      <c r="AC248" s="31">
        <f t="shared" si="292"/>
        <v>1730039.0128858751</v>
      </c>
      <c r="AD248" s="52">
        <f t="shared" si="293"/>
        <v>1531536.1406851499</v>
      </c>
      <c r="AE248" s="52">
        <f t="shared" si="294"/>
        <v>170370.87220072505</v>
      </c>
      <c r="AF248" s="52">
        <f t="shared" si="295"/>
        <v>2288</v>
      </c>
      <c r="AG248" s="52">
        <f t="shared" si="296"/>
        <v>1522</v>
      </c>
      <c r="AH248" s="52">
        <f t="shared" si="297"/>
        <v>24322</v>
      </c>
      <c r="AJ248" s="32">
        <f t="shared" si="298"/>
        <v>2016</v>
      </c>
      <c r="AK248" s="32">
        <f t="shared" si="299"/>
        <v>6</v>
      </c>
      <c r="AL248" s="137">
        <f t="shared" si="300"/>
        <v>26281.577024789993</v>
      </c>
      <c r="AM248" s="137">
        <f t="shared" si="301"/>
        <v>23590.577024789993</v>
      </c>
      <c r="AN248" s="137">
        <f t="shared" si="302"/>
        <v>2550</v>
      </c>
      <c r="AO248" s="137">
        <f t="shared" si="303"/>
        <v>-14</v>
      </c>
      <c r="AP248" s="137">
        <f t="shared" si="304"/>
        <v>-7</v>
      </c>
      <c r="AQ248" s="137">
        <f t="shared" si="305"/>
        <v>162</v>
      </c>
      <c r="AR248" s="137">
        <f t="shared" si="285"/>
        <v>990.80423504117789</v>
      </c>
      <c r="AS248" s="93"/>
      <c r="AT248" s="93"/>
      <c r="AY248" s="65">
        <v>2016</v>
      </c>
      <c r="AZ248" s="65">
        <v>6</v>
      </c>
      <c r="BA248" s="68">
        <f t="shared" si="239"/>
        <v>1742593.1406851499</v>
      </c>
      <c r="BQ248" s="65">
        <v>2016</v>
      </c>
      <c r="BR248" s="65" t="str">
        <f t="shared" si="284"/>
        <v>Jun</v>
      </c>
      <c r="BS248" s="68">
        <f t="shared" si="240"/>
        <v>1543586.1406851499</v>
      </c>
      <c r="CI248" s="65">
        <v>2016</v>
      </c>
      <c r="CJ248" s="65">
        <v>6</v>
      </c>
      <c r="CK248" s="68">
        <f t="shared" si="241"/>
        <v>64830.617908776301</v>
      </c>
      <c r="DA248" s="65">
        <v>2016</v>
      </c>
      <c r="DB248" s="65">
        <v>6</v>
      </c>
      <c r="DC248" s="68">
        <f>[4]ssr!$I225</f>
        <v>0</v>
      </c>
    </row>
    <row r="249" spans="1:107" s="30" customFormat="1">
      <c r="A249" s="65">
        <f t="shared" si="282"/>
        <v>2016</v>
      </c>
      <c r="B249" s="65">
        <f t="shared" si="197"/>
        <v>7</v>
      </c>
      <c r="C249" s="27">
        <f t="shared" si="306"/>
        <v>1746283.6126371</v>
      </c>
      <c r="D249" s="80">
        <f>[6]Err!$D164</f>
        <v>1545545.6126371</v>
      </c>
      <c r="E249" s="80">
        <f>ROUND([7]Err!$D164,0)+500</f>
        <v>172287</v>
      </c>
      <c r="F249" s="53">
        <f>ROUND([8]Err!$D152,0)</f>
        <v>2293</v>
      </c>
      <c r="G249" s="53">
        <f>ROUND([9]Err!$D152,0)</f>
        <v>1537</v>
      </c>
      <c r="H249" s="53">
        <f>ROUND([10]Err!$D164,0)</f>
        <v>24621</v>
      </c>
      <c r="I249" s="155">
        <f t="shared" si="307"/>
        <v>64912.915730758206</v>
      </c>
      <c r="J249" s="29"/>
      <c r="K249" s="29"/>
      <c r="L249" s="29"/>
      <c r="M249" s="29"/>
      <c r="N249" s="29"/>
      <c r="O249" s="29"/>
      <c r="P249" s="29"/>
      <c r="R249" s="30">
        <f t="shared" si="287"/>
        <v>2016</v>
      </c>
      <c r="S249" s="30">
        <f t="shared" si="288"/>
        <v>7</v>
      </c>
      <c r="T249" s="31">
        <f t="shared" si="289"/>
        <v>14055.534512198472</v>
      </c>
      <c r="U249" s="31">
        <f>[5]Forecast!C226</f>
        <v>12016</v>
      </c>
      <c r="V249" s="31">
        <f>[5]Forecast!D226</f>
        <v>1703.534512198471</v>
      </c>
      <c r="W249" s="31">
        <f>[5]Forecast!E226</f>
        <v>6</v>
      </c>
      <c r="X249" s="31">
        <f>[5]Forecast!F226</f>
        <v>15</v>
      </c>
      <c r="Y249" s="31">
        <f>[5]Forecast!G226</f>
        <v>315</v>
      </c>
      <c r="AA249" s="32">
        <f t="shared" si="290"/>
        <v>2016</v>
      </c>
      <c r="AB249" s="33">
        <f t="shared" si="291"/>
        <v>7</v>
      </c>
      <c r="AC249" s="31">
        <f t="shared" si="292"/>
        <v>1732228.0781249015</v>
      </c>
      <c r="AD249" s="52">
        <f t="shared" si="293"/>
        <v>1533529.6126371</v>
      </c>
      <c r="AE249" s="52">
        <f t="shared" si="294"/>
        <v>170583.46548780153</v>
      </c>
      <c r="AF249" s="52">
        <f t="shared" si="295"/>
        <v>2287</v>
      </c>
      <c r="AG249" s="52">
        <f t="shared" si="296"/>
        <v>1522</v>
      </c>
      <c r="AH249" s="52">
        <f t="shared" si="297"/>
        <v>24306</v>
      </c>
      <c r="AJ249" s="32">
        <f t="shared" si="298"/>
        <v>2016</v>
      </c>
      <c r="AK249" s="32">
        <f t="shared" si="299"/>
        <v>7</v>
      </c>
      <c r="AL249" s="137">
        <f t="shared" si="300"/>
        <v>26195.49508747994</v>
      </c>
      <c r="AM249" s="137">
        <f t="shared" si="301"/>
        <v>23513.49508747994</v>
      </c>
      <c r="AN249" s="137">
        <f t="shared" si="302"/>
        <v>2540</v>
      </c>
      <c r="AO249" s="137">
        <f t="shared" si="303"/>
        <v>-13</v>
      </c>
      <c r="AP249" s="137">
        <f t="shared" si="304"/>
        <v>-6</v>
      </c>
      <c r="AQ249" s="137">
        <f t="shared" si="305"/>
        <v>161</v>
      </c>
      <c r="AR249" s="137">
        <f t="shared" si="285"/>
        <v>987.56679367415927</v>
      </c>
      <c r="AS249" s="93"/>
      <c r="AT249" s="93"/>
      <c r="AY249" s="65">
        <v>2016</v>
      </c>
      <c r="AZ249" s="65">
        <v>7</v>
      </c>
      <c r="BA249" s="68">
        <f t="shared" si="239"/>
        <v>1744746.6126371</v>
      </c>
      <c r="BQ249" s="65">
        <v>2016</v>
      </c>
      <c r="BR249" s="65" t="str">
        <f t="shared" si="284"/>
        <v>Jul</v>
      </c>
      <c r="BS249" s="68">
        <f t="shared" si="240"/>
        <v>1545545.6126371</v>
      </c>
      <c r="CI249" s="65">
        <v>2016</v>
      </c>
      <c r="CJ249" s="65">
        <v>7</v>
      </c>
      <c r="CK249" s="68">
        <f t="shared" si="241"/>
        <v>64912.915730758206</v>
      </c>
      <c r="DA249" s="65">
        <v>2016</v>
      </c>
      <c r="DB249" s="65">
        <v>7</v>
      </c>
      <c r="DC249" s="68">
        <f>[4]ssr!$I226</f>
        <v>0</v>
      </c>
    </row>
    <row r="250" spans="1:107" s="30" customFormat="1">
      <c r="A250" s="65">
        <f t="shared" si="282"/>
        <v>2016</v>
      </c>
      <c r="B250" s="65">
        <f t="shared" si="197"/>
        <v>8</v>
      </c>
      <c r="C250" s="27">
        <f t="shared" si="306"/>
        <v>1748562.13322698</v>
      </c>
      <c r="D250" s="80">
        <f>[6]Err!$D165</f>
        <v>1547548.13322698</v>
      </c>
      <c r="E250" s="80">
        <f>ROUND([7]Err!$D165,0)+500</f>
        <v>172499</v>
      </c>
      <c r="F250" s="53">
        <f>ROUND([8]Err!$D153,0)</f>
        <v>2291</v>
      </c>
      <c r="G250" s="53">
        <f>ROUND([9]Err!$D153,0)</f>
        <v>1536</v>
      </c>
      <c r="H250" s="53">
        <f>ROUND([10]Err!$D165,0)</f>
        <v>24688</v>
      </c>
      <c r="I250" s="155">
        <f t="shared" si="307"/>
        <v>64997.021595533166</v>
      </c>
      <c r="J250" s="29"/>
      <c r="K250" s="29"/>
      <c r="L250" s="29"/>
      <c r="M250" s="29"/>
      <c r="N250" s="29"/>
      <c r="O250" s="29"/>
      <c r="P250" s="29"/>
      <c r="R250" s="30">
        <f t="shared" si="287"/>
        <v>2016</v>
      </c>
      <c r="S250" s="30">
        <f t="shared" si="288"/>
        <v>8</v>
      </c>
      <c r="T250" s="31">
        <f t="shared" si="289"/>
        <v>14036.601977844482</v>
      </c>
      <c r="U250" s="31">
        <f>[5]Forecast!C227</f>
        <v>11999</v>
      </c>
      <c r="V250" s="31">
        <f>[5]Forecast!D227</f>
        <v>1701.6019778444834</v>
      </c>
      <c r="W250" s="31">
        <f>[5]Forecast!E227</f>
        <v>6</v>
      </c>
      <c r="X250" s="31">
        <f>[5]Forecast!F227</f>
        <v>15</v>
      </c>
      <c r="Y250" s="31">
        <f>[5]Forecast!G227</f>
        <v>315</v>
      </c>
      <c r="AA250" s="32">
        <f t="shared" si="290"/>
        <v>2016</v>
      </c>
      <c r="AB250" s="33">
        <f t="shared" si="291"/>
        <v>8</v>
      </c>
      <c r="AC250" s="31">
        <f t="shared" si="292"/>
        <v>1734525.5312491355</v>
      </c>
      <c r="AD250" s="52">
        <f t="shared" si="293"/>
        <v>1535549.13322698</v>
      </c>
      <c r="AE250" s="52">
        <f t="shared" si="294"/>
        <v>170797.39802215551</v>
      </c>
      <c r="AF250" s="52">
        <f t="shared" si="295"/>
        <v>2285</v>
      </c>
      <c r="AG250" s="52">
        <f t="shared" si="296"/>
        <v>1521</v>
      </c>
      <c r="AH250" s="52">
        <f t="shared" si="297"/>
        <v>24373</v>
      </c>
      <c r="AJ250" s="32">
        <f t="shared" si="298"/>
        <v>2016</v>
      </c>
      <c r="AK250" s="32">
        <f t="shared" si="299"/>
        <v>8</v>
      </c>
      <c r="AL250" s="137">
        <f t="shared" si="300"/>
        <v>26229.104996339884</v>
      </c>
      <c r="AM250" s="137">
        <f t="shared" si="301"/>
        <v>23556.104996339884</v>
      </c>
      <c r="AN250" s="137">
        <f t="shared" si="302"/>
        <v>2535</v>
      </c>
      <c r="AO250" s="137">
        <f t="shared" si="303"/>
        <v>-14</v>
      </c>
      <c r="AP250" s="137">
        <f t="shared" si="304"/>
        <v>-7</v>
      </c>
      <c r="AQ250" s="137">
        <f t="shared" si="305"/>
        <v>159</v>
      </c>
      <c r="AR250" s="137">
        <f t="shared" si="285"/>
        <v>989.35640984628117</v>
      </c>
      <c r="AS250" s="93"/>
      <c r="AT250" s="93"/>
      <c r="AY250" s="65">
        <v>2016</v>
      </c>
      <c r="AZ250" s="65">
        <v>8</v>
      </c>
      <c r="BA250" s="68">
        <f t="shared" si="239"/>
        <v>1747026.13322698</v>
      </c>
      <c r="BQ250" s="65">
        <v>2016</v>
      </c>
      <c r="BR250" s="65" t="str">
        <f t="shared" si="284"/>
        <v>Aug</v>
      </c>
      <c r="BS250" s="68">
        <f t="shared" si="240"/>
        <v>1547548.13322698</v>
      </c>
      <c r="CI250" s="65">
        <v>2016</v>
      </c>
      <c r="CJ250" s="65">
        <v>8</v>
      </c>
      <c r="CK250" s="68">
        <f t="shared" si="241"/>
        <v>64997.021595533166</v>
      </c>
      <c r="DA250" s="65">
        <v>2016</v>
      </c>
      <c r="DB250" s="65">
        <v>8</v>
      </c>
      <c r="DC250" s="68">
        <f>[4]ssr!$I227</f>
        <v>0</v>
      </c>
    </row>
    <row r="251" spans="1:107" s="30" customFormat="1">
      <c r="A251" s="65">
        <f t="shared" si="282"/>
        <v>2016</v>
      </c>
      <c r="B251" s="65">
        <f t="shared" ref="B251:B314" si="309">B239</f>
        <v>9</v>
      </c>
      <c r="C251" s="27">
        <f t="shared" si="306"/>
        <v>1750795.67035931</v>
      </c>
      <c r="D251" s="80">
        <f>[6]Err!$D166</f>
        <v>1549550.67035931</v>
      </c>
      <c r="E251" s="80">
        <f>ROUND([7]Err!$D166,0)+500</f>
        <v>172713</v>
      </c>
      <c r="F251" s="53">
        <f>ROUND([8]Err!$D154,0)</f>
        <v>2290</v>
      </c>
      <c r="G251" s="53">
        <f>ROUND([9]Err!$D154,0)</f>
        <v>1536</v>
      </c>
      <c r="H251" s="53">
        <f>ROUND([10]Err!$D166,0)</f>
        <v>24706</v>
      </c>
      <c r="I251" s="155">
        <f t="shared" si="307"/>
        <v>65081.128155091021</v>
      </c>
      <c r="J251" s="29"/>
      <c r="K251" s="29"/>
      <c r="L251" s="29"/>
      <c r="M251" s="29"/>
      <c r="N251" s="29"/>
      <c r="O251" s="29"/>
      <c r="P251" s="29"/>
      <c r="R251" s="30">
        <f t="shared" si="287"/>
        <v>2016</v>
      </c>
      <c r="S251" s="30">
        <f t="shared" si="288"/>
        <v>9</v>
      </c>
      <c r="T251" s="31">
        <f t="shared" si="289"/>
        <v>14019.068446480647</v>
      </c>
      <c r="U251" s="31">
        <f>[5]Forecast!C228</f>
        <v>11982</v>
      </c>
      <c r="V251" s="31">
        <f>[5]Forecast!D228</f>
        <v>1701.0684464806475</v>
      </c>
      <c r="W251" s="31">
        <f>[5]Forecast!E228</f>
        <v>6</v>
      </c>
      <c r="X251" s="31">
        <f>[5]Forecast!F228</f>
        <v>15</v>
      </c>
      <c r="Y251" s="31">
        <f>[5]Forecast!G228</f>
        <v>315</v>
      </c>
      <c r="AA251" s="32">
        <f t="shared" si="290"/>
        <v>2016</v>
      </c>
      <c r="AB251" s="33">
        <f t="shared" si="291"/>
        <v>9</v>
      </c>
      <c r="AC251" s="31">
        <f t="shared" si="292"/>
        <v>1736776.6019128293</v>
      </c>
      <c r="AD251" s="52">
        <f t="shared" si="293"/>
        <v>1537568.67035931</v>
      </c>
      <c r="AE251" s="52">
        <f t="shared" si="294"/>
        <v>171011.93155351936</v>
      </c>
      <c r="AF251" s="52">
        <f t="shared" si="295"/>
        <v>2284</v>
      </c>
      <c r="AG251" s="52">
        <f t="shared" si="296"/>
        <v>1521</v>
      </c>
      <c r="AH251" s="52">
        <f t="shared" si="297"/>
        <v>24391</v>
      </c>
      <c r="AJ251" s="32">
        <f t="shared" si="298"/>
        <v>2016</v>
      </c>
      <c r="AK251" s="32">
        <f t="shared" si="299"/>
        <v>9</v>
      </c>
      <c r="AL251" s="137">
        <f t="shared" si="300"/>
        <v>26270.995331390062</v>
      </c>
      <c r="AM251" s="137">
        <f t="shared" si="301"/>
        <v>23598.995331390062</v>
      </c>
      <c r="AN251" s="137">
        <f t="shared" si="302"/>
        <v>2535</v>
      </c>
      <c r="AO251" s="137">
        <f t="shared" si="303"/>
        <v>-14</v>
      </c>
      <c r="AP251" s="137">
        <f t="shared" si="304"/>
        <v>-6</v>
      </c>
      <c r="AQ251" s="137">
        <f t="shared" si="305"/>
        <v>157</v>
      </c>
      <c r="AR251" s="137">
        <f t="shared" si="285"/>
        <v>991.15780391838052</v>
      </c>
      <c r="AS251" s="93"/>
      <c r="AT251" s="93"/>
      <c r="AY251" s="65">
        <v>2016</v>
      </c>
      <c r="AZ251" s="65">
        <v>9</v>
      </c>
      <c r="BA251" s="68">
        <f t="shared" si="239"/>
        <v>1749259.67035931</v>
      </c>
      <c r="BQ251" s="65">
        <v>2016</v>
      </c>
      <c r="BR251" s="65" t="str">
        <f t="shared" si="284"/>
        <v>Sep</v>
      </c>
      <c r="BS251" s="68">
        <f t="shared" si="240"/>
        <v>1549550.67035931</v>
      </c>
      <c r="CI251" s="65">
        <v>2016</v>
      </c>
      <c r="CJ251" s="65">
        <v>9</v>
      </c>
      <c r="CK251" s="68">
        <f t="shared" si="241"/>
        <v>65081.128155091021</v>
      </c>
      <c r="DA251" s="65">
        <v>2016</v>
      </c>
      <c r="DB251" s="65">
        <v>9</v>
      </c>
      <c r="DC251" s="68">
        <f>[4]ssr!$I228</f>
        <v>0</v>
      </c>
    </row>
    <row r="252" spans="1:107" s="30" customFormat="1">
      <c r="A252" s="65">
        <f t="shared" si="282"/>
        <v>2016</v>
      </c>
      <c r="B252" s="65">
        <f t="shared" si="309"/>
        <v>10</v>
      </c>
      <c r="C252" s="27">
        <f t="shared" si="306"/>
        <v>1753046.2201030699</v>
      </c>
      <c r="D252" s="80">
        <f>[6]Err!$D167</f>
        <v>1551553.2201030699</v>
      </c>
      <c r="E252" s="80">
        <f>ROUND([7]Err!$D167,0)+500</f>
        <v>172929</v>
      </c>
      <c r="F252" s="53">
        <f>ROUND([8]Err!$D155,0)</f>
        <v>2289</v>
      </c>
      <c r="G252" s="53">
        <f>ROUND([9]Err!$D155,0)</f>
        <v>1535</v>
      </c>
      <c r="H252" s="53">
        <f>ROUND([10]Err!$D167,0)</f>
        <v>24740</v>
      </c>
      <c r="I252" s="155">
        <f t="shared" si="307"/>
        <v>65165.235244328942</v>
      </c>
      <c r="J252" s="29"/>
      <c r="K252" s="29"/>
      <c r="L252" s="29"/>
      <c r="M252" s="29"/>
      <c r="N252" s="29"/>
      <c r="O252" s="29"/>
      <c r="P252" s="29"/>
      <c r="R252" s="30">
        <f t="shared" si="287"/>
        <v>2016</v>
      </c>
      <c r="S252" s="30">
        <f t="shared" si="288"/>
        <v>10</v>
      </c>
      <c r="T252" s="31">
        <f t="shared" si="289"/>
        <v>14019.67963312459</v>
      </c>
      <c r="U252" s="31">
        <f>[5]Forecast!C229</f>
        <v>11983</v>
      </c>
      <c r="V252" s="31">
        <f>[5]Forecast!D229</f>
        <v>1700.6796331245905</v>
      </c>
      <c r="W252" s="31">
        <f>[5]Forecast!E229</f>
        <v>6</v>
      </c>
      <c r="X252" s="31">
        <f>[5]Forecast!F229</f>
        <v>15</v>
      </c>
      <c r="Y252" s="31">
        <f>[5]Forecast!G229</f>
        <v>315</v>
      </c>
      <c r="AA252" s="32">
        <f t="shared" si="290"/>
        <v>2016</v>
      </c>
      <c r="AB252" s="33">
        <f t="shared" si="291"/>
        <v>10</v>
      </c>
      <c r="AC252" s="31">
        <f t="shared" si="292"/>
        <v>1739026.5404699454</v>
      </c>
      <c r="AD252" s="52">
        <f t="shared" si="293"/>
        <v>1539570.2201030699</v>
      </c>
      <c r="AE252" s="52">
        <f t="shared" si="294"/>
        <v>171228.32036687541</v>
      </c>
      <c r="AF252" s="52">
        <f t="shared" si="295"/>
        <v>2283</v>
      </c>
      <c r="AG252" s="52">
        <f t="shared" si="296"/>
        <v>1520</v>
      </c>
      <c r="AH252" s="52">
        <f t="shared" si="297"/>
        <v>24425</v>
      </c>
      <c r="AJ252" s="32">
        <f t="shared" si="298"/>
        <v>2016</v>
      </c>
      <c r="AK252" s="32">
        <f t="shared" si="299"/>
        <v>10</v>
      </c>
      <c r="AL252" s="137">
        <f t="shared" si="300"/>
        <v>26317.067086610012</v>
      </c>
      <c r="AM252" s="137">
        <f t="shared" si="301"/>
        <v>23642.067086610012</v>
      </c>
      <c r="AN252" s="137">
        <f t="shared" si="302"/>
        <v>2540</v>
      </c>
      <c r="AO252" s="137">
        <f t="shared" si="303"/>
        <v>-14</v>
      </c>
      <c r="AP252" s="137">
        <f t="shared" si="304"/>
        <v>-7</v>
      </c>
      <c r="AQ252" s="137">
        <f t="shared" si="305"/>
        <v>156</v>
      </c>
      <c r="AR252" s="137">
        <f t="shared" si="285"/>
        <v>992.96681763762172</v>
      </c>
      <c r="AS252" s="93"/>
      <c r="AT252" s="93"/>
      <c r="AY252" s="65">
        <v>2016</v>
      </c>
      <c r="AZ252" s="65">
        <v>10</v>
      </c>
      <c r="BA252" s="68">
        <f t="shared" si="239"/>
        <v>1751511.2201030699</v>
      </c>
      <c r="BQ252" s="65">
        <v>2016</v>
      </c>
      <c r="BR252" s="65" t="str">
        <f t="shared" si="284"/>
        <v>Oct</v>
      </c>
      <c r="BS252" s="68">
        <f t="shared" si="240"/>
        <v>1551553.2201030699</v>
      </c>
      <c r="CI252" s="65">
        <v>2016</v>
      </c>
      <c r="CJ252" s="65">
        <v>10</v>
      </c>
      <c r="CK252" s="68">
        <f t="shared" si="241"/>
        <v>65165.235244328942</v>
      </c>
      <c r="DA252" s="65">
        <v>2016</v>
      </c>
      <c r="DB252" s="65">
        <v>10</v>
      </c>
      <c r="DC252" s="68">
        <f>[4]ssr!$I229</f>
        <v>0</v>
      </c>
    </row>
    <row r="253" spans="1:107" s="30" customFormat="1">
      <c r="A253" s="65">
        <f t="shared" si="282"/>
        <v>2016</v>
      </c>
      <c r="B253" s="65">
        <f t="shared" si="309"/>
        <v>11</v>
      </c>
      <c r="C253" s="27">
        <f t="shared" si="306"/>
        <v>1755309.77903611</v>
      </c>
      <c r="D253" s="80">
        <f>[6]Err!$D168</f>
        <v>1553555.77903611</v>
      </c>
      <c r="E253" s="80">
        <f>ROUND([7]Err!$D168,0)+500</f>
        <v>173145</v>
      </c>
      <c r="F253" s="53">
        <f>ROUND([8]Err!$D156,0)</f>
        <v>2288</v>
      </c>
      <c r="G253" s="53">
        <f>ROUND([9]Err!$D156,0)</f>
        <v>1535</v>
      </c>
      <c r="H253" s="53">
        <f>ROUND([10]Err!$D168,0)</f>
        <v>24786</v>
      </c>
      <c r="I253" s="155">
        <f t="shared" si="307"/>
        <v>65249.342719516622</v>
      </c>
      <c r="J253" s="29"/>
      <c r="K253" s="29"/>
      <c r="L253" s="29"/>
      <c r="M253" s="29"/>
      <c r="N253" s="29"/>
      <c r="O253" s="29"/>
      <c r="P253" s="29"/>
      <c r="R253" s="30">
        <f t="shared" si="287"/>
        <v>2016</v>
      </c>
      <c r="S253" s="30">
        <f t="shared" si="288"/>
        <v>11</v>
      </c>
      <c r="T253" s="31">
        <f t="shared" si="289"/>
        <v>14041.692726315256</v>
      </c>
      <c r="U253" s="31">
        <f>[5]Forecast!C230</f>
        <v>12008</v>
      </c>
      <c r="V253" s="31">
        <f>[5]Forecast!D230</f>
        <v>1697.6927263152554</v>
      </c>
      <c r="W253" s="31">
        <f>[5]Forecast!E230</f>
        <v>6</v>
      </c>
      <c r="X253" s="31">
        <f>[5]Forecast!F230</f>
        <v>15</v>
      </c>
      <c r="Y253" s="31">
        <f>[5]Forecast!G230</f>
        <v>315</v>
      </c>
      <c r="AA253" s="32">
        <f t="shared" si="290"/>
        <v>2016</v>
      </c>
      <c r="AB253" s="33">
        <f t="shared" si="291"/>
        <v>11</v>
      </c>
      <c r="AC253" s="31">
        <f t="shared" si="292"/>
        <v>1741268.0863097948</v>
      </c>
      <c r="AD253" s="52">
        <f t="shared" si="293"/>
        <v>1541547.77903611</v>
      </c>
      <c r="AE253" s="52">
        <f t="shared" si="294"/>
        <v>171447.30727368474</v>
      </c>
      <c r="AF253" s="52">
        <f t="shared" si="295"/>
        <v>2282</v>
      </c>
      <c r="AG253" s="52">
        <f t="shared" si="296"/>
        <v>1520</v>
      </c>
      <c r="AH253" s="52">
        <f t="shared" si="297"/>
        <v>24471</v>
      </c>
      <c r="AJ253" s="32">
        <f t="shared" si="298"/>
        <v>2016</v>
      </c>
      <c r="AK253" s="32">
        <f t="shared" si="299"/>
        <v>11</v>
      </c>
      <c r="AL253" s="137">
        <f t="shared" si="300"/>
        <v>26364.245279280003</v>
      </c>
      <c r="AM253" s="137">
        <f t="shared" si="301"/>
        <v>23685.245279280003</v>
      </c>
      <c r="AN253" s="137">
        <f t="shared" si="302"/>
        <v>2545</v>
      </c>
      <c r="AO253" s="137">
        <f t="shared" si="303"/>
        <v>-14</v>
      </c>
      <c r="AP253" s="137">
        <f t="shared" si="304"/>
        <v>-6</v>
      </c>
      <c r="AQ253" s="137">
        <f t="shared" si="305"/>
        <v>154</v>
      </c>
      <c r="AR253" s="137">
        <f t="shared" si="285"/>
        <v>994.78030172975559</v>
      </c>
      <c r="AS253" s="93"/>
      <c r="AT253" s="93"/>
      <c r="AY253" s="65">
        <v>2016</v>
      </c>
      <c r="AZ253" s="65">
        <v>11</v>
      </c>
      <c r="BA253" s="68">
        <f t="shared" si="239"/>
        <v>1753774.77903611</v>
      </c>
      <c r="BQ253" s="65">
        <v>2016</v>
      </c>
      <c r="BR253" s="65" t="str">
        <f t="shared" si="284"/>
        <v>Nov</v>
      </c>
      <c r="BS253" s="68">
        <f t="shared" si="240"/>
        <v>1553555.77903611</v>
      </c>
      <c r="CI253" s="65">
        <v>2016</v>
      </c>
      <c r="CJ253" s="65">
        <v>11</v>
      </c>
      <c r="CK253" s="68">
        <f t="shared" si="241"/>
        <v>65249.342719516622</v>
      </c>
      <c r="DA253" s="65">
        <v>2016</v>
      </c>
      <c r="DB253" s="65">
        <v>11</v>
      </c>
      <c r="DC253" s="68">
        <f>[4]ssr!$I230</f>
        <v>0</v>
      </c>
    </row>
    <row r="254" spans="1:107" s="30" customFormat="1">
      <c r="A254" s="133">
        <f t="shared" si="282"/>
        <v>2016</v>
      </c>
      <c r="B254" s="133">
        <f t="shared" si="309"/>
        <v>12</v>
      </c>
      <c r="C254" s="98">
        <f t="shared" si="306"/>
        <v>1757484.3443265699</v>
      </c>
      <c r="D254" s="99">
        <f>[6]Err!$D169</f>
        <v>1555558.3443265699</v>
      </c>
      <c r="E254" s="99">
        <f>ROUND([7]Err!$D169,0)+500</f>
        <v>173360</v>
      </c>
      <c r="F254" s="100">
        <f>ROUND([8]Err!$D157,0)</f>
        <v>2286</v>
      </c>
      <c r="G254" s="100">
        <f>ROUND([9]Err!$D157,0)</f>
        <v>1534</v>
      </c>
      <c r="H254" s="100">
        <f>ROUND([10]Err!$D169,0)</f>
        <v>24746</v>
      </c>
      <c r="I254" s="156">
        <f t="shared" si="307"/>
        <v>65333.45046171594</v>
      </c>
      <c r="J254" s="105">
        <f>AVERAGE(D243:D254)/AVERAGE(D231:D242)-1</f>
        <v>1.5585447970136945E-2</v>
      </c>
      <c r="K254" s="105">
        <f>AVERAGE(E243:E254)/AVERAGE(E231:E242)-1</f>
        <v>1.5075599066783685E-2</v>
      </c>
      <c r="L254" s="105">
        <f>AVERAGE(F243:F254)/AVERAGE(F231:F242)-1</f>
        <v>-6.0682680151706858E-3</v>
      </c>
      <c r="M254" s="105">
        <f>AVERAGE(G243:G254)/AVERAGE(G231:G242)-1</f>
        <v>-4.3724696356275405E-3</v>
      </c>
      <c r="N254" s="105">
        <f>AVERAGE(H243:H254)/AVERAGE(H231:H242)-1</f>
        <v>6.5927642712957368E-3</v>
      </c>
      <c r="O254" s="29"/>
      <c r="P254" s="29"/>
      <c r="R254" s="30">
        <f t="shared" si="287"/>
        <v>2016</v>
      </c>
      <c r="S254" s="30">
        <f t="shared" si="288"/>
        <v>12</v>
      </c>
      <c r="T254" s="31">
        <f t="shared" si="289"/>
        <v>14141.379924034569</v>
      </c>
      <c r="U254" s="31">
        <f>[5]Forecast!C231</f>
        <v>12111</v>
      </c>
      <c r="V254" s="31">
        <f>[5]Forecast!D231</f>
        <v>1694.3799240345688</v>
      </c>
      <c r="W254" s="31">
        <f>[5]Forecast!E231</f>
        <v>6</v>
      </c>
      <c r="X254" s="31">
        <f>[5]Forecast!F231</f>
        <v>15</v>
      </c>
      <c r="Y254" s="31">
        <f>[5]Forecast!G231</f>
        <v>315</v>
      </c>
      <c r="AA254" s="32">
        <f t="shared" si="290"/>
        <v>2016</v>
      </c>
      <c r="AB254" s="33">
        <f t="shared" si="291"/>
        <v>12</v>
      </c>
      <c r="AC254" s="31">
        <f t="shared" si="292"/>
        <v>1743342.9644025355</v>
      </c>
      <c r="AD254" s="52">
        <f t="shared" si="293"/>
        <v>1543447.3443265699</v>
      </c>
      <c r="AE254" s="52">
        <f t="shared" si="294"/>
        <v>171665.62007596542</v>
      </c>
      <c r="AF254" s="52">
        <f t="shared" si="295"/>
        <v>2280</v>
      </c>
      <c r="AG254" s="52">
        <f t="shared" si="296"/>
        <v>1519</v>
      </c>
      <c r="AH254" s="52">
        <f t="shared" si="297"/>
        <v>24431</v>
      </c>
      <c r="AJ254" s="32">
        <f t="shared" si="298"/>
        <v>2016</v>
      </c>
      <c r="AK254" s="32">
        <f t="shared" si="299"/>
        <v>12</v>
      </c>
      <c r="AL254" s="137">
        <f t="shared" si="300"/>
        <v>26409.47566827992</v>
      </c>
      <c r="AM254" s="137">
        <f t="shared" si="301"/>
        <v>23728.47566827992</v>
      </c>
      <c r="AN254" s="137">
        <f t="shared" si="302"/>
        <v>2549</v>
      </c>
      <c r="AO254" s="137">
        <f t="shared" si="303"/>
        <v>-15</v>
      </c>
      <c r="AP254" s="137">
        <f t="shared" si="304"/>
        <v>-6</v>
      </c>
      <c r="AQ254" s="137">
        <f t="shared" si="305"/>
        <v>153</v>
      </c>
      <c r="AR254" s="137">
        <f t="shared" si="285"/>
        <v>996.59597806775855</v>
      </c>
      <c r="AS254" s="93"/>
      <c r="AT254" s="93"/>
      <c r="AY254" s="65">
        <v>2016</v>
      </c>
      <c r="AZ254" s="65">
        <v>12</v>
      </c>
      <c r="BA254" s="68">
        <f t="shared" si="239"/>
        <v>1755950.3443265699</v>
      </c>
      <c r="BQ254" s="65">
        <v>2016</v>
      </c>
      <c r="BR254" s="65" t="str">
        <f t="shared" si="284"/>
        <v>Dec</v>
      </c>
      <c r="BS254" s="68">
        <f t="shared" si="240"/>
        <v>1555558.3443265699</v>
      </c>
      <c r="CI254" s="65">
        <v>2016</v>
      </c>
      <c r="CJ254" s="65">
        <v>12</v>
      </c>
      <c r="CK254" s="68">
        <f t="shared" si="241"/>
        <v>65333.45046171594</v>
      </c>
      <c r="DA254" s="65">
        <v>2016</v>
      </c>
      <c r="DB254" s="65">
        <v>12</v>
      </c>
      <c r="DC254" s="68">
        <f>[4]ssr!$I231</f>
        <v>0</v>
      </c>
    </row>
    <row r="255" spans="1:107" s="30" customFormat="1">
      <c r="A255" s="65">
        <f t="shared" si="282"/>
        <v>2017</v>
      </c>
      <c r="B255" s="65">
        <f t="shared" si="309"/>
        <v>1</v>
      </c>
      <c r="C255" s="27">
        <f t="shared" si="306"/>
        <v>1759752.9137335799</v>
      </c>
      <c r="D255" s="80">
        <f>[6]Err!$D170</f>
        <v>1557560.9137335799</v>
      </c>
      <c r="E255" s="80">
        <f>ROUND([7]Err!$D170,0)+500</f>
        <v>173576</v>
      </c>
      <c r="F255" s="53">
        <f>ROUND([8]Err!$D158,0)</f>
        <v>2285</v>
      </c>
      <c r="G255" s="53">
        <f>ROUND([9]Err!$D158,0)</f>
        <v>1534</v>
      </c>
      <c r="H255" s="53">
        <f>ROUND([10]Err!$D170,0)</f>
        <v>24797</v>
      </c>
      <c r="I255" s="155">
        <f t="shared" si="307"/>
        <v>65417.558376810361</v>
      </c>
      <c r="J255" s="29"/>
      <c r="K255" s="29"/>
      <c r="L255" s="29"/>
      <c r="M255" s="29"/>
      <c r="N255" s="29"/>
      <c r="O255" s="29"/>
      <c r="P255" s="29"/>
      <c r="R255" s="30">
        <f t="shared" si="287"/>
        <v>2017</v>
      </c>
      <c r="S255" s="30">
        <f t="shared" si="288"/>
        <v>1</v>
      </c>
      <c r="T255" s="31">
        <f t="shared" si="289"/>
        <v>14222.108847457792</v>
      </c>
      <c r="U255" s="31">
        <f>[5]Forecast!C232</f>
        <v>12171</v>
      </c>
      <c r="V255" s="31">
        <f>[5]Forecast!D232</f>
        <v>1714.1088474577916</v>
      </c>
      <c r="W255" s="31">
        <f>[5]Forecast!E232</f>
        <v>6</v>
      </c>
      <c r="X255" s="31">
        <f>[5]Forecast!F232</f>
        <v>15</v>
      </c>
      <c r="Y255" s="31">
        <f>[5]Forecast!G232</f>
        <v>316</v>
      </c>
      <c r="AA255" s="32">
        <f t="shared" si="290"/>
        <v>2017</v>
      </c>
      <c r="AB255" s="33">
        <f t="shared" si="291"/>
        <v>1</v>
      </c>
      <c r="AC255" s="31">
        <f t="shared" si="292"/>
        <v>1745530.8048861222</v>
      </c>
      <c r="AD255" s="52">
        <f t="shared" si="293"/>
        <v>1545389.9137335799</v>
      </c>
      <c r="AE255" s="52">
        <f t="shared" si="294"/>
        <v>171861.8911525422</v>
      </c>
      <c r="AF255" s="52">
        <f t="shared" si="295"/>
        <v>2279</v>
      </c>
      <c r="AG255" s="52">
        <f t="shared" si="296"/>
        <v>1519</v>
      </c>
      <c r="AH255" s="52">
        <f t="shared" si="297"/>
        <v>24481</v>
      </c>
      <c r="AJ255" s="32">
        <f t="shared" si="298"/>
        <v>2017</v>
      </c>
      <c r="AK255" s="32">
        <f t="shared" si="299"/>
        <v>1</v>
      </c>
      <c r="AL255" s="137">
        <f t="shared" si="300"/>
        <v>26455.721056730021</v>
      </c>
      <c r="AM255" s="137">
        <f t="shared" si="301"/>
        <v>23771.721056730021</v>
      </c>
      <c r="AN255" s="137">
        <f t="shared" si="302"/>
        <v>2554</v>
      </c>
      <c r="AO255" s="137">
        <f t="shared" si="303"/>
        <v>-15</v>
      </c>
      <c r="AP255" s="137">
        <f t="shared" si="304"/>
        <v>-6</v>
      </c>
      <c r="AQ255" s="137">
        <f t="shared" si="305"/>
        <v>151</v>
      </c>
      <c r="AR255" s="137">
        <f t="shared" si="285"/>
        <v>998.41228438266262</v>
      </c>
      <c r="AS255" s="93"/>
      <c r="AT255" s="93"/>
      <c r="AY255" s="65">
        <v>2017</v>
      </c>
      <c r="AZ255" s="65">
        <v>1</v>
      </c>
      <c r="BA255" s="68">
        <f t="shared" si="239"/>
        <v>1758218.9137335799</v>
      </c>
      <c r="BQ255" s="65">
        <v>2017</v>
      </c>
      <c r="BR255" s="65" t="str">
        <f t="shared" si="284"/>
        <v>Jan</v>
      </c>
      <c r="BS255" s="68">
        <f t="shared" si="240"/>
        <v>1557560.9137335799</v>
      </c>
      <c r="CI255" s="65">
        <v>2017</v>
      </c>
      <c r="CJ255" s="65">
        <v>1</v>
      </c>
      <c r="CK255" s="68">
        <f t="shared" si="241"/>
        <v>65417.558376810361</v>
      </c>
      <c r="DA255" s="65">
        <v>2017</v>
      </c>
      <c r="DB255" s="65">
        <v>1</v>
      </c>
      <c r="DC255" s="68">
        <f>[4]ssr!$I232</f>
        <v>0</v>
      </c>
    </row>
    <row r="256" spans="1:107" s="30" customFormat="1">
      <c r="A256" s="65">
        <f t="shared" si="282"/>
        <v>2017</v>
      </c>
      <c r="B256" s="65">
        <f t="shared" si="309"/>
        <v>2</v>
      </c>
      <c r="C256" s="27">
        <f t="shared" si="306"/>
        <v>1761981.4855591799</v>
      </c>
      <c r="D256" s="80">
        <f>[6]Err!$D171</f>
        <v>1559563.4855591799</v>
      </c>
      <c r="E256" s="80">
        <f>ROUND([7]Err!$D171,0)+500</f>
        <v>173791</v>
      </c>
      <c r="F256" s="53">
        <f>ROUND([8]Err!$D159,0)</f>
        <v>2284</v>
      </c>
      <c r="G256" s="53">
        <f>ROUND([9]Err!$D159,0)</f>
        <v>1533</v>
      </c>
      <c r="H256" s="53">
        <f>ROUND([10]Err!$D171,0)</f>
        <v>24810</v>
      </c>
      <c r="I256" s="155">
        <f t="shared" si="307"/>
        <v>65501.666393485561</v>
      </c>
      <c r="J256" s="29"/>
      <c r="K256" s="29"/>
      <c r="L256" s="29"/>
      <c r="M256" s="29"/>
      <c r="N256" s="29"/>
      <c r="O256" s="29"/>
      <c r="P256" s="29"/>
      <c r="R256" s="30">
        <f t="shared" si="287"/>
        <v>2017</v>
      </c>
      <c r="S256" s="30">
        <f t="shared" si="288"/>
        <v>2</v>
      </c>
      <c r="T256" s="31">
        <f t="shared" si="289"/>
        <v>14248.134357084529</v>
      </c>
      <c r="U256" s="31">
        <f>[5]Forecast!C233</f>
        <v>12199</v>
      </c>
      <c r="V256" s="31">
        <f>[5]Forecast!D233</f>
        <v>1712.1343570845293</v>
      </c>
      <c r="W256" s="31">
        <f>[5]Forecast!E233</f>
        <v>6</v>
      </c>
      <c r="X256" s="31">
        <f>[5]Forecast!F233</f>
        <v>15</v>
      </c>
      <c r="Y256" s="31">
        <f>[5]Forecast!G233</f>
        <v>316</v>
      </c>
      <c r="AA256" s="32">
        <f t="shared" si="290"/>
        <v>2017</v>
      </c>
      <c r="AB256" s="33">
        <f t="shared" si="291"/>
        <v>2</v>
      </c>
      <c r="AC256" s="31">
        <f t="shared" si="292"/>
        <v>1747733.3512020954</v>
      </c>
      <c r="AD256" s="52">
        <f t="shared" si="293"/>
        <v>1547364.4855591799</v>
      </c>
      <c r="AE256" s="52">
        <f t="shared" si="294"/>
        <v>172078.86564291548</v>
      </c>
      <c r="AF256" s="52">
        <f t="shared" si="295"/>
        <v>2278</v>
      </c>
      <c r="AG256" s="52">
        <f t="shared" si="296"/>
        <v>1518</v>
      </c>
      <c r="AH256" s="52">
        <f t="shared" si="297"/>
        <v>24494</v>
      </c>
      <c r="AJ256" s="32">
        <f t="shared" si="298"/>
        <v>2017</v>
      </c>
      <c r="AK256" s="32">
        <f t="shared" si="299"/>
        <v>2</v>
      </c>
      <c r="AL256" s="137">
        <f t="shared" si="300"/>
        <v>26501.957647079835</v>
      </c>
      <c r="AM256" s="137">
        <f t="shared" si="301"/>
        <v>23814.957647079835</v>
      </c>
      <c r="AN256" s="137">
        <f t="shared" si="302"/>
        <v>2558</v>
      </c>
      <c r="AO256" s="137">
        <f t="shared" si="303"/>
        <v>-14</v>
      </c>
      <c r="AP256" s="137">
        <f t="shared" si="304"/>
        <v>-6</v>
      </c>
      <c r="AQ256" s="137">
        <f t="shared" si="305"/>
        <v>149</v>
      </c>
      <c r="AR256" s="137">
        <f t="shared" si="285"/>
        <v>1000.2282211773563</v>
      </c>
      <c r="AS256" s="93"/>
      <c r="AT256" s="93"/>
      <c r="AY256" s="65">
        <v>2017</v>
      </c>
      <c r="AZ256" s="65">
        <v>2</v>
      </c>
      <c r="BA256" s="68">
        <f t="shared" si="239"/>
        <v>1760448.4855591799</v>
      </c>
      <c r="BQ256" s="65">
        <v>2017</v>
      </c>
      <c r="BR256" s="65" t="str">
        <f t="shared" si="284"/>
        <v>Feb</v>
      </c>
      <c r="BS256" s="68">
        <f t="shared" si="240"/>
        <v>1559563.4855591799</v>
      </c>
      <c r="CI256" s="65">
        <v>2017</v>
      </c>
      <c r="CJ256" s="65">
        <v>2</v>
      </c>
      <c r="CK256" s="68">
        <f t="shared" si="241"/>
        <v>65501.666393485561</v>
      </c>
      <c r="DA256" s="65">
        <v>2017</v>
      </c>
      <c r="DB256" s="65">
        <v>2</v>
      </c>
      <c r="DC256" s="68">
        <f>[4]ssr!$I233</f>
        <v>0</v>
      </c>
    </row>
    <row r="257" spans="1:107" s="30" customFormat="1">
      <c r="A257" s="65">
        <f t="shared" si="282"/>
        <v>2017</v>
      </c>
      <c r="B257" s="65">
        <f t="shared" si="309"/>
        <v>3</v>
      </c>
      <c r="C257" s="27">
        <f t="shared" si="306"/>
        <v>1764197.0585743999</v>
      </c>
      <c r="D257" s="80">
        <f>[6]Err!$D172</f>
        <v>1561566.0585743999</v>
      </c>
      <c r="E257" s="80">
        <f>ROUND([7]Err!$D172,0)+500</f>
        <v>174006</v>
      </c>
      <c r="F257" s="53">
        <f>ROUND([8]Err!$D160,0)</f>
        <v>2282</v>
      </c>
      <c r="G257" s="53">
        <f>ROUND([9]Err!$D160,0)</f>
        <v>1533</v>
      </c>
      <c r="H257" s="53">
        <f>ROUND([10]Err!$D172,0)</f>
        <v>24810</v>
      </c>
      <c r="I257" s="155">
        <f t="shared" si="307"/>
        <v>65585.774460124798</v>
      </c>
      <c r="J257" s="29"/>
      <c r="K257" s="29"/>
      <c r="L257" s="29"/>
      <c r="M257" s="29"/>
      <c r="N257" s="29"/>
      <c r="O257" s="29"/>
      <c r="P257" s="29"/>
      <c r="R257" s="30">
        <f t="shared" si="287"/>
        <v>2017</v>
      </c>
      <c r="S257" s="30">
        <f t="shared" si="288"/>
        <v>3</v>
      </c>
      <c r="T257" s="31">
        <f t="shared" si="289"/>
        <v>14286.146930989558</v>
      </c>
      <c r="U257" s="31">
        <f>[5]Forecast!C234</f>
        <v>12234</v>
      </c>
      <c r="V257" s="31">
        <f>[5]Forecast!D234</f>
        <v>1715.1469309895588</v>
      </c>
      <c r="W257" s="31">
        <f>[5]Forecast!E234</f>
        <v>6</v>
      </c>
      <c r="X257" s="31">
        <f>[5]Forecast!F234</f>
        <v>15</v>
      </c>
      <c r="Y257" s="31">
        <f>[5]Forecast!G234</f>
        <v>316</v>
      </c>
      <c r="AA257" s="32">
        <f t="shared" si="290"/>
        <v>2017</v>
      </c>
      <c r="AB257" s="33">
        <f t="shared" si="291"/>
        <v>3</v>
      </c>
      <c r="AC257" s="31">
        <f t="shared" si="292"/>
        <v>1749910.9116434103</v>
      </c>
      <c r="AD257" s="52">
        <f t="shared" si="293"/>
        <v>1549332.0585743999</v>
      </c>
      <c r="AE257" s="52">
        <f t="shared" si="294"/>
        <v>172290.85306901045</v>
      </c>
      <c r="AF257" s="52">
        <f t="shared" si="295"/>
        <v>2276</v>
      </c>
      <c r="AG257" s="52">
        <f t="shared" si="296"/>
        <v>1518</v>
      </c>
      <c r="AH257" s="52">
        <f t="shared" si="297"/>
        <v>24494</v>
      </c>
      <c r="AJ257" s="32">
        <f t="shared" si="298"/>
        <v>2017</v>
      </c>
      <c r="AK257" s="32">
        <f t="shared" si="299"/>
        <v>3</v>
      </c>
      <c r="AL257" s="137">
        <f t="shared" si="300"/>
        <v>26547.171727649868</v>
      </c>
      <c r="AM257" s="137">
        <f t="shared" si="301"/>
        <v>23858.171727649868</v>
      </c>
      <c r="AN257" s="137">
        <f t="shared" si="302"/>
        <v>2562</v>
      </c>
      <c r="AO257" s="137">
        <f t="shared" si="303"/>
        <v>-15</v>
      </c>
      <c r="AP257" s="137">
        <f t="shared" si="304"/>
        <v>-6</v>
      </c>
      <c r="AQ257" s="137">
        <f t="shared" si="305"/>
        <v>148</v>
      </c>
      <c r="AR257" s="137">
        <f t="shared" si="285"/>
        <v>1002.0432125612933</v>
      </c>
      <c r="AS257" s="93"/>
      <c r="AT257" s="93"/>
      <c r="AY257" s="65">
        <v>2017</v>
      </c>
      <c r="AZ257" s="65">
        <v>3</v>
      </c>
      <c r="BA257" s="68">
        <f t="shared" si="239"/>
        <v>1762664.0585743999</v>
      </c>
      <c r="BQ257" s="65">
        <v>2017</v>
      </c>
      <c r="BR257" s="65" t="str">
        <f t="shared" si="284"/>
        <v>Mar</v>
      </c>
      <c r="BS257" s="68">
        <f t="shared" si="240"/>
        <v>1561566.0585743999</v>
      </c>
      <c r="CI257" s="65">
        <v>2017</v>
      </c>
      <c r="CJ257" s="65">
        <v>3</v>
      </c>
      <c r="CK257" s="68">
        <f t="shared" si="241"/>
        <v>65585.774460124798</v>
      </c>
      <c r="DA257" s="65">
        <v>2017</v>
      </c>
      <c r="DB257" s="65">
        <v>3</v>
      </c>
      <c r="DC257" s="68">
        <f>[4]ssr!$I234</f>
        <v>0</v>
      </c>
    </row>
    <row r="258" spans="1:107" s="30" customFormat="1">
      <c r="A258" s="65">
        <f t="shared" si="282"/>
        <v>2017</v>
      </c>
      <c r="B258" s="65">
        <f t="shared" si="309"/>
        <v>4</v>
      </c>
      <c r="C258" s="27">
        <f t="shared" si="306"/>
        <v>1766381.63193587</v>
      </c>
      <c r="D258" s="80">
        <f>[6]Err!$D173</f>
        <v>1563568.63193587</v>
      </c>
      <c r="E258" s="80">
        <f>ROUND([7]Err!$D173,0)+500</f>
        <v>174222</v>
      </c>
      <c r="F258" s="53">
        <f>ROUND([8]Err!$D161,0)</f>
        <v>2281</v>
      </c>
      <c r="G258" s="53">
        <f>ROUND([9]Err!$D161,0)</f>
        <v>1532</v>
      </c>
      <c r="H258" s="53">
        <f>ROUND([10]Err!$D173,0)</f>
        <v>24778</v>
      </c>
      <c r="I258" s="155">
        <f t="shared" si="307"/>
        <v>65669.88254130655</v>
      </c>
      <c r="J258" s="29"/>
      <c r="K258" s="29"/>
      <c r="L258" s="29"/>
      <c r="M258" s="29"/>
      <c r="N258" s="29"/>
      <c r="O258" s="29"/>
      <c r="P258" s="29"/>
      <c r="R258" s="30">
        <f t="shared" si="287"/>
        <v>2017</v>
      </c>
      <c r="S258" s="30">
        <f t="shared" si="288"/>
        <v>4</v>
      </c>
      <c r="T258" s="31">
        <f t="shared" si="289"/>
        <v>14198.590066402585</v>
      </c>
      <c r="U258" s="31">
        <f>[5]Forecast!C235</f>
        <v>12146</v>
      </c>
      <c r="V258" s="31">
        <f>[5]Forecast!D235</f>
        <v>1715.5900664025855</v>
      </c>
      <c r="W258" s="31">
        <f>[5]Forecast!E235</f>
        <v>6</v>
      </c>
      <c r="X258" s="31">
        <f>[5]Forecast!F235</f>
        <v>15</v>
      </c>
      <c r="Y258" s="31">
        <f>[5]Forecast!G235</f>
        <v>316</v>
      </c>
      <c r="AA258" s="32">
        <f t="shared" si="290"/>
        <v>2017</v>
      </c>
      <c r="AB258" s="33">
        <f t="shared" si="291"/>
        <v>4</v>
      </c>
      <c r="AC258" s="31">
        <f t="shared" si="292"/>
        <v>1752183.0418694674</v>
      </c>
      <c r="AD258" s="52">
        <f t="shared" si="293"/>
        <v>1551422.63193587</v>
      </c>
      <c r="AE258" s="52">
        <f t="shared" si="294"/>
        <v>172506.4099335974</v>
      </c>
      <c r="AF258" s="52">
        <f t="shared" si="295"/>
        <v>2275</v>
      </c>
      <c r="AG258" s="52">
        <f t="shared" si="296"/>
        <v>1517</v>
      </c>
      <c r="AH258" s="52">
        <f t="shared" si="297"/>
        <v>24462</v>
      </c>
      <c r="AJ258" s="32">
        <f t="shared" si="298"/>
        <v>2017</v>
      </c>
      <c r="AK258" s="32">
        <f t="shared" si="299"/>
        <v>4</v>
      </c>
      <c r="AL258" s="137">
        <f t="shared" si="300"/>
        <v>26593.356832900085</v>
      </c>
      <c r="AM258" s="137">
        <f t="shared" si="301"/>
        <v>23901.356832900085</v>
      </c>
      <c r="AN258" s="137">
        <f t="shared" si="302"/>
        <v>2567</v>
      </c>
      <c r="AO258" s="137">
        <f t="shared" si="303"/>
        <v>-15</v>
      </c>
      <c r="AP258" s="137">
        <f t="shared" si="304"/>
        <v>-6</v>
      </c>
      <c r="AQ258" s="137">
        <f t="shared" si="305"/>
        <v>146</v>
      </c>
      <c r="AR258" s="137">
        <f t="shared" si="285"/>
        <v>1003.8569869818093</v>
      </c>
      <c r="AS258" s="93"/>
      <c r="AT258" s="93"/>
      <c r="AY258" s="65">
        <v>2017</v>
      </c>
      <c r="AZ258" s="65">
        <v>4</v>
      </c>
      <c r="BA258" s="68">
        <f t="shared" si="239"/>
        <v>1764849.63193587</v>
      </c>
      <c r="BQ258" s="65">
        <v>2017</v>
      </c>
      <c r="BR258" s="65" t="str">
        <f t="shared" si="284"/>
        <v>Apr</v>
      </c>
      <c r="BS258" s="68">
        <f t="shared" si="240"/>
        <v>1563568.63193587</v>
      </c>
      <c r="CI258" s="65">
        <v>2017</v>
      </c>
      <c r="CJ258" s="65">
        <v>4</v>
      </c>
      <c r="CK258" s="68">
        <f t="shared" si="241"/>
        <v>65669.88254130655</v>
      </c>
      <c r="DA258" s="65">
        <v>2017</v>
      </c>
      <c r="DB258" s="65">
        <v>4</v>
      </c>
      <c r="DC258" s="68">
        <f>[4]ssr!$I235</f>
        <v>0</v>
      </c>
    </row>
    <row r="259" spans="1:107" s="30" customFormat="1">
      <c r="A259" s="65">
        <f t="shared" si="282"/>
        <v>2017</v>
      </c>
      <c r="B259" s="65">
        <f t="shared" si="309"/>
        <v>5</v>
      </c>
      <c r="C259" s="27">
        <f t="shared" si="306"/>
        <v>1768642.2051035301</v>
      </c>
      <c r="D259" s="80">
        <f>[6]Err!$D174</f>
        <v>1565571.2051035301</v>
      </c>
      <c r="E259" s="80">
        <f>ROUND([7]Err!$D174,0)+500</f>
        <v>174437</v>
      </c>
      <c r="F259" s="53">
        <f>ROUND([8]Err!$D162,0)</f>
        <v>2280</v>
      </c>
      <c r="G259" s="53">
        <f>ROUND([9]Err!$D162,0)</f>
        <v>1532</v>
      </c>
      <c r="H259" s="53">
        <f>ROUND([10]Err!$D174,0)</f>
        <v>24822</v>
      </c>
      <c r="I259" s="155">
        <f t="shared" si="307"/>
        <v>65753.990614348266</v>
      </c>
      <c r="J259" s="29"/>
      <c r="K259" s="29"/>
      <c r="L259" s="29"/>
      <c r="M259" s="29"/>
      <c r="N259" s="29"/>
      <c r="O259" s="29"/>
      <c r="P259" s="29"/>
      <c r="R259" s="30">
        <f t="shared" si="287"/>
        <v>2017</v>
      </c>
      <c r="S259" s="30">
        <f t="shared" ref="S259:S303" si="310">B259</f>
        <v>5</v>
      </c>
      <c r="T259" s="31">
        <f t="shared" ref="T259:T302" si="311">SUM(U259:Y259)</f>
        <v>14141.008400935183</v>
      </c>
      <c r="U259" s="31">
        <f>[5]Forecast!C236</f>
        <v>12089</v>
      </c>
      <c r="V259" s="31">
        <f>[5]Forecast!D236</f>
        <v>1715.0084009351824</v>
      </c>
      <c r="W259" s="31">
        <f>[5]Forecast!E236</f>
        <v>6</v>
      </c>
      <c r="X259" s="31">
        <f>[5]Forecast!F236</f>
        <v>15</v>
      </c>
      <c r="Y259" s="31">
        <f>[5]Forecast!G236</f>
        <v>316</v>
      </c>
      <c r="AA259" s="32">
        <f t="shared" si="290"/>
        <v>2017</v>
      </c>
      <c r="AB259" s="33">
        <f t="shared" ref="AB259:AB302" si="312">B259</f>
        <v>5</v>
      </c>
      <c r="AC259" s="31">
        <f t="shared" si="292"/>
        <v>1754501.1967025949</v>
      </c>
      <c r="AD259" s="52">
        <f t="shared" si="293"/>
        <v>1553482.2051035301</v>
      </c>
      <c r="AE259" s="52">
        <f t="shared" si="294"/>
        <v>172721.99159906482</v>
      </c>
      <c r="AF259" s="52">
        <f t="shared" si="295"/>
        <v>2274</v>
      </c>
      <c r="AG259" s="52">
        <f t="shared" si="296"/>
        <v>1517</v>
      </c>
      <c r="AH259" s="52">
        <f t="shared" si="297"/>
        <v>24506</v>
      </c>
      <c r="AJ259" s="32">
        <f t="shared" si="298"/>
        <v>2017</v>
      </c>
      <c r="AK259" s="32">
        <f t="shared" si="299"/>
        <v>5</v>
      </c>
      <c r="AL259" s="137">
        <f t="shared" si="300"/>
        <v>26640.511424740078</v>
      </c>
      <c r="AM259" s="137">
        <f t="shared" si="301"/>
        <v>23944.511424740078</v>
      </c>
      <c r="AN259" s="137">
        <f t="shared" si="302"/>
        <v>2572</v>
      </c>
      <c r="AO259" s="137">
        <f t="shared" si="303"/>
        <v>-15</v>
      </c>
      <c r="AP259" s="137">
        <f t="shared" si="304"/>
        <v>-6</v>
      </c>
      <c r="AQ259" s="137">
        <f t="shared" si="305"/>
        <v>145</v>
      </c>
      <c r="AR259" s="137">
        <f t="shared" si="285"/>
        <v>1005.6694798390818</v>
      </c>
      <c r="AS259" s="93"/>
      <c r="AT259" s="93"/>
      <c r="AY259" s="65">
        <v>2017</v>
      </c>
      <c r="AZ259" s="65">
        <v>5</v>
      </c>
      <c r="BA259" s="68">
        <f t="shared" si="239"/>
        <v>1767110.2051035301</v>
      </c>
      <c r="BQ259" s="65">
        <v>2017</v>
      </c>
      <c r="BR259" s="65" t="str">
        <f t="shared" si="284"/>
        <v>May</v>
      </c>
      <c r="BS259" s="68">
        <f t="shared" si="240"/>
        <v>1565571.2051035301</v>
      </c>
      <c r="CI259" s="65">
        <v>2017</v>
      </c>
      <c r="CJ259" s="65">
        <v>5</v>
      </c>
      <c r="CK259" s="68">
        <f t="shared" si="241"/>
        <v>65753.990614348266</v>
      </c>
      <c r="DA259" s="65">
        <v>2017</v>
      </c>
      <c r="DB259" s="65">
        <v>5</v>
      </c>
      <c r="DC259" s="68">
        <f>[4]ssr!$I236</f>
        <v>0</v>
      </c>
    </row>
    <row r="260" spans="1:107" s="30" customFormat="1">
      <c r="A260" s="65">
        <f t="shared" si="282"/>
        <v>2017</v>
      </c>
      <c r="B260" s="65">
        <f t="shared" si="309"/>
        <v>6</v>
      </c>
      <c r="C260" s="27">
        <f t="shared" ref="C260:C302" si="313">SUM(D260:H260)</f>
        <v>1770816.7777657199</v>
      </c>
      <c r="D260" s="80">
        <f>[6]Err!$D175</f>
        <v>1567573.7777657199</v>
      </c>
      <c r="E260" s="80">
        <f>ROUND([7]Err!$D175,0)+500</f>
        <v>174653</v>
      </c>
      <c r="F260" s="53">
        <f>ROUND([8]Err!$D163,0)</f>
        <v>2278</v>
      </c>
      <c r="G260" s="53">
        <f>ROUND([9]Err!$D163,0)</f>
        <v>1532</v>
      </c>
      <c r="H260" s="53">
        <f>ROUND([10]Err!$D175,0)</f>
        <v>24780</v>
      </c>
      <c r="I260" s="155">
        <f t="shared" si="307"/>
        <v>65838.098666160236</v>
      </c>
      <c r="J260" s="29"/>
      <c r="K260" s="29"/>
      <c r="L260" s="29"/>
      <c r="M260" s="29"/>
      <c r="N260" s="29"/>
      <c r="O260" s="29"/>
      <c r="P260" s="29"/>
      <c r="R260" s="30">
        <f t="shared" si="287"/>
        <v>2017</v>
      </c>
      <c r="S260" s="30">
        <f t="shared" si="310"/>
        <v>6</v>
      </c>
      <c r="T260" s="31">
        <f t="shared" si="311"/>
        <v>14115.137794808841</v>
      </c>
      <c r="U260" s="31">
        <f>[5]Forecast!C237</f>
        <v>12065</v>
      </c>
      <c r="V260" s="31">
        <f>[5]Forecast!D237</f>
        <v>1713.1377948088418</v>
      </c>
      <c r="W260" s="31">
        <f>[5]Forecast!E237</f>
        <v>6</v>
      </c>
      <c r="X260" s="31">
        <f>[5]Forecast!F237</f>
        <v>15</v>
      </c>
      <c r="Y260" s="31">
        <f>[5]Forecast!G237</f>
        <v>316</v>
      </c>
      <c r="AA260" s="32">
        <f t="shared" si="290"/>
        <v>2017</v>
      </c>
      <c r="AB260" s="33">
        <f t="shared" si="312"/>
        <v>6</v>
      </c>
      <c r="AC260" s="31">
        <f t="shared" ref="AC260:AC323" si="314">SUM(AD260:AH260)</f>
        <v>1756701.6399709112</v>
      </c>
      <c r="AD260" s="52">
        <f t="shared" ref="AD260:AD302" si="315">D260-U260</f>
        <v>1555508.7777657199</v>
      </c>
      <c r="AE260" s="52">
        <f t="shared" si="294"/>
        <v>172939.86220519117</v>
      </c>
      <c r="AF260" s="52">
        <f t="shared" si="295"/>
        <v>2272</v>
      </c>
      <c r="AG260" s="52">
        <f t="shared" si="296"/>
        <v>1517</v>
      </c>
      <c r="AH260" s="52">
        <f t="shared" si="297"/>
        <v>24464</v>
      </c>
      <c r="AJ260" s="32">
        <f t="shared" si="298"/>
        <v>2017</v>
      </c>
      <c r="AK260" s="32">
        <f t="shared" si="299"/>
        <v>6</v>
      </c>
      <c r="AL260" s="137">
        <f t="shared" si="300"/>
        <v>26686.637080569984</v>
      </c>
      <c r="AM260" s="137">
        <f t="shared" si="301"/>
        <v>23987.637080569984</v>
      </c>
      <c r="AN260" s="137">
        <f t="shared" si="302"/>
        <v>2577</v>
      </c>
      <c r="AO260" s="137">
        <f t="shared" si="303"/>
        <v>-16</v>
      </c>
      <c r="AP260" s="137">
        <f t="shared" si="304"/>
        <v>-5</v>
      </c>
      <c r="AQ260" s="137">
        <f t="shared" si="305"/>
        <v>143</v>
      </c>
      <c r="AR260" s="137">
        <f t="shared" si="285"/>
        <v>1007.4807573839353</v>
      </c>
      <c r="AS260" s="93"/>
      <c r="AT260" s="93"/>
      <c r="AY260" s="65">
        <v>2017</v>
      </c>
      <c r="AZ260" s="65">
        <v>6</v>
      </c>
      <c r="BA260" s="68">
        <f t="shared" ref="BA260:BA323" si="316">SUM(D260:F260,H260)</f>
        <v>1769284.7777657199</v>
      </c>
      <c r="BQ260" s="65">
        <v>2017</v>
      </c>
      <c r="BR260" s="65" t="str">
        <f t="shared" si="284"/>
        <v>Jun</v>
      </c>
      <c r="BS260" s="68">
        <f t="shared" ref="BS260:BS323" si="317">D260</f>
        <v>1567573.7777657199</v>
      </c>
      <c r="CI260" s="65">
        <v>2017</v>
      </c>
      <c r="CJ260" s="65">
        <v>6</v>
      </c>
      <c r="CK260" s="68">
        <f t="shared" ref="CK260:CK323" si="318">I260</f>
        <v>65838.098666160236</v>
      </c>
      <c r="DA260" s="65">
        <v>2017</v>
      </c>
      <c r="DB260" s="65">
        <v>6</v>
      </c>
      <c r="DC260" s="68">
        <f>[4]ssr!$I237</f>
        <v>0</v>
      </c>
    </row>
    <row r="261" spans="1:107" s="30" customFormat="1">
      <c r="A261" s="65">
        <f t="shared" si="282"/>
        <v>2017</v>
      </c>
      <c r="B261" s="65">
        <f t="shared" si="309"/>
        <v>7</v>
      </c>
      <c r="C261" s="27">
        <f t="shared" si="313"/>
        <v>1773014.34977497</v>
      </c>
      <c r="D261" s="80">
        <f>[6]Err!$D176</f>
        <v>1569576.34977497</v>
      </c>
      <c r="E261" s="80">
        <f>ROUND([7]Err!$D176,0)+500</f>
        <v>174868</v>
      </c>
      <c r="F261" s="53">
        <f>ROUND([8]Err!$D164,0)</f>
        <v>2277</v>
      </c>
      <c r="G261" s="53">
        <f>ROUND([9]Err!$D164,0)</f>
        <v>1531</v>
      </c>
      <c r="H261" s="53">
        <f>ROUND([10]Err!$D176,0)</f>
        <v>24762</v>
      </c>
      <c r="I261" s="155">
        <f t="shared" si="307"/>
        <v>65922.206690548745</v>
      </c>
      <c r="J261" s="29"/>
      <c r="K261" s="29"/>
      <c r="L261" s="29"/>
      <c r="M261" s="29"/>
      <c r="N261" s="29"/>
      <c r="O261" s="29"/>
      <c r="P261" s="29"/>
      <c r="R261" s="30">
        <f t="shared" si="287"/>
        <v>2017</v>
      </c>
      <c r="S261" s="30">
        <f t="shared" si="310"/>
        <v>7</v>
      </c>
      <c r="T261" s="31">
        <f t="shared" si="311"/>
        <v>14079.537023118957</v>
      </c>
      <c r="U261" s="31">
        <f>[5]Forecast!C238</f>
        <v>12031</v>
      </c>
      <c r="V261" s="31">
        <f>[5]Forecast!D238</f>
        <v>1711.5370231189572</v>
      </c>
      <c r="W261" s="31">
        <f>[5]Forecast!E238</f>
        <v>6</v>
      </c>
      <c r="X261" s="31">
        <f>[5]Forecast!F238</f>
        <v>15</v>
      </c>
      <c r="Y261" s="31">
        <f>[5]Forecast!G238</f>
        <v>316</v>
      </c>
      <c r="AA261" s="32">
        <f t="shared" si="290"/>
        <v>2017</v>
      </c>
      <c r="AB261" s="33">
        <f t="shared" si="312"/>
        <v>7</v>
      </c>
      <c r="AC261" s="31">
        <f t="shared" si="314"/>
        <v>1758934.812751851</v>
      </c>
      <c r="AD261" s="52">
        <f t="shared" si="315"/>
        <v>1557545.34977497</v>
      </c>
      <c r="AE261" s="52">
        <f t="shared" si="294"/>
        <v>173156.46297688104</v>
      </c>
      <c r="AF261" s="52">
        <f t="shared" si="295"/>
        <v>2271</v>
      </c>
      <c r="AG261" s="52">
        <f t="shared" si="296"/>
        <v>1516</v>
      </c>
      <c r="AH261" s="52">
        <f t="shared" si="297"/>
        <v>24446</v>
      </c>
      <c r="AJ261" s="32">
        <f t="shared" si="298"/>
        <v>2017</v>
      </c>
      <c r="AK261" s="32">
        <f t="shared" si="299"/>
        <v>7</v>
      </c>
      <c r="AL261" s="137">
        <f t="shared" si="300"/>
        <v>26730.737137869932</v>
      </c>
      <c r="AM261" s="137">
        <f t="shared" si="301"/>
        <v>24030.737137869932</v>
      </c>
      <c r="AN261" s="137">
        <f t="shared" si="302"/>
        <v>2581</v>
      </c>
      <c r="AO261" s="137">
        <f t="shared" si="303"/>
        <v>-16</v>
      </c>
      <c r="AP261" s="137">
        <f t="shared" si="304"/>
        <v>-6</v>
      </c>
      <c r="AQ261" s="137">
        <f t="shared" si="305"/>
        <v>141</v>
      </c>
      <c r="AR261" s="137">
        <f t="shared" si="285"/>
        <v>1009.2909597905382</v>
      </c>
      <c r="AS261" s="93"/>
      <c r="AT261" s="93"/>
      <c r="AY261" s="65">
        <v>2017</v>
      </c>
      <c r="AZ261" s="65">
        <v>7</v>
      </c>
      <c r="BA261" s="68">
        <f t="shared" si="316"/>
        <v>1771483.34977497</v>
      </c>
      <c r="BQ261" s="65">
        <v>2017</v>
      </c>
      <c r="BR261" s="65" t="str">
        <f t="shared" si="284"/>
        <v>Jul</v>
      </c>
      <c r="BS261" s="68">
        <f t="shared" si="317"/>
        <v>1569576.34977497</v>
      </c>
      <c r="CI261" s="65">
        <v>2017</v>
      </c>
      <c r="CJ261" s="65">
        <v>7</v>
      </c>
      <c r="CK261" s="68">
        <f t="shared" si="318"/>
        <v>65922.206690548745</v>
      </c>
      <c r="DA261" s="65">
        <v>2017</v>
      </c>
      <c r="DB261" s="65">
        <v>7</v>
      </c>
      <c r="DC261" s="68">
        <f>[4]ssr!$I238</f>
        <v>0</v>
      </c>
    </row>
    <row r="262" spans="1:107" s="30" customFormat="1">
      <c r="A262" s="65">
        <f t="shared" si="282"/>
        <v>2017</v>
      </c>
      <c r="B262" s="65">
        <f t="shared" si="309"/>
        <v>8</v>
      </c>
      <c r="C262" s="27">
        <f t="shared" si="313"/>
        <v>1775193.69182096</v>
      </c>
      <c r="D262" s="80">
        <f>[6]Err!$D177</f>
        <v>1571480.69182096</v>
      </c>
      <c r="E262" s="80">
        <f>ROUND([7]Err!$D177,0)+500</f>
        <v>175079</v>
      </c>
      <c r="F262" s="53">
        <f>ROUND([8]Err!$D165,0)</f>
        <v>2275</v>
      </c>
      <c r="G262" s="53">
        <f>ROUND([9]Err!$D165,0)</f>
        <v>1531</v>
      </c>
      <c r="H262" s="53">
        <f>ROUND([10]Err!$D177,0)</f>
        <v>24828</v>
      </c>
      <c r="I262" s="155">
        <f t="shared" si="307"/>
        <v>66002.189056480318</v>
      </c>
      <c r="J262" s="29"/>
      <c r="K262" s="29"/>
      <c r="L262" s="29"/>
      <c r="M262" s="29"/>
      <c r="N262" s="29"/>
      <c r="O262" s="29"/>
      <c r="P262" s="29"/>
      <c r="R262" s="30">
        <f t="shared" si="287"/>
        <v>2017</v>
      </c>
      <c r="S262" s="30">
        <f t="shared" si="310"/>
        <v>8</v>
      </c>
      <c r="T262" s="31">
        <f t="shared" si="311"/>
        <v>14060.595410506114</v>
      </c>
      <c r="U262" s="31">
        <f>[5]Forecast!C239</f>
        <v>12014</v>
      </c>
      <c r="V262" s="31">
        <f>[5]Forecast!D239</f>
        <v>1709.5954105061135</v>
      </c>
      <c r="W262" s="31">
        <f>[5]Forecast!E239</f>
        <v>6</v>
      </c>
      <c r="X262" s="31">
        <f>[5]Forecast!F239</f>
        <v>15</v>
      </c>
      <c r="Y262" s="31">
        <f>[5]Forecast!G239</f>
        <v>316</v>
      </c>
      <c r="AA262" s="32">
        <f t="shared" si="290"/>
        <v>2017</v>
      </c>
      <c r="AB262" s="33">
        <f t="shared" si="312"/>
        <v>8</v>
      </c>
      <c r="AC262" s="31">
        <f t="shared" si="314"/>
        <v>1761133.0964104538</v>
      </c>
      <c r="AD262" s="52">
        <f t="shared" si="315"/>
        <v>1559466.69182096</v>
      </c>
      <c r="AE262" s="52">
        <f t="shared" si="294"/>
        <v>173369.40458949388</v>
      </c>
      <c r="AF262" s="52">
        <f t="shared" si="295"/>
        <v>2269</v>
      </c>
      <c r="AG262" s="52">
        <f t="shared" si="296"/>
        <v>1516</v>
      </c>
      <c r="AH262" s="52">
        <f t="shared" si="297"/>
        <v>24512</v>
      </c>
      <c r="AJ262" s="32">
        <f t="shared" si="298"/>
        <v>2017</v>
      </c>
      <c r="AK262" s="32">
        <f t="shared" si="299"/>
        <v>8</v>
      </c>
      <c r="AL262" s="137">
        <f t="shared" si="300"/>
        <v>26631.558593980037</v>
      </c>
      <c r="AM262" s="137">
        <f t="shared" si="301"/>
        <v>23932.558593980037</v>
      </c>
      <c r="AN262" s="137">
        <f t="shared" si="302"/>
        <v>2580</v>
      </c>
      <c r="AO262" s="137">
        <f t="shared" si="303"/>
        <v>-16</v>
      </c>
      <c r="AP262" s="137">
        <f t="shared" si="304"/>
        <v>-5</v>
      </c>
      <c r="AQ262" s="137">
        <f t="shared" si="305"/>
        <v>140</v>
      </c>
      <c r="AR262" s="137">
        <f t="shared" si="285"/>
        <v>1005.167460947152</v>
      </c>
      <c r="AS262" s="93"/>
      <c r="AT262" s="93"/>
      <c r="AY262" s="65">
        <v>2017</v>
      </c>
      <c r="AZ262" s="65">
        <v>8</v>
      </c>
      <c r="BA262" s="68">
        <f t="shared" si="316"/>
        <v>1773662.69182096</v>
      </c>
      <c r="BQ262" s="65">
        <v>2017</v>
      </c>
      <c r="BR262" s="65" t="str">
        <f t="shared" si="284"/>
        <v>Aug</v>
      </c>
      <c r="BS262" s="68">
        <f t="shared" si="317"/>
        <v>1571480.69182096</v>
      </c>
      <c r="CI262" s="65">
        <v>2017</v>
      </c>
      <c r="CJ262" s="65">
        <v>8</v>
      </c>
      <c r="CK262" s="68">
        <f t="shared" si="318"/>
        <v>66002.189056480318</v>
      </c>
      <c r="DA262" s="65">
        <v>2017</v>
      </c>
      <c r="DB262" s="65">
        <v>8</v>
      </c>
      <c r="DC262" s="68">
        <f>[4]ssr!$I239</f>
        <v>0</v>
      </c>
    </row>
    <row r="263" spans="1:107" s="30" customFormat="1">
      <c r="A263" s="65">
        <f t="shared" si="282"/>
        <v>2017</v>
      </c>
      <c r="B263" s="65">
        <f t="shared" si="309"/>
        <v>9</v>
      </c>
      <c r="C263" s="27">
        <f t="shared" si="313"/>
        <v>1777321.0332132699</v>
      </c>
      <c r="D263" s="80">
        <f>[6]Err!$D178</f>
        <v>1573385.0332132699</v>
      </c>
      <c r="E263" s="80">
        <f>ROUND([7]Err!$D178,0)+500</f>
        <v>175287</v>
      </c>
      <c r="F263" s="53">
        <f>ROUND([8]Err!$D166,0)</f>
        <v>2274</v>
      </c>
      <c r="G263" s="53">
        <f>ROUND([9]Err!$D166,0)</f>
        <v>1530</v>
      </c>
      <c r="H263" s="53">
        <f>ROUND([10]Err!$D178,0)</f>
        <v>24845</v>
      </c>
      <c r="I263" s="155">
        <f t="shared" si="307"/>
        <v>66082.171394957346</v>
      </c>
      <c r="J263" s="29"/>
      <c r="K263" s="29"/>
      <c r="L263" s="29"/>
      <c r="M263" s="29"/>
      <c r="N263" s="29"/>
      <c r="O263" s="29"/>
      <c r="P263" s="29"/>
      <c r="R263" s="30">
        <f t="shared" si="287"/>
        <v>2017</v>
      </c>
      <c r="S263" s="30">
        <f t="shared" si="310"/>
        <v>9</v>
      </c>
      <c r="T263" s="31">
        <f t="shared" si="311"/>
        <v>14043.059372829353</v>
      </c>
      <c r="U263" s="31">
        <f>[5]Forecast!C240</f>
        <v>11997</v>
      </c>
      <c r="V263" s="31">
        <f>[5]Forecast!D240</f>
        <v>1709.0593728293529</v>
      </c>
      <c r="W263" s="31">
        <f>[5]Forecast!E240</f>
        <v>6</v>
      </c>
      <c r="X263" s="31">
        <f>[5]Forecast!F240</f>
        <v>15</v>
      </c>
      <c r="Y263" s="31">
        <f>[5]Forecast!G240</f>
        <v>316</v>
      </c>
      <c r="AA263" s="32">
        <f t="shared" si="290"/>
        <v>2017</v>
      </c>
      <c r="AB263" s="33">
        <f t="shared" si="312"/>
        <v>9</v>
      </c>
      <c r="AC263" s="31">
        <f t="shared" si="314"/>
        <v>1763277.9738404406</v>
      </c>
      <c r="AD263" s="52">
        <f t="shared" si="315"/>
        <v>1561388.0332132699</v>
      </c>
      <c r="AE263" s="52">
        <f t="shared" si="294"/>
        <v>173577.94062717064</v>
      </c>
      <c r="AF263" s="52">
        <f t="shared" si="295"/>
        <v>2268</v>
      </c>
      <c r="AG263" s="52">
        <f t="shared" si="296"/>
        <v>1515</v>
      </c>
      <c r="AH263" s="52">
        <f t="shared" si="297"/>
        <v>24529</v>
      </c>
      <c r="AJ263" s="32">
        <f t="shared" si="298"/>
        <v>2017</v>
      </c>
      <c r="AK263" s="32">
        <f t="shared" si="299"/>
        <v>9</v>
      </c>
      <c r="AL263" s="137">
        <f t="shared" si="300"/>
        <v>26525.362853959901</v>
      </c>
      <c r="AM263" s="137">
        <f t="shared" si="301"/>
        <v>23834.362853959901</v>
      </c>
      <c r="AN263" s="137">
        <f t="shared" si="302"/>
        <v>2574</v>
      </c>
      <c r="AO263" s="137">
        <f t="shared" si="303"/>
        <v>-16</v>
      </c>
      <c r="AP263" s="137">
        <f t="shared" si="304"/>
        <v>-6</v>
      </c>
      <c r="AQ263" s="137">
        <f t="shared" si="305"/>
        <v>139</v>
      </c>
      <c r="AR263" s="137">
        <f t="shared" si="285"/>
        <v>1001.0432398663252</v>
      </c>
      <c r="AS263" s="93"/>
      <c r="AT263" s="93"/>
      <c r="AY263" s="65">
        <v>2017</v>
      </c>
      <c r="AZ263" s="65">
        <v>9</v>
      </c>
      <c r="BA263" s="68">
        <f t="shared" si="316"/>
        <v>1775791.0332132699</v>
      </c>
      <c r="BQ263" s="65">
        <v>2017</v>
      </c>
      <c r="BR263" s="65" t="str">
        <f t="shared" si="284"/>
        <v>Sep</v>
      </c>
      <c r="BS263" s="68">
        <f t="shared" si="317"/>
        <v>1573385.0332132699</v>
      </c>
      <c r="CI263" s="65">
        <v>2017</v>
      </c>
      <c r="CJ263" s="65">
        <v>9</v>
      </c>
      <c r="CK263" s="68">
        <f t="shared" si="318"/>
        <v>66082.171394957346</v>
      </c>
      <c r="DA263" s="65">
        <v>2017</v>
      </c>
      <c r="DB263" s="65">
        <v>9</v>
      </c>
      <c r="DC263" s="68">
        <f>[4]ssr!$I240</f>
        <v>0</v>
      </c>
    </row>
    <row r="264" spans="1:107" s="30" customFormat="1">
      <c r="A264" s="65">
        <f t="shared" ref="A264:A327" si="319">A252+1</f>
        <v>2017</v>
      </c>
      <c r="B264" s="65">
        <f t="shared" si="309"/>
        <v>10</v>
      </c>
      <c r="C264" s="27">
        <f t="shared" si="313"/>
        <v>1779459.3740268999</v>
      </c>
      <c r="D264" s="80">
        <f>[6]Err!$D179</f>
        <v>1575289.3740268999</v>
      </c>
      <c r="E264" s="80">
        <f>ROUND([7]Err!$D179,0)+500</f>
        <v>175491</v>
      </c>
      <c r="F264" s="53">
        <f>ROUND([8]Err!$D167,0)</f>
        <v>2272</v>
      </c>
      <c r="G264" s="53">
        <f>ROUND([9]Err!$D167,0)</f>
        <v>1530</v>
      </c>
      <c r="H264" s="53">
        <f>ROUND([10]Err!$D179,0)</f>
        <v>24877</v>
      </c>
      <c r="I264" s="155">
        <f t="shared" si="307"/>
        <v>66162.153709129794</v>
      </c>
      <c r="J264" s="29"/>
      <c r="K264" s="29"/>
      <c r="L264" s="29"/>
      <c r="M264" s="29"/>
      <c r="N264" s="29"/>
      <c r="O264" s="29"/>
      <c r="P264" s="29"/>
      <c r="R264" s="30">
        <f t="shared" si="287"/>
        <v>2017</v>
      </c>
      <c r="S264" s="30">
        <f t="shared" si="310"/>
        <v>10</v>
      </c>
      <c r="T264" s="31">
        <f t="shared" si="311"/>
        <v>14043.668732986596</v>
      </c>
      <c r="U264" s="31">
        <f>[5]Forecast!C241</f>
        <v>11998</v>
      </c>
      <c r="V264" s="31">
        <f>[5]Forecast!D241</f>
        <v>1708.6687329865968</v>
      </c>
      <c r="W264" s="31">
        <f>[5]Forecast!E241</f>
        <v>6</v>
      </c>
      <c r="X264" s="31">
        <f>[5]Forecast!F241</f>
        <v>15</v>
      </c>
      <c r="Y264" s="31">
        <f>[5]Forecast!G241</f>
        <v>316</v>
      </c>
      <c r="AA264" s="32">
        <f t="shared" si="290"/>
        <v>2017</v>
      </c>
      <c r="AB264" s="33">
        <f t="shared" si="312"/>
        <v>10</v>
      </c>
      <c r="AC264" s="31">
        <f t="shared" si="314"/>
        <v>1765415.7052939134</v>
      </c>
      <c r="AD264" s="52">
        <f t="shared" si="315"/>
        <v>1563291.3740268999</v>
      </c>
      <c r="AE264" s="52">
        <f t="shared" si="294"/>
        <v>173782.33126701339</v>
      </c>
      <c r="AF264" s="52">
        <f t="shared" si="295"/>
        <v>2266</v>
      </c>
      <c r="AG264" s="52">
        <f t="shared" si="296"/>
        <v>1515</v>
      </c>
      <c r="AH264" s="52">
        <f t="shared" si="297"/>
        <v>24561</v>
      </c>
      <c r="AJ264" s="32">
        <f t="shared" si="298"/>
        <v>2017</v>
      </c>
      <c r="AK264" s="32">
        <f t="shared" si="299"/>
        <v>10</v>
      </c>
      <c r="AL264" s="137">
        <f t="shared" si="300"/>
        <v>26413.153923830017</v>
      </c>
      <c r="AM264" s="137">
        <f t="shared" si="301"/>
        <v>23736.153923830017</v>
      </c>
      <c r="AN264" s="137">
        <f t="shared" si="302"/>
        <v>2562</v>
      </c>
      <c r="AO264" s="137">
        <f t="shared" si="303"/>
        <v>-17</v>
      </c>
      <c r="AP264" s="137">
        <f t="shared" si="304"/>
        <v>-5</v>
      </c>
      <c r="AQ264" s="137">
        <f t="shared" si="305"/>
        <v>137</v>
      </c>
      <c r="AR264" s="137">
        <f t="shared" si="285"/>
        <v>996.91846480085223</v>
      </c>
      <c r="AS264" s="93"/>
      <c r="AT264" s="93"/>
      <c r="AY264" s="65">
        <v>2017</v>
      </c>
      <c r="AZ264" s="65">
        <v>10</v>
      </c>
      <c r="BA264" s="68">
        <f t="shared" si="316"/>
        <v>1777929.3740268999</v>
      </c>
      <c r="BQ264" s="65">
        <v>2017</v>
      </c>
      <c r="BR264" s="65" t="str">
        <f t="shared" si="284"/>
        <v>Oct</v>
      </c>
      <c r="BS264" s="68">
        <f t="shared" si="317"/>
        <v>1575289.3740268999</v>
      </c>
      <c r="CI264" s="65">
        <v>2017</v>
      </c>
      <c r="CJ264" s="65">
        <v>10</v>
      </c>
      <c r="CK264" s="68">
        <f t="shared" si="318"/>
        <v>66162.153709129794</v>
      </c>
      <c r="DA264" s="65">
        <v>2017</v>
      </c>
      <c r="DB264" s="65">
        <v>10</v>
      </c>
      <c r="DC264" s="68">
        <f>[4]ssr!$I241</f>
        <v>0</v>
      </c>
    </row>
    <row r="265" spans="1:107" s="30" customFormat="1">
      <c r="A265" s="65">
        <f t="shared" si="319"/>
        <v>2017</v>
      </c>
      <c r="B265" s="65">
        <f t="shared" si="309"/>
        <v>11</v>
      </c>
      <c r="C265" s="27">
        <f t="shared" si="313"/>
        <v>1781611.71435494</v>
      </c>
      <c r="D265" s="80">
        <f>[6]Err!$D180</f>
        <v>1577193.71435494</v>
      </c>
      <c r="E265" s="80">
        <f>ROUND([7]Err!$D180,0)+500</f>
        <v>175695</v>
      </c>
      <c r="F265" s="53">
        <f>ROUND([8]Err!$D168,0)</f>
        <v>2271</v>
      </c>
      <c r="G265" s="53">
        <f>ROUND([9]Err!$D168,0)</f>
        <v>1530</v>
      </c>
      <c r="H265" s="53">
        <f>ROUND([10]Err!$D180,0)</f>
        <v>24922</v>
      </c>
      <c r="I265" s="155">
        <f t="shared" si="307"/>
        <v>66242.136002907486</v>
      </c>
      <c r="J265" s="29"/>
      <c r="K265" s="29"/>
      <c r="L265" s="29"/>
      <c r="M265" s="29"/>
      <c r="N265" s="29"/>
      <c r="O265" s="29"/>
      <c r="P265" s="29"/>
      <c r="R265" s="30">
        <f t="shared" si="287"/>
        <v>2017</v>
      </c>
      <c r="S265" s="30">
        <f t="shared" si="310"/>
        <v>11</v>
      </c>
      <c r="T265" s="31">
        <f t="shared" si="311"/>
        <v>14065.667794906285</v>
      </c>
      <c r="U265" s="31">
        <f>[5]Forecast!C242</f>
        <v>12023</v>
      </c>
      <c r="V265" s="31">
        <f>[5]Forecast!D242</f>
        <v>1705.6677949062844</v>
      </c>
      <c r="W265" s="31">
        <f>[5]Forecast!E242</f>
        <v>6</v>
      </c>
      <c r="X265" s="31">
        <f>[5]Forecast!F242</f>
        <v>15</v>
      </c>
      <c r="Y265" s="31">
        <f>[5]Forecast!G242</f>
        <v>316</v>
      </c>
      <c r="AA265" s="32">
        <f t="shared" si="290"/>
        <v>2017</v>
      </c>
      <c r="AB265" s="33">
        <f t="shared" si="312"/>
        <v>11</v>
      </c>
      <c r="AC265" s="31">
        <f t="shared" si="314"/>
        <v>1767546.0465600337</v>
      </c>
      <c r="AD265" s="52">
        <f t="shared" si="315"/>
        <v>1565170.71435494</v>
      </c>
      <c r="AE265" s="52">
        <f t="shared" si="294"/>
        <v>173989.33220509373</v>
      </c>
      <c r="AF265" s="52">
        <f t="shared" si="295"/>
        <v>2265</v>
      </c>
      <c r="AG265" s="52">
        <f t="shared" si="296"/>
        <v>1515</v>
      </c>
      <c r="AH265" s="52">
        <f t="shared" si="297"/>
        <v>24606</v>
      </c>
      <c r="AJ265" s="32">
        <f t="shared" si="298"/>
        <v>2017</v>
      </c>
      <c r="AK265" s="32">
        <f t="shared" si="299"/>
        <v>11</v>
      </c>
      <c r="AL265" s="137">
        <f t="shared" si="300"/>
        <v>26301.935318829957</v>
      </c>
      <c r="AM265" s="137">
        <f t="shared" si="301"/>
        <v>23637.935318829957</v>
      </c>
      <c r="AN265" s="137">
        <f t="shared" si="302"/>
        <v>2550</v>
      </c>
      <c r="AO265" s="137">
        <f t="shared" si="303"/>
        <v>-17</v>
      </c>
      <c r="AP265" s="137">
        <f t="shared" si="304"/>
        <v>-5</v>
      </c>
      <c r="AQ265" s="137">
        <f t="shared" si="305"/>
        <v>136</v>
      </c>
      <c r="AR265" s="137">
        <f t="shared" si="285"/>
        <v>992.79328339086351</v>
      </c>
      <c r="AS265" s="93"/>
      <c r="AT265" s="93"/>
      <c r="AY265" s="65">
        <v>2017</v>
      </c>
      <c r="AZ265" s="65">
        <v>11</v>
      </c>
      <c r="BA265" s="68">
        <f t="shared" si="316"/>
        <v>1780081.71435494</v>
      </c>
      <c r="BQ265" s="65">
        <v>2017</v>
      </c>
      <c r="BR265" s="65" t="str">
        <f t="shared" si="284"/>
        <v>Nov</v>
      </c>
      <c r="BS265" s="68">
        <f t="shared" si="317"/>
        <v>1577193.71435494</v>
      </c>
      <c r="CI265" s="65">
        <v>2017</v>
      </c>
      <c r="CJ265" s="65">
        <v>11</v>
      </c>
      <c r="CK265" s="68">
        <f t="shared" si="318"/>
        <v>66242.136002907486</v>
      </c>
      <c r="DA265" s="65">
        <v>2017</v>
      </c>
      <c r="DB265" s="65">
        <v>11</v>
      </c>
      <c r="DC265" s="68">
        <f>[4]ssr!$I242</f>
        <v>0</v>
      </c>
    </row>
    <row r="266" spans="1:107" s="30" customFormat="1">
      <c r="A266" s="65">
        <f t="shared" si="319"/>
        <v>2017</v>
      </c>
      <c r="B266" s="65">
        <f t="shared" si="309"/>
        <v>12</v>
      </c>
      <c r="C266" s="27">
        <f t="shared" si="313"/>
        <v>1783674.0542938299</v>
      </c>
      <c r="D266" s="80">
        <f>[6]Err!$D181</f>
        <v>1579098.0542938299</v>
      </c>
      <c r="E266" s="80">
        <f>ROUND([7]Err!$D181,0)+500</f>
        <v>175898</v>
      </c>
      <c r="F266" s="53">
        <f>ROUND([8]Err!$D169,0)</f>
        <v>2269</v>
      </c>
      <c r="G266" s="53">
        <f>ROUND([9]Err!$D169,0)</f>
        <v>1529</v>
      </c>
      <c r="H266" s="53">
        <f>ROUND([10]Err!$D181,0)</f>
        <v>24880</v>
      </c>
      <c r="I266" s="156">
        <f t="shared" si="307"/>
        <v>66322.118280340859</v>
      </c>
      <c r="J266" s="29"/>
      <c r="K266" s="29"/>
      <c r="L266" s="29"/>
      <c r="M266" s="29"/>
      <c r="N266" s="29"/>
      <c r="O266" s="29"/>
      <c r="P266" s="29"/>
      <c r="R266" s="30">
        <f t="shared" si="287"/>
        <v>2017</v>
      </c>
      <c r="S266" s="30">
        <f t="shared" si="310"/>
        <v>12</v>
      </c>
      <c r="T266" s="31">
        <f t="shared" si="311"/>
        <v>14165.339430430504</v>
      </c>
      <c r="U266" s="31">
        <f>[5]Forecast!C243</f>
        <v>12126</v>
      </c>
      <c r="V266" s="31">
        <f>[5]Forecast!D243</f>
        <v>1702.3394304305034</v>
      </c>
      <c r="W266" s="31">
        <f>[5]Forecast!E243</f>
        <v>6</v>
      </c>
      <c r="X266" s="31">
        <f>[5]Forecast!F243</f>
        <v>15</v>
      </c>
      <c r="Y266" s="31">
        <f>[5]Forecast!G243</f>
        <v>316</v>
      </c>
      <c r="AA266" s="32">
        <f t="shared" si="290"/>
        <v>2017</v>
      </c>
      <c r="AB266" s="33">
        <f t="shared" si="312"/>
        <v>12</v>
      </c>
      <c r="AC266" s="31">
        <f t="shared" si="314"/>
        <v>1769508.7148633995</v>
      </c>
      <c r="AD266" s="52">
        <f t="shared" si="315"/>
        <v>1566972.0542938299</v>
      </c>
      <c r="AE266" s="52">
        <f t="shared" si="294"/>
        <v>174195.6605695695</v>
      </c>
      <c r="AF266" s="52">
        <f t="shared" si="295"/>
        <v>2263</v>
      </c>
      <c r="AG266" s="52">
        <f t="shared" si="296"/>
        <v>1514</v>
      </c>
      <c r="AH266" s="52">
        <f t="shared" si="297"/>
        <v>24564</v>
      </c>
      <c r="AJ266" s="32">
        <f t="shared" si="298"/>
        <v>2017</v>
      </c>
      <c r="AK266" s="32">
        <f t="shared" si="299"/>
        <v>12</v>
      </c>
      <c r="AL266" s="137">
        <f t="shared" si="300"/>
        <v>26189.709967260016</v>
      </c>
      <c r="AM266" s="137">
        <f t="shared" si="301"/>
        <v>23539.709967260016</v>
      </c>
      <c r="AN266" s="137">
        <f t="shared" si="302"/>
        <v>2538</v>
      </c>
      <c r="AO266" s="137">
        <f t="shared" si="303"/>
        <v>-17</v>
      </c>
      <c r="AP266" s="137">
        <f t="shared" si="304"/>
        <v>-5</v>
      </c>
      <c r="AQ266" s="137">
        <f t="shared" si="305"/>
        <v>134</v>
      </c>
      <c r="AR266" s="137">
        <f t="shared" si="285"/>
        <v>988.66781862491916</v>
      </c>
      <c r="AS266" s="93"/>
      <c r="AT266" s="93"/>
      <c r="AY266" s="65">
        <v>2017</v>
      </c>
      <c r="AZ266" s="65">
        <v>12</v>
      </c>
      <c r="BA266" s="68">
        <f t="shared" si="316"/>
        <v>1782145.0542938299</v>
      </c>
      <c r="BQ266" s="65">
        <v>2017</v>
      </c>
      <c r="BR266" s="65" t="str">
        <f t="shared" si="284"/>
        <v>Dec</v>
      </c>
      <c r="BS266" s="68">
        <f t="shared" si="317"/>
        <v>1579098.0542938299</v>
      </c>
      <c r="CI266" s="65">
        <v>2017</v>
      </c>
      <c r="CJ266" s="65">
        <v>12</v>
      </c>
      <c r="CK266" s="68">
        <f t="shared" si="318"/>
        <v>66322.118280340859</v>
      </c>
      <c r="DA266" s="65">
        <v>2017</v>
      </c>
      <c r="DB266" s="65">
        <v>12</v>
      </c>
      <c r="DC266" s="68">
        <f>[4]ssr!$I243</f>
        <v>0</v>
      </c>
    </row>
    <row r="267" spans="1:107" s="30" customFormat="1">
      <c r="A267" s="65">
        <f t="shared" si="319"/>
        <v>2018</v>
      </c>
      <c r="B267" s="65">
        <f t="shared" si="309"/>
        <v>1</v>
      </c>
      <c r="C267" s="27">
        <f t="shared" si="313"/>
        <v>1785830.3939340799</v>
      </c>
      <c r="D267" s="80">
        <f>[6]Err!$D182</f>
        <v>1581002.3939340799</v>
      </c>
      <c r="E267" s="80">
        <f>ROUND([7]Err!$D182,0)+500</f>
        <v>176102</v>
      </c>
      <c r="F267" s="53">
        <f>ROUND([8]Err!$D170,0)</f>
        <v>2267</v>
      </c>
      <c r="G267" s="53">
        <f>ROUND([9]Err!$D170,0)</f>
        <v>1529</v>
      </c>
      <c r="H267" s="53">
        <f>ROUND([10]Err!$D182,0)</f>
        <v>24930</v>
      </c>
      <c r="I267" s="155">
        <f t="shared" si="307"/>
        <v>66402.100545231355</v>
      </c>
      <c r="J267" s="29"/>
      <c r="K267" s="29"/>
      <c r="L267" s="29"/>
      <c r="M267" s="29"/>
      <c r="N267" s="29"/>
      <c r="O267" s="29"/>
      <c r="P267" s="29"/>
      <c r="R267" s="30">
        <f t="shared" si="287"/>
        <v>2018</v>
      </c>
      <c r="S267" s="30">
        <f t="shared" si="310"/>
        <v>1</v>
      </c>
      <c r="T267" s="31">
        <f t="shared" si="311"/>
        <v>14243.121566296017</v>
      </c>
      <c r="U267" s="31">
        <f>[5]Forecast!C244</f>
        <v>12184</v>
      </c>
      <c r="V267" s="31">
        <f>[5]Forecast!D244</f>
        <v>1721.1215662960176</v>
      </c>
      <c r="W267" s="31">
        <f>[5]Forecast!E244</f>
        <v>6</v>
      </c>
      <c r="X267" s="31">
        <f>[5]Forecast!F244</f>
        <v>15</v>
      </c>
      <c r="Y267" s="31">
        <f>[5]Forecast!G244</f>
        <v>317</v>
      </c>
      <c r="AA267" s="32">
        <f t="shared" si="290"/>
        <v>2018</v>
      </c>
      <c r="AB267" s="33">
        <f t="shared" si="312"/>
        <v>1</v>
      </c>
      <c r="AC267" s="31">
        <f t="shared" si="314"/>
        <v>1771587.2723677838</v>
      </c>
      <c r="AD267" s="52">
        <f t="shared" si="315"/>
        <v>1568818.3939340799</v>
      </c>
      <c r="AE267" s="52">
        <f t="shared" si="294"/>
        <v>174380.87843370397</v>
      </c>
      <c r="AF267" s="52">
        <f t="shared" si="295"/>
        <v>2261</v>
      </c>
      <c r="AG267" s="52">
        <f t="shared" si="296"/>
        <v>1514</v>
      </c>
      <c r="AH267" s="52">
        <f t="shared" si="297"/>
        <v>24613</v>
      </c>
      <c r="AJ267" s="32">
        <f t="shared" si="298"/>
        <v>2018</v>
      </c>
      <c r="AK267" s="32">
        <f t="shared" si="299"/>
        <v>1</v>
      </c>
      <c r="AL267" s="137">
        <f t="shared" si="300"/>
        <v>26077.480200499995</v>
      </c>
      <c r="AM267" s="137">
        <f t="shared" si="301"/>
        <v>23441.480200499995</v>
      </c>
      <c r="AN267" s="137">
        <f t="shared" si="302"/>
        <v>2526</v>
      </c>
      <c r="AO267" s="137">
        <f t="shared" si="303"/>
        <v>-18</v>
      </c>
      <c r="AP267" s="137">
        <f t="shared" si="304"/>
        <v>-5</v>
      </c>
      <c r="AQ267" s="137">
        <f t="shared" si="305"/>
        <v>133</v>
      </c>
      <c r="AR267" s="137">
        <f t="shared" si="285"/>
        <v>984.54216842099413</v>
      </c>
      <c r="AS267" s="93"/>
      <c r="AT267" s="93"/>
      <c r="AY267" s="65">
        <v>2018</v>
      </c>
      <c r="AZ267" s="65">
        <v>1</v>
      </c>
      <c r="BA267" s="68">
        <f t="shared" si="316"/>
        <v>1784301.3939340799</v>
      </c>
      <c r="BQ267" s="65">
        <v>2018</v>
      </c>
      <c r="BR267" s="65" t="str">
        <f t="shared" si="284"/>
        <v>Jan</v>
      </c>
      <c r="BS267" s="68">
        <f t="shared" si="317"/>
        <v>1581002.3939340799</v>
      </c>
      <c r="CI267" s="65">
        <v>2018</v>
      </c>
      <c r="CJ267" s="65">
        <v>1</v>
      </c>
      <c r="CK267" s="68">
        <f t="shared" si="318"/>
        <v>66402.100545231355</v>
      </c>
      <c r="DA267" s="65">
        <v>2018</v>
      </c>
      <c r="DB267" s="65">
        <v>1</v>
      </c>
      <c r="DC267" s="68">
        <f>[4]ssr!$I244</f>
        <v>0</v>
      </c>
    </row>
    <row r="268" spans="1:107" s="30" customFormat="1">
      <c r="A268" s="65">
        <f t="shared" si="319"/>
        <v>2018</v>
      </c>
      <c r="B268" s="65">
        <f t="shared" si="309"/>
        <v>2</v>
      </c>
      <c r="C268" s="27">
        <f t="shared" si="313"/>
        <v>1787948.7333551601</v>
      </c>
      <c r="D268" s="80">
        <f>[6]Err!$D183</f>
        <v>1582906.7333551601</v>
      </c>
      <c r="E268" s="80">
        <f>ROUND([7]Err!$D183,0)+500</f>
        <v>176306</v>
      </c>
      <c r="F268" s="53">
        <f>ROUND([8]Err!$D171,0)</f>
        <v>2266</v>
      </c>
      <c r="G268" s="53">
        <f>ROUND([9]Err!$D171,0)</f>
        <v>1528</v>
      </c>
      <c r="H268" s="53">
        <f>ROUND([10]Err!$D183,0)</f>
        <v>24942</v>
      </c>
      <c r="I268" s="155">
        <f t="shared" si="307"/>
        <v>66482.082800916731</v>
      </c>
      <c r="J268" s="29"/>
      <c r="K268" s="29"/>
      <c r="L268" s="29"/>
      <c r="M268" s="29"/>
      <c r="N268" s="29"/>
      <c r="O268" s="29"/>
      <c r="P268" s="29"/>
      <c r="R268" s="30">
        <f t="shared" si="287"/>
        <v>2018</v>
      </c>
      <c r="S268" s="30">
        <f t="shared" si="310"/>
        <v>2</v>
      </c>
      <c r="T268" s="31">
        <f t="shared" si="311"/>
        <v>14269.138997937593</v>
      </c>
      <c r="U268" s="31">
        <f>[5]Forecast!C245</f>
        <v>12212</v>
      </c>
      <c r="V268" s="31">
        <f>[5]Forecast!D245</f>
        <v>1719.1389979375929</v>
      </c>
      <c r="W268" s="31">
        <f>[5]Forecast!E245</f>
        <v>6</v>
      </c>
      <c r="X268" s="31">
        <f>[5]Forecast!F245</f>
        <v>15</v>
      </c>
      <c r="Y268" s="31">
        <f>[5]Forecast!G245</f>
        <v>317</v>
      </c>
      <c r="AA268" s="32">
        <f t="shared" si="290"/>
        <v>2018</v>
      </c>
      <c r="AB268" s="33">
        <f t="shared" si="312"/>
        <v>2</v>
      </c>
      <c r="AC268" s="31">
        <f t="shared" si="314"/>
        <v>1773679.5943572226</v>
      </c>
      <c r="AD268" s="52">
        <f t="shared" si="315"/>
        <v>1570694.7333551601</v>
      </c>
      <c r="AE268" s="52">
        <f t="shared" si="294"/>
        <v>174586.86100206242</v>
      </c>
      <c r="AF268" s="52">
        <f t="shared" si="295"/>
        <v>2260</v>
      </c>
      <c r="AG268" s="52">
        <f t="shared" si="296"/>
        <v>1513</v>
      </c>
      <c r="AH268" s="52">
        <f t="shared" si="297"/>
        <v>24625</v>
      </c>
      <c r="AJ268" s="32">
        <f t="shared" si="298"/>
        <v>2018</v>
      </c>
      <c r="AK268" s="32">
        <f t="shared" si="299"/>
        <v>2</v>
      </c>
      <c r="AL268" s="137">
        <f t="shared" si="300"/>
        <v>25967.247795980191</v>
      </c>
      <c r="AM268" s="137">
        <f t="shared" si="301"/>
        <v>23343.247795980191</v>
      </c>
      <c r="AN268" s="137">
        <f t="shared" si="302"/>
        <v>2515</v>
      </c>
      <c r="AO268" s="137">
        <f t="shared" si="303"/>
        <v>-18</v>
      </c>
      <c r="AP268" s="137">
        <f t="shared" si="304"/>
        <v>-5</v>
      </c>
      <c r="AQ268" s="137">
        <f t="shared" si="305"/>
        <v>132</v>
      </c>
      <c r="AR268" s="137">
        <f t="shared" si="285"/>
        <v>980.41640743117023</v>
      </c>
      <c r="AS268" s="93"/>
      <c r="AT268" s="93"/>
      <c r="AY268" s="65">
        <v>2018</v>
      </c>
      <c r="AZ268" s="65">
        <v>2</v>
      </c>
      <c r="BA268" s="68">
        <f t="shared" si="316"/>
        <v>1786420.7333551601</v>
      </c>
      <c r="BQ268" s="65">
        <v>2018</v>
      </c>
      <c r="BR268" s="65" t="str">
        <f t="shared" si="284"/>
        <v>Feb</v>
      </c>
      <c r="BS268" s="68">
        <f t="shared" si="317"/>
        <v>1582906.7333551601</v>
      </c>
      <c r="CI268" s="65">
        <v>2018</v>
      </c>
      <c r="CJ268" s="65">
        <v>2</v>
      </c>
      <c r="CK268" s="68">
        <f t="shared" si="318"/>
        <v>66482.082800916731</v>
      </c>
      <c r="DA268" s="65">
        <v>2018</v>
      </c>
      <c r="DB268" s="65">
        <v>2</v>
      </c>
      <c r="DC268" s="68">
        <f>[4]ssr!$I245</f>
        <v>0</v>
      </c>
    </row>
    <row r="269" spans="1:107" s="30" customFormat="1">
      <c r="A269" s="65">
        <f t="shared" si="319"/>
        <v>2018</v>
      </c>
      <c r="B269" s="65">
        <f t="shared" si="309"/>
        <v>3</v>
      </c>
      <c r="C269" s="27">
        <f t="shared" si="313"/>
        <v>1790052.0726233099</v>
      </c>
      <c r="D269" s="80">
        <f>[6]Err!$D184</f>
        <v>1584811.0726233099</v>
      </c>
      <c r="E269" s="80">
        <f>ROUND([7]Err!$D184,0)+500</f>
        <v>176509</v>
      </c>
      <c r="F269" s="53">
        <f>ROUND([8]Err!$D172,0)</f>
        <v>2264</v>
      </c>
      <c r="G269" s="53">
        <f>ROUND([9]Err!$D172,0)</f>
        <v>1528</v>
      </c>
      <c r="H269" s="53">
        <f>ROUND([10]Err!$D184,0)</f>
        <v>24940</v>
      </c>
      <c r="I269" s="155">
        <f t="shared" si="307"/>
        <v>66562.065050179022</v>
      </c>
      <c r="J269" s="29"/>
      <c r="K269" s="29"/>
      <c r="L269" s="29"/>
      <c r="M269" s="29"/>
      <c r="N269" s="29"/>
      <c r="O269" s="29"/>
      <c r="P269" s="29"/>
      <c r="R269" s="30">
        <f t="shared" si="287"/>
        <v>2018</v>
      </c>
      <c r="S269" s="30">
        <f t="shared" si="310"/>
        <v>3</v>
      </c>
      <c r="T269" s="31">
        <f t="shared" si="311"/>
        <v>14307.163896808919</v>
      </c>
      <c r="U269" s="31">
        <f>[5]Forecast!C246</f>
        <v>12247</v>
      </c>
      <c r="V269" s="31">
        <f>[5]Forecast!D246</f>
        <v>1722.1638968089198</v>
      </c>
      <c r="W269" s="31">
        <f>[5]Forecast!E246</f>
        <v>6</v>
      </c>
      <c r="X269" s="31">
        <f>[5]Forecast!F246</f>
        <v>15</v>
      </c>
      <c r="Y269" s="31">
        <f>[5]Forecast!G246</f>
        <v>317</v>
      </c>
      <c r="AA269" s="32">
        <f t="shared" si="290"/>
        <v>2018</v>
      </c>
      <c r="AB269" s="33">
        <f t="shared" si="312"/>
        <v>3</v>
      </c>
      <c r="AC269" s="31">
        <f t="shared" si="314"/>
        <v>1775744.908726501</v>
      </c>
      <c r="AD269" s="52">
        <f t="shared" si="315"/>
        <v>1572564.0726233099</v>
      </c>
      <c r="AE269" s="52">
        <f t="shared" si="294"/>
        <v>174786.83610319108</v>
      </c>
      <c r="AF269" s="52">
        <f t="shared" si="295"/>
        <v>2258</v>
      </c>
      <c r="AG269" s="52">
        <f t="shared" si="296"/>
        <v>1513</v>
      </c>
      <c r="AH269" s="52">
        <f t="shared" si="297"/>
        <v>24623</v>
      </c>
      <c r="AJ269" s="32">
        <f t="shared" si="298"/>
        <v>2018</v>
      </c>
      <c r="AK269" s="32">
        <f t="shared" si="299"/>
        <v>3</v>
      </c>
      <c r="AL269" s="137">
        <f t="shared" si="300"/>
        <v>25855.014048910001</v>
      </c>
      <c r="AM269" s="137">
        <f t="shared" si="301"/>
        <v>23245.014048910001</v>
      </c>
      <c r="AN269" s="137">
        <f t="shared" si="302"/>
        <v>2503</v>
      </c>
      <c r="AO269" s="137">
        <f t="shared" si="303"/>
        <v>-18</v>
      </c>
      <c r="AP269" s="137">
        <f t="shared" si="304"/>
        <v>-5</v>
      </c>
      <c r="AQ269" s="137">
        <f t="shared" si="305"/>
        <v>130</v>
      </c>
      <c r="AR269" s="137">
        <f t="shared" si="285"/>
        <v>976.29059005422459</v>
      </c>
      <c r="AS269" s="93"/>
      <c r="AT269" s="93"/>
      <c r="AY269" s="65">
        <v>2018</v>
      </c>
      <c r="AZ269" s="65">
        <v>3</v>
      </c>
      <c r="BA269" s="68">
        <f t="shared" si="316"/>
        <v>1788524.0726233099</v>
      </c>
      <c r="BQ269" s="65">
        <v>2018</v>
      </c>
      <c r="BR269" s="65" t="str">
        <f t="shared" si="284"/>
        <v>Mar</v>
      </c>
      <c r="BS269" s="68">
        <f t="shared" si="317"/>
        <v>1584811.0726233099</v>
      </c>
      <c r="CI269" s="65">
        <v>2018</v>
      </c>
      <c r="CJ269" s="65">
        <v>3</v>
      </c>
      <c r="CK269" s="68">
        <f t="shared" si="318"/>
        <v>66562.065050179022</v>
      </c>
      <c r="DA269" s="65">
        <v>2018</v>
      </c>
      <c r="DB269" s="65">
        <v>3</v>
      </c>
      <c r="DC269" s="68">
        <f>[4]ssr!$I246</f>
        <v>0</v>
      </c>
    </row>
    <row r="270" spans="1:107" s="30" customFormat="1">
      <c r="A270" s="65">
        <f t="shared" si="319"/>
        <v>2018</v>
      </c>
      <c r="B270" s="65">
        <f t="shared" si="309"/>
        <v>4</v>
      </c>
      <c r="C270" s="27">
        <f t="shared" si="313"/>
        <v>1792126.4117912899</v>
      </c>
      <c r="D270" s="80">
        <f>[6]Err!$D185</f>
        <v>1586715.4117912899</v>
      </c>
      <c r="E270" s="80">
        <f>ROUND([7]Err!$D185,0)+500</f>
        <v>176713</v>
      </c>
      <c r="F270" s="53">
        <f>ROUND([8]Err!$D173,0)</f>
        <v>2263</v>
      </c>
      <c r="G270" s="53">
        <f>ROUND([9]Err!$D173,0)</f>
        <v>1528</v>
      </c>
      <c r="H270" s="53">
        <f>ROUND([10]Err!$D185,0)</f>
        <v>24907</v>
      </c>
      <c r="I270" s="155">
        <f t="shared" si="307"/>
        <v>66642.047295234181</v>
      </c>
      <c r="J270" s="29"/>
      <c r="K270" s="29"/>
      <c r="L270" s="29"/>
      <c r="M270" s="29"/>
      <c r="N270" s="29"/>
      <c r="O270" s="29"/>
      <c r="P270" s="29"/>
      <c r="R270" s="30">
        <f t="shared" si="287"/>
        <v>2018</v>
      </c>
      <c r="S270" s="30">
        <f t="shared" si="310"/>
        <v>4</v>
      </c>
      <c r="T270" s="31">
        <f t="shared" si="311"/>
        <v>14219.60884516636</v>
      </c>
      <c r="U270" s="31">
        <f>[5]Forecast!C247</f>
        <v>12159</v>
      </c>
      <c r="V270" s="31">
        <f>[5]Forecast!D247</f>
        <v>1722.60884516636</v>
      </c>
      <c r="W270" s="31">
        <f>[5]Forecast!E247</f>
        <v>6</v>
      </c>
      <c r="X270" s="31">
        <f>[5]Forecast!F247</f>
        <v>15</v>
      </c>
      <c r="Y270" s="31">
        <f>[5]Forecast!G247</f>
        <v>317</v>
      </c>
      <c r="AA270" s="32">
        <f t="shared" si="290"/>
        <v>2018</v>
      </c>
      <c r="AB270" s="33">
        <f t="shared" si="312"/>
        <v>4</v>
      </c>
      <c r="AC270" s="31">
        <f t="shared" si="314"/>
        <v>1777906.8029461235</v>
      </c>
      <c r="AD270" s="52">
        <f t="shared" si="315"/>
        <v>1574556.4117912899</v>
      </c>
      <c r="AE270" s="52">
        <f t="shared" si="294"/>
        <v>174990.39115483363</v>
      </c>
      <c r="AF270" s="52">
        <f t="shared" si="295"/>
        <v>2257</v>
      </c>
      <c r="AG270" s="52">
        <f t="shared" si="296"/>
        <v>1513</v>
      </c>
      <c r="AH270" s="52">
        <f t="shared" si="297"/>
        <v>24590</v>
      </c>
      <c r="AJ270" s="32">
        <f t="shared" si="298"/>
        <v>2018</v>
      </c>
      <c r="AK270" s="32">
        <f t="shared" si="299"/>
        <v>4</v>
      </c>
      <c r="AL270" s="137">
        <f t="shared" si="300"/>
        <v>25744.779855419882</v>
      </c>
      <c r="AM270" s="137">
        <f t="shared" si="301"/>
        <v>23146.779855419882</v>
      </c>
      <c r="AN270" s="137">
        <f t="shared" si="302"/>
        <v>2491</v>
      </c>
      <c r="AO270" s="137">
        <f t="shared" si="303"/>
        <v>-18</v>
      </c>
      <c r="AP270" s="137">
        <f t="shared" si="304"/>
        <v>-4</v>
      </c>
      <c r="AQ270" s="137">
        <f t="shared" si="305"/>
        <v>129</v>
      </c>
      <c r="AR270" s="137">
        <f t="shared" si="285"/>
        <v>972.16475392763095</v>
      </c>
      <c r="AS270" s="93"/>
      <c r="AT270" s="93"/>
      <c r="AY270" s="65">
        <v>2018</v>
      </c>
      <c r="AZ270" s="65">
        <v>4</v>
      </c>
      <c r="BA270" s="68">
        <f t="shared" si="316"/>
        <v>1790598.4117912899</v>
      </c>
      <c r="BQ270" s="65">
        <v>2018</v>
      </c>
      <c r="BR270" s="65" t="str">
        <f t="shared" si="284"/>
        <v>Apr</v>
      </c>
      <c r="BS270" s="68">
        <f t="shared" si="317"/>
        <v>1586715.4117912899</v>
      </c>
      <c r="CI270" s="65">
        <v>2018</v>
      </c>
      <c r="CJ270" s="65">
        <v>4</v>
      </c>
      <c r="CK270" s="68">
        <f t="shared" si="318"/>
        <v>66642.047295234181</v>
      </c>
      <c r="DA270" s="65">
        <v>2018</v>
      </c>
      <c r="DB270" s="65">
        <v>4</v>
      </c>
      <c r="DC270" s="68">
        <f>[4]ssr!$I247</f>
        <v>0</v>
      </c>
    </row>
    <row r="271" spans="1:107" s="30" customFormat="1">
      <c r="A271" s="65">
        <f t="shared" si="319"/>
        <v>2018</v>
      </c>
      <c r="B271" s="65">
        <f t="shared" si="309"/>
        <v>5</v>
      </c>
      <c r="C271" s="27">
        <f t="shared" si="313"/>
        <v>1794272.75089934</v>
      </c>
      <c r="D271" s="80">
        <f>[6]Err!$D186</f>
        <v>1588619.75089934</v>
      </c>
      <c r="E271" s="80">
        <f>ROUND([7]Err!$D186,0)+500</f>
        <v>176916</v>
      </c>
      <c r="F271" s="53">
        <f>ROUND([8]Err!$D174,0)</f>
        <v>2261</v>
      </c>
      <c r="G271" s="53">
        <f>ROUND([9]Err!$D174,0)</f>
        <v>1527</v>
      </c>
      <c r="H271" s="53">
        <f>ROUND([10]Err!$D186,0)</f>
        <v>24949</v>
      </c>
      <c r="I271" s="155">
        <f t="shared" si="307"/>
        <v>66722.02953777228</v>
      </c>
      <c r="J271" s="29"/>
      <c r="K271" s="29"/>
      <c r="L271" s="29"/>
      <c r="M271" s="29"/>
      <c r="N271" s="29"/>
      <c r="O271" s="29"/>
      <c r="P271" s="29"/>
      <c r="R271" s="30">
        <f t="shared" ref="R271:R303" si="320">A271</f>
        <v>2018</v>
      </c>
      <c r="S271" s="30">
        <f t="shared" si="310"/>
        <v>5</v>
      </c>
      <c r="T271" s="31">
        <f t="shared" si="311"/>
        <v>14162.024800003883</v>
      </c>
      <c r="U271" s="31">
        <f>[5]Forecast!C248</f>
        <v>12102</v>
      </c>
      <c r="V271" s="31">
        <f>[5]Forecast!D248</f>
        <v>1722.0248000038828</v>
      </c>
      <c r="W271" s="31">
        <f>[5]Forecast!E248</f>
        <v>6</v>
      </c>
      <c r="X271" s="31">
        <f>[5]Forecast!F248</f>
        <v>15</v>
      </c>
      <c r="Y271" s="31">
        <f>[5]Forecast!G248</f>
        <v>317</v>
      </c>
      <c r="AA271" s="32">
        <f t="shared" ref="AA271:AA302" si="321">A271</f>
        <v>2018</v>
      </c>
      <c r="AB271" s="33">
        <f t="shared" si="312"/>
        <v>5</v>
      </c>
      <c r="AC271" s="31">
        <f t="shared" si="314"/>
        <v>1780110.7260993361</v>
      </c>
      <c r="AD271" s="52">
        <f t="shared" si="315"/>
        <v>1576517.75089934</v>
      </c>
      <c r="AE271" s="52">
        <f t="shared" si="294"/>
        <v>175193.97519999612</v>
      </c>
      <c r="AF271" s="52">
        <f t="shared" si="295"/>
        <v>2255</v>
      </c>
      <c r="AG271" s="52">
        <f t="shared" si="296"/>
        <v>1512</v>
      </c>
      <c r="AH271" s="52">
        <f t="shared" si="297"/>
        <v>24632</v>
      </c>
      <c r="AJ271" s="32">
        <f t="shared" si="298"/>
        <v>2018</v>
      </c>
      <c r="AK271" s="32">
        <f t="shared" si="299"/>
        <v>5</v>
      </c>
      <c r="AL271" s="137">
        <f t="shared" si="300"/>
        <v>25630.545795809943</v>
      </c>
      <c r="AM271" s="137">
        <f t="shared" si="301"/>
        <v>23048.545795809943</v>
      </c>
      <c r="AN271" s="137">
        <f t="shared" si="302"/>
        <v>2479</v>
      </c>
      <c r="AO271" s="137">
        <f t="shared" si="303"/>
        <v>-19</v>
      </c>
      <c r="AP271" s="137">
        <f t="shared" si="304"/>
        <v>-5</v>
      </c>
      <c r="AQ271" s="137">
        <f t="shared" si="305"/>
        <v>127</v>
      </c>
      <c r="AR271" s="137">
        <f t="shared" si="285"/>
        <v>968.03892342401377</v>
      </c>
      <c r="AS271" s="93"/>
      <c r="AT271" s="93"/>
      <c r="AY271" s="65">
        <v>2018</v>
      </c>
      <c r="AZ271" s="65">
        <v>5</v>
      </c>
      <c r="BA271" s="68">
        <f t="shared" si="316"/>
        <v>1792745.75089934</v>
      </c>
      <c r="BQ271" s="65">
        <v>2018</v>
      </c>
      <c r="BR271" s="65" t="str">
        <f t="shared" si="284"/>
        <v>May</v>
      </c>
      <c r="BS271" s="68">
        <f t="shared" si="317"/>
        <v>1588619.75089934</v>
      </c>
      <c r="CI271" s="65">
        <v>2018</v>
      </c>
      <c r="CJ271" s="65">
        <v>5</v>
      </c>
      <c r="CK271" s="68">
        <f t="shared" si="318"/>
        <v>66722.02953777228</v>
      </c>
      <c r="DA271" s="65">
        <v>2018</v>
      </c>
      <c r="DB271" s="65">
        <v>5</v>
      </c>
      <c r="DC271" s="68">
        <f>[4]ssr!$I248</f>
        <v>0</v>
      </c>
    </row>
    <row r="272" spans="1:107" s="30" customFormat="1">
      <c r="A272" s="65">
        <f t="shared" si="319"/>
        <v>2018</v>
      </c>
      <c r="B272" s="65">
        <f t="shared" si="309"/>
        <v>6</v>
      </c>
      <c r="C272" s="27">
        <f t="shared" si="313"/>
        <v>1796338.0899768199</v>
      </c>
      <c r="D272" s="80">
        <f>[6]Err!$D187</f>
        <v>1590524.0899768199</v>
      </c>
      <c r="E272" s="80">
        <f>ROUND([7]Err!$D187,0)+500</f>
        <v>177120</v>
      </c>
      <c r="F272" s="53">
        <f>ROUND([8]Err!$D175,0)</f>
        <v>2260</v>
      </c>
      <c r="G272" s="53">
        <f>ROUND([9]Err!$D175,0)</f>
        <v>1527</v>
      </c>
      <c r="H272" s="53">
        <f>ROUND([10]Err!$D187,0)</f>
        <v>24907</v>
      </c>
      <c r="I272" s="155">
        <f t="shared" si="307"/>
        <v>66802.011779026448</v>
      </c>
      <c r="J272" s="29"/>
      <c r="K272" s="29"/>
      <c r="L272" s="29"/>
      <c r="M272" s="29"/>
      <c r="N272" s="29"/>
      <c r="O272" s="29"/>
      <c r="P272" s="29"/>
      <c r="R272" s="30">
        <f t="shared" si="320"/>
        <v>2018</v>
      </c>
      <c r="S272" s="30">
        <f t="shared" si="310"/>
        <v>6</v>
      </c>
      <c r="T272" s="31">
        <f t="shared" si="311"/>
        <v>14136.146540900987</v>
      </c>
      <c r="U272" s="31">
        <f>[5]Forecast!C249</f>
        <v>12078</v>
      </c>
      <c r="V272" s="31">
        <f>[5]Forecast!D249</f>
        <v>1720.1465409009879</v>
      </c>
      <c r="W272" s="31">
        <f>[5]Forecast!E249</f>
        <v>6</v>
      </c>
      <c r="X272" s="31">
        <f>[5]Forecast!F249</f>
        <v>15</v>
      </c>
      <c r="Y272" s="31">
        <f>[5]Forecast!G249</f>
        <v>317</v>
      </c>
      <c r="AA272" s="32">
        <f t="shared" si="321"/>
        <v>2018</v>
      </c>
      <c r="AB272" s="33">
        <f t="shared" si="312"/>
        <v>6</v>
      </c>
      <c r="AC272" s="31">
        <f t="shared" si="314"/>
        <v>1782201.943435919</v>
      </c>
      <c r="AD272" s="52">
        <f t="shared" si="315"/>
        <v>1578446.0899768199</v>
      </c>
      <c r="AE272" s="52">
        <f t="shared" si="294"/>
        <v>175399.85345909902</v>
      </c>
      <c r="AF272" s="52">
        <f t="shared" si="295"/>
        <v>2254</v>
      </c>
      <c r="AG272" s="52">
        <f t="shared" si="296"/>
        <v>1512</v>
      </c>
      <c r="AH272" s="52">
        <f t="shared" si="297"/>
        <v>24590</v>
      </c>
      <c r="AJ272" s="32">
        <f t="shared" ref="AJ272:AJ335" si="322">A272</f>
        <v>2018</v>
      </c>
      <c r="AK272" s="32">
        <f t="shared" ref="AK272:AK335" si="323">B272</f>
        <v>6</v>
      </c>
      <c r="AL272" s="137">
        <f t="shared" ref="AL272:AL335" si="324">C272-C260</f>
        <v>25521.312211100012</v>
      </c>
      <c r="AM272" s="137">
        <f t="shared" ref="AM272:AM335" si="325">D272-D260</f>
        <v>22950.312211100012</v>
      </c>
      <c r="AN272" s="137">
        <f t="shared" ref="AN272:AN335" si="326">E272-E260</f>
        <v>2467</v>
      </c>
      <c r="AO272" s="137">
        <f t="shared" ref="AO272:AO335" si="327">F272-F260</f>
        <v>-18</v>
      </c>
      <c r="AP272" s="137">
        <f t="shared" ref="AP272:AP335" si="328">G272-G260</f>
        <v>-5</v>
      </c>
      <c r="AQ272" s="137">
        <f t="shared" ref="AQ272:AQ335" si="329">H272-H260</f>
        <v>127</v>
      </c>
      <c r="AR272" s="137">
        <f t="shared" ref="AR272:AR335" si="330">I272-I260</f>
        <v>963.91311286621203</v>
      </c>
      <c r="AS272" s="93"/>
      <c r="AT272" s="93"/>
      <c r="AY272" s="65">
        <v>2018</v>
      </c>
      <c r="AZ272" s="65">
        <v>6</v>
      </c>
      <c r="BA272" s="68">
        <f t="shared" si="316"/>
        <v>1794811.0899768199</v>
      </c>
      <c r="BQ272" s="65">
        <v>2018</v>
      </c>
      <c r="BR272" s="65" t="str">
        <f t="shared" ref="BR272:BR335" si="331">BR260</f>
        <v>Jun</v>
      </c>
      <c r="BS272" s="68">
        <f t="shared" si="317"/>
        <v>1590524.0899768199</v>
      </c>
      <c r="CI272" s="65">
        <v>2018</v>
      </c>
      <c r="CJ272" s="65">
        <v>6</v>
      </c>
      <c r="CK272" s="68">
        <f t="shared" si="318"/>
        <v>66802.011779026448</v>
      </c>
      <c r="DA272" s="65">
        <v>2018</v>
      </c>
      <c r="DB272" s="65">
        <v>6</v>
      </c>
      <c r="DC272" s="68">
        <f>[4]ssr!$I249</f>
        <v>0</v>
      </c>
    </row>
    <row r="273" spans="1:107" s="30" customFormat="1">
      <c r="A273" s="65">
        <f t="shared" si="319"/>
        <v>2018</v>
      </c>
      <c r="B273" s="65">
        <f t="shared" si="309"/>
        <v>7</v>
      </c>
      <c r="C273" s="27">
        <f t="shared" si="313"/>
        <v>1798423.4290440399</v>
      </c>
      <c r="D273" s="80">
        <f>[6]Err!$D188</f>
        <v>1592428.4290440399</v>
      </c>
      <c r="E273" s="80">
        <f>ROUND([7]Err!$D188,0)+500</f>
        <v>177323</v>
      </c>
      <c r="F273" s="53">
        <f>ROUND([8]Err!$D176,0)</f>
        <v>2258</v>
      </c>
      <c r="G273" s="53">
        <f>ROUND([9]Err!$D176,0)</f>
        <v>1527</v>
      </c>
      <c r="H273" s="53">
        <f>ROUND([10]Err!$D188,0)</f>
        <v>24887</v>
      </c>
      <c r="I273" s="155">
        <f t="shared" si="307"/>
        <v>66881.994019849677</v>
      </c>
      <c r="J273" s="29"/>
      <c r="K273" s="29"/>
      <c r="L273" s="29"/>
      <c r="M273" s="29"/>
      <c r="N273" s="29"/>
      <c r="O273" s="29"/>
      <c r="P273" s="29"/>
      <c r="R273" s="30">
        <f t="shared" si="320"/>
        <v>2018</v>
      </c>
      <c r="S273" s="30">
        <f t="shared" si="310"/>
        <v>7</v>
      </c>
      <c r="T273" s="31">
        <f t="shared" si="311"/>
        <v>14100.539220174382</v>
      </c>
      <c r="U273" s="31">
        <f>[5]Forecast!C250</f>
        <v>12044</v>
      </c>
      <c r="V273" s="31">
        <f>[5]Forecast!D250</f>
        <v>1718.5392201743825</v>
      </c>
      <c r="W273" s="31">
        <f>[5]Forecast!E250</f>
        <v>6</v>
      </c>
      <c r="X273" s="31">
        <f>[5]Forecast!F250</f>
        <v>15</v>
      </c>
      <c r="Y273" s="31">
        <f>[5]Forecast!G250</f>
        <v>317</v>
      </c>
      <c r="AA273" s="32">
        <f t="shared" si="321"/>
        <v>2018</v>
      </c>
      <c r="AB273" s="33">
        <f t="shared" si="312"/>
        <v>7</v>
      </c>
      <c r="AC273" s="31">
        <f t="shared" si="314"/>
        <v>1784322.8898238656</v>
      </c>
      <c r="AD273" s="52">
        <f t="shared" si="315"/>
        <v>1580384.4290440399</v>
      </c>
      <c r="AE273" s="52">
        <f t="shared" si="294"/>
        <v>175604.4607798256</v>
      </c>
      <c r="AF273" s="52">
        <f t="shared" si="295"/>
        <v>2252</v>
      </c>
      <c r="AG273" s="52">
        <f t="shared" si="296"/>
        <v>1512</v>
      </c>
      <c r="AH273" s="52">
        <f t="shared" si="297"/>
        <v>24570</v>
      </c>
      <c r="AJ273" s="32">
        <f t="shared" si="322"/>
        <v>2018</v>
      </c>
      <c r="AK273" s="32">
        <f t="shared" si="323"/>
        <v>7</v>
      </c>
      <c r="AL273" s="137">
        <f t="shared" si="324"/>
        <v>25409.079269069945</v>
      </c>
      <c r="AM273" s="137">
        <f t="shared" si="325"/>
        <v>22852.079269069945</v>
      </c>
      <c r="AN273" s="137">
        <f t="shared" si="326"/>
        <v>2455</v>
      </c>
      <c r="AO273" s="137">
        <f t="shared" si="327"/>
        <v>-19</v>
      </c>
      <c r="AP273" s="137">
        <f t="shared" si="328"/>
        <v>-4</v>
      </c>
      <c r="AQ273" s="137">
        <f t="shared" si="329"/>
        <v>125</v>
      </c>
      <c r="AR273" s="137">
        <f t="shared" si="330"/>
        <v>959.78732930093247</v>
      </c>
      <c r="AS273" s="93"/>
      <c r="AT273" s="93"/>
      <c r="AY273" s="65">
        <v>2018</v>
      </c>
      <c r="AZ273" s="65">
        <v>7</v>
      </c>
      <c r="BA273" s="68">
        <f t="shared" si="316"/>
        <v>1796896.4290440399</v>
      </c>
      <c r="BQ273" s="65">
        <v>2018</v>
      </c>
      <c r="BR273" s="65" t="str">
        <f t="shared" si="331"/>
        <v>Jul</v>
      </c>
      <c r="BS273" s="68">
        <f t="shared" si="317"/>
        <v>1592428.4290440399</v>
      </c>
      <c r="CI273" s="65">
        <v>2018</v>
      </c>
      <c r="CJ273" s="65">
        <v>7</v>
      </c>
      <c r="CK273" s="68">
        <f t="shared" si="318"/>
        <v>66881.994019849677</v>
      </c>
      <c r="DA273" s="65">
        <v>2018</v>
      </c>
      <c r="DB273" s="65">
        <v>7</v>
      </c>
      <c r="DC273" s="68">
        <f>[4]ssr!$I250</f>
        <v>0</v>
      </c>
    </row>
    <row r="274" spans="1:107" s="30" customFormat="1">
      <c r="A274" s="65">
        <f t="shared" si="319"/>
        <v>2018</v>
      </c>
      <c r="B274" s="65">
        <f t="shared" si="309"/>
        <v>8</v>
      </c>
      <c r="C274" s="27">
        <f t="shared" si="313"/>
        <v>1800466.8131978901</v>
      </c>
      <c r="D274" s="80">
        <f>[6]Err!$D189</f>
        <v>1594210.8131978901</v>
      </c>
      <c r="E274" s="80">
        <f>ROUND([7]Err!$D189,0)+500</f>
        <v>177522</v>
      </c>
      <c r="F274" s="53">
        <f>ROUND([8]Err!$D177,0)</f>
        <v>2257</v>
      </c>
      <c r="G274" s="53">
        <f>ROUND([9]Err!$D177,0)</f>
        <v>1526</v>
      </c>
      <c r="H274" s="53">
        <f>ROUND([10]Err!$D189,0)</f>
        <v>24951</v>
      </c>
      <c r="I274" s="155">
        <f t="shared" si="307"/>
        <v>66956.854154311382</v>
      </c>
      <c r="J274" s="29"/>
      <c r="K274" s="29"/>
      <c r="L274" s="29"/>
      <c r="M274" s="29"/>
      <c r="N274" s="29"/>
      <c r="O274" s="29"/>
      <c r="P274" s="29"/>
      <c r="R274" s="30">
        <f t="shared" si="320"/>
        <v>2018</v>
      </c>
      <c r="S274" s="30">
        <f t="shared" si="310"/>
        <v>8</v>
      </c>
      <c r="T274" s="31">
        <f t="shared" si="311"/>
        <v>14081.589664085041</v>
      </c>
      <c r="U274" s="31">
        <f>[5]Forecast!C251</f>
        <v>12027</v>
      </c>
      <c r="V274" s="31">
        <f>[5]Forecast!D251</f>
        <v>1716.5896640850397</v>
      </c>
      <c r="W274" s="31">
        <f>[5]Forecast!E251</f>
        <v>6</v>
      </c>
      <c r="X274" s="31">
        <f>[5]Forecast!F251</f>
        <v>15</v>
      </c>
      <c r="Y274" s="31">
        <f>[5]Forecast!G251</f>
        <v>317</v>
      </c>
      <c r="AA274" s="32">
        <f t="shared" si="321"/>
        <v>2018</v>
      </c>
      <c r="AB274" s="33">
        <f t="shared" si="312"/>
        <v>8</v>
      </c>
      <c r="AC274" s="31">
        <f t="shared" si="314"/>
        <v>1786385.223533805</v>
      </c>
      <c r="AD274" s="52">
        <f t="shared" si="315"/>
        <v>1582183.8131978901</v>
      </c>
      <c r="AE274" s="52">
        <f t="shared" si="294"/>
        <v>175805.41033591496</v>
      </c>
      <c r="AF274" s="52">
        <f t="shared" si="295"/>
        <v>2251</v>
      </c>
      <c r="AG274" s="52">
        <f t="shared" si="296"/>
        <v>1511</v>
      </c>
      <c r="AH274" s="52">
        <f t="shared" si="297"/>
        <v>24634</v>
      </c>
      <c r="AJ274" s="32">
        <f t="shared" si="322"/>
        <v>2018</v>
      </c>
      <c r="AK274" s="32">
        <f t="shared" si="323"/>
        <v>8</v>
      </c>
      <c r="AL274" s="137">
        <f t="shared" si="324"/>
        <v>25273.121376930038</v>
      </c>
      <c r="AM274" s="137">
        <f t="shared" si="325"/>
        <v>22730.121376930038</v>
      </c>
      <c r="AN274" s="137">
        <f t="shared" si="326"/>
        <v>2443</v>
      </c>
      <c r="AO274" s="137">
        <f t="shared" si="327"/>
        <v>-18</v>
      </c>
      <c r="AP274" s="137">
        <f t="shared" si="328"/>
        <v>-5</v>
      </c>
      <c r="AQ274" s="137">
        <f t="shared" si="329"/>
        <v>123</v>
      </c>
      <c r="AR274" s="137">
        <f t="shared" si="330"/>
        <v>954.66509783106449</v>
      </c>
      <c r="AS274" s="93"/>
      <c r="AT274" s="93"/>
      <c r="AY274" s="65">
        <v>2018</v>
      </c>
      <c r="AZ274" s="65">
        <v>8</v>
      </c>
      <c r="BA274" s="68">
        <f t="shared" si="316"/>
        <v>1798940.8131978901</v>
      </c>
      <c r="BQ274" s="65">
        <v>2018</v>
      </c>
      <c r="BR274" s="65" t="str">
        <f t="shared" si="331"/>
        <v>Aug</v>
      </c>
      <c r="BS274" s="68">
        <f t="shared" si="317"/>
        <v>1594210.8131978901</v>
      </c>
      <c r="CI274" s="65">
        <v>2018</v>
      </c>
      <c r="CJ274" s="65">
        <v>8</v>
      </c>
      <c r="CK274" s="68">
        <f t="shared" si="318"/>
        <v>66956.854154311382</v>
      </c>
      <c r="DA274" s="65">
        <v>2018</v>
      </c>
      <c r="DB274" s="65">
        <v>8</v>
      </c>
      <c r="DC274" s="68">
        <f>[4]ssr!$I251</f>
        <v>0</v>
      </c>
    </row>
    <row r="275" spans="1:107" s="30" customFormat="1">
      <c r="A275" s="65">
        <f t="shared" si="319"/>
        <v>2018</v>
      </c>
      <c r="B275" s="65">
        <f t="shared" si="309"/>
        <v>9</v>
      </c>
      <c r="C275" s="27">
        <f t="shared" si="313"/>
        <v>1802457.1973623901</v>
      </c>
      <c r="D275" s="80">
        <f>[6]Err!$D190</f>
        <v>1595993.1973623901</v>
      </c>
      <c r="E275" s="80">
        <f>ROUND([7]Err!$D190,0)+500</f>
        <v>177716</v>
      </c>
      <c r="F275" s="53">
        <f>ROUND([8]Err!$D178,0)</f>
        <v>2255</v>
      </c>
      <c r="G275" s="53">
        <f>ROUND([9]Err!$D178,0)</f>
        <v>1526</v>
      </c>
      <c r="H275" s="53">
        <f>ROUND([10]Err!$D190,0)</f>
        <v>24967</v>
      </c>
      <c r="I275" s="155">
        <f t="shared" si="307"/>
        <v>67031.714289220385</v>
      </c>
      <c r="J275" s="29"/>
      <c r="K275" s="29"/>
      <c r="L275" s="29"/>
      <c r="M275" s="29"/>
      <c r="N275" s="29"/>
      <c r="O275" s="29"/>
      <c r="P275" s="29"/>
      <c r="R275" s="30">
        <f t="shared" si="320"/>
        <v>2018</v>
      </c>
      <c r="S275" s="30">
        <f t="shared" si="310"/>
        <v>9</v>
      </c>
      <c r="T275" s="31">
        <f t="shared" si="311"/>
        <v>14064.051433384469</v>
      </c>
      <c r="U275" s="31">
        <f>[5]Forecast!C252</f>
        <v>12010</v>
      </c>
      <c r="V275" s="31">
        <f>[5]Forecast!D252</f>
        <v>1716.0514333844701</v>
      </c>
      <c r="W275" s="31">
        <f>[5]Forecast!E252</f>
        <v>6</v>
      </c>
      <c r="X275" s="31">
        <f>[5]Forecast!F252</f>
        <v>15</v>
      </c>
      <c r="Y275" s="31">
        <f>[5]Forecast!G252</f>
        <v>317</v>
      </c>
      <c r="AA275" s="32">
        <f t="shared" si="321"/>
        <v>2018</v>
      </c>
      <c r="AB275" s="33">
        <f t="shared" si="312"/>
        <v>9</v>
      </c>
      <c r="AC275" s="31">
        <f t="shared" si="314"/>
        <v>1788393.1459290057</v>
      </c>
      <c r="AD275" s="52">
        <f t="shared" si="315"/>
        <v>1583983.1973623901</v>
      </c>
      <c r="AE275" s="52">
        <f t="shared" ref="AE275:AE302" si="332">E275-V275</f>
        <v>175999.94856661552</v>
      </c>
      <c r="AF275" s="52">
        <f t="shared" ref="AF275:AF302" si="333">F275-W275</f>
        <v>2249</v>
      </c>
      <c r="AG275" s="52">
        <f t="shared" ref="AG275:AG302" si="334">G275-X275</f>
        <v>1511</v>
      </c>
      <c r="AH275" s="52">
        <f t="shared" ref="AH275:AH302" si="335">H275-Y275</f>
        <v>24650</v>
      </c>
      <c r="AJ275" s="32">
        <f t="shared" si="322"/>
        <v>2018</v>
      </c>
      <c r="AK275" s="32">
        <f t="shared" si="323"/>
        <v>9</v>
      </c>
      <c r="AL275" s="137">
        <f t="shared" si="324"/>
        <v>25136.164149120217</v>
      </c>
      <c r="AM275" s="137">
        <f t="shared" si="325"/>
        <v>22608.164149120217</v>
      </c>
      <c r="AN275" s="137">
        <f t="shared" si="326"/>
        <v>2429</v>
      </c>
      <c r="AO275" s="137">
        <f t="shared" si="327"/>
        <v>-19</v>
      </c>
      <c r="AP275" s="137">
        <f t="shared" si="328"/>
        <v>-4</v>
      </c>
      <c r="AQ275" s="137">
        <f t="shared" si="329"/>
        <v>122</v>
      </c>
      <c r="AR275" s="137">
        <f t="shared" si="330"/>
        <v>949.54289426303876</v>
      </c>
      <c r="AS275" s="93"/>
      <c r="AT275" s="93"/>
      <c r="AY275" s="65">
        <v>2018</v>
      </c>
      <c r="AZ275" s="65">
        <v>9</v>
      </c>
      <c r="BA275" s="68">
        <f t="shared" si="316"/>
        <v>1800931.1973623901</v>
      </c>
      <c r="BQ275" s="65">
        <v>2018</v>
      </c>
      <c r="BR275" s="65" t="str">
        <f t="shared" si="331"/>
        <v>Sep</v>
      </c>
      <c r="BS275" s="68">
        <f t="shared" si="317"/>
        <v>1595993.1973623901</v>
      </c>
      <c r="CI275" s="65">
        <v>2018</v>
      </c>
      <c r="CJ275" s="65">
        <v>9</v>
      </c>
      <c r="CK275" s="68">
        <f t="shared" si="318"/>
        <v>67031.714289220385</v>
      </c>
      <c r="DA275" s="65">
        <v>2018</v>
      </c>
      <c r="DB275" s="65">
        <v>9</v>
      </c>
      <c r="DC275" s="68">
        <f>[4]ssr!$I252</f>
        <v>0</v>
      </c>
    </row>
    <row r="276" spans="1:107" s="30" customFormat="1">
      <c r="A276" s="65">
        <f t="shared" si="319"/>
        <v>2018</v>
      </c>
      <c r="B276" s="65">
        <f t="shared" si="309"/>
        <v>10</v>
      </c>
      <c r="C276" s="27">
        <f t="shared" si="313"/>
        <v>1804459.5815413699</v>
      </c>
      <c r="D276" s="80">
        <f>[6]Err!$D191</f>
        <v>1597775.5815413699</v>
      </c>
      <c r="E276" s="80">
        <f>ROUND([7]Err!$D191,0)+500</f>
        <v>177906</v>
      </c>
      <c r="F276" s="53">
        <f>ROUND([8]Err!$D179,0)</f>
        <v>2254</v>
      </c>
      <c r="G276" s="53">
        <f>ROUND([9]Err!$D179,0)</f>
        <v>1526</v>
      </c>
      <c r="H276" s="53">
        <f>ROUND([10]Err!$D191,0)</f>
        <v>24998</v>
      </c>
      <c r="I276" s="155">
        <f t="shared" si="307"/>
        <v>67106.574424737541</v>
      </c>
      <c r="J276" s="29"/>
      <c r="K276" s="67" t="s">
        <v>81</v>
      </c>
      <c r="L276" s="29"/>
      <c r="M276" s="29"/>
      <c r="N276" s="29"/>
      <c r="O276" s="29"/>
      <c r="P276" s="29"/>
      <c r="R276" s="30">
        <f t="shared" si="320"/>
        <v>2018</v>
      </c>
      <c r="S276" s="30">
        <f t="shared" si="310"/>
        <v>10</v>
      </c>
      <c r="T276" s="31">
        <f t="shared" si="311"/>
        <v>14064.659195365852</v>
      </c>
      <c r="U276" s="31">
        <f>[5]Forecast!C253</f>
        <v>12011</v>
      </c>
      <c r="V276" s="31">
        <f>[5]Forecast!D253</f>
        <v>1715.6591953658524</v>
      </c>
      <c r="W276" s="31">
        <f>[5]Forecast!E253</f>
        <v>6</v>
      </c>
      <c r="X276" s="31">
        <f>[5]Forecast!F253</f>
        <v>15</v>
      </c>
      <c r="Y276" s="31">
        <f>[5]Forecast!G253</f>
        <v>317</v>
      </c>
      <c r="AA276" s="32">
        <f t="shared" si="321"/>
        <v>2018</v>
      </c>
      <c r="AB276" s="33">
        <f t="shared" si="312"/>
        <v>10</v>
      </c>
      <c r="AC276" s="31">
        <f t="shared" si="314"/>
        <v>1790394.9223460041</v>
      </c>
      <c r="AD276" s="52">
        <f t="shared" si="315"/>
        <v>1585764.5815413699</v>
      </c>
      <c r="AE276" s="52">
        <f t="shared" si="332"/>
        <v>176190.34080463415</v>
      </c>
      <c r="AF276" s="52">
        <f t="shared" si="333"/>
        <v>2248</v>
      </c>
      <c r="AG276" s="52">
        <f t="shared" si="334"/>
        <v>1511</v>
      </c>
      <c r="AH276" s="52">
        <f t="shared" si="335"/>
        <v>24681</v>
      </c>
      <c r="AJ276" s="32">
        <f t="shared" si="322"/>
        <v>2018</v>
      </c>
      <c r="AK276" s="32">
        <f t="shared" si="323"/>
        <v>10</v>
      </c>
      <c r="AL276" s="137">
        <f t="shared" si="324"/>
        <v>25000.207514469977</v>
      </c>
      <c r="AM276" s="137">
        <f t="shared" si="325"/>
        <v>22486.207514469977</v>
      </c>
      <c r="AN276" s="137">
        <f t="shared" si="326"/>
        <v>2415</v>
      </c>
      <c r="AO276" s="137">
        <f t="shared" si="327"/>
        <v>-18</v>
      </c>
      <c r="AP276" s="137">
        <f t="shared" si="328"/>
        <v>-4</v>
      </c>
      <c r="AQ276" s="137">
        <f t="shared" si="329"/>
        <v>121</v>
      </c>
      <c r="AR276" s="137">
        <f t="shared" si="330"/>
        <v>944.42071560774639</v>
      </c>
      <c r="AS276" s="93"/>
      <c r="AT276" s="93"/>
      <c r="AY276" s="65">
        <v>2018</v>
      </c>
      <c r="AZ276" s="65">
        <v>10</v>
      </c>
      <c r="BA276" s="68">
        <f t="shared" si="316"/>
        <v>1802933.5815413699</v>
      </c>
      <c r="BQ276" s="65">
        <v>2018</v>
      </c>
      <c r="BR276" s="65" t="str">
        <f t="shared" si="331"/>
        <v>Oct</v>
      </c>
      <c r="BS276" s="68">
        <f t="shared" si="317"/>
        <v>1597775.5815413699</v>
      </c>
      <c r="CI276" s="65">
        <v>2018</v>
      </c>
      <c r="CJ276" s="65">
        <v>10</v>
      </c>
      <c r="CK276" s="68">
        <f t="shared" si="318"/>
        <v>67106.574424737541</v>
      </c>
      <c r="DA276" s="65">
        <v>2018</v>
      </c>
      <c r="DB276" s="65">
        <v>10</v>
      </c>
      <c r="DC276" s="68">
        <f>[4]ssr!$I253</f>
        <v>0</v>
      </c>
    </row>
    <row r="277" spans="1:107" s="30" customFormat="1">
      <c r="A277" s="65">
        <f t="shared" si="319"/>
        <v>2018</v>
      </c>
      <c r="B277" s="65">
        <f t="shared" si="309"/>
        <v>11</v>
      </c>
      <c r="C277" s="27">
        <f t="shared" si="313"/>
        <v>1806471.9657359601</v>
      </c>
      <c r="D277" s="80">
        <f>[6]Err!$D192</f>
        <v>1599557.9657359601</v>
      </c>
      <c r="E277" s="80">
        <f>ROUND([7]Err!$D192,0)+500</f>
        <v>178095</v>
      </c>
      <c r="F277" s="53">
        <f>ROUND([8]Err!$D180,0)</f>
        <v>2252</v>
      </c>
      <c r="G277" s="53">
        <f>ROUND([9]Err!$D180,0)</f>
        <v>1525</v>
      </c>
      <c r="H277" s="53">
        <f>ROUND([10]Err!$D192,0)</f>
        <v>25042</v>
      </c>
      <c r="I277" s="155">
        <f t="shared" si="307"/>
        <v>67181.434560910333</v>
      </c>
      <c r="J277" s="29"/>
      <c r="K277" s="29"/>
      <c r="L277" s="29"/>
      <c r="M277" s="29"/>
      <c r="N277" s="29"/>
      <c r="O277" s="29"/>
      <c r="P277" s="29"/>
      <c r="R277" s="30">
        <f t="shared" si="320"/>
        <v>2018</v>
      </c>
      <c r="S277" s="30">
        <f t="shared" si="310"/>
        <v>11</v>
      </c>
      <c r="T277" s="31">
        <f t="shared" si="311"/>
        <v>14086.645979923434</v>
      </c>
      <c r="U277" s="31">
        <f>[5]Forecast!C254</f>
        <v>12036</v>
      </c>
      <c r="V277" s="31">
        <f>[5]Forecast!D254</f>
        <v>1712.6459799234344</v>
      </c>
      <c r="W277" s="31">
        <f>[5]Forecast!E254</f>
        <v>6</v>
      </c>
      <c r="X277" s="31">
        <f>[5]Forecast!F254</f>
        <v>15</v>
      </c>
      <c r="Y277" s="31">
        <f>[5]Forecast!G254</f>
        <v>317</v>
      </c>
      <c r="AA277" s="32">
        <f t="shared" si="321"/>
        <v>2018</v>
      </c>
      <c r="AB277" s="33">
        <f t="shared" si="312"/>
        <v>11</v>
      </c>
      <c r="AC277" s="31">
        <f t="shared" si="314"/>
        <v>1792385.3197560366</v>
      </c>
      <c r="AD277" s="52">
        <f t="shared" si="315"/>
        <v>1587521.9657359601</v>
      </c>
      <c r="AE277" s="52">
        <f t="shared" si="332"/>
        <v>176382.35402007657</v>
      </c>
      <c r="AF277" s="52">
        <f t="shared" si="333"/>
        <v>2246</v>
      </c>
      <c r="AG277" s="52">
        <f t="shared" si="334"/>
        <v>1510</v>
      </c>
      <c r="AH277" s="52">
        <f t="shared" si="335"/>
        <v>24725</v>
      </c>
      <c r="AJ277" s="32">
        <f t="shared" si="322"/>
        <v>2018</v>
      </c>
      <c r="AK277" s="32">
        <f t="shared" si="323"/>
        <v>11</v>
      </c>
      <c r="AL277" s="137">
        <f t="shared" si="324"/>
        <v>24860.251381020062</v>
      </c>
      <c r="AM277" s="137">
        <f t="shared" si="325"/>
        <v>22364.251381020062</v>
      </c>
      <c r="AN277" s="137">
        <f t="shared" si="326"/>
        <v>2400</v>
      </c>
      <c r="AO277" s="137">
        <f t="shared" si="327"/>
        <v>-19</v>
      </c>
      <c r="AP277" s="137">
        <f t="shared" si="328"/>
        <v>-5</v>
      </c>
      <c r="AQ277" s="137">
        <f t="shared" si="329"/>
        <v>120</v>
      </c>
      <c r="AR277" s="137">
        <f t="shared" si="330"/>
        <v>939.29855800284713</v>
      </c>
      <c r="AS277" s="93"/>
      <c r="AT277" s="93"/>
      <c r="AY277" s="65">
        <v>2018</v>
      </c>
      <c r="AZ277" s="65">
        <v>11</v>
      </c>
      <c r="BA277" s="68">
        <f t="shared" si="316"/>
        <v>1804946.9657359601</v>
      </c>
      <c r="BQ277" s="65">
        <v>2018</v>
      </c>
      <c r="BR277" s="65" t="str">
        <f t="shared" si="331"/>
        <v>Nov</v>
      </c>
      <c r="BS277" s="68">
        <f t="shared" si="317"/>
        <v>1599557.9657359601</v>
      </c>
      <c r="CI277" s="65">
        <v>2018</v>
      </c>
      <c r="CJ277" s="65">
        <v>11</v>
      </c>
      <c r="CK277" s="68">
        <f t="shared" si="318"/>
        <v>67181.434560910333</v>
      </c>
      <c r="DA277" s="65">
        <v>2018</v>
      </c>
      <c r="DB277" s="65">
        <v>11</v>
      </c>
      <c r="DC277" s="68">
        <f>[4]ssr!$I254</f>
        <v>0</v>
      </c>
    </row>
    <row r="278" spans="1:107" s="30" customFormat="1">
      <c r="A278" s="65">
        <f t="shared" si="319"/>
        <v>2018</v>
      </c>
      <c r="B278" s="65">
        <f t="shared" si="309"/>
        <v>12</v>
      </c>
      <c r="C278" s="27">
        <f t="shared" si="313"/>
        <v>1808399.3499455501</v>
      </c>
      <c r="D278" s="80">
        <f>[6]Err!$D193</f>
        <v>1601340.3499455501</v>
      </c>
      <c r="E278" s="80">
        <f>ROUND([7]Err!$D193,0)+500</f>
        <v>178284</v>
      </c>
      <c r="F278" s="53">
        <f>ROUND([8]Err!$D181,0)</f>
        <v>2251</v>
      </c>
      <c r="G278" s="53">
        <f>ROUND([9]Err!$D181,0)</f>
        <v>1525</v>
      </c>
      <c r="H278" s="53">
        <f>ROUND([10]Err!$D193,0)</f>
        <v>24999</v>
      </c>
      <c r="I278" s="156">
        <f t="shared" si="307"/>
        <v>67256.294697713107</v>
      </c>
      <c r="J278" s="29"/>
      <c r="K278" s="180" t="s">
        <v>76</v>
      </c>
      <c r="L278" s="180" t="s">
        <v>77</v>
      </c>
      <c r="M278" s="180" t="s">
        <v>78</v>
      </c>
      <c r="N278" s="180" t="s">
        <v>79</v>
      </c>
      <c r="O278" s="180" t="s">
        <v>19</v>
      </c>
      <c r="P278" s="180" t="s">
        <v>80</v>
      </c>
      <c r="R278" s="30">
        <f t="shared" si="320"/>
        <v>2018</v>
      </c>
      <c r="S278" s="30">
        <f t="shared" si="310"/>
        <v>12</v>
      </c>
      <c r="T278" s="31">
        <f t="shared" si="311"/>
        <v>14186.303998526946</v>
      </c>
      <c r="U278" s="31">
        <f>[5]Forecast!C255</f>
        <v>12139</v>
      </c>
      <c r="V278" s="31">
        <f>[5]Forecast!D255</f>
        <v>1709.3039985269461</v>
      </c>
      <c r="W278" s="31">
        <f>[5]Forecast!E255</f>
        <v>6</v>
      </c>
      <c r="X278" s="31">
        <f>[5]Forecast!F255</f>
        <v>15</v>
      </c>
      <c r="Y278" s="31">
        <f>[5]Forecast!G255</f>
        <v>317</v>
      </c>
      <c r="AA278" s="32">
        <f t="shared" si="321"/>
        <v>2018</v>
      </c>
      <c r="AB278" s="33">
        <f t="shared" si="312"/>
        <v>12</v>
      </c>
      <c r="AC278" s="31">
        <f t="shared" si="314"/>
        <v>1794213.0459470232</v>
      </c>
      <c r="AD278" s="52">
        <f t="shared" si="315"/>
        <v>1589201.3499455501</v>
      </c>
      <c r="AE278" s="52">
        <f t="shared" si="332"/>
        <v>176574.69600147306</v>
      </c>
      <c r="AF278" s="52">
        <f t="shared" si="333"/>
        <v>2245</v>
      </c>
      <c r="AG278" s="52">
        <f t="shared" si="334"/>
        <v>1510</v>
      </c>
      <c r="AH278" s="52">
        <f t="shared" si="335"/>
        <v>24682</v>
      </c>
      <c r="AJ278" s="32">
        <f t="shared" si="322"/>
        <v>2018</v>
      </c>
      <c r="AK278" s="32">
        <f t="shared" si="323"/>
        <v>12</v>
      </c>
      <c r="AL278" s="137">
        <f t="shared" si="324"/>
        <v>24725.295651720138</v>
      </c>
      <c r="AM278" s="137">
        <f t="shared" si="325"/>
        <v>22242.295651720138</v>
      </c>
      <c r="AN278" s="137">
        <f t="shared" si="326"/>
        <v>2386</v>
      </c>
      <c r="AO278" s="137">
        <f t="shared" si="327"/>
        <v>-18</v>
      </c>
      <c r="AP278" s="137">
        <f t="shared" si="328"/>
        <v>-4</v>
      </c>
      <c r="AQ278" s="137">
        <f t="shared" si="329"/>
        <v>119</v>
      </c>
      <c r="AR278" s="137">
        <f t="shared" si="330"/>
        <v>934.17641737224767</v>
      </c>
      <c r="AS278" s="93"/>
      <c r="AT278" s="93"/>
      <c r="AY278" s="65">
        <v>2018</v>
      </c>
      <c r="AZ278" s="65">
        <v>12</v>
      </c>
      <c r="BA278" s="68">
        <f t="shared" si="316"/>
        <v>1806874.3499455501</v>
      </c>
      <c r="BQ278" s="65">
        <v>2018</v>
      </c>
      <c r="BR278" s="65" t="str">
        <f t="shared" si="331"/>
        <v>Dec</v>
      </c>
      <c r="BS278" s="68">
        <f t="shared" si="317"/>
        <v>1601340.3499455501</v>
      </c>
      <c r="CI278" s="65">
        <v>2018</v>
      </c>
      <c r="CJ278" s="65">
        <v>12</v>
      </c>
      <c r="CK278" s="68">
        <f t="shared" si="318"/>
        <v>67256.294697713107</v>
      </c>
      <c r="DA278" s="65">
        <v>2018</v>
      </c>
      <c r="DB278" s="65">
        <v>12</v>
      </c>
      <c r="DC278" s="68">
        <f>[4]ssr!$I255</f>
        <v>0</v>
      </c>
    </row>
    <row r="279" spans="1:107" s="30" customFormat="1">
      <c r="A279" s="65">
        <f t="shared" si="319"/>
        <v>2019</v>
      </c>
      <c r="B279" s="65">
        <f t="shared" si="309"/>
        <v>1</v>
      </c>
      <c r="C279" s="27">
        <f t="shared" si="313"/>
        <v>1810416.73416855</v>
      </c>
      <c r="D279" s="80">
        <f>[6]Err!$D194</f>
        <v>1603122.73416855</v>
      </c>
      <c r="E279" s="80">
        <f>ROUND([7]Err!$D194,0)+500</f>
        <v>178473</v>
      </c>
      <c r="F279" s="53">
        <f>ROUND([8]Err!$D182,0)</f>
        <v>2249</v>
      </c>
      <c r="G279" s="53">
        <f>ROUND([9]Err!$D182,0)</f>
        <v>1525</v>
      </c>
      <c r="H279" s="53">
        <f>ROUND([10]Err!$D194,0)</f>
        <v>25047</v>
      </c>
      <c r="I279" s="155">
        <f t="shared" si="307"/>
        <v>67331.154835079098</v>
      </c>
      <c r="J279" s="29"/>
      <c r="K279" s="181">
        <f>ROUND(D279/D267-1,3)</f>
        <v>1.4E-2</v>
      </c>
      <c r="L279" s="181">
        <f t="shared" ref="L279:O279" si="336">ROUND(E279/E267-1,3)</f>
        <v>1.2999999999999999E-2</v>
      </c>
      <c r="M279" s="181">
        <f t="shared" si="336"/>
        <v>-8.0000000000000002E-3</v>
      </c>
      <c r="N279" s="181">
        <f t="shared" si="336"/>
        <v>-3.0000000000000001E-3</v>
      </c>
      <c r="O279" s="181">
        <f t="shared" si="336"/>
        <v>5.0000000000000001E-3</v>
      </c>
      <c r="P279" s="181">
        <f>ROUND(C279/C267-1,3)</f>
        <v>1.4E-2</v>
      </c>
      <c r="R279" s="30">
        <f t="shared" si="320"/>
        <v>2019</v>
      </c>
      <c r="S279" s="30">
        <f t="shared" si="310"/>
        <v>1</v>
      </c>
      <c r="T279" s="31">
        <f t="shared" si="311"/>
        <v>14262.130651180465</v>
      </c>
      <c r="U279" s="31">
        <f>[5]Forecast!C256</f>
        <v>12196</v>
      </c>
      <c r="V279" s="31">
        <f>[5]Forecast!D256</f>
        <v>1726.1306511804646</v>
      </c>
      <c r="W279" s="31">
        <f>[5]Forecast!E256</f>
        <v>6</v>
      </c>
      <c r="X279" s="31">
        <f>[5]Forecast!F256</f>
        <v>15</v>
      </c>
      <c r="Y279" s="31">
        <f>[5]Forecast!G256</f>
        <v>319</v>
      </c>
      <c r="AA279" s="32">
        <f t="shared" si="321"/>
        <v>2019</v>
      </c>
      <c r="AB279" s="33">
        <f t="shared" si="312"/>
        <v>1</v>
      </c>
      <c r="AC279" s="31">
        <f t="shared" si="314"/>
        <v>1796154.6035173696</v>
      </c>
      <c r="AD279" s="52">
        <f t="shared" si="315"/>
        <v>1590926.73416855</v>
      </c>
      <c r="AE279" s="52">
        <f t="shared" si="332"/>
        <v>176746.86934881954</v>
      </c>
      <c r="AF279" s="52">
        <f t="shared" si="333"/>
        <v>2243</v>
      </c>
      <c r="AG279" s="52">
        <f t="shared" si="334"/>
        <v>1510</v>
      </c>
      <c r="AH279" s="52">
        <f t="shared" si="335"/>
        <v>24728</v>
      </c>
      <c r="AJ279" s="32">
        <f t="shared" si="322"/>
        <v>2019</v>
      </c>
      <c r="AK279" s="32">
        <f t="shared" si="323"/>
        <v>1</v>
      </c>
      <c r="AL279" s="137">
        <f t="shared" si="324"/>
        <v>24586.340234470088</v>
      </c>
      <c r="AM279" s="137">
        <f t="shared" si="325"/>
        <v>22120.340234470088</v>
      </c>
      <c r="AN279" s="137">
        <f t="shared" si="326"/>
        <v>2371</v>
      </c>
      <c r="AO279" s="137">
        <f t="shared" si="327"/>
        <v>-18</v>
      </c>
      <c r="AP279" s="137">
        <f t="shared" si="328"/>
        <v>-4</v>
      </c>
      <c r="AQ279" s="137">
        <f t="shared" si="329"/>
        <v>117</v>
      </c>
      <c r="AR279" s="137">
        <f t="shared" si="330"/>
        <v>929.05428984774335</v>
      </c>
      <c r="AS279" s="93"/>
      <c r="AT279" s="93"/>
      <c r="AY279" s="65">
        <v>2019</v>
      </c>
      <c r="AZ279" s="65">
        <v>1</v>
      </c>
      <c r="BA279" s="68">
        <f t="shared" si="316"/>
        <v>1808891.73416855</v>
      </c>
      <c r="BQ279" s="65">
        <v>2019</v>
      </c>
      <c r="BR279" s="65" t="str">
        <f t="shared" si="331"/>
        <v>Jan</v>
      </c>
      <c r="BS279" s="68">
        <f t="shared" si="317"/>
        <v>1603122.73416855</v>
      </c>
      <c r="CI279" s="65">
        <v>2019</v>
      </c>
      <c r="CJ279" s="65">
        <v>1</v>
      </c>
      <c r="CK279" s="68">
        <f t="shared" si="318"/>
        <v>67331.154835079098</v>
      </c>
      <c r="DA279" s="65">
        <v>2019</v>
      </c>
      <c r="DB279" s="65">
        <v>1</v>
      </c>
      <c r="DC279" s="68">
        <f>[4]ssr!$I256</f>
        <v>0</v>
      </c>
    </row>
    <row r="280" spans="1:107" s="30" customFormat="1">
      <c r="A280" s="65">
        <f t="shared" si="319"/>
        <v>2019</v>
      </c>
      <c r="B280" s="65">
        <f t="shared" si="309"/>
        <v>2</v>
      </c>
      <c r="C280" s="27">
        <f t="shared" si="313"/>
        <v>1812397.1184028799</v>
      </c>
      <c r="D280" s="80">
        <f>[6]Err!$D195</f>
        <v>1604905.1184028799</v>
      </c>
      <c r="E280" s="80">
        <f>ROUND([7]Err!$D195,0)+500</f>
        <v>178662</v>
      </c>
      <c r="F280" s="53">
        <f>ROUND([8]Err!$D183,0)</f>
        <v>2248</v>
      </c>
      <c r="G280" s="53">
        <f>ROUND([9]Err!$D183,0)</f>
        <v>1524</v>
      </c>
      <c r="H280" s="53">
        <f>ROUND([10]Err!$D195,0)</f>
        <v>25058</v>
      </c>
      <c r="I280" s="155">
        <f t="shared" ref="I280:I343" si="337">D280*0.042</f>
        <v>67406.014972920966</v>
      </c>
      <c r="J280" s="29"/>
      <c r="K280" s="181">
        <f t="shared" ref="K280:K343" si="338">ROUND(D280/D268-1,3)</f>
        <v>1.4E-2</v>
      </c>
      <c r="L280" s="181">
        <f t="shared" ref="L280:L343" si="339">ROUND(E280/E268-1,3)</f>
        <v>1.2999999999999999E-2</v>
      </c>
      <c r="M280" s="181">
        <f t="shared" ref="M280:M343" si="340">ROUND(F280/F268-1,3)</f>
        <v>-8.0000000000000002E-3</v>
      </c>
      <c r="N280" s="181">
        <f t="shared" ref="N280:N343" si="341">ROUND(G280/G268-1,3)</f>
        <v>-3.0000000000000001E-3</v>
      </c>
      <c r="O280" s="181">
        <f t="shared" ref="O280:O343" si="342">ROUND(H280/H268-1,3)</f>
        <v>5.0000000000000001E-3</v>
      </c>
      <c r="P280" s="181">
        <f t="shared" ref="P280:P343" si="343">ROUND(C280/C268-1,3)</f>
        <v>1.4E-2</v>
      </c>
      <c r="R280" s="30">
        <f t="shared" si="320"/>
        <v>2019</v>
      </c>
      <c r="S280" s="30">
        <f t="shared" si="310"/>
        <v>2</v>
      </c>
      <c r="T280" s="31">
        <f t="shared" si="311"/>
        <v>14288.142312832639</v>
      </c>
      <c r="U280" s="31">
        <f>[5]Forecast!C257</f>
        <v>12224</v>
      </c>
      <c r="V280" s="31">
        <f>[5]Forecast!D257</f>
        <v>1724.1423128326383</v>
      </c>
      <c r="W280" s="31">
        <f>[5]Forecast!E257</f>
        <v>6</v>
      </c>
      <c r="X280" s="31">
        <f>[5]Forecast!F257</f>
        <v>15</v>
      </c>
      <c r="Y280" s="31">
        <f>[5]Forecast!G257</f>
        <v>319</v>
      </c>
      <c r="AA280" s="32">
        <f t="shared" si="321"/>
        <v>2019</v>
      </c>
      <c r="AB280" s="33">
        <f t="shared" si="312"/>
        <v>2</v>
      </c>
      <c r="AC280" s="31">
        <f t="shared" si="314"/>
        <v>1798108.9760900473</v>
      </c>
      <c r="AD280" s="52">
        <f t="shared" si="315"/>
        <v>1592681.1184028799</v>
      </c>
      <c r="AE280" s="52">
        <f t="shared" si="332"/>
        <v>176937.85768716736</v>
      </c>
      <c r="AF280" s="52">
        <f t="shared" si="333"/>
        <v>2242</v>
      </c>
      <c r="AG280" s="52">
        <f t="shared" si="334"/>
        <v>1509</v>
      </c>
      <c r="AH280" s="52">
        <f t="shared" si="335"/>
        <v>24739</v>
      </c>
      <c r="AJ280" s="32">
        <f t="shared" si="322"/>
        <v>2019</v>
      </c>
      <c r="AK280" s="32">
        <f t="shared" si="323"/>
        <v>2</v>
      </c>
      <c r="AL280" s="137">
        <f t="shared" si="324"/>
        <v>24448.385047719814</v>
      </c>
      <c r="AM280" s="137">
        <f t="shared" si="325"/>
        <v>21998.385047719814</v>
      </c>
      <c r="AN280" s="137">
        <f t="shared" si="326"/>
        <v>2356</v>
      </c>
      <c r="AO280" s="137">
        <f t="shared" si="327"/>
        <v>-18</v>
      </c>
      <c r="AP280" s="137">
        <f t="shared" si="328"/>
        <v>-4</v>
      </c>
      <c r="AQ280" s="137">
        <f t="shared" si="329"/>
        <v>116</v>
      </c>
      <c r="AR280" s="137">
        <f t="shared" si="330"/>
        <v>923.93217200423533</v>
      </c>
      <c r="AS280" s="93"/>
      <c r="AT280" s="93"/>
      <c r="AY280" s="65">
        <v>2019</v>
      </c>
      <c r="AZ280" s="65">
        <v>2</v>
      </c>
      <c r="BA280" s="68">
        <f t="shared" si="316"/>
        <v>1810873.1184028799</v>
      </c>
      <c r="BQ280" s="65">
        <v>2019</v>
      </c>
      <c r="BR280" s="65" t="str">
        <f t="shared" si="331"/>
        <v>Feb</v>
      </c>
      <c r="BS280" s="68">
        <f t="shared" si="317"/>
        <v>1604905.1184028799</v>
      </c>
      <c r="CI280" s="65">
        <v>2019</v>
      </c>
      <c r="CJ280" s="65">
        <v>2</v>
      </c>
      <c r="CK280" s="68">
        <f t="shared" si="318"/>
        <v>67406.014972920966</v>
      </c>
      <c r="DA280" s="65">
        <v>2019</v>
      </c>
      <c r="DB280" s="65">
        <v>2</v>
      </c>
      <c r="DC280" s="68">
        <f>[4]ssr!$I257</f>
        <v>0</v>
      </c>
    </row>
    <row r="281" spans="1:107" s="30" customFormat="1">
      <c r="A281" s="65">
        <f t="shared" si="319"/>
        <v>2019</v>
      </c>
      <c r="B281" s="65">
        <f t="shared" si="309"/>
        <v>3</v>
      </c>
      <c r="C281" s="27">
        <f t="shared" si="313"/>
        <v>1814363.5026463601</v>
      </c>
      <c r="D281" s="80">
        <f>[6]Err!$D196</f>
        <v>1606687.5026463601</v>
      </c>
      <c r="E281" s="80">
        <f>ROUND([7]Err!$D196,0)+500</f>
        <v>178851</v>
      </c>
      <c r="F281" s="53">
        <f>ROUND([8]Err!$D184,0)</f>
        <v>2246</v>
      </c>
      <c r="G281" s="53">
        <f>ROUND([9]Err!$D184,0)</f>
        <v>1524</v>
      </c>
      <c r="H281" s="53">
        <f>ROUND([10]Err!$D196,0)</f>
        <v>25055</v>
      </c>
      <c r="I281" s="155">
        <f t="shared" si="337"/>
        <v>67480.875111147121</v>
      </c>
      <c r="J281" s="29"/>
      <c r="K281" s="181">
        <f t="shared" si="338"/>
        <v>1.4E-2</v>
      </c>
      <c r="L281" s="181">
        <f t="shared" si="339"/>
        <v>1.2999999999999999E-2</v>
      </c>
      <c r="M281" s="181">
        <f t="shared" si="340"/>
        <v>-8.0000000000000002E-3</v>
      </c>
      <c r="N281" s="181">
        <f t="shared" si="341"/>
        <v>-3.0000000000000001E-3</v>
      </c>
      <c r="O281" s="181">
        <f t="shared" si="342"/>
        <v>5.0000000000000001E-3</v>
      </c>
      <c r="P281" s="181">
        <f t="shared" si="343"/>
        <v>1.4E-2</v>
      </c>
      <c r="R281" s="30">
        <f t="shared" si="320"/>
        <v>2019</v>
      </c>
      <c r="S281" s="30">
        <f t="shared" si="310"/>
        <v>3</v>
      </c>
      <c r="T281" s="31">
        <f t="shared" si="311"/>
        <v>14326.17601525132</v>
      </c>
      <c r="U281" s="31">
        <f>[5]Forecast!C258</f>
        <v>12259</v>
      </c>
      <c r="V281" s="31">
        <f>[5]Forecast!D258</f>
        <v>1727.1760152513207</v>
      </c>
      <c r="W281" s="31">
        <f>[5]Forecast!E258</f>
        <v>6</v>
      </c>
      <c r="X281" s="31">
        <f>[5]Forecast!F258</f>
        <v>15</v>
      </c>
      <c r="Y281" s="31">
        <f>[5]Forecast!G258</f>
        <v>319</v>
      </c>
      <c r="AA281" s="32">
        <f t="shared" si="321"/>
        <v>2019</v>
      </c>
      <c r="AB281" s="33">
        <f t="shared" si="312"/>
        <v>3</v>
      </c>
      <c r="AC281" s="31">
        <f t="shared" si="314"/>
        <v>1800037.3266311088</v>
      </c>
      <c r="AD281" s="52">
        <f t="shared" si="315"/>
        <v>1594428.5026463601</v>
      </c>
      <c r="AE281" s="52">
        <f t="shared" si="332"/>
        <v>177123.82398474868</v>
      </c>
      <c r="AF281" s="52">
        <f t="shared" si="333"/>
        <v>2240</v>
      </c>
      <c r="AG281" s="52">
        <f t="shared" si="334"/>
        <v>1509</v>
      </c>
      <c r="AH281" s="52">
        <f t="shared" si="335"/>
        <v>24736</v>
      </c>
      <c r="AJ281" s="32">
        <f t="shared" si="322"/>
        <v>2019</v>
      </c>
      <c r="AK281" s="32">
        <f t="shared" si="323"/>
        <v>3</v>
      </c>
      <c r="AL281" s="137">
        <f t="shared" si="324"/>
        <v>24311.430023050169</v>
      </c>
      <c r="AM281" s="137">
        <f t="shared" si="325"/>
        <v>21876.430023050169</v>
      </c>
      <c r="AN281" s="137">
        <f t="shared" si="326"/>
        <v>2342</v>
      </c>
      <c r="AO281" s="137">
        <f t="shared" si="327"/>
        <v>-18</v>
      </c>
      <c r="AP281" s="137">
        <f t="shared" si="328"/>
        <v>-4</v>
      </c>
      <c r="AQ281" s="137">
        <f t="shared" si="329"/>
        <v>115</v>
      </c>
      <c r="AR281" s="137">
        <f t="shared" si="330"/>
        <v>918.8100609680987</v>
      </c>
      <c r="AS281" s="93"/>
      <c r="AT281" s="93"/>
      <c r="AY281" s="65">
        <v>2019</v>
      </c>
      <c r="AZ281" s="65">
        <v>3</v>
      </c>
      <c r="BA281" s="68">
        <f t="shared" si="316"/>
        <v>1812839.5026463601</v>
      </c>
      <c r="BQ281" s="65">
        <v>2019</v>
      </c>
      <c r="BR281" s="65" t="str">
        <f t="shared" si="331"/>
        <v>Mar</v>
      </c>
      <c r="BS281" s="68">
        <f t="shared" si="317"/>
        <v>1606687.5026463601</v>
      </c>
      <c r="CI281" s="65">
        <v>2019</v>
      </c>
      <c r="CJ281" s="65">
        <v>3</v>
      </c>
      <c r="CK281" s="68">
        <f t="shared" si="318"/>
        <v>67480.875111147121</v>
      </c>
      <c r="DA281" s="65">
        <v>2019</v>
      </c>
      <c r="DB281" s="65">
        <v>3</v>
      </c>
      <c r="DC281" s="68">
        <f>[4]ssr!$I258</f>
        <v>0</v>
      </c>
    </row>
    <row r="282" spans="1:107" s="30" customFormat="1">
      <c r="A282" s="65">
        <f t="shared" si="319"/>
        <v>2019</v>
      </c>
      <c r="B282" s="65">
        <f t="shared" si="309"/>
        <v>4</v>
      </c>
      <c r="C282" s="27">
        <f t="shared" si="313"/>
        <v>1816299.8868969099</v>
      </c>
      <c r="D282" s="80">
        <f>[6]Err!$D197</f>
        <v>1608469.8868969099</v>
      </c>
      <c r="E282" s="80">
        <f>ROUND([7]Err!$D197,0)+500</f>
        <v>179040</v>
      </c>
      <c r="F282" s="53">
        <f>ROUND([8]Err!$D185,0)</f>
        <v>2245</v>
      </c>
      <c r="G282" s="53">
        <f>ROUND([9]Err!$D185,0)</f>
        <v>1524</v>
      </c>
      <c r="H282" s="53">
        <f>ROUND([10]Err!$D197,0)</f>
        <v>25021</v>
      </c>
      <c r="I282" s="155">
        <f t="shared" si="337"/>
        <v>67555.735249670222</v>
      </c>
      <c r="J282" s="29"/>
      <c r="K282" s="181">
        <f t="shared" si="338"/>
        <v>1.4E-2</v>
      </c>
      <c r="L282" s="181">
        <f t="shared" si="339"/>
        <v>1.2999999999999999E-2</v>
      </c>
      <c r="M282" s="181">
        <f t="shared" si="340"/>
        <v>-8.0000000000000002E-3</v>
      </c>
      <c r="N282" s="181">
        <f t="shared" si="341"/>
        <v>-3.0000000000000001E-3</v>
      </c>
      <c r="O282" s="181">
        <f t="shared" si="342"/>
        <v>5.0000000000000001E-3</v>
      </c>
      <c r="P282" s="181">
        <f t="shared" si="343"/>
        <v>1.2999999999999999E-2</v>
      </c>
      <c r="R282" s="30">
        <f t="shared" si="320"/>
        <v>2019</v>
      </c>
      <c r="S282" s="30">
        <f t="shared" si="310"/>
        <v>4</v>
      </c>
      <c r="T282" s="31">
        <f t="shared" si="311"/>
        <v>14238.622258569056</v>
      </c>
      <c r="U282" s="31">
        <f>[5]Forecast!C259</f>
        <v>12171</v>
      </c>
      <c r="V282" s="31">
        <f>[5]Forecast!D259</f>
        <v>1727.6222585690562</v>
      </c>
      <c r="W282" s="31">
        <f>[5]Forecast!E259</f>
        <v>6</v>
      </c>
      <c r="X282" s="31">
        <f>[5]Forecast!F259</f>
        <v>15</v>
      </c>
      <c r="Y282" s="31">
        <f>[5]Forecast!G259</f>
        <v>319</v>
      </c>
      <c r="AA282" s="32">
        <f t="shared" si="321"/>
        <v>2019</v>
      </c>
      <c r="AB282" s="33">
        <f t="shared" si="312"/>
        <v>4</v>
      </c>
      <c r="AC282" s="31">
        <f t="shared" si="314"/>
        <v>1802061.2646383408</v>
      </c>
      <c r="AD282" s="52">
        <f t="shared" si="315"/>
        <v>1596298.8868969099</v>
      </c>
      <c r="AE282" s="52">
        <f t="shared" si="332"/>
        <v>177312.37774143094</v>
      </c>
      <c r="AF282" s="52">
        <f t="shared" si="333"/>
        <v>2239</v>
      </c>
      <c r="AG282" s="52">
        <f t="shared" si="334"/>
        <v>1509</v>
      </c>
      <c r="AH282" s="52">
        <f t="shared" si="335"/>
        <v>24702</v>
      </c>
      <c r="AJ282" s="32">
        <f t="shared" si="322"/>
        <v>2019</v>
      </c>
      <c r="AK282" s="32">
        <f t="shared" si="323"/>
        <v>4</v>
      </c>
      <c r="AL282" s="137">
        <f t="shared" si="324"/>
        <v>24173.475105619989</v>
      </c>
      <c r="AM282" s="137">
        <f t="shared" si="325"/>
        <v>21754.475105619989</v>
      </c>
      <c r="AN282" s="137">
        <f t="shared" si="326"/>
        <v>2327</v>
      </c>
      <c r="AO282" s="137">
        <f t="shared" si="327"/>
        <v>-18</v>
      </c>
      <c r="AP282" s="137">
        <f t="shared" si="328"/>
        <v>-4</v>
      </c>
      <c r="AQ282" s="137">
        <f t="shared" si="329"/>
        <v>114</v>
      </c>
      <c r="AR282" s="137">
        <f t="shared" si="330"/>
        <v>913.68795443604176</v>
      </c>
      <c r="AS282" s="93"/>
      <c r="AT282" s="93"/>
      <c r="AY282" s="65">
        <v>2019</v>
      </c>
      <c r="AZ282" s="65">
        <v>4</v>
      </c>
      <c r="BA282" s="68">
        <f t="shared" si="316"/>
        <v>1814775.8868969099</v>
      </c>
      <c r="BQ282" s="65">
        <v>2019</v>
      </c>
      <c r="BR282" s="65" t="str">
        <f t="shared" si="331"/>
        <v>Apr</v>
      </c>
      <c r="BS282" s="68">
        <f t="shared" si="317"/>
        <v>1608469.8868969099</v>
      </c>
      <c r="CI282" s="65">
        <v>2019</v>
      </c>
      <c r="CJ282" s="65">
        <v>4</v>
      </c>
      <c r="CK282" s="68">
        <f t="shared" si="318"/>
        <v>67555.735249670222</v>
      </c>
      <c r="DA282" s="65">
        <v>2019</v>
      </c>
      <c r="DB282" s="65">
        <v>4</v>
      </c>
      <c r="DC282" s="68">
        <f>[4]ssr!$I259</f>
        <v>0</v>
      </c>
    </row>
    <row r="283" spans="1:107" s="30" customFormat="1">
      <c r="A283" s="65">
        <f t="shared" si="319"/>
        <v>2019</v>
      </c>
      <c r="B283" s="65">
        <f t="shared" si="309"/>
        <v>5</v>
      </c>
      <c r="C283" s="27">
        <f t="shared" si="313"/>
        <v>1818311.27115267</v>
      </c>
      <c r="D283" s="80">
        <f>[6]Err!$D198</f>
        <v>1610252.27115267</v>
      </c>
      <c r="E283" s="80">
        <f>ROUND([7]Err!$D198,0)+500</f>
        <v>179230</v>
      </c>
      <c r="F283" s="53">
        <f>ROUND([8]Err!$D186,0)</f>
        <v>2243</v>
      </c>
      <c r="G283" s="53">
        <f>ROUND([9]Err!$D186,0)</f>
        <v>1524</v>
      </c>
      <c r="H283" s="53">
        <f>ROUND([10]Err!$D198,0)</f>
        <v>25062</v>
      </c>
      <c r="I283" s="155">
        <f t="shared" si="337"/>
        <v>67630.595388412141</v>
      </c>
      <c r="J283" s="29"/>
      <c r="K283" s="181">
        <f t="shared" si="338"/>
        <v>1.4E-2</v>
      </c>
      <c r="L283" s="181">
        <f t="shared" si="339"/>
        <v>1.2999999999999999E-2</v>
      </c>
      <c r="M283" s="181">
        <f t="shared" si="340"/>
        <v>-8.0000000000000002E-3</v>
      </c>
      <c r="N283" s="181">
        <f t="shared" si="341"/>
        <v>-2E-3</v>
      </c>
      <c r="O283" s="181">
        <f t="shared" si="342"/>
        <v>5.0000000000000001E-3</v>
      </c>
      <c r="P283" s="181">
        <f t="shared" si="343"/>
        <v>1.2999999999999999E-2</v>
      </c>
      <c r="R283" s="30">
        <f t="shared" si="320"/>
        <v>2019</v>
      </c>
      <c r="S283" s="30">
        <f t="shared" si="310"/>
        <v>5</v>
      </c>
      <c r="T283" s="31">
        <f t="shared" si="311"/>
        <v>14181.036513624384</v>
      </c>
      <c r="U283" s="31">
        <f>[5]Forecast!C260</f>
        <v>12114</v>
      </c>
      <c r="V283" s="31">
        <f>[5]Forecast!D260</f>
        <v>1727.0365136243831</v>
      </c>
      <c r="W283" s="31">
        <f>[5]Forecast!E260</f>
        <v>6</v>
      </c>
      <c r="X283" s="31">
        <f>[5]Forecast!F260</f>
        <v>15</v>
      </c>
      <c r="Y283" s="31">
        <f>[5]Forecast!G260</f>
        <v>319</v>
      </c>
      <c r="AA283" s="32">
        <f t="shared" si="321"/>
        <v>2019</v>
      </c>
      <c r="AB283" s="33">
        <f t="shared" si="312"/>
        <v>5</v>
      </c>
      <c r="AC283" s="31">
        <f t="shared" si="314"/>
        <v>1804130.2346390455</v>
      </c>
      <c r="AD283" s="52">
        <f t="shared" si="315"/>
        <v>1598138.27115267</v>
      </c>
      <c r="AE283" s="52">
        <f t="shared" si="332"/>
        <v>177502.96348637561</v>
      </c>
      <c r="AF283" s="52">
        <f t="shared" si="333"/>
        <v>2237</v>
      </c>
      <c r="AG283" s="52">
        <f t="shared" si="334"/>
        <v>1509</v>
      </c>
      <c r="AH283" s="52">
        <f t="shared" si="335"/>
        <v>24743</v>
      </c>
      <c r="AJ283" s="32">
        <f t="shared" si="322"/>
        <v>2019</v>
      </c>
      <c r="AK283" s="32">
        <f t="shared" si="323"/>
        <v>5</v>
      </c>
      <c r="AL283" s="137">
        <f t="shared" si="324"/>
        <v>24038.520253330003</v>
      </c>
      <c r="AM283" s="137">
        <f t="shared" si="325"/>
        <v>21632.520253330003</v>
      </c>
      <c r="AN283" s="137">
        <f t="shared" si="326"/>
        <v>2314</v>
      </c>
      <c r="AO283" s="137">
        <f t="shared" si="327"/>
        <v>-18</v>
      </c>
      <c r="AP283" s="137">
        <f t="shared" si="328"/>
        <v>-3</v>
      </c>
      <c r="AQ283" s="137">
        <f t="shared" si="329"/>
        <v>113</v>
      </c>
      <c r="AR283" s="137">
        <f t="shared" si="330"/>
        <v>908.56585063986131</v>
      </c>
      <c r="AS283" s="93"/>
      <c r="AT283" s="93"/>
      <c r="AY283" s="65">
        <v>2019</v>
      </c>
      <c r="AZ283" s="65">
        <v>5</v>
      </c>
      <c r="BA283" s="68">
        <f t="shared" si="316"/>
        <v>1816787.27115267</v>
      </c>
      <c r="BQ283" s="65">
        <v>2019</v>
      </c>
      <c r="BR283" s="65" t="str">
        <f t="shared" si="331"/>
        <v>May</v>
      </c>
      <c r="BS283" s="68">
        <f t="shared" si="317"/>
        <v>1610252.27115267</v>
      </c>
      <c r="CI283" s="65">
        <v>2019</v>
      </c>
      <c r="CJ283" s="65">
        <v>5</v>
      </c>
      <c r="CK283" s="68">
        <f t="shared" si="318"/>
        <v>67630.595388412141</v>
      </c>
      <c r="DA283" s="65">
        <v>2019</v>
      </c>
      <c r="DB283" s="65">
        <v>5</v>
      </c>
      <c r="DC283" s="68">
        <f>[4]ssr!$I260</f>
        <v>0</v>
      </c>
    </row>
    <row r="284" spans="1:107" s="30" customFormat="1">
      <c r="A284" s="65">
        <f t="shared" si="319"/>
        <v>2019</v>
      </c>
      <c r="B284" s="65">
        <f t="shared" si="309"/>
        <v>6</v>
      </c>
      <c r="C284" s="27">
        <f t="shared" si="313"/>
        <v>1820235.65541211</v>
      </c>
      <c r="D284" s="80">
        <f>[6]Err!$D199</f>
        <v>1612034.65541211</v>
      </c>
      <c r="E284" s="80">
        <f>ROUND([7]Err!$D199,0)+500</f>
        <v>179418</v>
      </c>
      <c r="F284" s="53">
        <f>ROUND([8]Err!$D187,0)</f>
        <v>2242</v>
      </c>
      <c r="G284" s="53">
        <f>ROUND([9]Err!$D187,0)</f>
        <v>1523</v>
      </c>
      <c r="H284" s="53">
        <f>ROUND([10]Err!$D199,0)</f>
        <v>25018</v>
      </c>
      <c r="I284" s="155">
        <f t="shared" si="337"/>
        <v>67705.45552730863</v>
      </c>
      <c r="J284" s="29"/>
      <c r="K284" s="181">
        <f t="shared" si="338"/>
        <v>1.4E-2</v>
      </c>
      <c r="L284" s="181">
        <f t="shared" si="339"/>
        <v>1.2999999999999999E-2</v>
      </c>
      <c r="M284" s="181">
        <f t="shared" si="340"/>
        <v>-8.0000000000000002E-3</v>
      </c>
      <c r="N284" s="181">
        <f t="shared" si="341"/>
        <v>-3.0000000000000001E-3</v>
      </c>
      <c r="O284" s="181">
        <f t="shared" si="342"/>
        <v>4.0000000000000001E-3</v>
      </c>
      <c r="P284" s="181">
        <f t="shared" si="343"/>
        <v>1.2999999999999999E-2</v>
      </c>
      <c r="R284" s="30">
        <f t="shared" si="320"/>
        <v>2019</v>
      </c>
      <c r="S284" s="30">
        <f t="shared" si="310"/>
        <v>6</v>
      </c>
      <c r="T284" s="31">
        <f t="shared" si="311"/>
        <v>14155.152788109663</v>
      </c>
      <c r="U284" s="31">
        <f>[5]Forecast!C261</f>
        <v>12090</v>
      </c>
      <c r="V284" s="31">
        <f>[5]Forecast!D261</f>
        <v>1725.1527881096636</v>
      </c>
      <c r="W284" s="31">
        <f>[5]Forecast!E261</f>
        <v>6</v>
      </c>
      <c r="X284" s="31">
        <f>[5]Forecast!F261</f>
        <v>15</v>
      </c>
      <c r="Y284" s="31">
        <f>[5]Forecast!G261</f>
        <v>319</v>
      </c>
      <c r="AA284" s="32">
        <f t="shared" si="321"/>
        <v>2019</v>
      </c>
      <c r="AB284" s="33">
        <f t="shared" si="312"/>
        <v>6</v>
      </c>
      <c r="AC284" s="31">
        <f t="shared" si="314"/>
        <v>1806080.5026240004</v>
      </c>
      <c r="AD284" s="52">
        <f t="shared" si="315"/>
        <v>1599944.65541211</v>
      </c>
      <c r="AE284" s="52">
        <f t="shared" si="332"/>
        <v>177692.84721189033</v>
      </c>
      <c r="AF284" s="52">
        <f t="shared" si="333"/>
        <v>2236</v>
      </c>
      <c r="AG284" s="52">
        <f t="shared" si="334"/>
        <v>1508</v>
      </c>
      <c r="AH284" s="52">
        <f t="shared" si="335"/>
        <v>24699</v>
      </c>
      <c r="AJ284" s="32">
        <f t="shared" si="322"/>
        <v>2019</v>
      </c>
      <c r="AK284" s="32">
        <f t="shared" si="323"/>
        <v>6</v>
      </c>
      <c r="AL284" s="137">
        <f t="shared" si="324"/>
        <v>23897.565435290104</v>
      </c>
      <c r="AM284" s="137">
        <f t="shared" si="325"/>
        <v>21510.565435290104</v>
      </c>
      <c r="AN284" s="137">
        <f t="shared" si="326"/>
        <v>2298</v>
      </c>
      <c r="AO284" s="137">
        <f t="shared" si="327"/>
        <v>-18</v>
      </c>
      <c r="AP284" s="137">
        <f t="shared" si="328"/>
        <v>-4</v>
      </c>
      <c r="AQ284" s="137">
        <f t="shared" si="329"/>
        <v>111</v>
      </c>
      <c r="AR284" s="137">
        <f t="shared" si="330"/>
        <v>903.44374828218133</v>
      </c>
      <c r="AS284" s="93"/>
      <c r="AT284" s="93"/>
      <c r="AY284" s="65">
        <v>2019</v>
      </c>
      <c r="AZ284" s="65">
        <v>6</v>
      </c>
      <c r="BA284" s="68">
        <f t="shared" si="316"/>
        <v>1818712.65541211</v>
      </c>
      <c r="BQ284" s="65">
        <v>2019</v>
      </c>
      <c r="BR284" s="65" t="str">
        <f t="shared" si="331"/>
        <v>Jun</v>
      </c>
      <c r="BS284" s="68">
        <f t="shared" si="317"/>
        <v>1612034.65541211</v>
      </c>
      <c r="CI284" s="65">
        <v>2019</v>
      </c>
      <c r="CJ284" s="65">
        <v>6</v>
      </c>
      <c r="CK284" s="68">
        <f t="shared" si="318"/>
        <v>67705.45552730863</v>
      </c>
      <c r="DA284" s="65">
        <v>2019</v>
      </c>
      <c r="DB284" s="65">
        <v>6</v>
      </c>
      <c r="DC284" s="68">
        <f>[4]ssr!$I261</f>
        <v>0</v>
      </c>
    </row>
    <row r="285" spans="1:107" s="30" customFormat="1">
      <c r="A285" s="65">
        <f t="shared" si="319"/>
        <v>2019</v>
      </c>
      <c r="B285" s="65">
        <f t="shared" si="309"/>
        <v>7</v>
      </c>
      <c r="C285" s="27">
        <f t="shared" si="313"/>
        <v>1822184.0396739901</v>
      </c>
      <c r="D285" s="80">
        <f>[6]Err!$D200</f>
        <v>1613817.0396739901</v>
      </c>
      <c r="E285" s="80">
        <f>ROUND([7]Err!$D200,0)+500</f>
        <v>179607</v>
      </c>
      <c r="F285" s="53">
        <f>ROUND([8]Err!$D188,0)</f>
        <v>2240</v>
      </c>
      <c r="G285" s="53">
        <f>ROUND([9]Err!$D188,0)</f>
        <v>1523</v>
      </c>
      <c r="H285" s="53">
        <f>ROUND([10]Err!$D200,0)</f>
        <v>24997</v>
      </c>
      <c r="I285" s="155">
        <f t="shared" si="337"/>
        <v>67780.315666307593</v>
      </c>
      <c r="J285" s="29"/>
      <c r="K285" s="181">
        <f t="shared" si="338"/>
        <v>1.2999999999999999E-2</v>
      </c>
      <c r="L285" s="181">
        <f t="shared" si="339"/>
        <v>1.2999999999999999E-2</v>
      </c>
      <c r="M285" s="181">
        <f t="shared" si="340"/>
        <v>-8.0000000000000002E-3</v>
      </c>
      <c r="N285" s="181">
        <f t="shared" si="341"/>
        <v>-3.0000000000000001E-3</v>
      </c>
      <c r="O285" s="181">
        <f t="shared" si="342"/>
        <v>4.0000000000000001E-3</v>
      </c>
      <c r="P285" s="181">
        <f t="shared" si="343"/>
        <v>1.2999999999999999E-2</v>
      </c>
      <c r="R285" s="30">
        <f t="shared" si="320"/>
        <v>2019</v>
      </c>
      <c r="S285" s="30">
        <f t="shared" si="310"/>
        <v>7</v>
      </c>
      <c r="T285" s="31">
        <f t="shared" si="311"/>
        <v>14118.540789499686</v>
      </c>
      <c r="U285" s="31">
        <f>[5]Forecast!C262</f>
        <v>12055</v>
      </c>
      <c r="V285" s="31">
        <f>[5]Forecast!D262</f>
        <v>1723.5407894996863</v>
      </c>
      <c r="W285" s="31">
        <f>[5]Forecast!E262</f>
        <v>6</v>
      </c>
      <c r="X285" s="31">
        <f>[5]Forecast!F262</f>
        <v>15</v>
      </c>
      <c r="Y285" s="31">
        <f>[5]Forecast!G262</f>
        <v>319</v>
      </c>
      <c r="AA285" s="32">
        <f t="shared" si="321"/>
        <v>2019</v>
      </c>
      <c r="AB285" s="33">
        <f t="shared" si="312"/>
        <v>7</v>
      </c>
      <c r="AC285" s="31">
        <f t="shared" si="314"/>
        <v>1808065.4988844905</v>
      </c>
      <c r="AD285" s="52">
        <f t="shared" si="315"/>
        <v>1601762.0396739901</v>
      </c>
      <c r="AE285" s="52">
        <f t="shared" si="332"/>
        <v>177883.45921050032</v>
      </c>
      <c r="AF285" s="52">
        <f t="shared" si="333"/>
        <v>2234</v>
      </c>
      <c r="AG285" s="52">
        <f t="shared" si="334"/>
        <v>1508</v>
      </c>
      <c r="AH285" s="52">
        <f t="shared" si="335"/>
        <v>24678</v>
      </c>
      <c r="AJ285" s="32">
        <f t="shared" si="322"/>
        <v>2019</v>
      </c>
      <c r="AK285" s="32">
        <f t="shared" si="323"/>
        <v>7</v>
      </c>
      <c r="AL285" s="137">
        <f t="shared" si="324"/>
        <v>23760.610629950184</v>
      </c>
      <c r="AM285" s="137">
        <f t="shared" si="325"/>
        <v>21388.610629950184</v>
      </c>
      <c r="AN285" s="137">
        <f t="shared" si="326"/>
        <v>2284</v>
      </c>
      <c r="AO285" s="137">
        <f t="shared" si="327"/>
        <v>-18</v>
      </c>
      <c r="AP285" s="137">
        <f t="shared" si="328"/>
        <v>-4</v>
      </c>
      <c r="AQ285" s="137">
        <f t="shared" si="329"/>
        <v>110</v>
      </c>
      <c r="AR285" s="137">
        <f t="shared" si="330"/>
        <v>898.32164645791636</v>
      </c>
      <c r="AS285" s="93"/>
      <c r="AT285" s="93"/>
      <c r="AY285" s="65">
        <v>2019</v>
      </c>
      <c r="AZ285" s="65">
        <v>7</v>
      </c>
      <c r="BA285" s="68">
        <f t="shared" si="316"/>
        <v>1820661.0396739901</v>
      </c>
      <c r="BQ285" s="65">
        <v>2019</v>
      </c>
      <c r="BR285" s="65" t="str">
        <f t="shared" si="331"/>
        <v>Jul</v>
      </c>
      <c r="BS285" s="68">
        <f t="shared" si="317"/>
        <v>1613817.0396739901</v>
      </c>
      <c r="CI285" s="65">
        <v>2019</v>
      </c>
      <c r="CJ285" s="65">
        <v>7</v>
      </c>
      <c r="CK285" s="68">
        <f t="shared" si="318"/>
        <v>67780.315666307593</v>
      </c>
      <c r="DA285" s="65">
        <v>2019</v>
      </c>
      <c r="DB285" s="65">
        <v>7</v>
      </c>
      <c r="DC285" s="68">
        <f>[4]ssr!$I262</f>
        <v>0</v>
      </c>
    </row>
    <row r="286" spans="1:107" s="30" customFormat="1">
      <c r="A286" s="65">
        <f t="shared" si="319"/>
        <v>2019</v>
      </c>
      <c r="B286" s="65">
        <f t="shared" si="309"/>
        <v>8</v>
      </c>
      <c r="C286" s="27">
        <f t="shared" si="313"/>
        <v>1824203.16661799</v>
      </c>
      <c r="D286" s="80">
        <f>[6]Err!$D201</f>
        <v>1615585.16661799</v>
      </c>
      <c r="E286" s="80">
        <f>ROUND([7]Err!$D201,0)+500</f>
        <v>179796</v>
      </c>
      <c r="F286" s="53">
        <f>ROUND([8]Err!$D189,0)</f>
        <v>2239</v>
      </c>
      <c r="G286" s="53">
        <f>ROUND([9]Err!$D189,0)</f>
        <v>1523</v>
      </c>
      <c r="H286" s="53">
        <f>ROUND([10]Err!$D201,0)</f>
        <v>25060</v>
      </c>
      <c r="I286" s="155">
        <f t="shared" si="337"/>
        <v>67854.576997955592</v>
      </c>
      <c r="J286" s="29"/>
      <c r="K286" s="181">
        <f t="shared" si="338"/>
        <v>1.2999999999999999E-2</v>
      </c>
      <c r="L286" s="181">
        <f t="shared" si="339"/>
        <v>1.2999999999999999E-2</v>
      </c>
      <c r="M286" s="181">
        <f t="shared" si="340"/>
        <v>-8.0000000000000002E-3</v>
      </c>
      <c r="N286" s="181">
        <f t="shared" si="341"/>
        <v>-2E-3</v>
      </c>
      <c r="O286" s="181">
        <f t="shared" si="342"/>
        <v>4.0000000000000001E-3</v>
      </c>
      <c r="P286" s="181">
        <f t="shared" si="343"/>
        <v>1.2999999999999999E-2</v>
      </c>
      <c r="R286" s="30">
        <f t="shared" si="320"/>
        <v>2019</v>
      </c>
      <c r="S286" s="30">
        <f t="shared" si="310"/>
        <v>8</v>
      </c>
      <c r="T286" s="31">
        <f t="shared" si="311"/>
        <v>14100.585559498559</v>
      </c>
      <c r="U286" s="31">
        <f>[5]Forecast!C263</f>
        <v>12039</v>
      </c>
      <c r="V286" s="31">
        <f>[5]Forecast!D263</f>
        <v>1721.5855594985583</v>
      </c>
      <c r="W286" s="31">
        <f>[5]Forecast!E263</f>
        <v>6</v>
      </c>
      <c r="X286" s="31">
        <f>[5]Forecast!F263</f>
        <v>15</v>
      </c>
      <c r="Y286" s="31">
        <f>[5]Forecast!G263</f>
        <v>319</v>
      </c>
      <c r="AA286" s="32">
        <f t="shared" si="321"/>
        <v>2019</v>
      </c>
      <c r="AB286" s="33">
        <f t="shared" si="312"/>
        <v>8</v>
      </c>
      <c r="AC286" s="31">
        <f t="shared" si="314"/>
        <v>1810102.5810584915</v>
      </c>
      <c r="AD286" s="52">
        <f t="shared" si="315"/>
        <v>1603546.16661799</v>
      </c>
      <c r="AE286" s="52">
        <f t="shared" si="332"/>
        <v>178074.41444050145</v>
      </c>
      <c r="AF286" s="52">
        <f t="shared" si="333"/>
        <v>2233</v>
      </c>
      <c r="AG286" s="52">
        <f t="shared" si="334"/>
        <v>1508</v>
      </c>
      <c r="AH286" s="52">
        <f t="shared" si="335"/>
        <v>24741</v>
      </c>
      <c r="AJ286" s="32">
        <f t="shared" si="322"/>
        <v>2019</v>
      </c>
      <c r="AK286" s="32">
        <f t="shared" si="323"/>
        <v>8</v>
      </c>
      <c r="AL286" s="137">
        <f t="shared" si="324"/>
        <v>23736.353420099942</v>
      </c>
      <c r="AM286" s="137">
        <f t="shared" si="325"/>
        <v>21374.353420099942</v>
      </c>
      <c r="AN286" s="137">
        <f t="shared" si="326"/>
        <v>2274</v>
      </c>
      <c r="AO286" s="137">
        <f t="shared" si="327"/>
        <v>-18</v>
      </c>
      <c r="AP286" s="137">
        <f t="shared" si="328"/>
        <v>-3</v>
      </c>
      <c r="AQ286" s="137">
        <f t="shared" si="329"/>
        <v>109</v>
      </c>
      <c r="AR286" s="137">
        <f t="shared" si="330"/>
        <v>897.72284364420921</v>
      </c>
      <c r="AS286" s="93"/>
      <c r="AT286" s="93"/>
      <c r="AY286" s="65">
        <v>2019</v>
      </c>
      <c r="AZ286" s="65">
        <v>8</v>
      </c>
      <c r="BA286" s="68">
        <f t="shared" si="316"/>
        <v>1822680.16661799</v>
      </c>
      <c r="BQ286" s="65">
        <v>2019</v>
      </c>
      <c r="BR286" s="65" t="str">
        <f t="shared" si="331"/>
        <v>Aug</v>
      </c>
      <c r="BS286" s="68">
        <f t="shared" si="317"/>
        <v>1615585.16661799</v>
      </c>
      <c r="CI286" s="65">
        <v>2019</v>
      </c>
      <c r="CJ286" s="65">
        <v>8</v>
      </c>
      <c r="CK286" s="68">
        <f t="shared" si="318"/>
        <v>67854.576997955592</v>
      </c>
      <c r="DA286" s="65">
        <v>2019</v>
      </c>
      <c r="DB286" s="65">
        <v>8</v>
      </c>
      <c r="DC286" s="68">
        <f>[4]ssr!$I263</f>
        <v>0</v>
      </c>
    </row>
    <row r="287" spans="1:107" s="30" customFormat="1">
      <c r="A287" s="65">
        <f t="shared" si="319"/>
        <v>2019</v>
      </c>
      <c r="B287" s="65">
        <f t="shared" si="309"/>
        <v>9</v>
      </c>
      <c r="C287" s="27">
        <f t="shared" si="313"/>
        <v>1826171.2935627699</v>
      </c>
      <c r="D287" s="80">
        <f>[6]Err!$D202</f>
        <v>1617353.2935627699</v>
      </c>
      <c r="E287" s="80">
        <f>ROUND([7]Err!$D202,0)+500</f>
        <v>179984</v>
      </c>
      <c r="F287" s="53">
        <f>ROUND([8]Err!$D190,0)</f>
        <v>2237</v>
      </c>
      <c r="G287" s="53">
        <f>ROUND([9]Err!$D190,0)</f>
        <v>1522</v>
      </c>
      <c r="H287" s="53">
        <f>ROUND([10]Err!$D202,0)</f>
        <v>25075</v>
      </c>
      <c r="I287" s="155">
        <f t="shared" si="337"/>
        <v>67928.838329636346</v>
      </c>
      <c r="J287" s="29"/>
      <c r="K287" s="181">
        <f t="shared" si="338"/>
        <v>1.2999999999999999E-2</v>
      </c>
      <c r="L287" s="181">
        <f t="shared" si="339"/>
        <v>1.2999999999999999E-2</v>
      </c>
      <c r="M287" s="181">
        <f t="shared" si="340"/>
        <v>-8.0000000000000002E-3</v>
      </c>
      <c r="N287" s="181">
        <f t="shared" si="341"/>
        <v>-3.0000000000000001E-3</v>
      </c>
      <c r="O287" s="181">
        <f t="shared" si="342"/>
        <v>4.0000000000000001E-3</v>
      </c>
      <c r="P287" s="181">
        <f t="shared" si="343"/>
        <v>1.2999999999999999E-2</v>
      </c>
      <c r="R287" s="30">
        <f t="shared" si="320"/>
        <v>2019</v>
      </c>
      <c r="S287" s="30">
        <f t="shared" si="310"/>
        <v>9</v>
      </c>
      <c r="T287" s="31">
        <f t="shared" si="311"/>
        <v>14083.045762352411</v>
      </c>
      <c r="U287" s="31">
        <f>[5]Forecast!C264</f>
        <v>12022</v>
      </c>
      <c r="V287" s="31">
        <f>[5]Forecast!D264</f>
        <v>1721.045762352411</v>
      </c>
      <c r="W287" s="31">
        <f>[5]Forecast!E264</f>
        <v>6</v>
      </c>
      <c r="X287" s="31">
        <f>[5]Forecast!F264</f>
        <v>15</v>
      </c>
      <c r="Y287" s="31">
        <f>[5]Forecast!G264</f>
        <v>319</v>
      </c>
      <c r="AA287" s="32">
        <f t="shared" si="321"/>
        <v>2019</v>
      </c>
      <c r="AB287" s="33">
        <f t="shared" si="312"/>
        <v>9</v>
      </c>
      <c r="AC287" s="31">
        <f t="shared" si="314"/>
        <v>1812088.2478004175</v>
      </c>
      <c r="AD287" s="52">
        <f t="shared" si="315"/>
        <v>1605331.2935627699</v>
      </c>
      <c r="AE287" s="52">
        <f t="shared" si="332"/>
        <v>178262.95423764759</v>
      </c>
      <c r="AF287" s="52">
        <f t="shared" si="333"/>
        <v>2231</v>
      </c>
      <c r="AG287" s="52">
        <f t="shared" si="334"/>
        <v>1507</v>
      </c>
      <c r="AH287" s="52">
        <f t="shared" si="335"/>
        <v>24756</v>
      </c>
      <c r="AJ287" s="32">
        <f t="shared" si="322"/>
        <v>2019</v>
      </c>
      <c r="AK287" s="32">
        <f t="shared" si="323"/>
        <v>9</v>
      </c>
      <c r="AL287" s="137">
        <f t="shared" si="324"/>
        <v>23714.096200379776</v>
      </c>
      <c r="AM287" s="137">
        <f t="shared" si="325"/>
        <v>21360.096200379776</v>
      </c>
      <c r="AN287" s="137">
        <f t="shared" si="326"/>
        <v>2268</v>
      </c>
      <c r="AO287" s="137">
        <f t="shared" si="327"/>
        <v>-18</v>
      </c>
      <c r="AP287" s="137">
        <f t="shared" si="328"/>
        <v>-4</v>
      </c>
      <c r="AQ287" s="137">
        <f t="shared" si="329"/>
        <v>108</v>
      </c>
      <c r="AR287" s="137">
        <f t="shared" si="330"/>
        <v>897.12404041596164</v>
      </c>
      <c r="AS287" s="93"/>
      <c r="AT287" s="93"/>
      <c r="AY287" s="65">
        <v>2019</v>
      </c>
      <c r="AZ287" s="65">
        <v>9</v>
      </c>
      <c r="BA287" s="68">
        <f t="shared" si="316"/>
        <v>1824649.2935627699</v>
      </c>
      <c r="BQ287" s="65">
        <v>2019</v>
      </c>
      <c r="BR287" s="65" t="str">
        <f t="shared" si="331"/>
        <v>Sep</v>
      </c>
      <c r="BS287" s="68">
        <f t="shared" si="317"/>
        <v>1617353.2935627699</v>
      </c>
      <c r="CI287" s="65">
        <v>2019</v>
      </c>
      <c r="CJ287" s="65">
        <v>9</v>
      </c>
      <c r="CK287" s="68">
        <f t="shared" si="318"/>
        <v>67928.838329636346</v>
      </c>
      <c r="DA287" s="65">
        <v>2019</v>
      </c>
      <c r="DB287" s="65">
        <v>9</v>
      </c>
      <c r="DC287" s="68">
        <f>[4]ssr!$I264</f>
        <v>0</v>
      </c>
    </row>
    <row r="288" spans="1:107" s="30" customFormat="1">
      <c r="A288" s="65">
        <f t="shared" si="319"/>
        <v>2019</v>
      </c>
      <c r="B288" s="65">
        <f t="shared" si="309"/>
        <v>10</v>
      </c>
      <c r="C288" s="27">
        <f t="shared" si="313"/>
        <v>1828155.4205078499</v>
      </c>
      <c r="D288" s="80">
        <f>[6]Err!$D203</f>
        <v>1619121.4205078499</v>
      </c>
      <c r="E288" s="80">
        <f>ROUND([7]Err!$D203,0)+500</f>
        <v>180171</v>
      </c>
      <c r="F288" s="53">
        <f>ROUND([8]Err!$D191,0)</f>
        <v>2236</v>
      </c>
      <c r="G288" s="53">
        <f>ROUND([9]Err!$D191,0)</f>
        <v>1522</v>
      </c>
      <c r="H288" s="53">
        <f>ROUND([10]Err!$D203,0)</f>
        <v>25105</v>
      </c>
      <c r="I288" s="155">
        <f t="shared" si="337"/>
        <v>68003.099661329703</v>
      </c>
      <c r="J288" s="29"/>
      <c r="K288" s="181">
        <f t="shared" si="338"/>
        <v>1.2999999999999999E-2</v>
      </c>
      <c r="L288" s="181">
        <f t="shared" si="339"/>
        <v>1.2999999999999999E-2</v>
      </c>
      <c r="M288" s="181">
        <f t="shared" si="340"/>
        <v>-8.0000000000000002E-3</v>
      </c>
      <c r="N288" s="181">
        <f t="shared" si="341"/>
        <v>-3.0000000000000001E-3</v>
      </c>
      <c r="O288" s="181">
        <f t="shared" si="342"/>
        <v>4.0000000000000001E-3</v>
      </c>
      <c r="P288" s="181">
        <f t="shared" si="343"/>
        <v>1.2999999999999999E-2</v>
      </c>
      <c r="R288" s="30">
        <f t="shared" si="320"/>
        <v>2019</v>
      </c>
      <c r="S288" s="30">
        <f t="shared" si="310"/>
        <v>10</v>
      </c>
      <c r="T288" s="31">
        <f t="shared" si="311"/>
        <v>14083.652382779606</v>
      </c>
      <c r="U288" s="31">
        <f>[5]Forecast!C265</f>
        <v>12023</v>
      </c>
      <c r="V288" s="31">
        <f>[5]Forecast!D265</f>
        <v>1720.6523827796061</v>
      </c>
      <c r="W288" s="31">
        <f>[5]Forecast!E265</f>
        <v>6</v>
      </c>
      <c r="X288" s="31">
        <f>[5]Forecast!F265</f>
        <v>15</v>
      </c>
      <c r="Y288" s="31">
        <f>[5]Forecast!G265</f>
        <v>319</v>
      </c>
      <c r="AA288" s="32">
        <f t="shared" si="321"/>
        <v>2019</v>
      </c>
      <c r="AB288" s="33">
        <f t="shared" si="312"/>
        <v>10</v>
      </c>
      <c r="AC288" s="31">
        <f t="shared" si="314"/>
        <v>1814071.7681250703</v>
      </c>
      <c r="AD288" s="52">
        <f t="shared" si="315"/>
        <v>1607098.4205078499</v>
      </c>
      <c r="AE288" s="52">
        <f t="shared" si="332"/>
        <v>178450.3476172204</v>
      </c>
      <c r="AF288" s="52">
        <f t="shared" si="333"/>
        <v>2230</v>
      </c>
      <c r="AG288" s="52">
        <f t="shared" si="334"/>
        <v>1507</v>
      </c>
      <c r="AH288" s="52">
        <f t="shared" si="335"/>
        <v>24786</v>
      </c>
      <c r="AJ288" s="32">
        <f t="shared" si="322"/>
        <v>2019</v>
      </c>
      <c r="AK288" s="32">
        <f t="shared" si="323"/>
        <v>10</v>
      </c>
      <c r="AL288" s="137">
        <f t="shared" si="324"/>
        <v>23695.838966479991</v>
      </c>
      <c r="AM288" s="137">
        <f t="shared" si="325"/>
        <v>21345.838966479991</v>
      </c>
      <c r="AN288" s="137">
        <f t="shared" si="326"/>
        <v>2265</v>
      </c>
      <c r="AO288" s="137">
        <f t="shared" si="327"/>
        <v>-18</v>
      </c>
      <c r="AP288" s="137">
        <f t="shared" si="328"/>
        <v>-4</v>
      </c>
      <c r="AQ288" s="137">
        <f t="shared" si="329"/>
        <v>107</v>
      </c>
      <c r="AR288" s="137">
        <f t="shared" si="330"/>
        <v>896.5252365921624</v>
      </c>
      <c r="AS288" s="93"/>
      <c r="AT288" s="93"/>
      <c r="AY288" s="65">
        <v>2019</v>
      </c>
      <c r="AZ288" s="65">
        <v>10</v>
      </c>
      <c r="BA288" s="68">
        <f t="shared" si="316"/>
        <v>1826633.4205078499</v>
      </c>
      <c r="BQ288" s="65">
        <v>2019</v>
      </c>
      <c r="BR288" s="65" t="str">
        <f t="shared" si="331"/>
        <v>Oct</v>
      </c>
      <c r="BS288" s="68">
        <f t="shared" si="317"/>
        <v>1619121.4205078499</v>
      </c>
      <c r="CI288" s="65">
        <v>2019</v>
      </c>
      <c r="CJ288" s="65">
        <v>10</v>
      </c>
      <c r="CK288" s="68">
        <f t="shared" si="318"/>
        <v>68003.099661329703</v>
      </c>
      <c r="DA288" s="65">
        <v>2019</v>
      </c>
      <c r="DB288" s="65">
        <v>10</v>
      </c>
      <c r="DC288" s="68">
        <f>[4]ssr!$I265</f>
        <v>0</v>
      </c>
    </row>
    <row r="289" spans="1:107" s="30" customFormat="1">
      <c r="A289" s="65">
        <f t="shared" si="319"/>
        <v>2019</v>
      </c>
      <c r="B289" s="65">
        <f t="shared" si="309"/>
        <v>11</v>
      </c>
      <c r="C289" s="27">
        <f t="shared" si="313"/>
        <v>1830150.5474528901</v>
      </c>
      <c r="D289" s="80">
        <f>[6]Err!$D204</f>
        <v>1620889.5474528901</v>
      </c>
      <c r="E289" s="80">
        <f>ROUND([7]Err!$D204,0)+500</f>
        <v>180358</v>
      </c>
      <c r="F289" s="53">
        <f>ROUND([8]Err!$D192,0)</f>
        <v>2234</v>
      </c>
      <c r="G289" s="53">
        <f>ROUND([9]Err!$D192,0)</f>
        <v>1522</v>
      </c>
      <c r="H289" s="53">
        <f>ROUND([10]Err!$D204,0)</f>
        <v>25147</v>
      </c>
      <c r="I289" s="155">
        <f t="shared" si="337"/>
        <v>68077.360993021386</v>
      </c>
      <c r="J289" s="29"/>
      <c r="K289" s="181">
        <f t="shared" si="338"/>
        <v>1.2999999999999999E-2</v>
      </c>
      <c r="L289" s="181">
        <f t="shared" si="339"/>
        <v>1.2999999999999999E-2</v>
      </c>
      <c r="M289" s="181">
        <f t="shared" si="340"/>
        <v>-8.0000000000000002E-3</v>
      </c>
      <c r="N289" s="181">
        <f t="shared" si="341"/>
        <v>-2E-3</v>
      </c>
      <c r="O289" s="181">
        <f t="shared" si="342"/>
        <v>4.0000000000000001E-3</v>
      </c>
      <c r="P289" s="181">
        <f t="shared" si="343"/>
        <v>1.2999999999999999E-2</v>
      </c>
      <c r="R289" s="30">
        <f t="shared" si="320"/>
        <v>2019</v>
      </c>
      <c r="S289" s="30">
        <f t="shared" si="310"/>
        <v>11</v>
      </c>
      <c r="T289" s="31">
        <f t="shared" si="311"/>
        <v>14105.630397792827</v>
      </c>
      <c r="U289" s="31">
        <f>[5]Forecast!C266</f>
        <v>12048</v>
      </c>
      <c r="V289" s="31">
        <f>[5]Forecast!D266</f>
        <v>1717.6303977928276</v>
      </c>
      <c r="W289" s="31">
        <f>[5]Forecast!E266</f>
        <v>6</v>
      </c>
      <c r="X289" s="31">
        <f>[5]Forecast!F266</f>
        <v>15</v>
      </c>
      <c r="Y289" s="31">
        <f>[5]Forecast!G266</f>
        <v>319</v>
      </c>
      <c r="AA289" s="32">
        <f t="shared" si="321"/>
        <v>2019</v>
      </c>
      <c r="AB289" s="33">
        <f t="shared" si="312"/>
        <v>11</v>
      </c>
      <c r="AC289" s="31">
        <f t="shared" si="314"/>
        <v>1816044.9170550972</v>
      </c>
      <c r="AD289" s="52">
        <f t="shared" si="315"/>
        <v>1608841.5474528901</v>
      </c>
      <c r="AE289" s="52">
        <f t="shared" si="332"/>
        <v>178640.36960220718</v>
      </c>
      <c r="AF289" s="52">
        <f t="shared" si="333"/>
        <v>2228</v>
      </c>
      <c r="AG289" s="52">
        <f t="shared" si="334"/>
        <v>1507</v>
      </c>
      <c r="AH289" s="52">
        <f t="shared" si="335"/>
        <v>24828</v>
      </c>
      <c r="AJ289" s="32">
        <f t="shared" si="322"/>
        <v>2019</v>
      </c>
      <c r="AK289" s="32">
        <f t="shared" si="323"/>
        <v>11</v>
      </c>
      <c r="AL289" s="137">
        <f t="shared" si="324"/>
        <v>23678.581716930028</v>
      </c>
      <c r="AM289" s="137">
        <f t="shared" si="325"/>
        <v>21331.581716930028</v>
      </c>
      <c r="AN289" s="137">
        <f t="shared" si="326"/>
        <v>2263</v>
      </c>
      <c r="AO289" s="137">
        <f t="shared" si="327"/>
        <v>-18</v>
      </c>
      <c r="AP289" s="137">
        <f t="shared" si="328"/>
        <v>-3</v>
      </c>
      <c r="AQ289" s="137">
        <f t="shared" si="329"/>
        <v>105</v>
      </c>
      <c r="AR289" s="137">
        <f t="shared" si="330"/>
        <v>895.92643211105315</v>
      </c>
      <c r="AS289" s="93"/>
      <c r="AT289" s="93"/>
      <c r="AY289" s="65">
        <v>2019</v>
      </c>
      <c r="AZ289" s="65">
        <v>11</v>
      </c>
      <c r="BA289" s="68">
        <f t="shared" si="316"/>
        <v>1828628.5474528901</v>
      </c>
      <c r="BQ289" s="65">
        <v>2019</v>
      </c>
      <c r="BR289" s="65" t="str">
        <f t="shared" si="331"/>
        <v>Nov</v>
      </c>
      <c r="BS289" s="68">
        <f t="shared" si="317"/>
        <v>1620889.5474528901</v>
      </c>
      <c r="CI289" s="65">
        <v>2019</v>
      </c>
      <c r="CJ289" s="65">
        <v>11</v>
      </c>
      <c r="CK289" s="68">
        <f t="shared" si="318"/>
        <v>68077.360993021386</v>
      </c>
      <c r="DA289" s="65">
        <v>2019</v>
      </c>
      <c r="DB289" s="65">
        <v>11</v>
      </c>
      <c r="DC289" s="68">
        <f>[4]ssr!$I266</f>
        <v>0</v>
      </c>
    </row>
    <row r="290" spans="1:107" s="30" customFormat="1">
      <c r="A290" s="65">
        <f t="shared" si="319"/>
        <v>2019</v>
      </c>
      <c r="B290" s="65">
        <f t="shared" si="309"/>
        <v>12</v>
      </c>
      <c r="C290" s="27">
        <f t="shared" si="313"/>
        <v>1832060.67439772</v>
      </c>
      <c r="D290" s="80">
        <f>[6]Err!$D205</f>
        <v>1622657.67439772</v>
      </c>
      <c r="E290" s="80">
        <f>ROUND([7]Err!$D205,0)+500</f>
        <v>180545</v>
      </c>
      <c r="F290" s="53">
        <f>ROUND([8]Err!$D193,0)</f>
        <v>2233</v>
      </c>
      <c r="G290" s="53">
        <f>ROUND([9]Err!$D193,0)</f>
        <v>1522</v>
      </c>
      <c r="H290" s="53">
        <f>ROUND([10]Err!$D205,0)</f>
        <v>25103</v>
      </c>
      <c r="I290" s="156">
        <f t="shared" si="337"/>
        <v>68151.622324704251</v>
      </c>
      <c r="J290" s="29"/>
      <c r="K290" s="181">
        <f t="shared" si="338"/>
        <v>1.2999999999999999E-2</v>
      </c>
      <c r="L290" s="181">
        <f t="shared" si="339"/>
        <v>1.2999999999999999E-2</v>
      </c>
      <c r="M290" s="181">
        <f t="shared" si="340"/>
        <v>-8.0000000000000002E-3</v>
      </c>
      <c r="N290" s="181">
        <f t="shared" si="341"/>
        <v>-2E-3</v>
      </c>
      <c r="O290" s="181">
        <f t="shared" si="342"/>
        <v>4.0000000000000001E-3</v>
      </c>
      <c r="P290" s="181">
        <f t="shared" si="343"/>
        <v>1.2999999999999999E-2</v>
      </c>
      <c r="R290" s="30">
        <f t="shared" si="320"/>
        <v>2019</v>
      </c>
      <c r="S290" s="30">
        <f t="shared" si="310"/>
        <v>12</v>
      </c>
      <c r="T290" s="31">
        <f t="shared" si="311"/>
        <v>14205.278690024405</v>
      </c>
      <c r="U290" s="31">
        <f>[5]Forecast!C267</f>
        <v>12151</v>
      </c>
      <c r="V290" s="31">
        <f>[5]Forecast!D267</f>
        <v>1714.2786900244053</v>
      </c>
      <c r="W290" s="31">
        <f>[5]Forecast!E267</f>
        <v>6</v>
      </c>
      <c r="X290" s="31">
        <f>[5]Forecast!F267</f>
        <v>15</v>
      </c>
      <c r="Y290" s="31">
        <f>[5]Forecast!G267</f>
        <v>319</v>
      </c>
      <c r="AA290" s="32">
        <f t="shared" si="321"/>
        <v>2019</v>
      </c>
      <c r="AB290" s="33">
        <f t="shared" si="312"/>
        <v>12</v>
      </c>
      <c r="AC290" s="31">
        <f t="shared" si="314"/>
        <v>1817855.3957076957</v>
      </c>
      <c r="AD290" s="52">
        <f t="shared" si="315"/>
        <v>1610506.67439772</v>
      </c>
      <c r="AE290" s="52">
        <f t="shared" si="332"/>
        <v>178830.7213099756</v>
      </c>
      <c r="AF290" s="52">
        <f t="shared" si="333"/>
        <v>2227</v>
      </c>
      <c r="AG290" s="52">
        <f t="shared" si="334"/>
        <v>1507</v>
      </c>
      <c r="AH290" s="52">
        <f t="shared" si="335"/>
        <v>24784</v>
      </c>
      <c r="AJ290" s="32">
        <f t="shared" si="322"/>
        <v>2019</v>
      </c>
      <c r="AK290" s="32">
        <f t="shared" si="323"/>
        <v>12</v>
      </c>
      <c r="AL290" s="137">
        <f t="shared" si="324"/>
        <v>23661.324452169938</v>
      </c>
      <c r="AM290" s="137">
        <f t="shared" si="325"/>
        <v>21317.324452169938</v>
      </c>
      <c r="AN290" s="137">
        <f t="shared" si="326"/>
        <v>2261</v>
      </c>
      <c r="AO290" s="137">
        <f t="shared" si="327"/>
        <v>-18</v>
      </c>
      <c r="AP290" s="137">
        <f t="shared" si="328"/>
        <v>-3</v>
      </c>
      <c r="AQ290" s="137">
        <f t="shared" si="329"/>
        <v>104</v>
      </c>
      <c r="AR290" s="137">
        <f t="shared" si="330"/>
        <v>895.32762699114392</v>
      </c>
      <c r="AS290" s="93"/>
      <c r="AT290" s="93"/>
      <c r="AY290" s="65">
        <v>2019</v>
      </c>
      <c r="AZ290" s="65">
        <v>12</v>
      </c>
      <c r="BA290" s="68">
        <f t="shared" si="316"/>
        <v>1830538.67439772</v>
      </c>
      <c r="BQ290" s="65">
        <v>2019</v>
      </c>
      <c r="BR290" s="65" t="str">
        <f t="shared" si="331"/>
        <v>Dec</v>
      </c>
      <c r="BS290" s="68">
        <f t="shared" si="317"/>
        <v>1622657.67439772</v>
      </c>
      <c r="CI290" s="65">
        <v>2019</v>
      </c>
      <c r="CJ290" s="65">
        <v>12</v>
      </c>
      <c r="CK290" s="68">
        <f t="shared" si="318"/>
        <v>68151.622324704251</v>
      </c>
      <c r="DA290" s="65">
        <v>2019</v>
      </c>
      <c r="DB290" s="65">
        <v>12</v>
      </c>
      <c r="DC290" s="68">
        <f>[4]ssr!$I267</f>
        <v>0</v>
      </c>
    </row>
    <row r="291" spans="1:107" s="30" customFormat="1">
      <c r="A291" s="65">
        <f t="shared" si="319"/>
        <v>2020</v>
      </c>
      <c r="B291" s="65">
        <f t="shared" si="309"/>
        <v>1</v>
      </c>
      <c r="C291" s="27">
        <f t="shared" si="313"/>
        <v>1834061.80134222</v>
      </c>
      <c r="D291" s="80">
        <f>[6]Err!$D206</f>
        <v>1624425.80134222</v>
      </c>
      <c r="E291" s="80">
        <f>ROUND([7]Err!$D206,0)+500</f>
        <v>180732</v>
      </c>
      <c r="F291" s="53">
        <f>ROUND([8]Err!$D194,0)</f>
        <v>2232</v>
      </c>
      <c r="G291" s="53">
        <f>ROUND([9]Err!$D194,0)</f>
        <v>1521</v>
      </c>
      <c r="H291" s="53">
        <f>ROUND([10]Err!$D206,0)</f>
        <v>25151</v>
      </c>
      <c r="I291" s="155">
        <f t="shared" si="337"/>
        <v>68225.883656373248</v>
      </c>
      <c r="J291" s="29"/>
      <c r="K291" s="181">
        <f t="shared" si="338"/>
        <v>1.2999999999999999E-2</v>
      </c>
      <c r="L291" s="181">
        <f t="shared" si="339"/>
        <v>1.2999999999999999E-2</v>
      </c>
      <c r="M291" s="181">
        <f t="shared" si="340"/>
        <v>-8.0000000000000002E-3</v>
      </c>
      <c r="N291" s="181">
        <f t="shared" si="341"/>
        <v>-3.0000000000000001E-3</v>
      </c>
      <c r="O291" s="181">
        <f t="shared" si="342"/>
        <v>4.0000000000000001E-3</v>
      </c>
      <c r="P291" s="181">
        <f t="shared" si="343"/>
        <v>1.2999999999999999E-2</v>
      </c>
      <c r="R291" s="30">
        <f t="shared" si="320"/>
        <v>2020</v>
      </c>
      <c r="S291" s="30">
        <f t="shared" si="310"/>
        <v>1</v>
      </c>
      <c r="T291" s="31">
        <f t="shared" si="311"/>
        <v>14275.136102111133</v>
      </c>
      <c r="U291" s="31">
        <f>[5]Forecast!C268</f>
        <v>12206</v>
      </c>
      <c r="V291" s="31">
        <f>[5]Forecast!D268</f>
        <v>1729.1361021111329</v>
      </c>
      <c r="W291" s="31">
        <f>[5]Forecast!E268</f>
        <v>6</v>
      </c>
      <c r="X291" s="31">
        <f>[5]Forecast!F268</f>
        <v>15</v>
      </c>
      <c r="Y291" s="31">
        <f>[5]Forecast!G268</f>
        <v>319</v>
      </c>
      <c r="AA291" s="32">
        <f t="shared" si="321"/>
        <v>2020</v>
      </c>
      <c r="AB291" s="33">
        <f t="shared" si="312"/>
        <v>1</v>
      </c>
      <c r="AC291" s="31">
        <f t="shared" si="314"/>
        <v>1819786.665240109</v>
      </c>
      <c r="AD291" s="52">
        <f t="shared" si="315"/>
        <v>1612219.80134222</v>
      </c>
      <c r="AE291" s="52">
        <f t="shared" si="332"/>
        <v>179002.86389788886</v>
      </c>
      <c r="AF291" s="52">
        <f t="shared" si="333"/>
        <v>2226</v>
      </c>
      <c r="AG291" s="52">
        <f t="shared" si="334"/>
        <v>1506</v>
      </c>
      <c r="AH291" s="52">
        <f t="shared" si="335"/>
        <v>24832</v>
      </c>
      <c r="AJ291" s="32">
        <f t="shared" si="322"/>
        <v>2020</v>
      </c>
      <c r="AK291" s="32">
        <f t="shared" si="323"/>
        <v>1</v>
      </c>
      <c r="AL291" s="137">
        <f t="shared" si="324"/>
        <v>23645.067173670046</v>
      </c>
      <c r="AM291" s="137">
        <f t="shared" si="325"/>
        <v>21303.067173670046</v>
      </c>
      <c r="AN291" s="137">
        <f t="shared" si="326"/>
        <v>2259</v>
      </c>
      <c r="AO291" s="137">
        <f t="shared" si="327"/>
        <v>-17</v>
      </c>
      <c r="AP291" s="137">
        <f t="shared" si="328"/>
        <v>-4</v>
      </c>
      <c r="AQ291" s="137">
        <f t="shared" si="329"/>
        <v>104</v>
      </c>
      <c r="AR291" s="137">
        <f t="shared" si="330"/>
        <v>894.72882129414938</v>
      </c>
      <c r="AS291" s="93"/>
      <c r="AT291" s="93"/>
      <c r="AY291" s="65">
        <v>2020</v>
      </c>
      <c r="AZ291" s="65">
        <v>1</v>
      </c>
      <c r="BA291" s="68">
        <f t="shared" si="316"/>
        <v>1832540.80134222</v>
      </c>
      <c r="BQ291" s="65">
        <v>2020</v>
      </c>
      <c r="BR291" s="65" t="str">
        <f t="shared" si="331"/>
        <v>Jan</v>
      </c>
      <c r="BS291" s="68">
        <f t="shared" si="317"/>
        <v>1624425.80134222</v>
      </c>
      <c r="CI291" s="65">
        <v>2020</v>
      </c>
      <c r="CJ291" s="65">
        <v>1</v>
      </c>
      <c r="CK291" s="68">
        <f t="shared" si="318"/>
        <v>68225.883656373248</v>
      </c>
      <c r="DA291" s="65">
        <v>2020</v>
      </c>
      <c r="DB291" s="65">
        <v>1</v>
      </c>
      <c r="DC291" s="68">
        <f>[4]ssr!$I268</f>
        <v>0</v>
      </c>
    </row>
    <row r="292" spans="1:107" s="30" customFormat="1">
      <c r="A292" s="65">
        <f t="shared" si="319"/>
        <v>2020</v>
      </c>
      <c r="B292" s="65">
        <f t="shared" si="309"/>
        <v>2</v>
      </c>
      <c r="C292" s="27">
        <f t="shared" si="313"/>
        <v>1836023.9282863699</v>
      </c>
      <c r="D292" s="80">
        <f>[6]Err!$D207</f>
        <v>1626193.9282863699</v>
      </c>
      <c r="E292" s="80">
        <f>ROUND([7]Err!$D207,0)+500</f>
        <v>180919</v>
      </c>
      <c r="F292" s="53">
        <f>ROUND([8]Err!$D195,0)</f>
        <v>2230</v>
      </c>
      <c r="G292" s="53">
        <f>ROUND([9]Err!$D195,0)</f>
        <v>1521</v>
      </c>
      <c r="H292" s="53">
        <f>ROUND([10]Err!$D207,0)</f>
        <v>25160</v>
      </c>
      <c r="I292" s="155">
        <f t="shared" si="337"/>
        <v>68300.144988027547</v>
      </c>
      <c r="J292" s="29"/>
      <c r="K292" s="181">
        <f t="shared" si="338"/>
        <v>1.2999999999999999E-2</v>
      </c>
      <c r="L292" s="181">
        <f t="shared" si="339"/>
        <v>1.2999999999999999E-2</v>
      </c>
      <c r="M292" s="181">
        <f t="shared" si="340"/>
        <v>-8.0000000000000002E-3</v>
      </c>
      <c r="N292" s="181">
        <f t="shared" si="341"/>
        <v>-2E-3</v>
      </c>
      <c r="O292" s="181">
        <f t="shared" si="342"/>
        <v>4.0000000000000001E-3</v>
      </c>
      <c r="P292" s="181">
        <f t="shared" si="343"/>
        <v>1.2999999999999999E-2</v>
      </c>
      <c r="R292" s="30">
        <f t="shared" si="320"/>
        <v>2020</v>
      </c>
      <c r="S292" s="30">
        <f t="shared" si="310"/>
        <v>2</v>
      </c>
      <c r="T292" s="31">
        <f t="shared" si="311"/>
        <v>14301.144301769666</v>
      </c>
      <c r="U292" s="31">
        <f>[5]Forecast!C269</f>
        <v>12234</v>
      </c>
      <c r="V292" s="31">
        <f>[5]Forecast!D269</f>
        <v>1727.1443017696656</v>
      </c>
      <c r="W292" s="31">
        <f>[5]Forecast!E269</f>
        <v>6</v>
      </c>
      <c r="X292" s="31">
        <f>[5]Forecast!F269</f>
        <v>15</v>
      </c>
      <c r="Y292" s="31">
        <f>[5]Forecast!G269</f>
        <v>319</v>
      </c>
      <c r="AA292" s="32">
        <f t="shared" si="321"/>
        <v>2020</v>
      </c>
      <c r="AB292" s="33">
        <f t="shared" si="312"/>
        <v>2</v>
      </c>
      <c r="AC292" s="31">
        <f t="shared" si="314"/>
        <v>1821722.7839846001</v>
      </c>
      <c r="AD292" s="52">
        <f t="shared" si="315"/>
        <v>1613959.9282863699</v>
      </c>
      <c r="AE292" s="52">
        <f t="shared" si="332"/>
        <v>179191.85569823033</v>
      </c>
      <c r="AF292" s="52">
        <f t="shared" si="333"/>
        <v>2224</v>
      </c>
      <c r="AG292" s="52">
        <f t="shared" si="334"/>
        <v>1506</v>
      </c>
      <c r="AH292" s="52">
        <f t="shared" si="335"/>
        <v>24841</v>
      </c>
      <c r="AJ292" s="32">
        <f t="shared" si="322"/>
        <v>2020</v>
      </c>
      <c r="AK292" s="32">
        <f t="shared" si="323"/>
        <v>2</v>
      </c>
      <c r="AL292" s="137">
        <f t="shared" si="324"/>
        <v>23626.809883489972</v>
      </c>
      <c r="AM292" s="137">
        <f t="shared" si="325"/>
        <v>21288.809883489972</v>
      </c>
      <c r="AN292" s="137">
        <f t="shared" si="326"/>
        <v>2257</v>
      </c>
      <c r="AO292" s="137">
        <f t="shared" si="327"/>
        <v>-18</v>
      </c>
      <c r="AP292" s="137">
        <f t="shared" si="328"/>
        <v>-3</v>
      </c>
      <c r="AQ292" s="137">
        <f t="shared" si="329"/>
        <v>102</v>
      </c>
      <c r="AR292" s="137">
        <f t="shared" si="330"/>
        <v>894.13001510658069</v>
      </c>
      <c r="AS292" s="93"/>
      <c r="AT292" s="93"/>
      <c r="AY292" s="65">
        <v>2020</v>
      </c>
      <c r="AZ292" s="65">
        <v>2</v>
      </c>
      <c r="BA292" s="68">
        <f t="shared" si="316"/>
        <v>1834502.9282863699</v>
      </c>
      <c r="BQ292" s="65">
        <v>2020</v>
      </c>
      <c r="BR292" s="65" t="str">
        <f t="shared" si="331"/>
        <v>Feb</v>
      </c>
      <c r="BS292" s="68">
        <f t="shared" si="317"/>
        <v>1626193.9282863699</v>
      </c>
      <c r="CI292" s="65">
        <v>2020</v>
      </c>
      <c r="CJ292" s="65">
        <v>2</v>
      </c>
      <c r="CK292" s="68">
        <f t="shared" si="318"/>
        <v>68300.144988027547</v>
      </c>
      <c r="DA292" s="65">
        <v>2020</v>
      </c>
      <c r="DB292" s="65">
        <v>2</v>
      </c>
      <c r="DC292" s="68">
        <f>[4]ssr!$I269</f>
        <v>0</v>
      </c>
    </row>
    <row r="293" spans="1:107" s="30" customFormat="1">
      <c r="A293" s="65">
        <f t="shared" si="319"/>
        <v>2020</v>
      </c>
      <c r="B293" s="65">
        <f t="shared" si="309"/>
        <v>3</v>
      </c>
      <c r="C293" s="27">
        <f t="shared" si="313"/>
        <v>1837974.05523018</v>
      </c>
      <c r="D293" s="80">
        <f>[6]Err!$D208</f>
        <v>1627962.05523018</v>
      </c>
      <c r="E293" s="80">
        <f>ROUND([7]Err!$D208,0)+500</f>
        <v>181106</v>
      </c>
      <c r="F293" s="53">
        <f>ROUND([8]Err!$D196,0)</f>
        <v>2229</v>
      </c>
      <c r="G293" s="53">
        <f>ROUND([9]Err!$D196,0)</f>
        <v>1521</v>
      </c>
      <c r="H293" s="53">
        <f>ROUND([10]Err!$D208,0)</f>
        <v>25156</v>
      </c>
      <c r="I293" s="155">
        <f t="shared" si="337"/>
        <v>68374.406319667571</v>
      </c>
      <c r="J293" s="29"/>
      <c r="K293" s="181">
        <f t="shared" si="338"/>
        <v>1.2999999999999999E-2</v>
      </c>
      <c r="L293" s="181">
        <f t="shared" si="339"/>
        <v>1.2999999999999999E-2</v>
      </c>
      <c r="M293" s="181">
        <f t="shared" si="340"/>
        <v>-8.0000000000000002E-3</v>
      </c>
      <c r="N293" s="181">
        <f t="shared" si="341"/>
        <v>-2E-3</v>
      </c>
      <c r="O293" s="181">
        <f t="shared" si="342"/>
        <v>4.0000000000000001E-3</v>
      </c>
      <c r="P293" s="181">
        <f t="shared" si="343"/>
        <v>1.2999999999999999E-2</v>
      </c>
      <c r="R293" s="30">
        <f t="shared" si="320"/>
        <v>2020</v>
      </c>
      <c r="S293" s="30">
        <f t="shared" si="310"/>
        <v>3</v>
      </c>
      <c r="T293" s="31">
        <f t="shared" si="311"/>
        <v>14339.183286316762</v>
      </c>
      <c r="U293" s="31">
        <f>[5]Forecast!C270</f>
        <v>12269</v>
      </c>
      <c r="V293" s="31">
        <f>[5]Forecast!D270</f>
        <v>1730.1832863167613</v>
      </c>
      <c r="W293" s="31">
        <f>[5]Forecast!E270</f>
        <v>6</v>
      </c>
      <c r="X293" s="31">
        <f>[5]Forecast!F270</f>
        <v>15</v>
      </c>
      <c r="Y293" s="31">
        <f>[5]Forecast!G270</f>
        <v>319</v>
      </c>
      <c r="AA293" s="32">
        <f t="shared" si="321"/>
        <v>2020</v>
      </c>
      <c r="AB293" s="33">
        <f t="shared" si="312"/>
        <v>3</v>
      </c>
      <c r="AC293" s="31">
        <f t="shared" si="314"/>
        <v>1823634.8719438633</v>
      </c>
      <c r="AD293" s="52">
        <f t="shared" si="315"/>
        <v>1615693.05523018</v>
      </c>
      <c r="AE293" s="52">
        <f t="shared" si="332"/>
        <v>179375.81671368325</v>
      </c>
      <c r="AF293" s="52">
        <f t="shared" si="333"/>
        <v>2223</v>
      </c>
      <c r="AG293" s="52">
        <f t="shared" si="334"/>
        <v>1506</v>
      </c>
      <c r="AH293" s="52">
        <f t="shared" si="335"/>
        <v>24837</v>
      </c>
      <c r="AJ293" s="32">
        <f t="shared" si="322"/>
        <v>2020</v>
      </c>
      <c r="AK293" s="32">
        <f t="shared" si="323"/>
        <v>3</v>
      </c>
      <c r="AL293" s="137">
        <f t="shared" si="324"/>
        <v>23610.552583819954</v>
      </c>
      <c r="AM293" s="137">
        <f t="shared" si="325"/>
        <v>21274.552583819954</v>
      </c>
      <c r="AN293" s="137">
        <f t="shared" si="326"/>
        <v>2255</v>
      </c>
      <c r="AO293" s="137">
        <f t="shared" si="327"/>
        <v>-17</v>
      </c>
      <c r="AP293" s="137">
        <f t="shared" si="328"/>
        <v>-3</v>
      </c>
      <c r="AQ293" s="137">
        <f t="shared" si="329"/>
        <v>101</v>
      </c>
      <c r="AR293" s="137">
        <f t="shared" si="330"/>
        <v>893.53120852044958</v>
      </c>
      <c r="AS293" s="93"/>
      <c r="AT293" s="93"/>
      <c r="AY293" s="65">
        <v>2020</v>
      </c>
      <c r="AZ293" s="65">
        <v>3</v>
      </c>
      <c r="BA293" s="68">
        <f t="shared" si="316"/>
        <v>1836453.05523018</v>
      </c>
      <c r="BQ293" s="65">
        <v>2020</v>
      </c>
      <c r="BR293" s="65" t="str">
        <f t="shared" si="331"/>
        <v>Mar</v>
      </c>
      <c r="BS293" s="68">
        <f t="shared" si="317"/>
        <v>1627962.05523018</v>
      </c>
      <c r="CI293" s="65">
        <v>2020</v>
      </c>
      <c r="CJ293" s="65">
        <v>3</v>
      </c>
      <c r="CK293" s="68">
        <f t="shared" si="318"/>
        <v>68374.406319667571</v>
      </c>
      <c r="DA293" s="65">
        <v>2020</v>
      </c>
      <c r="DB293" s="65">
        <v>3</v>
      </c>
      <c r="DC293" s="68">
        <f>[4]ssr!$I270</f>
        <v>0</v>
      </c>
    </row>
    <row r="294" spans="1:107" s="30" customFormat="1">
      <c r="A294" s="65">
        <f t="shared" si="319"/>
        <v>2020</v>
      </c>
      <c r="B294" s="65">
        <f t="shared" si="309"/>
        <v>4</v>
      </c>
      <c r="C294" s="27">
        <f t="shared" si="313"/>
        <v>1839892.18217368</v>
      </c>
      <c r="D294" s="80">
        <f>[6]Err!$D209</f>
        <v>1629730.18217368</v>
      </c>
      <c r="E294" s="80">
        <f>ROUND([7]Err!$D209,0)+500</f>
        <v>181293</v>
      </c>
      <c r="F294" s="53">
        <f>ROUND([8]Err!$D197,0)</f>
        <v>2227</v>
      </c>
      <c r="G294" s="53">
        <f>ROUND([9]Err!$D197,0)</f>
        <v>1521</v>
      </c>
      <c r="H294" s="53">
        <f>ROUND([10]Err!$D209,0)</f>
        <v>25121</v>
      </c>
      <c r="I294" s="155">
        <f t="shared" si="337"/>
        <v>68448.667651294571</v>
      </c>
      <c r="J294" s="29"/>
      <c r="K294" s="181">
        <f t="shared" si="338"/>
        <v>1.2999999999999999E-2</v>
      </c>
      <c r="L294" s="181">
        <f t="shared" si="339"/>
        <v>1.2999999999999999E-2</v>
      </c>
      <c r="M294" s="181">
        <f t="shared" si="340"/>
        <v>-8.0000000000000002E-3</v>
      </c>
      <c r="N294" s="181">
        <f t="shared" si="341"/>
        <v>-2E-3</v>
      </c>
      <c r="O294" s="181">
        <f t="shared" si="342"/>
        <v>4.0000000000000001E-3</v>
      </c>
      <c r="P294" s="181">
        <f t="shared" si="343"/>
        <v>1.2999999999999999E-2</v>
      </c>
      <c r="R294" s="30">
        <f t="shared" si="320"/>
        <v>2020</v>
      </c>
      <c r="S294" s="30">
        <f t="shared" si="310"/>
        <v>4</v>
      </c>
      <c r="T294" s="31">
        <f t="shared" si="311"/>
        <v>14251.630306610674</v>
      </c>
      <c r="U294" s="31">
        <f>[5]Forecast!C271</f>
        <v>12181</v>
      </c>
      <c r="V294" s="31">
        <f>[5]Forecast!D271</f>
        <v>1730.6303066106736</v>
      </c>
      <c r="W294" s="31">
        <f>[5]Forecast!E271</f>
        <v>6</v>
      </c>
      <c r="X294" s="31">
        <f>[5]Forecast!F271</f>
        <v>15</v>
      </c>
      <c r="Y294" s="31">
        <f>[5]Forecast!G271</f>
        <v>319</v>
      </c>
      <c r="AA294" s="32">
        <f t="shared" si="321"/>
        <v>2020</v>
      </c>
      <c r="AB294" s="33">
        <f t="shared" si="312"/>
        <v>4</v>
      </c>
      <c r="AC294" s="31">
        <f t="shared" si="314"/>
        <v>1825640.5518670694</v>
      </c>
      <c r="AD294" s="52">
        <f t="shared" si="315"/>
        <v>1617549.18217368</v>
      </c>
      <c r="AE294" s="52">
        <f t="shared" si="332"/>
        <v>179562.36969338934</v>
      </c>
      <c r="AF294" s="52">
        <f t="shared" si="333"/>
        <v>2221</v>
      </c>
      <c r="AG294" s="52">
        <f t="shared" si="334"/>
        <v>1506</v>
      </c>
      <c r="AH294" s="52">
        <f t="shared" si="335"/>
        <v>24802</v>
      </c>
      <c r="AJ294" s="32">
        <f t="shared" si="322"/>
        <v>2020</v>
      </c>
      <c r="AK294" s="32">
        <f t="shared" si="323"/>
        <v>4</v>
      </c>
      <c r="AL294" s="137">
        <f t="shared" si="324"/>
        <v>23592.295276770135</v>
      </c>
      <c r="AM294" s="137">
        <f t="shared" si="325"/>
        <v>21260.295276770135</v>
      </c>
      <c r="AN294" s="137">
        <f t="shared" si="326"/>
        <v>2253</v>
      </c>
      <c r="AO294" s="137">
        <f t="shared" si="327"/>
        <v>-18</v>
      </c>
      <c r="AP294" s="137">
        <f t="shared" si="328"/>
        <v>-3</v>
      </c>
      <c r="AQ294" s="137">
        <f t="shared" si="329"/>
        <v>100</v>
      </c>
      <c r="AR294" s="137">
        <f t="shared" si="330"/>
        <v>892.93240162434813</v>
      </c>
      <c r="AS294" s="93"/>
      <c r="AT294" s="93"/>
      <c r="AY294" s="65">
        <v>2020</v>
      </c>
      <c r="AZ294" s="65">
        <v>4</v>
      </c>
      <c r="BA294" s="68">
        <f t="shared" si="316"/>
        <v>1838371.18217368</v>
      </c>
      <c r="BQ294" s="65">
        <v>2020</v>
      </c>
      <c r="BR294" s="65" t="str">
        <f t="shared" si="331"/>
        <v>Apr</v>
      </c>
      <c r="BS294" s="68">
        <f t="shared" si="317"/>
        <v>1629730.18217368</v>
      </c>
      <c r="CI294" s="65">
        <v>2020</v>
      </c>
      <c r="CJ294" s="65">
        <v>4</v>
      </c>
      <c r="CK294" s="68">
        <f t="shared" si="318"/>
        <v>68448.667651294571</v>
      </c>
      <c r="DA294" s="65">
        <v>2020</v>
      </c>
      <c r="DB294" s="65">
        <v>4</v>
      </c>
      <c r="DC294" s="68">
        <f>[4]ssr!$I271</f>
        <v>0</v>
      </c>
    </row>
    <row r="295" spans="1:107" s="30" customFormat="1">
      <c r="A295" s="65">
        <f t="shared" si="319"/>
        <v>2020</v>
      </c>
      <c r="B295" s="65">
        <f t="shared" si="309"/>
        <v>5</v>
      </c>
      <c r="C295" s="27">
        <f t="shared" si="313"/>
        <v>1841885.30911691</v>
      </c>
      <c r="D295" s="80">
        <f>[6]Err!$D210</f>
        <v>1631498.30911691</v>
      </c>
      <c r="E295" s="80">
        <f>ROUND([7]Err!$D210,0)+500</f>
        <v>181480</v>
      </c>
      <c r="F295" s="53">
        <f>ROUND([8]Err!$D198,0)</f>
        <v>2226</v>
      </c>
      <c r="G295" s="53">
        <f>ROUND([9]Err!$D198,0)</f>
        <v>1520</v>
      </c>
      <c r="H295" s="53">
        <f>ROUND([10]Err!$D210,0)</f>
        <v>25161</v>
      </c>
      <c r="I295" s="155">
        <f t="shared" si="337"/>
        <v>68522.92898291022</v>
      </c>
      <c r="J295" s="29"/>
      <c r="K295" s="181">
        <f t="shared" si="338"/>
        <v>1.2999999999999999E-2</v>
      </c>
      <c r="L295" s="181">
        <f t="shared" si="339"/>
        <v>1.2999999999999999E-2</v>
      </c>
      <c r="M295" s="181">
        <f t="shared" si="340"/>
        <v>-8.0000000000000002E-3</v>
      </c>
      <c r="N295" s="181">
        <f t="shared" si="341"/>
        <v>-3.0000000000000001E-3</v>
      </c>
      <c r="O295" s="181">
        <f t="shared" si="342"/>
        <v>4.0000000000000001E-3</v>
      </c>
      <c r="P295" s="181">
        <f t="shared" si="343"/>
        <v>1.2999999999999999E-2</v>
      </c>
      <c r="R295" s="30">
        <f t="shared" si="320"/>
        <v>2020</v>
      </c>
      <c r="S295" s="30">
        <f t="shared" si="310"/>
        <v>5</v>
      </c>
      <c r="T295" s="31">
        <f t="shared" si="311"/>
        <v>14194.043541796684</v>
      </c>
      <c r="U295" s="31">
        <f>[5]Forecast!C272</f>
        <v>12124</v>
      </c>
      <c r="V295" s="31">
        <f>[5]Forecast!D272</f>
        <v>1730.0435417966833</v>
      </c>
      <c r="W295" s="31">
        <f>[5]Forecast!E272</f>
        <v>6</v>
      </c>
      <c r="X295" s="31">
        <f>[5]Forecast!F272</f>
        <v>15</v>
      </c>
      <c r="Y295" s="31">
        <f>[5]Forecast!G272</f>
        <v>319</v>
      </c>
      <c r="AA295" s="32">
        <f t="shared" si="321"/>
        <v>2020</v>
      </c>
      <c r="AB295" s="33">
        <f t="shared" si="312"/>
        <v>5</v>
      </c>
      <c r="AC295" s="31">
        <f t="shared" si="314"/>
        <v>1827691.2655751132</v>
      </c>
      <c r="AD295" s="52">
        <f t="shared" si="315"/>
        <v>1619374.30911691</v>
      </c>
      <c r="AE295" s="52">
        <f t="shared" si="332"/>
        <v>179749.95645820332</v>
      </c>
      <c r="AF295" s="52">
        <f t="shared" si="333"/>
        <v>2220</v>
      </c>
      <c r="AG295" s="52">
        <f t="shared" si="334"/>
        <v>1505</v>
      </c>
      <c r="AH295" s="52">
        <f t="shared" si="335"/>
        <v>24842</v>
      </c>
      <c r="AJ295" s="32">
        <f t="shared" si="322"/>
        <v>2020</v>
      </c>
      <c r="AK295" s="32">
        <f t="shared" si="323"/>
        <v>5</v>
      </c>
      <c r="AL295" s="137">
        <f t="shared" si="324"/>
        <v>23574.037964239949</v>
      </c>
      <c r="AM295" s="137">
        <f t="shared" si="325"/>
        <v>21246.037964239949</v>
      </c>
      <c r="AN295" s="137">
        <f t="shared" si="326"/>
        <v>2250</v>
      </c>
      <c r="AO295" s="137">
        <f t="shared" si="327"/>
        <v>-17</v>
      </c>
      <c r="AP295" s="137">
        <f t="shared" si="328"/>
        <v>-4</v>
      </c>
      <c r="AQ295" s="137">
        <f t="shared" si="329"/>
        <v>99</v>
      </c>
      <c r="AR295" s="137">
        <f t="shared" si="330"/>
        <v>892.33359449807904</v>
      </c>
      <c r="AS295" s="93"/>
      <c r="AT295" s="93"/>
      <c r="AY295" s="65">
        <v>2020</v>
      </c>
      <c r="AZ295" s="65">
        <v>5</v>
      </c>
      <c r="BA295" s="68">
        <f t="shared" si="316"/>
        <v>1840365.30911691</v>
      </c>
      <c r="BQ295" s="65">
        <v>2020</v>
      </c>
      <c r="BR295" s="65" t="str">
        <f t="shared" si="331"/>
        <v>May</v>
      </c>
      <c r="BS295" s="68">
        <f t="shared" si="317"/>
        <v>1631498.30911691</v>
      </c>
      <c r="CI295" s="65">
        <v>2020</v>
      </c>
      <c r="CJ295" s="65">
        <v>5</v>
      </c>
      <c r="CK295" s="68">
        <f t="shared" si="318"/>
        <v>68522.92898291022</v>
      </c>
      <c r="DA295" s="65">
        <v>2020</v>
      </c>
      <c r="DB295" s="65">
        <v>5</v>
      </c>
      <c r="DC295" s="68">
        <f>[4]ssr!$I272</f>
        <v>0</v>
      </c>
    </row>
    <row r="296" spans="1:107" s="30" customFormat="1">
      <c r="A296" s="65">
        <f t="shared" si="319"/>
        <v>2020</v>
      </c>
      <c r="B296" s="65">
        <f t="shared" si="309"/>
        <v>6</v>
      </c>
      <c r="C296" s="27">
        <f t="shared" si="313"/>
        <v>1843794.4360599299</v>
      </c>
      <c r="D296" s="80">
        <f>[6]Err!$D211</f>
        <v>1633266.4360599299</v>
      </c>
      <c r="E296" s="80">
        <f>ROUND([7]Err!$D211,0)+500</f>
        <v>181667</v>
      </c>
      <c r="F296" s="53">
        <f>ROUND([8]Err!$D199,0)</f>
        <v>2225</v>
      </c>
      <c r="G296" s="53">
        <f>ROUND([9]Err!$D199,0)</f>
        <v>1520</v>
      </c>
      <c r="H296" s="53">
        <f>ROUND([10]Err!$D211,0)</f>
        <v>25116</v>
      </c>
      <c r="I296" s="155">
        <f t="shared" si="337"/>
        <v>68597.190314517065</v>
      </c>
      <c r="J296" s="29"/>
      <c r="K296" s="181">
        <f t="shared" si="338"/>
        <v>1.2999999999999999E-2</v>
      </c>
      <c r="L296" s="181">
        <f t="shared" si="339"/>
        <v>1.2999999999999999E-2</v>
      </c>
      <c r="M296" s="181">
        <f t="shared" si="340"/>
        <v>-8.0000000000000002E-3</v>
      </c>
      <c r="N296" s="181">
        <f t="shared" si="341"/>
        <v>-2E-3</v>
      </c>
      <c r="O296" s="181">
        <f t="shared" si="342"/>
        <v>4.0000000000000001E-3</v>
      </c>
      <c r="P296" s="181">
        <f t="shared" si="343"/>
        <v>1.2999999999999999E-2</v>
      </c>
      <c r="R296" s="30">
        <f t="shared" si="320"/>
        <v>2020</v>
      </c>
      <c r="S296" s="30">
        <f t="shared" si="310"/>
        <v>6</v>
      </c>
      <c r="T296" s="31">
        <f t="shared" si="311"/>
        <v>14168.156536434868</v>
      </c>
      <c r="U296" s="31">
        <f>[5]Forecast!C273</f>
        <v>12100</v>
      </c>
      <c r="V296" s="31">
        <f>[5]Forecast!D273</f>
        <v>1728.1565364348689</v>
      </c>
      <c r="W296" s="31">
        <f>[5]Forecast!E273</f>
        <v>6</v>
      </c>
      <c r="X296" s="31">
        <f>[5]Forecast!F273</f>
        <v>15</v>
      </c>
      <c r="Y296" s="31">
        <f>[5]Forecast!G273</f>
        <v>319</v>
      </c>
      <c r="AA296" s="32">
        <f t="shared" si="321"/>
        <v>2020</v>
      </c>
      <c r="AB296" s="33">
        <f t="shared" si="312"/>
        <v>6</v>
      </c>
      <c r="AC296" s="31">
        <f t="shared" si="314"/>
        <v>1829626.2795234951</v>
      </c>
      <c r="AD296" s="52">
        <f t="shared" si="315"/>
        <v>1621166.4360599299</v>
      </c>
      <c r="AE296" s="52">
        <f t="shared" si="332"/>
        <v>179938.84346356514</v>
      </c>
      <c r="AF296" s="52">
        <f t="shared" si="333"/>
        <v>2219</v>
      </c>
      <c r="AG296" s="52">
        <f t="shared" si="334"/>
        <v>1505</v>
      </c>
      <c r="AH296" s="52">
        <f t="shared" si="335"/>
        <v>24797</v>
      </c>
      <c r="AJ296" s="32">
        <f t="shared" si="322"/>
        <v>2020</v>
      </c>
      <c r="AK296" s="32">
        <f t="shared" si="323"/>
        <v>6</v>
      </c>
      <c r="AL296" s="137">
        <f t="shared" si="324"/>
        <v>23558.780647819862</v>
      </c>
      <c r="AM296" s="137">
        <f t="shared" si="325"/>
        <v>21231.780647819862</v>
      </c>
      <c r="AN296" s="137">
        <f t="shared" si="326"/>
        <v>2249</v>
      </c>
      <c r="AO296" s="137">
        <f t="shared" si="327"/>
        <v>-17</v>
      </c>
      <c r="AP296" s="137">
        <f t="shared" si="328"/>
        <v>-3</v>
      </c>
      <c r="AQ296" s="137">
        <f t="shared" si="329"/>
        <v>98</v>
      </c>
      <c r="AR296" s="137">
        <f t="shared" si="330"/>
        <v>891.73478720843559</v>
      </c>
      <c r="AS296" s="93"/>
      <c r="AT296" s="93"/>
      <c r="AY296" s="65">
        <v>2020</v>
      </c>
      <c r="AZ296" s="65">
        <v>6</v>
      </c>
      <c r="BA296" s="68">
        <f t="shared" si="316"/>
        <v>1842274.4360599299</v>
      </c>
      <c r="BQ296" s="65">
        <v>2020</v>
      </c>
      <c r="BR296" s="65" t="str">
        <f t="shared" si="331"/>
        <v>Jun</v>
      </c>
      <c r="BS296" s="68">
        <f t="shared" si="317"/>
        <v>1633266.4360599299</v>
      </c>
      <c r="CI296" s="65">
        <v>2020</v>
      </c>
      <c r="CJ296" s="65">
        <v>6</v>
      </c>
      <c r="CK296" s="68">
        <f t="shared" si="318"/>
        <v>68597.190314517065</v>
      </c>
      <c r="DA296" s="65">
        <v>2020</v>
      </c>
      <c r="DB296" s="65">
        <v>6</v>
      </c>
      <c r="DC296" s="68">
        <f>[4]ssr!$I273</f>
        <v>0</v>
      </c>
    </row>
    <row r="297" spans="1:107" s="30" customFormat="1">
      <c r="A297" s="65">
        <f t="shared" si="319"/>
        <v>2020</v>
      </c>
      <c r="B297" s="65">
        <f t="shared" si="309"/>
        <v>7</v>
      </c>
      <c r="C297" s="27">
        <f t="shared" si="313"/>
        <v>1845725.5630027801</v>
      </c>
      <c r="D297" s="80">
        <f>[6]Err!$D212</f>
        <v>1635034.5630027801</v>
      </c>
      <c r="E297" s="80">
        <f>ROUND([7]Err!$D212,0)+500</f>
        <v>181853</v>
      </c>
      <c r="F297" s="53">
        <f>ROUND([8]Err!$D200,0)</f>
        <v>2223</v>
      </c>
      <c r="G297" s="53">
        <f>ROUND([9]Err!$D200,0)</f>
        <v>1520</v>
      </c>
      <c r="H297" s="53">
        <f>ROUND([10]Err!$D212,0)</f>
        <v>25095</v>
      </c>
      <c r="I297" s="155">
        <f t="shared" si="337"/>
        <v>68671.451646116766</v>
      </c>
      <c r="J297" s="29"/>
      <c r="K297" s="181">
        <f t="shared" si="338"/>
        <v>1.2999999999999999E-2</v>
      </c>
      <c r="L297" s="181">
        <f t="shared" si="339"/>
        <v>1.2999999999999999E-2</v>
      </c>
      <c r="M297" s="181">
        <f t="shared" si="340"/>
        <v>-8.0000000000000002E-3</v>
      </c>
      <c r="N297" s="181">
        <f t="shared" si="341"/>
        <v>-2E-3</v>
      </c>
      <c r="O297" s="181">
        <f t="shared" si="342"/>
        <v>4.0000000000000001E-3</v>
      </c>
      <c r="P297" s="181">
        <f t="shared" si="343"/>
        <v>1.2999999999999999E-2</v>
      </c>
      <c r="R297" s="30">
        <f t="shared" si="320"/>
        <v>2020</v>
      </c>
      <c r="S297" s="30">
        <f t="shared" si="310"/>
        <v>7</v>
      </c>
      <c r="T297" s="31">
        <f t="shared" si="311"/>
        <v>14131.541731094869</v>
      </c>
      <c r="U297" s="31">
        <f>[5]Forecast!C274</f>
        <v>12065</v>
      </c>
      <c r="V297" s="31">
        <f>[5]Forecast!D274</f>
        <v>1726.5417310948685</v>
      </c>
      <c r="W297" s="31">
        <f>[5]Forecast!E274</f>
        <v>6</v>
      </c>
      <c r="X297" s="31">
        <f>[5]Forecast!F274</f>
        <v>15</v>
      </c>
      <c r="Y297" s="31">
        <f>[5]Forecast!G274</f>
        <v>319</v>
      </c>
      <c r="AA297" s="32">
        <f t="shared" si="321"/>
        <v>2020</v>
      </c>
      <c r="AB297" s="33">
        <f t="shared" si="312"/>
        <v>7</v>
      </c>
      <c r="AC297" s="31">
        <f t="shared" si="314"/>
        <v>1831594.0212716851</v>
      </c>
      <c r="AD297" s="52">
        <f t="shared" si="315"/>
        <v>1622969.5630027801</v>
      </c>
      <c r="AE297" s="52">
        <f t="shared" si="332"/>
        <v>180126.45826890515</v>
      </c>
      <c r="AF297" s="52">
        <f t="shared" si="333"/>
        <v>2217</v>
      </c>
      <c r="AG297" s="52">
        <f t="shared" si="334"/>
        <v>1505</v>
      </c>
      <c r="AH297" s="52">
        <f t="shared" si="335"/>
        <v>24776</v>
      </c>
      <c r="AJ297" s="32">
        <f t="shared" si="322"/>
        <v>2020</v>
      </c>
      <c r="AK297" s="32">
        <f t="shared" si="323"/>
        <v>7</v>
      </c>
      <c r="AL297" s="137">
        <f t="shared" si="324"/>
        <v>23541.523328789975</v>
      </c>
      <c r="AM297" s="137">
        <f t="shared" si="325"/>
        <v>21217.523328789975</v>
      </c>
      <c r="AN297" s="137">
        <f t="shared" si="326"/>
        <v>2246</v>
      </c>
      <c r="AO297" s="137">
        <f t="shared" si="327"/>
        <v>-17</v>
      </c>
      <c r="AP297" s="137">
        <f t="shared" si="328"/>
        <v>-3</v>
      </c>
      <c r="AQ297" s="137">
        <f t="shared" si="329"/>
        <v>98</v>
      </c>
      <c r="AR297" s="137">
        <f t="shared" si="330"/>
        <v>891.13597980917257</v>
      </c>
      <c r="AS297" s="93"/>
      <c r="AT297" s="93"/>
      <c r="AY297" s="65">
        <v>2020</v>
      </c>
      <c r="AZ297" s="65">
        <v>7</v>
      </c>
      <c r="BA297" s="68">
        <f t="shared" si="316"/>
        <v>1844205.5630027801</v>
      </c>
      <c r="BQ297" s="65">
        <v>2020</v>
      </c>
      <c r="BR297" s="65" t="str">
        <f t="shared" si="331"/>
        <v>Jul</v>
      </c>
      <c r="BS297" s="68">
        <f t="shared" si="317"/>
        <v>1635034.5630027801</v>
      </c>
      <c r="CI297" s="65">
        <v>2020</v>
      </c>
      <c r="CJ297" s="65">
        <v>7</v>
      </c>
      <c r="CK297" s="68">
        <f t="shared" si="318"/>
        <v>68671.451646116766</v>
      </c>
      <c r="DA297" s="65">
        <v>2020</v>
      </c>
      <c r="DB297" s="65">
        <v>7</v>
      </c>
      <c r="DC297" s="68">
        <f>[4]ssr!$I274</f>
        <v>0</v>
      </c>
    </row>
    <row r="298" spans="1:107" s="30" customFormat="1">
      <c r="A298" s="65">
        <f t="shared" si="319"/>
        <v>2020</v>
      </c>
      <c r="B298" s="65">
        <f t="shared" si="309"/>
        <v>8</v>
      </c>
      <c r="C298" s="27">
        <f t="shared" si="313"/>
        <v>1847666.1840053899</v>
      </c>
      <c r="D298" s="80">
        <f>[6]Err!$D213</f>
        <v>1636731.1840053899</v>
      </c>
      <c r="E298" s="80">
        <f>ROUND([7]Err!$D213,0)+500</f>
        <v>182037</v>
      </c>
      <c r="F298" s="53">
        <f>ROUND([8]Err!$D201,0)</f>
        <v>2222</v>
      </c>
      <c r="G298" s="53">
        <f>ROUND([9]Err!$D201,0)</f>
        <v>1520</v>
      </c>
      <c r="H298" s="53">
        <f>ROUND([10]Err!$D213,0)</f>
        <v>25156</v>
      </c>
      <c r="I298" s="155">
        <f t="shared" si="337"/>
        <v>68742.709728226386</v>
      </c>
      <c r="J298" s="29"/>
      <c r="K298" s="181">
        <f t="shared" si="338"/>
        <v>1.2999999999999999E-2</v>
      </c>
      <c r="L298" s="181">
        <f t="shared" si="339"/>
        <v>1.2E-2</v>
      </c>
      <c r="M298" s="181">
        <f t="shared" si="340"/>
        <v>-8.0000000000000002E-3</v>
      </c>
      <c r="N298" s="181">
        <f t="shared" si="341"/>
        <v>-2E-3</v>
      </c>
      <c r="O298" s="181">
        <f t="shared" si="342"/>
        <v>4.0000000000000001E-3</v>
      </c>
      <c r="P298" s="181">
        <f t="shared" si="343"/>
        <v>1.2999999999999999E-2</v>
      </c>
      <c r="R298" s="30">
        <f t="shared" si="320"/>
        <v>2020</v>
      </c>
      <c r="S298" s="30">
        <f t="shared" si="310"/>
        <v>8</v>
      </c>
      <c r="T298" s="31">
        <f t="shared" si="311"/>
        <v>14113.58309674667</v>
      </c>
      <c r="U298" s="31">
        <f>[5]Forecast!C275</f>
        <v>12049</v>
      </c>
      <c r="V298" s="31">
        <f>[5]Forecast!D275</f>
        <v>1724.5830967466695</v>
      </c>
      <c r="W298" s="31">
        <f>[5]Forecast!E275</f>
        <v>6</v>
      </c>
      <c r="X298" s="31">
        <f>[5]Forecast!F275</f>
        <v>15</v>
      </c>
      <c r="Y298" s="31">
        <f>[5]Forecast!G275</f>
        <v>319</v>
      </c>
      <c r="AA298" s="32">
        <f t="shared" si="321"/>
        <v>2020</v>
      </c>
      <c r="AB298" s="33">
        <f t="shared" si="312"/>
        <v>8</v>
      </c>
      <c r="AC298" s="31">
        <f t="shared" si="314"/>
        <v>1833552.6009086433</v>
      </c>
      <c r="AD298" s="52">
        <f t="shared" si="315"/>
        <v>1624682.1840053899</v>
      </c>
      <c r="AE298" s="52">
        <f t="shared" si="332"/>
        <v>180312.41690325332</v>
      </c>
      <c r="AF298" s="52">
        <f t="shared" si="333"/>
        <v>2216</v>
      </c>
      <c r="AG298" s="52">
        <f t="shared" si="334"/>
        <v>1505</v>
      </c>
      <c r="AH298" s="52">
        <f t="shared" si="335"/>
        <v>24837</v>
      </c>
      <c r="AJ298" s="32">
        <f t="shared" si="322"/>
        <v>2020</v>
      </c>
      <c r="AK298" s="32">
        <f t="shared" si="323"/>
        <v>8</v>
      </c>
      <c r="AL298" s="137">
        <f t="shared" si="324"/>
        <v>23463.017387399916</v>
      </c>
      <c r="AM298" s="137">
        <f t="shared" si="325"/>
        <v>21146.017387399916</v>
      </c>
      <c r="AN298" s="137">
        <f t="shared" si="326"/>
        <v>2241</v>
      </c>
      <c r="AO298" s="137">
        <f t="shared" si="327"/>
        <v>-17</v>
      </c>
      <c r="AP298" s="137">
        <f t="shared" si="328"/>
        <v>-3</v>
      </c>
      <c r="AQ298" s="137">
        <f t="shared" si="329"/>
        <v>96</v>
      </c>
      <c r="AR298" s="137">
        <f t="shared" si="330"/>
        <v>888.13273027079413</v>
      </c>
      <c r="AS298" s="93"/>
      <c r="AT298" s="93"/>
      <c r="AY298" s="65">
        <v>2020</v>
      </c>
      <c r="AZ298" s="65">
        <v>8</v>
      </c>
      <c r="BA298" s="68">
        <f t="shared" si="316"/>
        <v>1846146.1840053899</v>
      </c>
      <c r="BQ298" s="65">
        <v>2020</v>
      </c>
      <c r="BR298" s="65" t="str">
        <f t="shared" si="331"/>
        <v>Aug</v>
      </c>
      <c r="BS298" s="68">
        <f t="shared" si="317"/>
        <v>1636731.1840053899</v>
      </c>
      <c r="CI298" s="65">
        <v>2020</v>
      </c>
      <c r="CJ298" s="65">
        <v>8</v>
      </c>
      <c r="CK298" s="68">
        <f t="shared" si="318"/>
        <v>68742.709728226386</v>
      </c>
      <c r="DA298" s="65">
        <v>2020</v>
      </c>
      <c r="DB298" s="65">
        <v>8</v>
      </c>
      <c r="DC298" s="68">
        <f>[4]ssr!$I275</f>
        <v>0</v>
      </c>
    </row>
    <row r="299" spans="1:107" s="30" customFormat="1">
      <c r="A299" s="65">
        <f t="shared" si="319"/>
        <v>2020</v>
      </c>
      <c r="B299" s="65">
        <f t="shared" si="309"/>
        <v>9</v>
      </c>
      <c r="C299" s="27">
        <f t="shared" si="313"/>
        <v>1849556.8050079099</v>
      </c>
      <c r="D299" s="80">
        <f>[6]Err!$D214</f>
        <v>1638427.8050079099</v>
      </c>
      <c r="E299" s="80">
        <f>ROUND([7]Err!$D214,0)+500</f>
        <v>182219</v>
      </c>
      <c r="F299" s="53">
        <f>ROUND([8]Err!$D202,0)</f>
        <v>2220</v>
      </c>
      <c r="G299" s="53">
        <f>ROUND([9]Err!$D202,0)</f>
        <v>1520</v>
      </c>
      <c r="H299" s="53">
        <f>ROUND([10]Err!$D214,0)</f>
        <v>25170</v>
      </c>
      <c r="I299" s="155">
        <f t="shared" si="337"/>
        <v>68813.967810332222</v>
      </c>
      <c r="J299" s="29"/>
      <c r="K299" s="181">
        <f t="shared" si="338"/>
        <v>1.2999999999999999E-2</v>
      </c>
      <c r="L299" s="181">
        <f t="shared" si="339"/>
        <v>1.2E-2</v>
      </c>
      <c r="M299" s="181">
        <f t="shared" si="340"/>
        <v>-8.0000000000000002E-3</v>
      </c>
      <c r="N299" s="181">
        <f t="shared" si="341"/>
        <v>-1E-3</v>
      </c>
      <c r="O299" s="181">
        <f t="shared" si="342"/>
        <v>4.0000000000000001E-3</v>
      </c>
      <c r="P299" s="181">
        <f t="shared" si="343"/>
        <v>1.2999999999999999E-2</v>
      </c>
      <c r="R299" s="30">
        <f t="shared" si="320"/>
        <v>2020</v>
      </c>
      <c r="S299" s="30">
        <f t="shared" si="310"/>
        <v>9</v>
      </c>
      <c r="T299" s="31">
        <f t="shared" si="311"/>
        <v>14096.042359733176</v>
      </c>
      <c r="U299" s="31">
        <f>[5]Forecast!C276</f>
        <v>12032</v>
      </c>
      <c r="V299" s="31">
        <f>[5]Forecast!D276</f>
        <v>1724.0423597331753</v>
      </c>
      <c r="W299" s="31">
        <f>[5]Forecast!E276</f>
        <v>6</v>
      </c>
      <c r="X299" s="31">
        <f>[5]Forecast!F276</f>
        <v>15</v>
      </c>
      <c r="Y299" s="31">
        <f>[5]Forecast!G276</f>
        <v>319</v>
      </c>
      <c r="AA299" s="32">
        <f t="shared" si="321"/>
        <v>2020</v>
      </c>
      <c r="AB299" s="33">
        <f t="shared" si="312"/>
        <v>9</v>
      </c>
      <c r="AC299" s="31">
        <f t="shared" si="314"/>
        <v>1835460.7626481766</v>
      </c>
      <c r="AD299" s="52">
        <f t="shared" si="315"/>
        <v>1626395.8050079099</v>
      </c>
      <c r="AE299" s="52">
        <f t="shared" si="332"/>
        <v>180494.95764026683</v>
      </c>
      <c r="AF299" s="52">
        <f t="shared" si="333"/>
        <v>2214</v>
      </c>
      <c r="AG299" s="52">
        <f t="shared" si="334"/>
        <v>1505</v>
      </c>
      <c r="AH299" s="52">
        <f t="shared" si="335"/>
        <v>24851</v>
      </c>
      <c r="AJ299" s="32">
        <f t="shared" si="322"/>
        <v>2020</v>
      </c>
      <c r="AK299" s="32">
        <f t="shared" si="323"/>
        <v>9</v>
      </c>
      <c r="AL299" s="137">
        <f t="shared" si="324"/>
        <v>23385.51144514</v>
      </c>
      <c r="AM299" s="137">
        <f t="shared" si="325"/>
        <v>21074.51144514</v>
      </c>
      <c r="AN299" s="137">
        <f t="shared" si="326"/>
        <v>2235</v>
      </c>
      <c r="AO299" s="137">
        <f t="shared" si="327"/>
        <v>-17</v>
      </c>
      <c r="AP299" s="137">
        <f t="shared" si="328"/>
        <v>-2</v>
      </c>
      <c r="AQ299" s="137">
        <f t="shared" si="329"/>
        <v>95</v>
      </c>
      <c r="AR299" s="137">
        <f t="shared" si="330"/>
        <v>885.12948069587583</v>
      </c>
      <c r="AS299" s="93"/>
      <c r="AT299" s="93"/>
      <c r="AY299" s="65">
        <v>2020</v>
      </c>
      <c r="AZ299" s="65">
        <v>9</v>
      </c>
      <c r="BA299" s="68">
        <f t="shared" si="316"/>
        <v>1848036.8050079099</v>
      </c>
      <c r="BQ299" s="65">
        <v>2020</v>
      </c>
      <c r="BR299" s="65" t="str">
        <f t="shared" si="331"/>
        <v>Sep</v>
      </c>
      <c r="BS299" s="68">
        <f t="shared" si="317"/>
        <v>1638427.8050079099</v>
      </c>
      <c r="CI299" s="65">
        <v>2020</v>
      </c>
      <c r="CJ299" s="65">
        <v>9</v>
      </c>
      <c r="CK299" s="68">
        <f t="shared" si="318"/>
        <v>68813.967810332222</v>
      </c>
      <c r="DA299" s="65">
        <v>2020</v>
      </c>
      <c r="DB299" s="65">
        <v>9</v>
      </c>
      <c r="DC299" s="68">
        <f>[4]ssr!$I276</f>
        <v>0</v>
      </c>
    </row>
    <row r="300" spans="1:107" s="30" customFormat="1">
      <c r="A300" s="65">
        <f t="shared" si="319"/>
        <v>2020</v>
      </c>
      <c r="B300" s="65">
        <f t="shared" si="309"/>
        <v>10</v>
      </c>
      <c r="C300" s="27">
        <f t="shared" si="313"/>
        <v>1851458.42601038</v>
      </c>
      <c r="D300" s="80">
        <f>[6]Err!$D215</f>
        <v>1640124.42601038</v>
      </c>
      <c r="E300" s="80">
        <f>ROUND([7]Err!$D215,0)+500</f>
        <v>182397</v>
      </c>
      <c r="F300" s="53">
        <f>ROUND([8]Err!$D203,0)</f>
        <v>2219</v>
      </c>
      <c r="G300" s="53">
        <f>ROUND([9]Err!$D203,0)</f>
        <v>1519</v>
      </c>
      <c r="H300" s="53">
        <f>ROUND([10]Err!$D215,0)</f>
        <v>25199</v>
      </c>
      <c r="I300" s="155">
        <f t="shared" si="337"/>
        <v>68885.225892435963</v>
      </c>
      <c r="J300" s="29"/>
      <c r="K300" s="181">
        <f t="shared" si="338"/>
        <v>1.2999999999999999E-2</v>
      </c>
      <c r="L300" s="181">
        <f t="shared" si="339"/>
        <v>1.2E-2</v>
      </c>
      <c r="M300" s="181">
        <f t="shared" si="340"/>
        <v>-8.0000000000000002E-3</v>
      </c>
      <c r="N300" s="181">
        <f t="shared" si="341"/>
        <v>-2E-3</v>
      </c>
      <c r="O300" s="181">
        <f t="shared" si="342"/>
        <v>4.0000000000000001E-3</v>
      </c>
      <c r="P300" s="181">
        <f t="shared" si="343"/>
        <v>1.2999999999999999E-2</v>
      </c>
      <c r="R300" s="30">
        <f t="shared" si="320"/>
        <v>2020</v>
      </c>
      <c r="S300" s="30">
        <f t="shared" si="310"/>
        <v>10</v>
      </c>
      <c r="T300" s="31">
        <f t="shared" si="311"/>
        <v>14096.648295227858</v>
      </c>
      <c r="U300" s="31">
        <f>[5]Forecast!C277</f>
        <v>12033</v>
      </c>
      <c r="V300" s="31">
        <f>[5]Forecast!D277</f>
        <v>1723.6482952278586</v>
      </c>
      <c r="W300" s="31">
        <f>[5]Forecast!E277</f>
        <v>6</v>
      </c>
      <c r="X300" s="31">
        <f>[5]Forecast!F277</f>
        <v>15</v>
      </c>
      <c r="Y300" s="31">
        <f>[5]Forecast!G277</f>
        <v>319</v>
      </c>
      <c r="AA300" s="32">
        <f t="shared" si="321"/>
        <v>2020</v>
      </c>
      <c r="AB300" s="33">
        <f t="shared" si="312"/>
        <v>10</v>
      </c>
      <c r="AC300" s="31">
        <f t="shared" si="314"/>
        <v>1837361.7777151521</v>
      </c>
      <c r="AD300" s="52">
        <f t="shared" si="315"/>
        <v>1628091.42601038</v>
      </c>
      <c r="AE300" s="52">
        <f t="shared" si="332"/>
        <v>180673.35170477215</v>
      </c>
      <c r="AF300" s="52">
        <f t="shared" si="333"/>
        <v>2213</v>
      </c>
      <c r="AG300" s="52">
        <f t="shared" si="334"/>
        <v>1504</v>
      </c>
      <c r="AH300" s="52">
        <f t="shared" si="335"/>
        <v>24880</v>
      </c>
      <c r="AJ300" s="32">
        <f t="shared" si="322"/>
        <v>2020</v>
      </c>
      <c r="AK300" s="32">
        <f t="shared" si="323"/>
        <v>10</v>
      </c>
      <c r="AL300" s="137">
        <f t="shared" si="324"/>
        <v>23303.005502530141</v>
      </c>
      <c r="AM300" s="137">
        <f t="shared" si="325"/>
        <v>21003.005502530141</v>
      </c>
      <c r="AN300" s="137">
        <f t="shared" si="326"/>
        <v>2226</v>
      </c>
      <c r="AO300" s="137">
        <f t="shared" si="327"/>
        <v>-17</v>
      </c>
      <c r="AP300" s="137">
        <f t="shared" si="328"/>
        <v>-3</v>
      </c>
      <c r="AQ300" s="137">
        <f t="shared" si="329"/>
        <v>94</v>
      </c>
      <c r="AR300" s="137">
        <f t="shared" si="330"/>
        <v>882.12623110626009</v>
      </c>
      <c r="AS300" s="93"/>
      <c r="AT300" s="93"/>
      <c r="AY300" s="65">
        <v>2020</v>
      </c>
      <c r="AZ300" s="65">
        <v>10</v>
      </c>
      <c r="BA300" s="68">
        <f t="shared" si="316"/>
        <v>1849939.42601038</v>
      </c>
      <c r="BQ300" s="65">
        <v>2020</v>
      </c>
      <c r="BR300" s="65" t="str">
        <f t="shared" si="331"/>
        <v>Oct</v>
      </c>
      <c r="BS300" s="68">
        <f t="shared" si="317"/>
        <v>1640124.42601038</v>
      </c>
      <c r="CI300" s="65">
        <v>2020</v>
      </c>
      <c r="CJ300" s="65">
        <v>10</v>
      </c>
      <c r="CK300" s="68">
        <f t="shared" si="318"/>
        <v>68885.225892435963</v>
      </c>
      <c r="DA300" s="65">
        <v>2020</v>
      </c>
      <c r="DB300" s="65">
        <v>10</v>
      </c>
      <c r="DC300" s="68">
        <f>[4]ssr!$I277</f>
        <v>0</v>
      </c>
    </row>
    <row r="301" spans="1:107" s="30" customFormat="1">
      <c r="A301" s="65">
        <f t="shared" si="319"/>
        <v>2020</v>
      </c>
      <c r="B301" s="65">
        <f t="shared" si="309"/>
        <v>11</v>
      </c>
      <c r="C301" s="27">
        <f t="shared" si="313"/>
        <v>1853373.0470127999</v>
      </c>
      <c r="D301" s="80">
        <f>[6]Err!$D216</f>
        <v>1641821.0470127999</v>
      </c>
      <c r="E301" s="80">
        <f>ROUND([7]Err!$D216,0)+500</f>
        <v>182575</v>
      </c>
      <c r="F301" s="53">
        <f>ROUND([8]Err!$D204,0)</f>
        <v>2218</v>
      </c>
      <c r="G301" s="53">
        <f>ROUND([9]Err!$D204,0)</f>
        <v>1519</v>
      </c>
      <c r="H301" s="53">
        <f>ROUND([10]Err!$D216,0)</f>
        <v>25240</v>
      </c>
      <c r="I301" s="155">
        <f t="shared" si="337"/>
        <v>68956.483974537594</v>
      </c>
      <c r="J301" s="29"/>
      <c r="K301" s="181">
        <f t="shared" si="338"/>
        <v>1.2999999999999999E-2</v>
      </c>
      <c r="L301" s="181">
        <f t="shared" si="339"/>
        <v>1.2E-2</v>
      </c>
      <c r="M301" s="181">
        <f t="shared" si="340"/>
        <v>-7.0000000000000001E-3</v>
      </c>
      <c r="N301" s="181">
        <f t="shared" si="341"/>
        <v>-2E-3</v>
      </c>
      <c r="O301" s="181">
        <f t="shared" si="342"/>
        <v>4.0000000000000001E-3</v>
      </c>
      <c r="P301" s="181">
        <f t="shared" si="343"/>
        <v>1.2999999999999999E-2</v>
      </c>
      <c r="R301" s="30">
        <f t="shared" si="320"/>
        <v>2020</v>
      </c>
      <c r="S301" s="30">
        <f t="shared" si="310"/>
        <v>11</v>
      </c>
      <c r="T301" s="31">
        <f t="shared" si="311"/>
        <v>14118.621048514464</v>
      </c>
      <c r="U301" s="31">
        <f>[5]Forecast!C278</f>
        <v>12058</v>
      </c>
      <c r="V301" s="31">
        <f>[5]Forecast!D278</f>
        <v>1720.6210485144634</v>
      </c>
      <c r="W301" s="31">
        <f>[5]Forecast!E278</f>
        <v>6</v>
      </c>
      <c r="X301" s="31">
        <f>[5]Forecast!F278</f>
        <v>15</v>
      </c>
      <c r="Y301" s="31">
        <f>[5]Forecast!G278</f>
        <v>319</v>
      </c>
      <c r="AA301" s="32">
        <f t="shared" si="321"/>
        <v>2020</v>
      </c>
      <c r="AB301" s="33">
        <f t="shared" si="312"/>
        <v>11</v>
      </c>
      <c r="AC301" s="31">
        <f t="shared" si="314"/>
        <v>1839254.4259642854</v>
      </c>
      <c r="AD301" s="52">
        <f t="shared" si="315"/>
        <v>1629763.0470127999</v>
      </c>
      <c r="AE301" s="52">
        <f t="shared" si="332"/>
        <v>180854.37895148553</v>
      </c>
      <c r="AF301" s="52">
        <f t="shared" si="333"/>
        <v>2212</v>
      </c>
      <c r="AG301" s="52">
        <f t="shared" si="334"/>
        <v>1504</v>
      </c>
      <c r="AH301" s="52">
        <f t="shared" si="335"/>
        <v>24921</v>
      </c>
      <c r="AJ301" s="32">
        <f t="shared" si="322"/>
        <v>2020</v>
      </c>
      <c r="AK301" s="32">
        <f t="shared" si="323"/>
        <v>11</v>
      </c>
      <c r="AL301" s="137">
        <f t="shared" si="324"/>
        <v>23222.499559909804</v>
      </c>
      <c r="AM301" s="137">
        <f t="shared" si="325"/>
        <v>20931.499559909804</v>
      </c>
      <c r="AN301" s="137">
        <f t="shared" si="326"/>
        <v>2217</v>
      </c>
      <c r="AO301" s="137">
        <f t="shared" si="327"/>
        <v>-16</v>
      </c>
      <c r="AP301" s="137">
        <f t="shared" si="328"/>
        <v>-3</v>
      </c>
      <c r="AQ301" s="137">
        <f t="shared" si="329"/>
        <v>93</v>
      </c>
      <c r="AR301" s="137">
        <f t="shared" si="330"/>
        <v>879.1229815162078</v>
      </c>
      <c r="AS301" s="93"/>
      <c r="AT301" s="93"/>
      <c r="AY301" s="65">
        <v>2020</v>
      </c>
      <c r="AZ301" s="65">
        <v>11</v>
      </c>
      <c r="BA301" s="68">
        <f t="shared" si="316"/>
        <v>1851854.0470127999</v>
      </c>
      <c r="BQ301" s="65">
        <v>2020</v>
      </c>
      <c r="BR301" s="65" t="str">
        <f t="shared" si="331"/>
        <v>Nov</v>
      </c>
      <c r="BS301" s="68">
        <f t="shared" si="317"/>
        <v>1641821.0470127999</v>
      </c>
      <c r="CI301" s="65">
        <v>2020</v>
      </c>
      <c r="CJ301" s="65">
        <v>11</v>
      </c>
      <c r="CK301" s="68">
        <f t="shared" si="318"/>
        <v>68956.483974537594</v>
      </c>
      <c r="DA301" s="65">
        <v>2020</v>
      </c>
      <c r="DB301" s="65">
        <v>11</v>
      </c>
      <c r="DC301" s="68">
        <f>[4]ssr!$I278</f>
        <v>0</v>
      </c>
    </row>
    <row r="302" spans="1:107" s="30" customFormat="1">
      <c r="A302" s="65">
        <f t="shared" si="319"/>
        <v>2020</v>
      </c>
      <c r="B302" s="65">
        <f t="shared" si="309"/>
        <v>12</v>
      </c>
      <c r="C302" s="27">
        <f t="shared" si="313"/>
        <v>1855201.66801521</v>
      </c>
      <c r="D302" s="80">
        <f>[6]Err!$D217</f>
        <v>1643517.66801521</v>
      </c>
      <c r="E302" s="80">
        <f>ROUND([7]Err!$D217,0)+500</f>
        <v>182754</v>
      </c>
      <c r="F302" s="53">
        <f>ROUND([8]Err!$D205,0)</f>
        <v>2216</v>
      </c>
      <c r="G302" s="53">
        <f>ROUND([9]Err!$D205,0)</f>
        <v>1519</v>
      </c>
      <c r="H302" s="53">
        <f>ROUND([10]Err!$D217,0)</f>
        <v>25195</v>
      </c>
      <c r="I302" s="156">
        <f t="shared" si="337"/>
        <v>69027.742056638817</v>
      </c>
      <c r="J302" s="29"/>
      <c r="K302" s="181">
        <f t="shared" si="338"/>
        <v>1.2999999999999999E-2</v>
      </c>
      <c r="L302" s="181">
        <f t="shared" si="339"/>
        <v>1.2E-2</v>
      </c>
      <c r="M302" s="181">
        <f t="shared" si="340"/>
        <v>-8.0000000000000002E-3</v>
      </c>
      <c r="N302" s="181">
        <f t="shared" si="341"/>
        <v>-2E-3</v>
      </c>
      <c r="O302" s="181">
        <f t="shared" si="342"/>
        <v>4.0000000000000001E-3</v>
      </c>
      <c r="P302" s="181">
        <f t="shared" si="343"/>
        <v>1.2999999999999999E-2</v>
      </c>
      <c r="R302" s="30">
        <f t="shared" si="320"/>
        <v>2020</v>
      </c>
      <c r="S302" s="30">
        <f t="shared" si="310"/>
        <v>12</v>
      </c>
      <c r="T302" s="31">
        <f t="shared" si="311"/>
        <v>14218.263504922881</v>
      </c>
      <c r="U302" s="31">
        <f>[5]Forecast!C279</f>
        <v>12161</v>
      </c>
      <c r="V302" s="31">
        <f>[5]Forecast!D279</f>
        <v>1717.2635049228807</v>
      </c>
      <c r="W302" s="31">
        <f>[5]Forecast!E279</f>
        <v>6</v>
      </c>
      <c r="X302" s="31">
        <f>[5]Forecast!F279</f>
        <v>15</v>
      </c>
      <c r="Y302" s="31">
        <f>[5]Forecast!G279</f>
        <v>319</v>
      </c>
      <c r="AA302" s="32">
        <f t="shared" si="321"/>
        <v>2020</v>
      </c>
      <c r="AB302" s="33">
        <f t="shared" si="312"/>
        <v>12</v>
      </c>
      <c r="AC302" s="31">
        <f t="shared" si="314"/>
        <v>1840983.4045102871</v>
      </c>
      <c r="AD302" s="52">
        <f t="shared" si="315"/>
        <v>1631356.66801521</v>
      </c>
      <c r="AE302" s="52">
        <f t="shared" si="332"/>
        <v>181036.73649507712</v>
      </c>
      <c r="AF302" s="52">
        <f t="shared" si="333"/>
        <v>2210</v>
      </c>
      <c r="AG302" s="52">
        <f t="shared" si="334"/>
        <v>1504</v>
      </c>
      <c r="AH302" s="52">
        <f t="shared" si="335"/>
        <v>24876</v>
      </c>
      <c r="AJ302" s="32">
        <f t="shared" si="322"/>
        <v>2020</v>
      </c>
      <c r="AK302" s="32">
        <f t="shared" si="323"/>
        <v>12</v>
      </c>
      <c r="AL302" s="137">
        <f t="shared" si="324"/>
        <v>23140.993617489934</v>
      </c>
      <c r="AM302" s="137">
        <f t="shared" si="325"/>
        <v>20859.993617489934</v>
      </c>
      <c r="AN302" s="137">
        <f t="shared" si="326"/>
        <v>2209</v>
      </c>
      <c r="AO302" s="137">
        <f t="shared" si="327"/>
        <v>-17</v>
      </c>
      <c r="AP302" s="137">
        <f t="shared" si="328"/>
        <v>-3</v>
      </c>
      <c r="AQ302" s="137">
        <f t="shared" si="329"/>
        <v>92</v>
      </c>
      <c r="AR302" s="137">
        <f t="shared" si="330"/>
        <v>876.11973193456652</v>
      </c>
      <c r="AS302" s="93"/>
      <c r="AT302" s="93"/>
      <c r="AY302" s="65">
        <v>2020</v>
      </c>
      <c r="AZ302" s="65">
        <v>12</v>
      </c>
      <c r="BA302" s="68">
        <f t="shared" si="316"/>
        <v>1853682.66801521</v>
      </c>
      <c r="BQ302" s="65">
        <v>2020</v>
      </c>
      <c r="BR302" s="65" t="str">
        <f t="shared" si="331"/>
        <v>Dec</v>
      </c>
      <c r="BS302" s="68">
        <f t="shared" si="317"/>
        <v>1643517.66801521</v>
      </c>
      <c r="CI302" s="65">
        <v>2020</v>
      </c>
      <c r="CJ302" s="65">
        <v>12</v>
      </c>
      <c r="CK302" s="68">
        <f t="shared" si="318"/>
        <v>69027.742056638817</v>
      </c>
      <c r="DA302" s="65">
        <v>2020</v>
      </c>
      <c r="DB302" s="65">
        <v>12</v>
      </c>
      <c r="DC302" s="68">
        <f>[4]ssr!$I279</f>
        <v>0</v>
      </c>
    </row>
    <row r="303" spans="1:107" s="30" customFormat="1">
      <c r="A303" s="65">
        <f t="shared" si="319"/>
        <v>2021</v>
      </c>
      <c r="B303" s="65">
        <f t="shared" si="309"/>
        <v>1</v>
      </c>
      <c r="C303" s="27">
        <f t="shared" ref="C303:C363" si="344">SUM(D303:H303)</f>
        <v>1857122.28901761</v>
      </c>
      <c r="D303" s="80">
        <f>[6]Err!$D218</f>
        <v>1645214.28901761</v>
      </c>
      <c r="E303" s="80">
        <f>ROUND([7]Err!$D218,0)+500</f>
        <v>182932</v>
      </c>
      <c r="F303" s="53">
        <f>ROUND([8]Err!$D206,0)</f>
        <v>2215</v>
      </c>
      <c r="G303" s="53">
        <f>ROUND([9]Err!$D206,0)</f>
        <v>1519</v>
      </c>
      <c r="H303" s="53">
        <f>ROUND([10]Err!$D218,0)</f>
        <v>25242</v>
      </c>
      <c r="I303" s="155">
        <f t="shared" si="337"/>
        <v>69099.000138739619</v>
      </c>
      <c r="J303" s="29"/>
      <c r="K303" s="181">
        <f t="shared" si="338"/>
        <v>1.2999999999999999E-2</v>
      </c>
      <c r="L303" s="181">
        <f t="shared" si="339"/>
        <v>1.2E-2</v>
      </c>
      <c r="M303" s="181">
        <f t="shared" si="340"/>
        <v>-8.0000000000000002E-3</v>
      </c>
      <c r="N303" s="181">
        <f t="shared" si="341"/>
        <v>-1E-3</v>
      </c>
      <c r="O303" s="181">
        <f t="shared" si="342"/>
        <v>4.0000000000000001E-3</v>
      </c>
      <c r="P303" s="181">
        <f t="shared" si="343"/>
        <v>1.2999999999999999E-2</v>
      </c>
      <c r="R303" s="30">
        <f t="shared" si="320"/>
        <v>2021</v>
      </c>
      <c r="S303" s="30">
        <f t="shared" si="310"/>
        <v>1</v>
      </c>
      <c r="T303" s="31">
        <f t="shared" ref="T303:T362" si="345">SUM(U303:Y303)</f>
        <v>14285.139736064912</v>
      </c>
      <c r="U303" s="31">
        <f>[5]Forecast!C280</f>
        <v>12214</v>
      </c>
      <c r="V303" s="31">
        <f>[5]Forecast!D280</f>
        <v>1731.1397360649116</v>
      </c>
      <c r="W303" s="31">
        <f>[5]Forecast!E280</f>
        <v>6</v>
      </c>
      <c r="X303" s="31">
        <f>[5]Forecast!F280</f>
        <v>15</v>
      </c>
      <c r="Y303" s="31">
        <f>[5]Forecast!G280</f>
        <v>319</v>
      </c>
      <c r="AA303" s="32">
        <f t="shared" ref="AA303:AA362" si="346">A303</f>
        <v>2021</v>
      </c>
      <c r="AB303" s="33">
        <f t="shared" ref="AB303:AB362" si="347">B303</f>
        <v>1</v>
      </c>
      <c r="AC303" s="31">
        <f t="shared" si="314"/>
        <v>1842837.1492815451</v>
      </c>
      <c r="AD303" s="52">
        <f t="shared" ref="AD303:AD362" si="348">D303-U303</f>
        <v>1633000.28901761</v>
      </c>
      <c r="AE303" s="52">
        <f t="shared" ref="AE303:AE362" si="349">E303-V303</f>
        <v>181200.86026393509</v>
      </c>
      <c r="AF303" s="52">
        <f t="shared" ref="AF303:AF362" si="350">F303-W303</f>
        <v>2209</v>
      </c>
      <c r="AG303" s="52">
        <f t="shared" ref="AG303:AG362" si="351">G303-X303</f>
        <v>1504</v>
      </c>
      <c r="AH303" s="52">
        <f t="shared" ref="AH303:AH362" si="352">H303-Y303</f>
        <v>24923</v>
      </c>
      <c r="AJ303" s="32">
        <f t="shared" si="322"/>
        <v>2021</v>
      </c>
      <c r="AK303" s="32">
        <f t="shared" si="323"/>
        <v>1</v>
      </c>
      <c r="AL303" s="137">
        <f t="shared" si="324"/>
        <v>23060.487675389973</v>
      </c>
      <c r="AM303" s="137">
        <f t="shared" si="325"/>
        <v>20788.487675389973</v>
      </c>
      <c r="AN303" s="137">
        <f t="shared" si="326"/>
        <v>2200</v>
      </c>
      <c r="AO303" s="137">
        <f t="shared" si="327"/>
        <v>-17</v>
      </c>
      <c r="AP303" s="137">
        <f t="shared" si="328"/>
        <v>-2</v>
      </c>
      <c r="AQ303" s="137">
        <f t="shared" si="329"/>
        <v>91</v>
      </c>
      <c r="AR303" s="137">
        <f t="shared" si="330"/>
        <v>873.1164823663712</v>
      </c>
      <c r="AS303" s="93"/>
      <c r="AT303" s="93"/>
      <c r="AY303" s="65">
        <f>AY291+1</f>
        <v>2021</v>
      </c>
      <c r="AZ303" s="65">
        <f>AZ291</f>
        <v>1</v>
      </c>
      <c r="BA303" s="68">
        <f t="shared" si="316"/>
        <v>1855603.28901761</v>
      </c>
      <c r="BQ303" s="65">
        <f>BQ291+1</f>
        <v>2021</v>
      </c>
      <c r="BR303" s="65" t="str">
        <f t="shared" si="331"/>
        <v>Jan</v>
      </c>
      <c r="BS303" s="68">
        <f t="shared" si="317"/>
        <v>1645214.28901761</v>
      </c>
      <c r="CI303" s="65">
        <f>CI291+1</f>
        <v>2021</v>
      </c>
      <c r="CJ303" s="65">
        <f>CJ291</f>
        <v>1</v>
      </c>
      <c r="CK303" s="68">
        <f t="shared" si="318"/>
        <v>69099.000138739619</v>
      </c>
      <c r="DA303" s="65">
        <f>DA291+1</f>
        <v>2021</v>
      </c>
      <c r="DB303" s="65">
        <f>DB291</f>
        <v>1</v>
      </c>
      <c r="DC303" s="68">
        <f>[4]ssr!$I280</f>
        <v>0</v>
      </c>
    </row>
    <row r="304" spans="1:107" s="30" customFormat="1">
      <c r="A304" s="65">
        <f t="shared" si="319"/>
        <v>2021</v>
      </c>
      <c r="B304" s="65">
        <f t="shared" si="309"/>
        <v>2</v>
      </c>
      <c r="C304" s="27">
        <f t="shared" si="344"/>
        <v>1859004.9100200101</v>
      </c>
      <c r="D304" s="80">
        <f>[6]Err!$D219</f>
        <v>1646910.9100200101</v>
      </c>
      <c r="E304" s="80">
        <f>ROUND([7]Err!$D219,0)+500</f>
        <v>183110</v>
      </c>
      <c r="F304" s="53">
        <f>ROUND([8]Err!$D207,0)</f>
        <v>2214</v>
      </c>
      <c r="G304" s="53">
        <f>ROUND([9]Err!$D207,0)</f>
        <v>1519</v>
      </c>
      <c r="H304" s="53">
        <f>ROUND([10]Err!$D219,0)</f>
        <v>25251</v>
      </c>
      <c r="I304" s="155">
        <f t="shared" si="337"/>
        <v>69170.258220840435</v>
      </c>
      <c r="J304" s="29"/>
      <c r="K304" s="181">
        <f t="shared" si="338"/>
        <v>1.2999999999999999E-2</v>
      </c>
      <c r="L304" s="181">
        <f t="shared" si="339"/>
        <v>1.2E-2</v>
      </c>
      <c r="M304" s="181">
        <f t="shared" si="340"/>
        <v>-7.0000000000000001E-3</v>
      </c>
      <c r="N304" s="181">
        <f t="shared" si="341"/>
        <v>-1E-3</v>
      </c>
      <c r="O304" s="181">
        <f t="shared" si="342"/>
        <v>4.0000000000000001E-3</v>
      </c>
      <c r="P304" s="181">
        <f t="shared" si="343"/>
        <v>1.2999999999999999E-2</v>
      </c>
      <c r="R304" s="30">
        <f t="shared" ref="R304:R362" si="353">A304</f>
        <v>2021</v>
      </c>
      <c r="S304" s="30">
        <f t="shared" ref="S304:S362" si="354">B304</f>
        <v>2</v>
      </c>
      <c r="T304" s="31">
        <f t="shared" si="345"/>
        <v>14311.145627727683</v>
      </c>
      <c r="U304" s="31">
        <f>[5]Forecast!C281</f>
        <v>12242</v>
      </c>
      <c r="V304" s="31">
        <f>[5]Forecast!D281</f>
        <v>1729.1456277276836</v>
      </c>
      <c r="W304" s="31">
        <f>[5]Forecast!E281</f>
        <v>6</v>
      </c>
      <c r="X304" s="31">
        <f>[5]Forecast!F281</f>
        <v>15</v>
      </c>
      <c r="Y304" s="31">
        <f>[5]Forecast!G281</f>
        <v>319</v>
      </c>
      <c r="AA304" s="32">
        <f t="shared" si="346"/>
        <v>2021</v>
      </c>
      <c r="AB304" s="33">
        <f t="shared" si="347"/>
        <v>2</v>
      </c>
      <c r="AC304" s="31">
        <f t="shared" si="314"/>
        <v>1844693.7643922823</v>
      </c>
      <c r="AD304" s="52">
        <f t="shared" si="348"/>
        <v>1634668.9100200101</v>
      </c>
      <c r="AE304" s="52">
        <f t="shared" si="349"/>
        <v>181380.85437227233</v>
      </c>
      <c r="AF304" s="52">
        <f t="shared" si="350"/>
        <v>2208</v>
      </c>
      <c r="AG304" s="52">
        <f t="shared" si="351"/>
        <v>1504</v>
      </c>
      <c r="AH304" s="52">
        <f t="shared" si="352"/>
        <v>24932</v>
      </c>
      <c r="AJ304" s="32">
        <f t="shared" si="322"/>
        <v>2021</v>
      </c>
      <c r="AK304" s="32">
        <f t="shared" si="323"/>
        <v>2</v>
      </c>
      <c r="AL304" s="137">
        <f t="shared" si="324"/>
        <v>22980.98173364019</v>
      </c>
      <c r="AM304" s="137">
        <f t="shared" si="325"/>
        <v>20716.98173364019</v>
      </c>
      <c r="AN304" s="137">
        <f t="shared" si="326"/>
        <v>2191</v>
      </c>
      <c r="AO304" s="137">
        <f t="shared" si="327"/>
        <v>-16</v>
      </c>
      <c r="AP304" s="137">
        <f t="shared" si="328"/>
        <v>-2</v>
      </c>
      <c r="AQ304" s="137">
        <f t="shared" si="329"/>
        <v>91</v>
      </c>
      <c r="AR304" s="137">
        <f t="shared" si="330"/>
        <v>870.11323281288787</v>
      </c>
      <c r="AS304" s="93"/>
      <c r="AT304" s="93"/>
      <c r="AY304" s="65">
        <f t="shared" ref="AY304:AY367" si="355">AY292+1</f>
        <v>2021</v>
      </c>
      <c r="AZ304" s="65">
        <f t="shared" ref="AZ304:AZ367" si="356">AZ292</f>
        <v>2</v>
      </c>
      <c r="BA304" s="68">
        <f t="shared" si="316"/>
        <v>1857485.9100200101</v>
      </c>
      <c r="BQ304" s="65">
        <f t="shared" ref="BQ304:BQ367" si="357">BQ292+1</f>
        <v>2021</v>
      </c>
      <c r="BR304" s="65" t="str">
        <f t="shared" si="331"/>
        <v>Feb</v>
      </c>
      <c r="BS304" s="68">
        <f t="shared" si="317"/>
        <v>1646910.9100200101</v>
      </c>
      <c r="CI304" s="65">
        <f t="shared" ref="CI304:CI367" si="358">CI292+1</f>
        <v>2021</v>
      </c>
      <c r="CJ304" s="65">
        <f t="shared" ref="CJ304:CJ367" si="359">CJ292</f>
        <v>2</v>
      </c>
      <c r="CK304" s="68">
        <f t="shared" si="318"/>
        <v>69170.258220840435</v>
      </c>
      <c r="DA304" s="65">
        <f t="shared" ref="DA304:DA367" si="360">DA292+1</f>
        <v>2021</v>
      </c>
      <c r="DB304" s="65">
        <f t="shared" ref="DB304:DB367" si="361">DB292</f>
        <v>2</v>
      </c>
      <c r="DC304" s="68">
        <f>[4]ssr!$I281</f>
        <v>0</v>
      </c>
    </row>
    <row r="305" spans="1:107" s="30" customFormat="1">
      <c r="A305" s="65">
        <f t="shared" si="319"/>
        <v>2021</v>
      </c>
      <c r="B305" s="65">
        <f t="shared" si="309"/>
        <v>3</v>
      </c>
      <c r="C305" s="27">
        <f t="shared" si="344"/>
        <v>1860871.5310224099</v>
      </c>
      <c r="D305" s="80">
        <f>[6]Err!$D220</f>
        <v>1648607.5310224099</v>
      </c>
      <c r="E305" s="80">
        <f>ROUND([7]Err!$D220,0)+500</f>
        <v>183289</v>
      </c>
      <c r="F305" s="53">
        <f>ROUND([8]Err!$D208,0)</f>
        <v>2212</v>
      </c>
      <c r="G305" s="53">
        <f>ROUND([9]Err!$D208,0)</f>
        <v>1518</v>
      </c>
      <c r="H305" s="53">
        <f>ROUND([10]Err!$D220,0)</f>
        <v>25245</v>
      </c>
      <c r="I305" s="155">
        <f t="shared" si="337"/>
        <v>69241.516302941222</v>
      </c>
      <c r="J305" s="29"/>
      <c r="K305" s="181">
        <f t="shared" si="338"/>
        <v>1.2999999999999999E-2</v>
      </c>
      <c r="L305" s="181">
        <f t="shared" si="339"/>
        <v>1.2E-2</v>
      </c>
      <c r="M305" s="181">
        <f t="shared" si="340"/>
        <v>-8.0000000000000002E-3</v>
      </c>
      <c r="N305" s="181">
        <f t="shared" si="341"/>
        <v>-2E-3</v>
      </c>
      <c r="O305" s="181">
        <f t="shared" si="342"/>
        <v>4.0000000000000001E-3</v>
      </c>
      <c r="P305" s="181">
        <f t="shared" si="343"/>
        <v>1.2E-2</v>
      </c>
      <c r="R305" s="30">
        <f t="shared" si="353"/>
        <v>2021</v>
      </c>
      <c r="S305" s="30">
        <f t="shared" si="354"/>
        <v>3</v>
      </c>
      <c r="T305" s="31">
        <f t="shared" si="345"/>
        <v>14349.188133693722</v>
      </c>
      <c r="U305" s="31">
        <f>[5]Forecast!C282</f>
        <v>12277</v>
      </c>
      <c r="V305" s="31">
        <f>[5]Forecast!D282</f>
        <v>1732.1881336937215</v>
      </c>
      <c r="W305" s="31">
        <f>[5]Forecast!E282</f>
        <v>6</v>
      </c>
      <c r="X305" s="31">
        <f>[5]Forecast!F282</f>
        <v>15</v>
      </c>
      <c r="Y305" s="31">
        <f>[5]Forecast!G282</f>
        <v>319</v>
      </c>
      <c r="AA305" s="32">
        <f t="shared" si="346"/>
        <v>2021</v>
      </c>
      <c r="AB305" s="33">
        <f t="shared" si="347"/>
        <v>3</v>
      </c>
      <c r="AC305" s="31">
        <f t="shared" si="314"/>
        <v>1846522.3428887161</v>
      </c>
      <c r="AD305" s="52">
        <f t="shared" si="348"/>
        <v>1636330.5310224099</v>
      </c>
      <c r="AE305" s="52">
        <f t="shared" si="349"/>
        <v>181556.81186630629</v>
      </c>
      <c r="AF305" s="52">
        <f t="shared" si="350"/>
        <v>2206</v>
      </c>
      <c r="AG305" s="52">
        <f t="shared" si="351"/>
        <v>1503</v>
      </c>
      <c r="AH305" s="52">
        <f t="shared" si="352"/>
        <v>24926</v>
      </c>
      <c r="AJ305" s="32">
        <f t="shared" si="322"/>
        <v>2021</v>
      </c>
      <c r="AK305" s="32">
        <f t="shared" si="323"/>
        <v>3</v>
      </c>
      <c r="AL305" s="137">
        <f t="shared" si="324"/>
        <v>22897.475792229874</v>
      </c>
      <c r="AM305" s="137">
        <f t="shared" si="325"/>
        <v>20645.475792229874</v>
      </c>
      <c r="AN305" s="137">
        <f t="shared" si="326"/>
        <v>2183</v>
      </c>
      <c r="AO305" s="137">
        <f t="shared" si="327"/>
        <v>-17</v>
      </c>
      <c r="AP305" s="137">
        <f t="shared" si="328"/>
        <v>-3</v>
      </c>
      <c r="AQ305" s="137">
        <f t="shared" si="329"/>
        <v>89</v>
      </c>
      <c r="AR305" s="137">
        <f t="shared" si="330"/>
        <v>867.10998327365087</v>
      </c>
      <c r="AS305" s="93"/>
      <c r="AT305" s="93"/>
      <c r="AY305" s="65">
        <f t="shared" si="355"/>
        <v>2021</v>
      </c>
      <c r="AZ305" s="65">
        <f t="shared" si="356"/>
        <v>3</v>
      </c>
      <c r="BA305" s="68">
        <f t="shared" si="316"/>
        <v>1859353.5310224099</v>
      </c>
      <c r="BQ305" s="65">
        <f t="shared" si="357"/>
        <v>2021</v>
      </c>
      <c r="BR305" s="65" t="str">
        <f t="shared" si="331"/>
        <v>Mar</v>
      </c>
      <c r="BS305" s="68">
        <f t="shared" si="317"/>
        <v>1648607.5310224099</v>
      </c>
      <c r="CI305" s="65">
        <f t="shared" si="358"/>
        <v>2021</v>
      </c>
      <c r="CJ305" s="65">
        <f t="shared" si="359"/>
        <v>3</v>
      </c>
      <c r="CK305" s="68">
        <f t="shared" si="318"/>
        <v>69241.516302941222</v>
      </c>
      <c r="DA305" s="65">
        <f t="shared" si="360"/>
        <v>2021</v>
      </c>
      <c r="DB305" s="65">
        <f t="shared" si="361"/>
        <v>3</v>
      </c>
      <c r="DC305" s="68">
        <f>[4]ssr!$I282</f>
        <v>0</v>
      </c>
    </row>
    <row r="306" spans="1:107" s="30" customFormat="1">
      <c r="A306" s="65">
        <f t="shared" si="319"/>
        <v>2021</v>
      </c>
      <c r="B306" s="65">
        <f t="shared" si="309"/>
        <v>4</v>
      </c>
      <c r="C306" s="27">
        <f t="shared" si="344"/>
        <v>1862709.15202482</v>
      </c>
      <c r="D306" s="80">
        <f>[6]Err!$D221</f>
        <v>1650304.15202482</v>
      </c>
      <c r="E306" s="80">
        <f>ROUND([7]Err!$D221,0)+500</f>
        <v>183467</v>
      </c>
      <c r="F306" s="53">
        <f>ROUND([8]Err!$D209,0)</f>
        <v>2211</v>
      </c>
      <c r="G306" s="53">
        <f>ROUND([9]Err!$D209,0)</f>
        <v>1518</v>
      </c>
      <c r="H306" s="53">
        <f>ROUND([10]Err!$D221,0)</f>
        <v>25209</v>
      </c>
      <c r="I306" s="155">
        <f t="shared" si="337"/>
        <v>69312.774385042445</v>
      </c>
      <c r="J306" s="29"/>
      <c r="K306" s="181">
        <f t="shared" si="338"/>
        <v>1.2999999999999999E-2</v>
      </c>
      <c r="L306" s="181">
        <f t="shared" si="339"/>
        <v>1.2E-2</v>
      </c>
      <c r="M306" s="181">
        <f t="shared" si="340"/>
        <v>-7.0000000000000001E-3</v>
      </c>
      <c r="N306" s="181">
        <f t="shared" si="341"/>
        <v>-2E-3</v>
      </c>
      <c r="O306" s="181">
        <f t="shared" si="342"/>
        <v>4.0000000000000001E-3</v>
      </c>
      <c r="P306" s="181">
        <f t="shared" si="343"/>
        <v>1.2E-2</v>
      </c>
      <c r="R306" s="30">
        <f t="shared" si="353"/>
        <v>2021</v>
      </c>
      <c r="S306" s="30">
        <f t="shared" si="354"/>
        <v>4</v>
      </c>
      <c r="T306" s="31">
        <f t="shared" si="345"/>
        <v>14261.635671971751</v>
      </c>
      <c r="U306" s="31">
        <f>[5]Forecast!C283</f>
        <v>12189</v>
      </c>
      <c r="V306" s="31">
        <f>[5]Forecast!D283</f>
        <v>1732.6356719717521</v>
      </c>
      <c r="W306" s="31">
        <f>[5]Forecast!E283</f>
        <v>6</v>
      </c>
      <c r="X306" s="31">
        <f>[5]Forecast!F283</f>
        <v>15</v>
      </c>
      <c r="Y306" s="31">
        <f>[5]Forecast!G283</f>
        <v>319</v>
      </c>
      <c r="AA306" s="32">
        <f t="shared" si="346"/>
        <v>2021</v>
      </c>
      <c r="AB306" s="33">
        <f t="shared" si="347"/>
        <v>4</v>
      </c>
      <c r="AC306" s="31">
        <f t="shared" si="314"/>
        <v>1848447.5163528481</v>
      </c>
      <c r="AD306" s="52">
        <f t="shared" si="348"/>
        <v>1638115.15202482</v>
      </c>
      <c r="AE306" s="52">
        <f t="shared" si="349"/>
        <v>181734.36432802826</v>
      </c>
      <c r="AF306" s="52">
        <f t="shared" si="350"/>
        <v>2205</v>
      </c>
      <c r="AG306" s="52">
        <f t="shared" si="351"/>
        <v>1503</v>
      </c>
      <c r="AH306" s="52">
        <f t="shared" si="352"/>
        <v>24890</v>
      </c>
      <c r="AJ306" s="32">
        <f t="shared" si="322"/>
        <v>2021</v>
      </c>
      <c r="AK306" s="32">
        <f t="shared" si="323"/>
        <v>4</v>
      </c>
      <c r="AL306" s="137">
        <f t="shared" si="324"/>
        <v>22816.969851139933</v>
      </c>
      <c r="AM306" s="137">
        <f t="shared" si="325"/>
        <v>20573.969851139933</v>
      </c>
      <c r="AN306" s="137">
        <f t="shared" si="326"/>
        <v>2174</v>
      </c>
      <c r="AO306" s="137">
        <f t="shared" si="327"/>
        <v>-16</v>
      </c>
      <c r="AP306" s="137">
        <f t="shared" si="328"/>
        <v>-3</v>
      </c>
      <c r="AQ306" s="137">
        <f t="shared" si="329"/>
        <v>88</v>
      </c>
      <c r="AR306" s="137">
        <f t="shared" si="330"/>
        <v>864.10673374787439</v>
      </c>
      <c r="AS306" s="93"/>
      <c r="AT306" s="93"/>
      <c r="AY306" s="65">
        <f t="shared" si="355"/>
        <v>2021</v>
      </c>
      <c r="AZ306" s="65">
        <f t="shared" si="356"/>
        <v>4</v>
      </c>
      <c r="BA306" s="68">
        <f t="shared" si="316"/>
        <v>1861191.15202482</v>
      </c>
      <c r="BQ306" s="65">
        <f t="shared" si="357"/>
        <v>2021</v>
      </c>
      <c r="BR306" s="65" t="str">
        <f t="shared" si="331"/>
        <v>Apr</v>
      </c>
      <c r="BS306" s="68">
        <f t="shared" si="317"/>
        <v>1650304.15202482</v>
      </c>
      <c r="CI306" s="65">
        <f t="shared" si="358"/>
        <v>2021</v>
      </c>
      <c r="CJ306" s="65">
        <f t="shared" si="359"/>
        <v>4</v>
      </c>
      <c r="CK306" s="68">
        <f t="shared" si="318"/>
        <v>69312.774385042445</v>
      </c>
      <c r="DA306" s="65">
        <f t="shared" si="360"/>
        <v>2021</v>
      </c>
      <c r="DB306" s="65">
        <f t="shared" si="361"/>
        <v>4</v>
      </c>
      <c r="DC306" s="68">
        <f>[4]ssr!$I283</f>
        <v>0</v>
      </c>
    </row>
    <row r="307" spans="1:107" s="30" customFormat="1">
      <c r="A307" s="65">
        <f t="shared" si="319"/>
        <v>2021</v>
      </c>
      <c r="B307" s="65">
        <f t="shared" si="309"/>
        <v>5</v>
      </c>
      <c r="C307" s="27">
        <f t="shared" si="344"/>
        <v>1864621.7730272401</v>
      </c>
      <c r="D307" s="80">
        <f>[6]Err!$D222</f>
        <v>1652000.7730272401</v>
      </c>
      <c r="E307" s="80">
        <f>ROUND([7]Err!$D222,0)+500</f>
        <v>183645</v>
      </c>
      <c r="F307" s="53">
        <f>ROUND([8]Err!$D210,0)</f>
        <v>2210</v>
      </c>
      <c r="G307" s="53">
        <f>ROUND([9]Err!$D210,0)</f>
        <v>1518</v>
      </c>
      <c r="H307" s="53">
        <f>ROUND([10]Err!$D222,0)</f>
        <v>25248</v>
      </c>
      <c r="I307" s="155">
        <f t="shared" si="337"/>
        <v>69384.03246714409</v>
      </c>
      <c r="J307" s="29"/>
      <c r="K307" s="181">
        <f t="shared" si="338"/>
        <v>1.2999999999999999E-2</v>
      </c>
      <c r="L307" s="181">
        <f t="shared" si="339"/>
        <v>1.2E-2</v>
      </c>
      <c r="M307" s="181">
        <f t="shared" si="340"/>
        <v>-7.0000000000000001E-3</v>
      </c>
      <c r="N307" s="181">
        <f t="shared" si="341"/>
        <v>-1E-3</v>
      </c>
      <c r="O307" s="181">
        <f t="shared" si="342"/>
        <v>3.0000000000000001E-3</v>
      </c>
      <c r="P307" s="181">
        <f t="shared" si="343"/>
        <v>1.2E-2</v>
      </c>
      <c r="R307" s="30">
        <f t="shared" si="353"/>
        <v>2021</v>
      </c>
      <c r="S307" s="30">
        <f t="shared" si="354"/>
        <v>5</v>
      </c>
      <c r="T307" s="31">
        <f t="shared" si="345"/>
        <v>14204.048227244883</v>
      </c>
      <c r="U307" s="31">
        <f>[5]Forecast!C284</f>
        <v>12132</v>
      </c>
      <c r="V307" s="31">
        <f>[5]Forecast!D284</f>
        <v>1732.0482272448833</v>
      </c>
      <c r="W307" s="31">
        <f>[5]Forecast!E284</f>
        <v>6</v>
      </c>
      <c r="X307" s="31">
        <f>[5]Forecast!F284</f>
        <v>15</v>
      </c>
      <c r="Y307" s="31">
        <f>[5]Forecast!G284</f>
        <v>319</v>
      </c>
      <c r="AA307" s="32">
        <f t="shared" si="346"/>
        <v>2021</v>
      </c>
      <c r="AB307" s="33">
        <f t="shared" si="347"/>
        <v>5</v>
      </c>
      <c r="AC307" s="31">
        <f t="shared" si="314"/>
        <v>1850417.7247999953</v>
      </c>
      <c r="AD307" s="52">
        <f t="shared" si="348"/>
        <v>1639868.7730272401</v>
      </c>
      <c r="AE307" s="52">
        <f t="shared" si="349"/>
        <v>181912.95177275513</v>
      </c>
      <c r="AF307" s="52">
        <f t="shared" si="350"/>
        <v>2204</v>
      </c>
      <c r="AG307" s="52">
        <f t="shared" si="351"/>
        <v>1503</v>
      </c>
      <c r="AH307" s="52">
        <f t="shared" si="352"/>
        <v>24929</v>
      </c>
      <c r="AJ307" s="32">
        <f t="shared" si="322"/>
        <v>2021</v>
      </c>
      <c r="AK307" s="32">
        <f t="shared" si="323"/>
        <v>5</v>
      </c>
      <c r="AL307" s="137">
        <f t="shared" si="324"/>
        <v>22736.463910330087</v>
      </c>
      <c r="AM307" s="137">
        <f t="shared" si="325"/>
        <v>20502.463910330087</v>
      </c>
      <c r="AN307" s="137">
        <f t="shared" si="326"/>
        <v>2165</v>
      </c>
      <c r="AO307" s="137">
        <f t="shared" si="327"/>
        <v>-16</v>
      </c>
      <c r="AP307" s="137">
        <f t="shared" si="328"/>
        <v>-2</v>
      </c>
      <c r="AQ307" s="137">
        <f t="shared" si="329"/>
        <v>87</v>
      </c>
      <c r="AR307" s="137">
        <f t="shared" si="330"/>
        <v>861.1034842338704</v>
      </c>
      <c r="AS307" s="93"/>
      <c r="AT307" s="93"/>
      <c r="AY307" s="65">
        <f t="shared" si="355"/>
        <v>2021</v>
      </c>
      <c r="AZ307" s="65">
        <f t="shared" si="356"/>
        <v>5</v>
      </c>
      <c r="BA307" s="68">
        <f t="shared" si="316"/>
        <v>1863103.7730272401</v>
      </c>
      <c r="BQ307" s="65">
        <f t="shared" si="357"/>
        <v>2021</v>
      </c>
      <c r="BR307" s="65" t="str">
        <f t="shared" si="331"/>
        <v>May</v>
      </c>
      <c r="BS307" s="68">
        <f t="shared" si="317"/>
        <v>1652000.7730272401</v>
      </c>
      <c r="CI307" s="65">
        <f t="shared" si="358"/>
        <v>2021</v>
      </c>
      <c r="CJ307" s="65">
        <f t="shared" si="359"/>
        <v>5</v>
      </c>
      <c r="CK307" s="68">
        <f t="shared" si="318"/>
        <v>69384.03246714409</v>
      </c>
      <c r="DA307" s="65">
        <f t="shared" si="360"/>
        <v>2021</v>
      </c>
      <c r="DB307" s="65">
        <f t="shared" si="361"/>
        <v>5</v>
      </c>
      <c r="DC307" s="68">
        <f>[4]ssr!$I284</f>
        <v>0</v>
      </c>
    </row>
    <row r="308" spans="1:107" s="30" customFormat="1">
      <c r="A308" s="65">
        <f t="shared" si="319"/>
        <v>2021</v>
      </c>
      <c r="B308" s="65">
        <f t="shared" si="309"/>
        <v>6</v>
      </c>
      <c r="C308" s="27">
        <f t="shared" si="344"/>
        <v>1866448.3940296699</v>
      </c>
      <c r="D308" s="80">
        <f>[6]Err!$D223</f>
        <v>1653697.3940296699</v>
      </c>
      <c r="E308" s="80">
        <f>ROUND([7]Err!$D223,0)+500</f>
        <v>183823</v>
      </c>
      <c r="F308" s="53">
        <f>ROUND([8]Err!$D211,0)</f>
        <v>2208</v>
      </c>
      <c r="G308" s="53">
        <f>ROUND([9]Err!$D211,0)</f>
        <v>1518</v>
      </c>
      <c r="H308" s="53">
        <f>ROUND([10]Err!$D223,0)</f>
        <v>25202</v>
      </c>
      <c r="I308" s="155">
        <f t="shared" si="337"/>
        <v>69455.290549246143</v>
      </c>
      <c r="J308" s="29"/>
      <c r="K308" s="181">
        <f t="shared" si="338"/>
        <v>1.2999999999999999E-2</v>
      </c>
      <c r="L308" s="181">
        <f t="shared" si="339"/>
        <v>1.2E-2</v>
      </c>
      <c r="M308" s="181">
        <f t="shared" si="340"/>
        <v>-8.0000000000000002E-3</v>
      </c>
      <c r="N308" s="181">
        <f t="shared" si="341"/>
        <v>-1E-3</v>
      </c>
      <c r="O308" s="181">
        <f t="shared" si="342"/>
        <v>3.0000000000000001E-3</v>
      </c>
      <c r="P308" s="181">
        <f t="shared" si="343"/>
        <v>1.2E-2</v>
      </c>
      <c r="R308" s="30">
        <f t="shared" si="353"/>
        <v>2021</v>
      </c>
      <c r="S308" s="30">
        <f t="shared" si="354"/>
        <v>6</v>
      </c>
      <c r="T308" s="31">
        <f t="shared" si="345"/>
        <v>14178.15903531834</v>
      </c>
      <c r="U308" s="31">
        <f>[5]Forecast!C285</f>
        <v>12108</v>
      </c>
      <c r="V308" s="31">
        <f>[5]Forecast!D285</f>
        <v>1730.1590353183394</v>
      </c>
      <c r="W308" s="31">
        <f>[5]Forecast!E285</f>
        <v>6</v>
      </c>
      <c r="X308" s="31">
        <f>[5]Forecast!F285</f>
        <v>15</v>
      </c>
      <c r="Y308" s="31">
        <f>[5]Forecast!G285</f>
        <v>319</v>
      </c>
      <c r="AA308" s="32">
        <f t="shared" si="346"/>
        <v>2021</v>
      </c>
      <c r="AB308" s="33">
        <f t="shared" si="347"/>
        <v>6</v>
      </c>
      <c r="AC308" s="31">
        <f t="shared" si="314"/>
        <v>1852270.2349943516</v>
      </c>
      <c r="AD308" s="52">
        <f t="shared" si="348"/>
        <v>1641589.3940296699</v>
      </c>
      <c r="AE308" s="52">
        <f t="shared" si="349"/>
        <v>182092.84096468167</v>
      </c>
      <c r="AF308" s="52">
        <f t="shared" si="350"/>
        <v>2202</v>
      </c>
      <c r="AG308" s="52">
        <f t="shared" si="351"/>
        <v>1503</v>
      </c>
      <c r="AH308" s="52">
        <f t="shared" si="352"/>
        <v>24883</v>
      </c>
      <c r="AJ308" s="32">
        <f t="shared" si="322"/>
        <v>2021</v>
      </c>
      <c r="AK308" s="32">
        <f t="shared" si="323"/>
        <v>6</v>
      </c>
      <c r="AL308" s="137">
        <f t="shared" si="324"/>
        <v>22653.957969740033</v>
      </c>
      <c r="AM308" s="137">
        <f t="shared" si="325"/>
        <v>20430.957969740033</v>
      </c>
      <c r="AN308" s="137">
        <f t="shared" si="326"/>
        <v>2156</v>
      </c>
      <c r="AO308" s="137">
        <f t="shared" si="327"/>
        <v>-17</v>
      </c>
      <c r="AP308" s="137">
        <f t="shared" si="328"/>
        <v>-2</v>
      </c>
      <c r="AQ308" s="137">
        <f t="shared" si="329"/>
        <v>86</v>
      </c>
      <c r="AR308" s="137">
        <f t="shared" si="330"/>
        <v>858.10023472907778</v>
      </c>
      <c r="AS308" s="93"/>
      <c r="AT308" s="93"/>
      <c r="AY308" s="65">
        <f t="shared" si="355"/>
        <v>2021</v>
      </c>
      <c r="AZ308" s="65">
        <f t="shared" si="356"/>
        <v>6</v>
      </c>
      <c r="BA308" s="68">
        <f t="shared" si="316"/>
        <v>1864930.3940296699</v>
      </c>
      <c r="BQ308" s="65">
        <f t="shared" si="357"/>
        <v>2021</v>
      </c>
      <c r="BR308" s="65" t="str">
        <f t="shared" si="331"/>
        <v>Jun</v>
      </c>
      <c r="BS308" s="68">
        <f t="shared" si="317"/>
        <v>1653697.3940296699</v>
      </c>
      <c r="CI308" s="65">
        <f t="shared" si="358"/>
        <v>2021</v>
      </c>
      <c r="CJ308" s="65">
        <f t="shared" si="359"/>
        <v>6</v>
      </c>
      <c r="CK308" s="68">
        <f t="shared" si="318"/>
        <v>69455.290549246143</v>
      </c>
      <c r="DA308" s="65">
        <f t="shared" si="360"/>
        <v>2021</v>
      </c>
      <c r="DB308" s="65">
        <f t="shared" si="361"/>
        <v>6</v>
      </c>
      <c r="DC308" s="68">
        <f>[4]ssr!$I285</f>
        <v>0</v>
      </c>
    </row>
    <row r="309" spans="1:107" s="30" customFormat="1">
      <c r="A309" s="65">
        <f t="shared" si="319"/>
        <v>2021</v>
      </c>
      <c r="B309" s="65">
        <f t="shared" si="309"/>
        <v>7</v>
      </c>
      <c r="C309" s="27">
        <f t="shared" si="344"/>
        <v>1868300.0150321</v>
      </c>
      <c r="D309" s="80">
        <f>[6]Err!$D224</f>
        <v>1655394.0150321</v>
      </c>
      <c r="E309" s="80">
        <f>ROUND([7]Err!$D224,0)+500</f>
        <v>184001</v>
      </c>
      <c r="F309" s="53">
        <f>ROUND([8]Err!$D212,0)</f>
        <v>2207</v>
      </c>
      <c r="G309" s="53">
        <f>ROUND([9]Err!$D212,0)</f>
        <v>1518</v>
      </c>
      <c r="H309" s="53">
        <f>ROUND([10]Err!$D224,0)</f>
        <v>25180</v>
      </c>
      <c r="I309" s="155">
        <f t="shared" si="337"/>
        <v>69526.548631348211</v>
      </c>
      <c r="J309" s="29"/>
      <c r="K309" s="181">
        <f t="shared" si="338"/>
        <v>1.2E-2</v>
      </c>
      <c r="L309" s="181">
        <f t="shared" si="339"/>
        <v>1.2E-2</v>
      </c>
      <c r="M309" s="181">
        <f t="shared" si="340"/>
        <v>-7.0000000000000001E-3</v>
      </c>
      <c r="N309" s="181">
        <f t="shared" si="341"/>
        <v>-1E-3</v>
      </c>
      <c r="O309" s="181">
        <f t="shared" si="342"/>
        <v>3.0000000000000001E-3</v>
      </c>
      <c r="P309" s="181">
        <f t="shared" si="343"/>
        <v>1.2E-2</v>
      </c>
      <c r="R309" s="30">
        <f t="shared" si="353"/>
        <v>2021</v>
      </c>
      <c r="S309" s="30">
        <f t="shared" si="354"/>
        <v>7</v>
      </c>
      <c r="T309" s="31">
        <f t="shared" si="345"/>
        <v>14141.542358824991</v>
      </c>
      <c r="U309" s="31">
        <f>[5]Forecast!C286</f>
        <v>12073</v>
      </c>
      <c r="V309" s="31">
        <f>[5]Forecast!D286</f>
        <v>1728.5423588249901</v>
      </c>
      <c r="W309" s="31">
        <f>[5]Forecast!E286</f>
        <v>6</v>
      </c>
      <c r="X309" s="31">
        <f>[5]Forecast!F286</f>
        <v>15</v>
      </c>
      <c r="Y309" s="31">
        <f>[5]Forecast!G286</f>
        <v>319</v>
      </c>
      <c r="AA309" s="32">
        <f t="shared" si="346"/>
        <v>2021</v>
      </c>
      <c r="AB309" s="33">
        <f t="shared" si="347"/>
        <v>7</v>
      </c>
      <c r="AC309" s="31">
        <f t="shared" si="314"/>
        <v>1854158.472673275</v>
      </c>
      <c r="AD309" s="52">
        <f t="shared" si="348"/>
        <v>1643321.0150321</v>
      </c>
      <c r="AE309" s="52">
        <f t="shared" si="349"/>
        <v>182272.45764117502</v>
      </c>
      <c r="AF309" s="52">
        <f t="shared" si="350"/>
        <v>2201</v>
      </c>
      <c r="AG309" s="52">
        <f t="shared" si="351"/>
        <v>1503</v>
      </c>
      <c r="AH309" s="52">
        <f t="shared" si="352"/>
        <v>24861</v>
      </c>
      <c r="AJ309" s="32">
        <f t="shared" si="322"/>
        <v>2021</v>
      </c>
      <c r="AK309" s="32">
        <f t="shared" si="323"/>
        <v>7</v>
      </c>
      <c r="AL309" s="137">
        <f t="shared" si="324"/>
        <v>22574.452029319946</v>
      </c>
      <c r="AM309" s="137">
        <f t="shared" si="325"/>
        <v>20359.452029319946</v>
      </c>
      <c r="AN309" s="137">
        <f t="shared" si="326"/>
        <v>2148</v>
      </c>
      <c r="AO309" s="137">
        <f t="shared" si="327"/>
        <v>-16</v>
      </c>
      <c r="AP309" s="137">
        <f t="shared" si="328"/>
        <v>-2</v>
      </c>
      <c r="AQ309" s="137">
        <f t="shared" si="329"/>
        <v>85</v>
      </c>
      <c r="AR309" s="137">
        <f t="shared" si="330"/>
        <v>855.09698523144471</v>
      </c>
      <c r="AS309" s="93"/>
      <c r="AT309" s="93"/>
      <c r="AY309" s="65">
        <f t="shared" si="355"/>
        <v>2021</v>
      </c>
      <c r="AZ309" s="65">
        <f t="shared" si="356"/>
        <v>7</v>
      </c>
      <c r="BA309" s="68">
        <f t="shared" si="316"/>
        <v>1866782.0150321</v>
      </c>
      <c r="BQ309" s="65">
        <f t="shared" si="357"/>
        <v>2021</v>
      </c>
      <c r="BR309" s="65" t="str">
        <f t="shared" si="331"/>
        <v>Jul</v>
      </c>
      <c r="BS309" s="68">
        <f t="shared" si="317"/>
        <v>1655394.0150321</v>
      </c>
      <c r="CI309" s="65">
        <f t="shared" si="358"/>
        <v>2021</v>
      </c>
      <c r="CJ309" s="65">
        <f t="shared" si="359"/>
        <v>7</v>
      </c>
      <c r="CK309" s="68">
        <f t="shared" si="318"/>
        <v>69526.548631348211</v>
      </c>
      <c r="DA309" s="65">
        <f t="shared" si="360"/>
        <v>2021</v>
      </c>
      <c r="DB309" s="65">
        <f t="shared" si="361"/>
        <v>7</v>
      </c>
      <c r="DC309" s="68">
        <f>[4]ssr!$I286</f>
        <v>0</v>
      </c>
    </row>
    <row r="310" spans="1:107" s="30" customFormat="1">
      <c r="A310" s="65">
        <f t="shared" si="319"/>
        <v>2021</v>
      </c>
      <c r="B310" s="65">
        <f t="shared" si="309"/>
        <v>8</v>
      </c>
      <c r="C310" s="27">
        <f t="shared" si="344"/>
        <v>1870203.13435066</v>
      </c>
      <c r="D310" s="80">
        <f>[6]Err!$D225</f>
        <v>1657061.13435066</v>
      </c>
      <c r="E310" s="80">
        <f>ROUND([7]Err!$D225,0)+500</f>
        <v>184178</v>
      </c>
      <c r="F310" s="53">
        <f>ROUND([8]Err!$D213,0)</f>
        <v>2206</v>
      </c>
      <c r="G310" s="53">
        <f>ROUND([9]Err!$D213,0)</f>
        <v>1517</v>
      </c>
      <c r="H310" s="53">
        <f>ROUND([10]Err!$D225,0)</f>
        <v>25241</v>
      </c>
      <c r="I310" s="155">
        <f t="shared" si="337"/>
        <v>69596.567642727721</v>
      </c>
      <c r="J310" s="29"/>
      <c r="K310" s="181">
        <f t="shared" si="338"/>
        <v>1.2E-2</v>
      </c>
      <c r="L310" s="181">
        <f t="shared" si="339"/>
        <v>1.2E-2</v>
      </c>
      <c r="M310" s="181">
        <f t="shared" si="340"/>
        <v>-7.0000000000000001E-3</v>
      </c>
      <c r="N310" s="181">
        <f t="shared" si="341"/>
        <v>-2E-3</v>
      </c>
      <c r="O310" s="181">
        <f t="shared" si="342"/>
        <v>3.0000000000000001E-3</v>
      </c>
      <c r="P310" s="181">
        <f t="shared" si="343"/>
        <v>1.2E-2</v>
      </c>
      <c r="R310" s="30">
        <f t="shared" si="353"/>
        <v>2021</v>
      </c>
      <c r="S310" s="30">
        <f t="shared" si="354"/>
        <v>8</v>
      </c>
      <c r="T310" s="31">
        <f t="shared" si="345"/>
        <v>14123.581454912077</v>
      </c>
      <c r="U310" s="31">
        <f>[5]Forecast!C287</f>
        <v>12057</v>
      </c>
      <c r="V310" s="31">
        <f>[5]Forecast!D287</f>
        <v>1726.5814549120771</v>
      </c>
      <c r="W310" s="31">
        <f>[5]Forecast!E287</f>
        <v>6</v>
      </c>
      <c r="X310" s="31">
        <f>[5]Forecast!F287</f>
        <v>15</v>
      </c>
      <c r="Y310" s="31">
        <f>[5]Forecast!G287</f>
        <v>319</v>
      </c>
      <c r="AA310" s="32">
        <f t="shared" si="346"/>
        <v>2021</v>
      </c>
      <c r="AB310" s="33">
        <f t="shared" si="347"/>
        <v>8</v>
      </c>
      <c r="AC310" s="31">
        <f t="shared" si="314"/>
        <v>1856079.5528957481</v>
      </c>
      <c r="AD310" s="52">
        <f t="shared" si="348"/>
        <v>1645004.13435066</v>
      </c>
      <c r="AE310" s="52">
        <f t="shared" si="349"/>
        <v>182451.41854508792</v>
      </c>
      <c r="AF310" s="52">
        <f t="shared" si="350"/>
        <v>2200</v>
      </c>
      <c r="AG310" s="52">
        <f t="shared" si="351"/>
        <v>1502</v>
      </c>
      <c r="AH310" s="52">
        <f t="shared" si="352"/>
        <v>24922</v>
      </c>
      <c r="AJ310" s="32">
        <f t="shared" si="322"/>
        <v>2021</v>
      </c>
      <c r="AK310" s="32">
        <f t="shared" si="323"/>
        <v>8</v>
      </c>
      <c r="AL310" s="137">
        <f t="shared" si="324"/>
        <v>22536.950345270103</v>
      </c>
      <c r="AM310" s="137">
        <f t="shared" si="325"/>
        <v>20329.950345270103</v>
      </c>
      <c r="AN310" s="137">
        <f t="shared" si="326"/>
        <v>2141</v>
      </c>
      <c r="AO310" s="137">
        <f t="shared" si="327"/>
        <v>-16</v>
      </c>
      <c r="AP310" s="137">
        <f t="shared" si="328"/>
        <v>-3</v>
      </c>
      <c r="AQ310" s="137">
        <f t="shared" si="329"/>
        <v>85</v>
      </c>
      <c r="AR310" s="137">
        <f t="shared" si="330"/>
        <v>853.85791450133547</v>
      </c>
      <c r="AS310" s="93"/>
      <c r="AT310" s="93"/>
      <c r="AY310" s="65">
        <f t="shared" si="355"/>
        <v>2021</v>
      </c>
      <c r="AZ310" s="65">
        <f t="shared" si="356"/>
        <v>8</v>
      </c>
      <c r="BA310" s="68">
        <f t="shared" si="316"/>
        <v>1868686.13435066</v>
      </c>
      <c r="BQ310" s="65">
        <f t="shared" si="357"/>
        <v>2021</v>
      </c>
      <c r="BR310" s="65" t="str">
        <f t="shared" si="331"/>
        <v>Aug</v>
      </c>
      <c r="BS310" s="68">
        <f t="shared" si="317"/>
        <v>1657061.13435066</v>
      </c>
      <c r="CI310" s="65">
        <f t="shared" si="358"/>
        <v>2021</v>
      </c>
      <c r="CJ310" s="65">
        <f t="shared" si="359"/>
        <v>8</v>
      </c>
      <c r="CK310" s="68">
        <f t="shared" si="318"/>
        <v>69596.567642727721</v>
      </c>
      <c r="DA310" s="65">
        <f t="shared" si="360"/>
        <v>2021</v>
      </c>
      <c r="DB310" s="65">
        <f t="shared" si="361"/>
        <v>8</v>
      </c>
      <c r="DC310" s="68">
        <f>[4]ssr!$I287</f>
        <v>0</v>
      </c>
    </row>
    <row r="311" spans="1:107" s="30" customFormat="1">
      <c r="A311" s="65">
        <f t="shared" si="319"/>
        <v>2021</v>
      </c>
      <c r="B311" s="65">
        <f t="shared" si="309"/>
        <v>9</v>
      </c>
      <c r="C311" s="27">
        <f t="shared" si="344"/>
        <v>1872057.25366922</v>
      </c>
      <c r="D311" s="80">
        <f>[6]Err!$D226</f>
        <v>1658728.25366922</v>
      </c>
      <c r="E311" s="80">
        <f>ROUND([7]Err!$D226,0)+500</f>
        <v>184354</v>
      </c>
      <c r="F311" s="53">
        <f>ROUND([8]Err!$D214,0)</f>
        <v>2204</v>
      </c>
      <c r="G311" s="53">
        <f>ROUND([9]Err!$D214,0)</f>
        <v>1517</v>
      </c>
      <c r="H311" s="53">
        <f>ROUND([10]Err!$D226,0)</f>
        <v>25254</v>
      </c>
      <c r="I311" s="155">
        <f t="shared" si="337"/>
        <v>69666.586654107246</v>
      </c>
      <c r="J311" s="29"/>
      <c r="K311" s="181">
        <f t="shared" si="338"/>
        <v>1.2E-2</v>
      </c>
      <c r="L311" s="181">
        <f t="shared" si="339"/>
        <v>1.2E-2</v>
      </c>
      <c r="M311" s="181">
        <f t="shared" si="340"/>
        <v>-7.0000000000000001E-3</v>
      </c>
      <c r="N311" s="181">
        <f t="shared" si="341"/>
        <v>-2E-3</v>
      </c>
      <c r="O311" s="181">
        <f t="shared" si="342"/>
        <v>3.0000000000000001E-3</v>
      </c>
      <c r="P311" s="181">
        <f t="shared" si="343"/>
        <v>1.2E-2</v>
      </c>
      <c r="R311" s="30">
        <f t="shared" si="353"/>
        <v>2021</v>
      </c>
      <c r="S311" s="30">
        <f t="shared" si="354"/>
        <v>9</v>
      </c>
      <c r="T311" s="31">
        <f t="shared" si="345"/>
        <v>14105.040091320352</v>
      </c>
      <c r="U311" s="31">
        <f>[5]Forecast!C288</f>
        <v>12039</v>
      </c>
      <c r="V311" s="31">
        <f>[5]Forecast!D288</f>
        <v>1726.0400913203518</v>
      </c>
      <c r="W311" s="31">
        <f>[5]Forecast!E288</f>
        <v>6</v>
      </c>
      <c r="X311" s="31">
        <f>[5]Forecast!F288</f>
        <v>15</v>
      </c>
      <c r="Y311" s="31">
        <f>[5]Forecast!G288</f>
        <v>319</v>
      </c>
      <c r="AA311" s="32">
        <f t="shared" si="346"/>
        <v>2021</v>
      </c>
      <c r="AB311" s="33">
        <f t="shared" si="347"/>
        <v>9</v>
      </c>
      <c r="AC311" s="31">
        <f t="shared" si="314"/>
        <v>1857952.2135778996</v>
      </c>
      <c r="AD311" s="52">
        <f t="shared" si="348"/>
        <v>1646689.25366922</v>
      </c>
      <c r="AE311" s="52">
        <f t="shared" si="349"/>
        <v>182627.95990867965</v>
      </c>
      <c r="AF311" s="52">
        <f t="shared" si="350"/>
        <v>2198</v>
      </c>
      <c r="AG311" s="52">
        <f t="shared" si="351"/>
        <v>1502</v>
      </c>
      <c r="AH311" s="52">
        <f t="shared" si="352"/>
        <v>24935</v>
      </c>
      <c r="AJ311" s="32">
        <f t="shared" si="322"/>
        <v>2021</v>
      </c>
      <c r="AK311" s="32">
        <f t="shared" si="323"/>
        <v>9</v>
      </c>
      <c r="AL311" s="137">
        <f t="shared" si="324"/>
        <v>22500.448661310133</v>
      </c>
      <c r="AM311" s="137">
        <f t="shared" si="325"/>
        <v>20300.448661310133</v>
      </c>
      <c r="AN311" s="137">
        <f t="shared" si="326"/>
        <v>2135</v>
      </c>
      <c r="AO311" s="137">
        <f t="shared" si="327"/>
        <v>-16</v>
      </c>
      <c r="AP311" s="137">
        <f t="shared" si="328"/>
        <v>-3</v>
      </c>
      <c r="AQ311" s="137">
        <f t="shared" si="329"/>
        <v>84</v>
      </c>
      <c r="AR311" s="137">
        <f t="shared" si="330"/>
        <v>852.61884377502429</v>
      </c>
      <c r="AS311" s="93"/>
      <c r="AT311" s="93"/>
      <c r="AY311" s="65">
        <f t="shared" si="355"/>
        <v>2021</v>
      </c>
      <c r="AZ311" s="65">
        <f t="shared" si="356"/>
        <v>9</v>
      </c>
      <c r="BA311" s="68">
        <f t="shared" si="316"/>
        <v>1870540.25366922</v>
      </c>
      <c r="BQ311" s="65">
        <f t="shared" si="357"/>
        <v>2021</v>
      </c>
      <c r="BR311" s="65" t="str">
        <f t="shared" si="331"/>
        <v>Sep</v>
      </c>
      <c r="BS311" s="68">
        <f t="shared" si="317"/>
        <v>1658728.25366922</v>
      </c>
      <c r="CI311" s="65">
        <f t="shared" si="358"/>
        <v>2021</v>
      </c>
      <c r="CJ311" s="65">
        <f t="shared" si="359"/>
        <v>9</v>
      </c>
      <c r="CK311" s="68">
        <f t="shared" si="318"/>
        <v>69666.586654107246</v>
      </c>
      <c r="DA311" s="65">
        <f t="shared" si="360"/>
        <v>2021</v>
      </c>
      <c r="DB311" s="65">
        <f t="shared" si="361"/>
        <v>9</v>
      </c>
      <c r="DC311" s="68">
        <f>[4]ssr!$I288</f>
        <v>0</v>
      </c>
    </row>
    <row r="312" spans="1:107" s="30" customFormat="1">
      <c r="A312" s="65">
        <f t="shared" si="319"/>
        <v>2021</v>
      </c>
      <c r="B312" s="65">
        <f t="shared" si="309"/>
        <v>10</v>
      </c>
      <c r="C312" s="27">
        <f t="shared" si="344"/>
        <v>1873925.37298779</v>
      </c>
      <c r="D312" s="80">
        <f>[6]Err!$D227</f>
        <v>1660395.37298779</v>
      </c>
      <c r="E312" s="80">
        <f>ROUND([7]Err!$D227,0)+500</f>
        <v>184528</v>
      </c>
      <c r="F312" s="53">
        <f>ROUND([8]Err!$D215,0)</f>
        <v>2203</v>
      </c>
      <c r="G312" s="53">
        <f>ROUND([9]Err!$D215,0)</f>
        <v>1517</v>
      </c>
      <c r="H312" s="53">
        <f>ROUND([10]Err!$D227,0)</f>
        <v>25282</v>
      </c>
      <c r="I312" s="155">
        <f t="shared" si="337"/>
        <v>69736.605665487179</v>
      </c>
      <c r="J312" s="29"/>
      <c r="K312" s="181">
        <f t="shared" si="338"/>
        <v>1.2E-2</v>
      </c>
      <c r="L312" s="181">
        <f t="shared" si="339"/>
        <v>1.2E-2</v>
      </c>
      <c r="M312" s="181">
        <f t="shared" si="340"/>
        <v>-7.0000000000000001E-3</v>
      </c>
      <c r="N312" s="181">
        <f t="shared" si="341"/>
        <v>-1E-3</v>
      </c>
      <c r="O312" s="181">
        <f t="shared" si="342"/>
        <v>3.0000000000000001E-3</v>
      </c>
      <c r="P312" s="181">
        <f t="shared" si="343"/>
        <v>1.2E-2</v>
      </c>
      <c r="R312" s="30">
        <f t="shared" si="353"/>
        <v>2021</v>
      </c>
      <c r="S312" s="30">
        <f t="shared" si="354"/>
        <v>10</v>
      </c>
      <c r="T312" s="31">
        <f t="shared" si="345"/>
        <v>14106.645570193359</v>
      </c>
      <c r="U312" s="31">
        <f>[5]Forecast!C289</f>
        <v>12041</v>
      </c>
      <c r="V312" s="31">
        <f>[5]Forecast!D289</f>
        <v>1725.6455701933601</v>
      </c>
      <c r="W312" s="31">
        <f>[5]Forecast!E289</f>
        <v>6</v>
      </c>
      <c r="X312" s="31">
        <f>[5]Forecast!F289</f>
        <v>15</v>
      </c>
      <c r="Y312" s="31">
        <f>[5]Forecast!G289</f>
        <v>319</v>
      </c>
      <c r="AA312" s="32">
        <f t="shared" si="346"/>
        <v>2021</v>
      </c>
      <c r="AB312" s="33">
        <f t="shared" si="347"/>
        <v>10</v>
      </c>
      <c r="AC312" s="31">
        <f t="shared" si="314"/>
        <v>1859818.7274175966</v>
      </c>
      <c r="AD312" s="52">
        <f t="shared" si="348"/>
        <v>1648354.37298779</v>
      </c>
      <c r="AE312" s="52">
        <f t="shared" si="349"/>
        <v>182802.35442980664</v>
      </c>
      <c r="AF312" s="52">
        <f t="shared" si="350"/>
        <v>2197</v>
      </c>
      <c r="AG312" s="52">
        <f t="shared" si="351"/>
        <v>1502</v>
      </c>
      <c r="AH312" s="52">
        <f t="shared" si="352"/>
        <v>24963</v>
      </c>
      <c r="AJ312" s="32">
        <f t="shared" si="322"/>
        <v>2021</v>
      </c>
      <c r="AK312" s="32">
        <f t="shared" si="323"/>
        <v>10</v>
      </c>
      <c r="AL312" s="137">
        <f t="shared" si="324"/>
        <v>22466.94697741</v>
      </c>
      <c r="AM312" s="137">
        <f t="shared" si="325"/>
        <v>20270.94697741</v>
      </c>
      <c r="AN312" s="137">
        <f t="shared" si="326"/>
        <v>2131</v>
      </c>
      <c r="AO312" s="137">
        <f t="shared" si="327"/>
        <v>-16</v>
      </c>
      <c r="AP312" s="137">
        <f t="shared" si="328"/>
        <v>-2</v>
      </c>
      <c r="AQ312" s="137">
        <f t="shared" si="329"/>
        <v>83</v>
      </c>
      <c r="AR312" s="137">
        <f t="shared" si="330"/>
        <v>851.37977305121603</v>
      </c>
      <c r="AS312" s="93"/>
      <c r="AT312" s="93"/>
      <c r="AY312" s="65">
        <f t="shared" si="355"/>
        <v>2021</v>
      </c>
      <c r="AZ312" s="65">
        <f t="shared" si="356"/>
        <v>10</v>
      </c>
      <c r="BA312" s="68">
        <f t="shared" si="316"/>
        <v>1872408.37298779</v>
      </c>
      <c r="BQ312" s="65">
        <f t="shared" si="357"/>
        <v>2021</v>
      </c>
      <c r="BR312" s="65" t="str">
        <f t="shared" si="331"/>
        <v>Oct</v>
      </c>
      <c r="BS312" s="68">
        <f t="shared" si="317"/>
        <v>1660395.37298779</v>
      </c>
      <c r="CI312" s="65">
        <f t="shared" si="358"/>
        <v>2021</v>
      </c>
      <c r="CJ312" s="65">
        <f t="shared" si="359"/>
        <v>10</v>
      </c>
      <c r="CK312" s="68">
        <f t="shared" si="318"/>
        <v>69736.605665487179</v>
      </c>
      <c r="DA312" s="65">
        <f t="shared" si="360"/>
        <v>2021</v>
      </c>
      <c r="DB312" s="65">
        <f t="shared" si="361"/>
        <v>10</v>
      </c>
      <c r="DC312" s="68">
        <f>[4]ssr!$I289</f>
        <v>0</v>
      </c>
    </row>
    <row r="313" spans="1:107" s="30" customFormat="1">
      <c r="A313" s="65">
        <f t="shared" si="319"/>
        <v>2021</v>
      </c>
      <c r="B313" s="65">
        <f t="shared" si="309"/>
        <v>11</v>
      </c>
      <c r="C313" s="27">
        <f t="shared" si="344"/>
        <v>1875806.49230636</v>
      </c>
      <c r="D313" s="80">
        <f>[6]Err!$D228</f>
        <v>1662062.49230636</v>
      </c>
      <c r="E313" s="80">
        <f>ROUND([7]Err!$D228,0)+500</f>
        <v>184703</v>
      </c>
      <c r="F313" s="53">
        <f>ROUND([8]Err!$D216,0)</f>
        <v>2202</v>
      </c>
      <c r="G313" s="53">
        <f>ROUND([9]Err!$D216,0)</f>
        <v>1517</v>
      </c>
      <c r="H313" s="53">
        <f>ROUND([10]Err!$D228,0)</f>
        <v>25322</v>
      </c>
      <c r="I313" s="155">
        <f t="shared" si="337"/>
        <v>69806.624676867126</v>
      </c>
      <c r="J313" s="29"/>
      <c r="K313" s="181">
        <f t="shared" si="338"/>
        <v>1.2E-2</v>
      </c>
      <c r="L313" s="181">
        <f t="shared" si="339"/>
        <v>1.2E-2</v>
      </c>
      <c r="M313" s="181">
        <f t="shared" si="340"/>
        <v>-7.0000000000000001E-3</v>
      </c>
      <c r="N313" s="181">
        <f t="shared" si="341"/>
        <v>-1E-3</v>
      </c>
      <c r="O313" s="181">
        <f t="shared" si="342"/>
        <v>3.0000000000000001E-3</v>
      </c>
      <c r="P313" s="181">
        <f t="shared" si="343"/>
        <v>1.2E-2</v>
      </c>
      <c r="R313" s="30">
        <f t="shared" si="353"/>
        <v>2021</v>
      </c>
      <c r="S313" s="30">
        <f t="shared" si="354"/>
        <v>11</v>
      </c>
      <c r="T313" s="31">
        <f t="shared" si="345"/>
        <v>14128.61481566222</v>
      </c>
      <c r="U313" s="31">
        <f>[5]Forecast!C290</f>
        <v>12066</v>
      </c>
      <c r="V313" s="31">
        <f>[5]Forecast!D290</f>
        <v>1722.6148156622205</v>
      </c>
      <c r="W313" s="31">
        <f>[5]Forecast!E290</f>
        <v>6</v>
      </c>
      <c r="X313" s="31">
        <f>[5]Forecast!F290</f>
        <v>15</v>
      </c>
      <c r="Y313" s="31">
        <f>[5]Forecast!G290</f>
        <v>319</v>
      </c>
      <c r="AA313" s="32">
        <f t="shared" si="346"/>
        <v>2021</v>
      </c>
      <c r="AB313" s="33">
        <f t="shared" si="347"/>
        <v>11</v>
      </c>
      <c r="AC313" s="31">
        <f t="shared" si="314"/>
        <v>1861677.8774906979</v>
      </c>
      <c r="AD313" s="52">
        <f t="shared" si="348"/>
        <v>1649996.49230636</v>
      </c>
      <c r="AE313" s="52">
        <f t="shared" si="349"/>
        <v>182980.38518433779</v>
      </c>
      <c r="AF313" s="52">
        <f t="shared" si="350"/>
        <v>2196</v>
      </c>
      <c r="AG313" s="52">
        <f t="shared" si="351"/>
        <v>1502</v>
      </c>
      <c r="AH313" s="52">
        <f t="shared" si="352"/>
        <v>25003</v>
      </c>
      <c r="AJ313" s="32">
        <f t="shared" si="322"/>
        <v>2021</v>
      </c>
      <c r="AK313" s="32">
        <f t="shared" si="323"/>
        <v>11</v>
      </c>
      <c r="AL313" s="137">
        <f t="shared" si="324"/>
        <v>22433.445293560158</v>
      </c>
      <c r="AM313" s="137">
        <f t="shared" si="325"/>
        <v>20241.445293560158</v>
      </c>
      <c r="AN313" s="137">
        <f t="shared" si="326"/>
        <v>2128</v>
      </c>
      <c r="AO313" s="137">
        <f t="shared" si="327"/>
        <v>-16</v>
      </c>
      <c r="AP313" s="137">
        <f t="shared" si="328"/>
        <v>-2</v>
      </c>
      <c r="AQ313" s="137">
        <f t="shared" si="329"/>
        <v>82</v>
      </c>
      <c r="AR313" s="137">
        <f t="shared" si="330"/>
        <v>850.14070232953236</v>
      </c>
      <c r="AS313" s="93"/>
      <c r="AT313" s="93"/>
      <c r="AY313" s="65">
        <f t="shared" si="355"/>
        <v>2021</v>
      </c>
      <c r="AZ313" s="65">
        <f t="shared" si="356"/>
        <v>11</v>
      </c>
      <c r="BA313" s="68">
        <f t="shared" si="316"/>
        <v>1874289.49230636</v>
      </c>
      <c r="BQ313" s="65">
        <f t="shared" si="357"/>
        <v>2021</v>
      </c>
      <c r="BR313" s="65" t="str">
        <f t="shared" si="331"/>
        <v>Nov</v>
      </c>
      <c r="BS313" s="68">
        <f t="shared" si="317"/>
        <v>1662062.49230636</v>
      </c>
      <c r="CI313" s="65">
        <f t="shared" si="358"/>
        <v>2021</v>
      </c>
      <c r="CJ313" s="65">
        <f t="shared" si="359"/>
        <v>11</v>
      </c>
      <c r="CK313" s="68">
        <f t="shared" si="318"/>
        <v>69806.624676867126</v>
      </c>
      <c r="DA313" s="65">
        <f t="shared" si="360"/>
        <v>2021</v>
      </c>
      <c r="DB313" s="65">
        <f t="shared" si="361"/>
        <v>11</v>
      </c>
      <c r="DC313" s="68">
        <f>[4]ssr!$I290</f>
        <v>0</v>
      </c>
    </row>
    <row r="314" spans="1:107" s="30" customFormat="1">
      <c r="A314" s="65">
        <f t="shared" si="319"/>
        <v>2021</v>
      </c>
      <c r="B314" s="65">
        <f t="shared" si="309"/>
        <v>12</v>
      </c>
      <c r="C314" s="27">
        <f t="shared" si="344"/>
        <v>1877599.6116249301</v>
      </c>
      <c r="D314" s="80">
        <f>[6]Err!$D229</f>
        <v>1663729.6116249301</v>
      </c>
      <c r="E314" s="80">
        <f>ROUND([7]Err!$D229,0)+500</f>
        <v>184877</v>
      </c>
      <c r="F314" s="53">
        <f>ROUND([8]Err!$D217,0)</f>
        <v>2200</v>
      </c>
      <c r="G314" s="53">
        <f>ROUND([9]Err!$D217,0)</f>
        <v>1517</v>
      </c>
      <c r="H314" s="53">
        <f>ROUND([10]Err!$D229,0)</f>
        <v>25276</v>
      </c>
      <c r="I314" s="156">
        <f t="shared" si="337"/>
        <v>69876.643688247073</v>
      </c>
      <c r="J314" s="29"/>
      <c r="K314" s="181">
        <f t="shared" si="338"/>
        <v>1.2E-2</v>
      </c>
      <c r="L314" s="181">
        <f t="shared" si="339"/>
        <v>1.2E-2</v>
      </c>
      <c r="M314" s="181">
        <f t="shared" si="340"/>
        <v>-7.0000000000000001E-3</v>
      </c>
      <c r="N314" s="181">
        <f t="shared" si="341"/>
        <v>-1E-3</v>
      </c>
      <c r="O314" s="181">
        <f t="shared" si="342"/>
        <v>3.0000000000000001E-3</v>
      </c>
      <c r="P314" s="181">
        <f t="shared" si="343"/>
        <v>1.2E-2</v>
      </c>
      <c r="R314" s="30">
        <f t="shared" si="353"/>
        <v>2021</v>
      </c>
      <c r="S314" s="30">
        <f t="shared" si="354"/>
        <v>12</v>
      </c>
      <c r="T314" s="31">
        <f t="shared" si="345"/>
        <v>14228.253381521865</v>
      </c>
      <c r="U314" s="31">
        <f>[5]Forecast!C291</f>
        <v>12169</v>
      </c>
      <c r="V314" s="31">
        <f>[5]Forecast!D291</f>
        <v>1719.2533815218644</v>
      </c>
      <c r="W314" s="31">
        <f>[5]Forecast!E291</f>
        <v>6</v>
      </c>
      <c r="X314" s="31">
        <f>[5]Forecast!F291</f>
        <v>15</v>
      </c>
      <c r="Y314" s="31">
        <f>[5]Forecast!G291</f>
        <v>319</v>
      </c>
      <c r="AA314" s="32">
        <f t="shared" si="346"/>
        <v>2021</v>
      </c>
      <c r="AB314" s="33">
        <f t="shared" si="347"/>
        <v>12</v>
      </c>
      <c r="AC314" s="31">
        <f t="shared" si="314"/>
        <v>1863371.3582434081</v>
      </c>
      <c r="AD314" s="52">
        <f t="shared" si="348"/>
        <v>1651560.6116249301</v>
      </c>
      <c r="AE314" s="52">
        <f t="shared" si="349"/>
        <v>183157.74661847812</v>
      </c>
      <c r="AF314" s="52">
        <f t="shared" si="350"/>
        <v>2194</v>
      </c>
      <c r="AG314" s="52">
        <f t="shared" si="351"/>
        <v>1502</v>
      </c>
      <c r="AH314" s="52">
        <f t="shared" si="352"/>
        <v>24957</v>
      </c>
      <c r="AJ314" s="32">
        <f t="shared" si="322"/>
        <v>2021</v>
      </c>
      <c r="AK314" s="32">
        <f t="shared" si="323"/>
        <v>12</v>
      </c>
      <c r="AL314" s="137">
        <f t="shared" si="324"/>
        <v>22397.943609720096</v>
      </c>
      <c r="AM314" s="137">
        <f t="shared" si="325"/>
        <v>20211.943609720096</v>
      </c>
      <c r="AN314" s="137">
        <f t="shared" si="326"/>
        <v>2123</v>
      </c>
      <c r="AO314" s="137">
        <f t="shared" si="327"/>
        <v>-16</v>
      </c>
      <c r="AP314" s="137">
        <f t="shared" si="328"/>
        <v>-2</v>
      </c>
      <c r="AQ314" s="137">
        <f t="shared" si="329"/>
        <v>81</v>
      </c>
      <c r="AR314" s="137">
        <f t="shared" si="330"/>
        <v>848.90163160825614</v>
      </c>
      <c r="AS314" s="93"/>
      <c r="AT314" s="93"/>
      <c r="AY314" s="65">
        <f t="shared" si="355"/>
        <v>2021</v>
      </c>
      <c r="AZ314" s="65">
        <f t="shared" si="356"/>
        <v>12</v>
      </c>
      <c r="BA314" s="68">
        <f t="shared" si="316"/>
        <v>1876082.6116249301</v>
      </c>
      <c r="BQ314" s="65">
        <f t="shared" si="357"/>
        <v>2021</v>
      </c>
      <c r="BR314" s="65" t="str">
        <f t="shared" si="331"/>
        <v>Dec</v>
      </c>
      <c r="BS314" s="68">
        <f t="shared" si="317"/>
        <v>1663729.6116249301</v>
      </c>
      <c r="CI314" s="65">
        <f t="shared" si="358"/>
        <v>2021</v>
      </c>
      <c r="CJ314" s="65">
        <f t="shared" si="359"/>
        <v>12</v>
      </c>
      <c r="CK314" s="68">
        <f t="shared" si="318"/>
        <v>69876.643688247073</v>
      </c>
      <c r="DA314" s="65">
        <f t="shared" si="360"/>
        <v>2021</v>
      </c>
      <c r="DB314" s="65">
        <f t="shared" si="361"/>
        <v>12</v>
      </c>
      <c r="DC314" s="68">
        <f>[4]ssr!$I291</f>
        <v>0</v>
      </c>
    </row>
    <row r="315" spans="1:107" s="30" customFormat="1">
      <c r="A315" s="65">
        <f t="shared" si="319"/>
        <v>2022</v>
      </c>
      <c r="B315" s="65">
        <f t="shared" ref="B315:B362" si="362">B303</f>
        <v>1</v>
      </c>
      <c r="C315" s="27">
        <f t="shared" si="344"/>
        <v>1879485.7309435001</v>
      </c>
      <c r="D315" s="80">
        <f>[6]Err!$D230</f>
        <v>1665396.7309435001</v>
      </c>
      <c r="E315" s="80">
        <f>ROUND([7]Err!$D230,0)+500</f>
        <v>185051</v>
      </c>
      <c r="F315" s="53">
        <f>ROUND([8]Err!$D218,0)</f>
        <v>2199</v>
      </c>
      <c r="G315" s="53">
        <f>ROUND([9]Err!$D218,0)</f>
        <v>1517</v>
      </c>
      <c r="H315" s="53">
        <f>ROUND([10]Err!$D230,0)</f>
        <v>25322</v>
      </c>
      <c r="I315" s="155">
        <f t="shared" si="337"/>
        <v>69946.662699627006</v>
      </c>
      <c r="J315" s="29"/>
      <c r="K315" s="181">
        <f t="shared" si="338"/>
        <v>1.2E-2</v>
      </c>
      <c r="L315" s="181">
        <f t="shared" si="339"/>
        <v>1.2E-2</v>
      </c>
      <c r="M315" s="181">
        <f t="shared" si="340"/>
        <v>-7.0000000000000001E-3</v>
      </c>
      <c r="N315" s="181">
        <f t="shared" si="341"/>
        <v>-1E-3</v>
      </c>
      <c r="O315" s="181">
        <f t="shared" si="342"/>
        <v>3.0000000000000001E-3</v>
      </c>
      <c r="P315" s="181">
        <f t="shared" si="343"/>
        <v>1.2E-2</v>
      </c>
      <c r="R315" s="30">
        <f t="shared" si="353"/>
        <v>2022</v>
      </c>
      <c r="S315" s="30">
        <f t="shared" si="354"/>
        <v>1</v>
      </c>
      <c r="T315" s="31">
        <f t="shared" si="345"/>
        <v>14294.14337001869</v>
      </c>
      <c r="U315" s="31">
        <f>[5]Forecast!C292</f>
        <v>12221</v>
      </c>
      <c r="V315" s="31">
        <f>[5]Forecast!D292</f>
        <v>1733.1433700186906</v>
      </c>
      <c r="W315" s="31">
        <f>[5]Forecast!E292</f>
        <v>6</v>
      </c>
      <c r="X315" s="31">
        <f>[5]Forecast!F292</f>
        <v>15</v>
      </c>
      <c r="Y315" s="31">
        <f>[5]Forecast!G292</f>
        <v>319</v>
      </c>
      <c r="AA315" s="32">
        <f t="shared" si="346"/>
        <v>2022</v>
      </c>
      <c r="AB315" s="33">
        <f t="shared" si="347"/>
        <v>1</v>
      </c>
      <c r="AC315" s="31">
        <f t="shared" si="314"/>
        <v>1865191.5875734813</v>
      </c>
      <c r="AD315" s="52">
        <f t="shared" si="348"/>
        <v>1653175.7309435001</v>
      </c>
      <c r="AE315" s="52">
        <f t="shared" si="349"/>
        <v>183317.85662998131</v>
      </c>
      <c r="AF315" s="52">
        <f t="shared" si="350"/>
        <v>2193</v>
      </c>
      <c r="AG315" s="52">
        <f t="shared" si="351"/>
        <v>1502</v>
      </c>
      <c r="AH315" s="52">
        <f t="shared" si="352"/>
        <v>25003</v>
      </c>
      <c r="AJ315" s="32">
        <f t="shared" si="322"/>
        <v>2022</v>
      </c>
      <c r="AK315" s="32">
        <f t="shared" si="323"/>
        <v>1</v>
      </c>
      <c r="AL315" s="137">
        <f t="shared" si="324"/>
        <v>22363.441925890045</v>
      </c>
      <c r="AM315" s="137">
        <f t="shared" si="325"/>
        <v>20182.441925890045</v>
      </c>
      <c r="AN315" s="137">
        <f t="shared" si="326"/>
        <v>2119</v>
      </c>
      <c r="AO315" s="137">
        <f t="shared" si="327"/>
        <v>-16</v>
      </c>
      <c r="AP315" s="137">
        <f t="shared" si="328"/>
        <v>-2</v>
      </c>
      <c r="AQ315" s="137">
        <f t="shared" si="329"/>
        <v>80</v>
      </c>
      <c r="AR315" s="137">
        <f t="shared" si="330"/>
        <v>847.66256088738737</v>
      </c>
      <c r="AS315" s="93"/>
      <c r="AT315" s="93"/>
      <c r="AY315" s="65">
        <f t="shared" si="355"/>
        <v>2022</v>
      </c>
      <c r="AZ315" s="65">
        <f t="shared" si="356"/>
        <v>1</v>
      </c>
      <c r="BA315" s="68">
        <f t="shared" si="316"/>
        <v>1877968.7309435001</v>
      </c>
      <c r="BQ315" s="65">
        <f t="shared" si="357"/>
        <v>2022</v>
      </c>
      <c r="BR315" s="65" t="str">
        <f t="shared" si="331"/>
        <v>Jan</v>
      </c>
      <c r="BS315" s="68">
        <f t="shared" si="317"/>
        <v>1665396.7309435001</v>
      </c>
      <c r="CI315" s="65">
        <f t="shared" si="358"/>
        <v>2022</v>
      </c>
      <c r="CJ315" s="65">
        <f t="shared" si="359"/>
        <v>1</v>
      </c>
      <c r="CK315" s="68">
        <f t="shared" si="318"/>
        <v>69946.662699627006</v>
      </c>
      <c r="DA315" s="65">
        <f t="shared" si="360"/>
        <v>2022</v>
      </c>
      <c r="DB315" s="65">
        <f t="shared" si="361"/>
        <v>1</v>
      </c>
      <c r="DC315" s="68">
        <f>[4]ssr!$I292</f>
        <v>0</v>
      </c>
    </row>
    <row r="316" spans="1:107" s="30" customFormat="1">
      <c r="A316" s="65">
        <f t="shared" si="319"/>
        <v>2022</v>
      </c>
      <c r="B316" s="65">
        <f t="shared" si="362"/>
        <v>2</v>
      </c>
      <c r="C316" s="27">
        <f t="shared" si="344"/>
        <v>1881333.8502620801</v>
      </c>
      <c r="D316" s="80">
        <f>[6]Err!$D231</f>
        <v>1667063.8502620801</v>
      </c>
      <c r="E316" s="80">
        <f>ROUND([7]Err!$D231,0)+500</f>
        <v>185226</v>
      </c>
      <c r="F316" s="53">
        <f>ROUND([8]Err!$D219,0)</f>
        <v>2198</v>
      </c>
      <c r="G316" s="53">
        <f>ROUND([9]Err!$D219,0)</f>
        <v>1516</v>
      </c>
      <c r="H316" s="53">
        <f>ROUND([10]Err!$D231,0)</f>
        <v>25330</v>
      </c>
      <c r="I316" s="155">
        <f t="shared" si="337"/>
        <v>70016.681711007361</v>
      </c>
      <c r="J316" s="29"/>
      <c r="K316" s="181">
        <f t="shared" si="338"/>
        <v>1.2E-2</v>
      </c>
      <c r="L316" s="181">
        <f t="shared" si="339"/>
        <v>1.2E-2</v>
      </c>
      <c r="M316" s="181">
        <f t="shared" si="340"/>
        <v>-7.0000000000000001E-3</v>
      </c>
      <c r="N316" s="181">
        <f t="shared" si="341"/>
        <v>-2E-3</v>
      </c>
      <c r="O316" s="181">
        <f t="shared" si="342"/>
        <v>3.0000000000000001E-3</v>
      </c>
      <c r="P316" s="181">
        <f t="shared" si="343"/>
        <v>1.2E-2</v>
      </c>
      <c r="R316" s="30">
        <f t="shared" si="353"/>
        <v>2022</v>
      </c>
      <c r="S316" s="30">
        <f t="shared" si="354"/>
        <v>2</v>
      </c>
      <c r="T316" s="31">
        <f t="shared" si="345"/>
        <v>14320.146953685702</v>
      </c>
      <c r="U316" s="31">
        <f>[5]Forecast!C293</f>
        <v>12249</v>
      </c>
      <c r="V316" s="31">
        <f>[5]Forecast!D293</f>
        <v>1731.1469536857019</v>
      </c>
      <c r="W316" s="31">
        <f>[5]Forecast!E293</f>
        <v>6</v>
      </c>
      <c r="X316" s="31">
        <f>[5]Forecast!F293</f>
        <v>15</v>
      </c>
      <c r="Y316" s="31">
        <f>[5]Forecast!G293</f>
        <v>319</v>
      </c>
      <c r="AA316" s="32">
        <f t="shared" si="346"/>
        <v>2022</v>
      </c>
      <c r="AB316" s="33">
        <f t="shared" si="347"/>
        <v>2</v>
      </c>
      <c r="AC316" s="31">
        <f t="shared" si="314"/>
        <v>1867013.7033083944</v>
      </c>
      <c r="AD316" s="52">
        <f t="shared" si="348"/>
        <v>1654814.8502620801</v>
      </c>
      <c r="AE316" s="52">
        <f t="shared" si="349"/>
        <v>183494.8530463143</v>
      </c>
      <c r="AF316" s="52">
        <f t="shared" si="350"/>
        <v>2192</v>
      </c>
      <c r="AG316" s="52">
        <f t="shared" si="351"/>
        <v>1501</v>
      </c>
      <c r="AH316" s="52">
        <f t="shared" si="352"/>
        <v>25011</v>
      </c>
      <c r="AJ316" s="32">
        <f t="shared" si="322"/>
        <v>2022</v>
      </c>
      <c r="AK316" s="32">
        <f t="shared" si="323"/>
        <v>2</v>
      </c>
      <c r="AL316" s="137">
        <f t="shared" si="324"/>
        <v>22328.940242070006</v>
      </c>
      <c r="AM316" s="137">
        <f t="shared" si="325"/>
        <v>20152.940242070006</v>
      </c>
      <c r="AN316" s="137">
        <f t="shared" si="326"/>
        <v>2116</v>
      </c>
      <c r="AO316" s="137">
        <f t="shared" si="327"/>
        <v>-16</v>
      </c>
      <c r="AP316" s="137">
        <f t="shared" si="328"/>
        <v>-3</v>
      </c>
      <c r="AQ316" s="137">
        <f t="shared" si="329"/>
        <v>79</v>
      </c>
      <c r="AR316" s="137">
        <f t="shared" si="330"/>
        <v>846.42349016692606</v>
      </c>
      <c r="AS316" s="93"/>
      <c r="AT316" s="93"/>
      <c r="AY316" s="65">
        <f t="shared" si="355"/>
        <v>2022</v>
      </c>
      <c r="AZ316" s="65">
        <f t="shared" si="356"/>
        <v>2</v>
      </c>
      <c r="BA316" s="68">
        <f t="shared" si="316"/>
        <v>1879817.8502620801</v>
      </c>
      <c r="BQ316" s="65">
        <f t="shared" si="357"/>
        <v>2022</v>
      </c>
      <c r="BR316" s="65" t="str">
        <f t="shared" si="331"/>
        <v>Feb</v>
      </c>
      <c r="BS316" s="68">
        <f t="shared" si="317"/>
        <v>1667063.8502620801</v>
      </c>
      <c r="CI316" s="65">
        <f t="shared" si="358"/>
        <v>2022</v>
      </c>
      <c r="CJ316" s="65">
        <f t="shared" si="359"/>
        <v>2</v>
      </c>
      <c r="CK316" s="68">
        <f t="shared" si="318"/>
        <v>70016.681711007361</v>
      </c>
      <c r="DA316" s="65">
        <f t="shared" si="360"/>
        <v>2022</v>
      </c>
      <c r="DB316" s="65">
        <f t="shared" si="361"/>
        <v>2</v>
      </c>
      <c r="DC316" s="68">
        <f>[4]ssr!$I293</f>
        <v>0</v>
      </c>
    </row>
    <row r="317" spans="1:107" s="30" customFormat="1">
      <c r="A317" s="65">
        <f t="shared" si="319"/>
        <v>2022</v>
      </c>
      <c r="B317" s="65">
        <f t="shared" si="362"/>
        <v>3</v>
      </c>
      <c r="C317" s="27">
        <f t="shared" si="344"/>
        <v>1883166.9695806501</v>
      </c>
      <c r="D317" s="80">
        <f>[6]Err!$D232</f>
        <v>1668730.9695806501</v>
      </c>
      <c r="E317" s="80">
        <f>ROUND([7]Err!$D232,0)+500</f>
        <v>185400</v>
      </c>
      <c r="F317" s="53">
        <f>ROUND([8]Err!$D220,0)</f>
        <v>2196</v>
      </c>
      <c r="G317" s="53">
        <f>ROUND([9]Err!$D220,0)</f>
        <v>1516</v>
      </c>
      <c r="H317" s="53">
        <f>ROUND([10]Err!$D232,0)</f>
        <v>25324</v>
      </c>
      <c r="I317" s="155">
        <f t="shared" si="337"/>
        <v>70086.700722387308</v>
      </c>
      <c r="J317" s="29"/>
      <c r="K317" s="181">
        <f t="shared" si="338"/>
        <v>1.2E-2</v>
      </c>
      <c r="L317" s="181">
        <f t="shared" si="339"/>
        <v>1.2E-2</v>
      </c>
      <c r="M317" s="181">
        <f t="shared" si="340"/>
        <v>-7.0000000000000001E-3</v>
      </c>
      <c r="N317" s="181">
        <f t="shared" si="341"/>
        <v>-1E-3</v>
      </c>
      <c r="O317" s="181">
        <f t="shared" si="342"/>
        <v>3.0000000000000001E-3</v>
      </c>
      <c r="P317" s="181">
        <f t="shared" si="343"/>
        <v>1.2E-2</v>
      </c>
      <c r="R317" s="30">
        <f t="shared" si="353"/>
        <v>2022</v>
      </c>
      <c r="S317" s="30">
        <f t="shared" si="354"/>
        <v>3</v>
      </c>
      <c r="T317" s="31">
        <f t="shared" si="345"/>
        <v>14358.192981070682</v>
      </c>
      <c r="U317" s="31">
        <f>[5]Forecast!C294</f>
        <v>12284</v>
      </c>
      <c r="V317" s="31">
        <f>[5]Forecast!D294</f>
        <v>1734.192981070682</v>
      </c>
      <c r="W317" s="31">
        <f>[5]Forecast!E294</f>
        <v>6</v>
      </c>
      <c r="X317" s="31">
        <f>[5]Forecast!F294</f>
        <v>15</v>
      </c>
      <c r="Y317" s="31">
        <f>[5]Forecast!G294</f>
        <v>319</v>
      </c>
      <c r="AA317" s="32">
        <f t="shared" si="346"/>
        <v>2022</v>
      </c>
      <c r="AB317" s="33">
        <f t="shared" si="347"/>
        <v>3</v>
      </c>
      <c r="AC317" s="31">
        <f t="shared" si="314"/>
        <v>1868808.7765995795</v>
      </c>
      <c r="AD317" s="52">
        <f t="shared" si="348"/>
        <v>1656446.9695806501</v>
      </c>
      <c r="AE317" s="52">
        <f t="shared" si="349"/>
        <v>183665.80701892931</v>
      </c>
      <c r="AF317" s="52">
        <f t="shared" si="350"/>
        <v>2190</v>
      </c>
      <c r="AG317" s="52">
        <f t="shared" si="351"/>
        <v>1501</v>
      </c>
      <c r="AH317" s="52">
        <f t="shared" si="352"/>
        <v>25005</v>
      </c>
      <c r="AJ317" s="32">
        <f t="shared" si="322"/>
        <v>2022</v>
      </c>
      <c r="AK317" s="32">
        <f t="shared" si="323"/>
        <v>3</v>
      </c>
      <c r="AL317" s="137">
        <f t="shared" si="324"/>
        <v>22295.438558240188</v>
      </c>
      <c r="AM317" s="137">
        <f t="shared" si="325"/>
        <v>20123.438558240188</v>
      </c>
      <c r="AN317" s="137">
        <f t="shared" si="326"/>
        <v>2111</v>
      </c>
      <c r="AO317" s="137">
        <f t="shared" si="327"/>
        <v>-16</v>
      </c>
      <c r="AP317" s="137">
        <f t="shared" si="328"/>
        <v>-2</v>
      </c>
      <c r="AQ317" s="137">
        <f t="shared" si="329"/>
        <v>79</v>
      </c>
      <c r="AR317" s="137">
        <f t="shared" si="330"/>
        <v>845.18441944608639</v>
      </c>
      <c r="AS317" s="93"/>
      <c r="AT317" s="93"/>
      <c r="AY317" s="65">
        <f t="shared" si="355"/>
        <v>2022</v>
      </c>
      <c r="AZ317" s="65">
        <f t="shared" si="356"/>
        <v>3</v>
      </c>
      <c r="BA317" s="68">
        <f t="shared" si="316"/>
        <v>1881650.9695806501</v>
      </c>
      <c r="BQ317" s="65">
        <f t="shared" si="357"/>
        <v>2022</v>
      </c>
      <c r="BR317" s="65" t="str">
        <f t="shared" si="331"/>
        <v>Mar</v>
      </c>
      <c r="BS317" s="68">
        <f t="shared" si="317"/>
        <v>1668730.9695806501</v>
      </c>
      <c r="CI317" s="65">
        <f t="shared" si="358"/>
        <v>2022</v>
      </c>
      <c r="CJ317" s="65">
        <f t="shared" si="359"/>
        <v>3</v>
      </c>
      <c r="CK317" s="68">
        <f t="shared" si="318"/>
        <v>70086.700722387308</v>
      </c>
      <c r="DA317" s="65">
        <f t="shared" si="360"/>
        <v>2022</v>
      </c>
      <c r="DB317" s="65">
        <f t="shared" si="361"/>
        <v>3</v>
      </c>
      <c r="DC317" s="68">
        <f>[4]ssr!$I294</f>
        <v>0</v>
      </c>
    </row>
    <row r="318" spans="1:107" s="30" customFormat="1">
      <c r="A318" s="65">
        <f t="shared" si="319"/>
        <v>2022</v>
      </c>
      <c r="B318" s="65">
        <f t="shared" si="362"/>
        <v>4</v>
      </c>
      <c r="C318" s="27">
        <f t="shared" si="344"/>
        <v>1884970.0888992299</v>
      </c>
      <c r="D318" s="80">
        <f>[6]Err!$D233</f>
        <v>1670398.0888992299</v>
      </c>
      <c r="E318" s="80">
        <f>ROUND([7]Err!$D233,0)+500</f>
        <v>185574</v>
      </c>
      <c r="F318" s="53">
        <f>ROUND([8]Err!$D221,0)</f>
        <v>2195</v>
      </c>
      <c r="G318" s="53">
        <f>ROUND([9]Err!$D221,0)</f>
        <v>1516</v>
      </c>
      <c r="H318" s="53">
        <f>ROUND([10]Err!$D233,0)</f>
        <v>25287</v>
      </c>
      <c r="I318" s="155">
        <f t="shared" si="337"/>
        <v>70156.719733767663</v>
      </c>
      <c r="J318" s="29"/>
      <c r="K318" s="181">
        <f t="shared" si="338"/>
        <v>1.2E-2</v>
      </c>
      <c r="L318" s="181">
        <f t="shared" si="339"/>
        <v>1.0999999999999999E-2</v>
      </c>
      <c r="M318" s="181">
        <f t="shared" si="340"/>
        <v>-7.0000000000000001E-3</v>
      </c>
      <c r="N318" s="181">
        <f t="shared" si="341"/>
        <v>-1E-3</v>
      </c>
      <c r="O318" s="181">
        <f t="shared" si="342"/>
        <v>3.0000000000000001E-3</v>
      </c>
      <c r="P318" s="181">
        <f t="shared" si="343"/>
        <v>1.2E-2</v>
      </c>
      <c r="R318" s="30">
        <f t="shared" si="353"/>
        <v>2022</v>
      </c>
      <c r="S318" s="30">
        <f t="shared" si="354"/>
        <v>4</v>
      </c>
      <c r="T318" s="31">
        <f t="shared" si="345"/>
        <v>14270.641037332831</v>
      </c>
      <c r="U318" s="31">
        <f>[5]Forecast!C295</f>
        <v>12196</v>
      </c>
      <c r="V318" s="31">
        <f>[5]Forecast!D295</f>
        <v>1734.6410373328306</v>
      </c>
      <c r="W318" s="31">
        <f>[5]Forecast!E295</f>
        <v>6</v>
      </c>
      <c r="X318" s="31">
        <f>[5]Forecast!F295</f>
        <v>15</v>
      </c>
      <c r="Y318" s="31">
        <f>[5]Forecast!G295</f>
        <v>319</v>
      </c>
      <c r="AA318" s="32">
        <f t="shared" si="346"/>
        <v>2022</v>
      </c>
      <c r="AB318" s="33">
        <f t="shared" si="347"/>
        <v>4</v>
      </c>
      <c r="AC318" s="31">
        <f t="shared" si="314"/>
        <v>1870699.4478618971</v>
      </c>
      <c r="AD318" s="52">
        <f t="shared" si="348"/>
        <v>1658202.0888992299</v>
      </c>
      <c r="AE318" s="52">
        <f t="shared" si="349"/>
        <v>183839.35896266717</v>
      </c>
      <c r="AF318" s="52">
        <f t="shared" si="350"/>
        <v>2189</v>
      </c>
      <c r="AG318" s="52">
        <f t="shared" si="351"/>
        <v>1501</v>
      </c>
      <c r="AH318" s="52">
        <f t="shared" si="352"/>
        <v>24968</v>
      </c>
      <c r="AJ318" s="32">
        <f t="shared" si="322"/>
        <v>2022</v>
      </c>
      <c r="AK318" s="32">
        <f t="shared" si="323"/>
        <v>4</v>
      </c>
      <c r="AL318" s="137">
        <f t="shared" si="324"/>
        <v>22260.936874409905</v>
      </c>
      <c r="AM318" s="137">
        <f t="shared" si="325"/>
        <v>20093.936874409905</v>
      </c>
      <c r="AN318" s="137">
        <f t="shared" si="326"/>
        <v>2107</v>
      </c>
      <c r="AO318" s="137">
        <f t="shared" si="327"/>
        <v>-16</v>
      </c>
      <c r="AP318" s="137">
        <f t="shared" si="328"/>
        <v>-2</v>
      </c>
      <c r="AQ318" s="137">
        <f t="shared" si="329"/>
        <v>78</v>
      </c>
      <c r="AR318" s="137">
        <f t="shared" si="330"/>
        <v>843.94534872521763</v>
      </c>
      <c r="AS318" s="93"/>
      <c r="AT318" s="93"/>
      <c r="AY318" s="65">
        <f t="shared" si="355"/>
        <v>2022</v>
      </c>
      <c r="AZ318" s="65">
        <f t="shared" si="356"/>
        <v>4</v>
      </c>
      <c r="BA318" s="68">
        <f t="shared" si="316"/>
        <v>1883454.0888992299</v>
      </c>
      <c r="BQ318" s="65">
        <f t="shared" si="357"/>
        <v>2022</v>
      </c>
      <c r="BR318" s="65" t="str">
        <f t="shared" si="331"/>
        <v>Apr</v>
      </c>
      <c r="BS318" s="68">
        <f t="shared" si="317"/>
        <v>1670398.0888992299</v>
      </c>
      <c r="CI318" s="65">
        <f t="shared" si="358"/>
        <v>2022</v>
      </c>
      <c r="CJ318" s="65">
        <f t="shared" si="359"/>
        <v>4</v>
      </c>
      <c r="CK318" s="68">
        <f t="shared" si="318"/>
        <v>70156.719733767663</v>
      </c>
      <c r="DA318" s="65">
        <f t="shared" si="360"/>
        <v>2022</v>
      </c>
      <c r="DB318" s="65">
        <f t="shared" si="361"/>
        <v>4</v>
      </c>
      <c r="DC318" s="68">
        <f>[4]ssr!$I295</f>
        <v>0</v>
      </c>
    </row>
    <row r="319" spans="1:107" s="30" customFormat="1">
      <c r="A319" s="65">
        <f t="shared" si="319"/>
        <v>2022</v>
      </c>
      <c r="B319" s="65">
        <f t="shared" si="362"/>
        <v>5</v>
      </c>
      <c r="C319" s="27">
        <f t="shared" si="344"/>
        <v>1886848.2082177999</v>
      </c>
      <c r="D319" s="80">
        <f>[6]Err!$D234</f>
        <v>1672065.2082177999</v>
      </c>
      <c r="E319" s="80">
        <f>ROUND([7]Err!$D234,0)+500</f>
        <v>185748</v>
      </c>
      <c r="F319" s="53">
        <f>ROUND([8]Err!$D222,0)</f>
        <v>2194</v>
      </c>
      <c r="G319" s="53">
        <f>ROUND([9]Err!$D222,0)</f>
        <v>1516</v>
      </c>
      <c r="H319" s="53">
        <f>ROUND([10]Err!$D234,0)</f>
        <v>25325</v>
      </c>
      <c r="I319" s="155">
        <f t="shared" si="337"/>
        <v>70226.738745147595</v>
      </c>
      <c r="J319" s="29"/>
      <c r="K319" s="181">
        <f t="shared" si="338"/>
        <v>1.2E-2</v>
      </c>
      <c r="L319" s="181">
        <f t="shared" si="339"/>
        <v>1.0999999999999999E-2</v>
      </c>
      <c r="M319" s="181">
        <f t="shared" si="340"/>
        <v>-7.0000000000000001E-3</v>
      </c>
      <c r="N319" s="181">
        <f t="shared" si="341"/>
        <v>-1E-3</v>
      </c>
      <c r="O319" s="181">
        <f t="shared" si="342"/>
        <v>3.0000000000000001E-3</v>
      </c>
      <c r="P319" s="181">
        <f t="shared" si="343"/>
        <v>1.2E-2</v>
      </c>
      <c r="R319" s="30">
        <f t="shared" si="353"/>
        <v>2022</v>
      </c>
      <c r="S319" s="30">
        <f t="shared" si="354"/>
        <v>5</v>
      </c>
      <c r="T319" s="31">
        <f t="shared" si="345"/>
        <v>14213.052912693083</v>
      </c>
      <c r="U319" s="31">
        <f>[5]Forecast!C296</f>
        <v>12139</v>
      </c>
      <c r="V319" s="31">
        <f>[5]Forecast!D296</f>
        <v>1734.0529126930835</v>
      </c>
      <c r="W319" s="31">
        <f>[5]Forecast!E296</f>
        <v>6</v>
      </c>
      <c r="X319" s="31">
        <f>[5]Forecast!F296</f>
        <v>15</v>
      </c>
      <c r="Y319" s="31">
        <f>[5]Forecast!G296</f>
        <v>319</v>
      </c>
      <c r="AA319" s="32">
        <f t="shared" si="346"/>
        <v>2022</v>
      </c>
      <c r="AB319" s="33">
        <f t="shared" si="347"/>
        <v>5</v>
      </c>
      <c r="AC319" s="31">
        <f t="shared" si="314"/>
        <v>1872635.1553051069</v>
      </c>
      <c r="AD319" s="52">
        <f t="shared" si="348"/>
        <v>1659926.2082177999</v>
      </c>
      <c r="AE319" s="52">
        <f t="shared" si="349"/>
        <v>184013.94708730691</v>
      </c>
      <c r="AF319" s="52">
        <f t="shared" si="350"/>
        <v>2188</v>
      </c>
      <c r="AG319" s="52">
        <f t="shared" si="351"/>
        <v>1501</v>
      </c>
      <c r="AH319" s="52">
        <f t="shared" si="352"/>
        <v>25006</v>
      </c>
      <c r="AJ319" s="32">
        <f t="shared" si="322"/>
        <v>2022</v>
      </c>
      <c r="AK319" s="32">
        <f t="shared" si="323"/>
        <v>5</v>
      </c>
      <c r="AL319" s="137">
        <f t="shared" si="324"/>
        <v>22226.435190559831</v>
      </c>
      <c r="AM319" s="137">
        <f t="shared" si="325"/>
        <v>20064.435190559831</v>
      </c>
      <c r="AN319" s="137">
        <f t="shared" si="326"/>
        <v>2103</v>
      </c>
      <c r="AO319" s="137">
        <f t="shared" si="327"/>
        <v>-16</v>
      </c>
      <c r="AP319" s="137">
        <f t="shared" si="328"/>
        <v>-2</v>
      </c>
      <c r="AQ319" s="137">
        <f t="shared" si="329"/>
        <v>77</v>
      </c>
      <c r="AR319" s="137">
        <f t="shared" si="330"/>
        <v>842.70627800350485</v>
      </c>
      <c r="AS319" s="93"/>
      <c r="AT319" s="93"/>
      <c r="AY319" s="65">
        <f t="shared" si="355"/>
        <v>2022</v>
      </c>
      <c r="AZ319" s="65">
        <f t="shared" si="356"/>
        <v>5</v>
      </c>
      <c r="BA319" s="68">
        <f t="shared" si="316"/>
        <v>1885332.2082177999</v>
      </c>
      <c r="BQ319" s="65">
        <f t="shared" si="357"/>
        <v>2022</v>
      </c>
      <c r="BR319" s="65" t="str">
        <f t="shared" si="331"/>
        <v>May</v>
      </c>
      <c r="BS319" s="68">
        <f t="shared" si="317"/>
        <v>1672065.2082177999</v>
      </c>
      <c r="CI319" s="65">
        <f t="shared" si="358"/>
        <v>2022</v>
      </c>
      <c r="CJ319" s="65">
        <f t="shared" si="359"/>
        <v>5</v>
      </c>
      <c r="CK319" s="68">
        <f t="shared" si="318"/>
        <v>70226.738745147595</v>
      </c>
      <c r="DA319" s="65">
        <f t="shared" si="360"/>
        <v>2022</v>
      </c>
      <c r="DB319" s="65">
        <f t="shared" si="361"/>
        <v>5</v>
      </c>
      <c r="DC319" s="68">
        <f>[4]ssr!$I296</f>
        <v>0</v>
      </c>
    </row>
    <row r="320" spans="1:107" s="30" customFormat="1">
      <c r="A320" s="65">
        <f t="shared" si="319"/>
        <v>2022</v>
      </c>
      <c r="B320" s="65">
        <f t="shared" si="362"/>
        <v>6</v>
      </c>
      <c r="C320" s="27">
        <f t="shared" si="344"/>
        <v>1888642.3275363799</v>
      </c>
      <c r="D320" s="80">
        <f>[6]Err!$D235</f>
        <v>1673732.3275363799</v>
      </c>
      <c r="E320" s="80">
        <f>ROUND([7]Err!$D235,0)+500</f>
        <v>185923</v>
      </c>
      <c r="F320" s="53">
        <f>ROUND([8]Err!$D223,0)</f>
        <v>2192</v>
      </c>
      <c r="G320" s="53">
        <f>ROUND([9]Err!$D223,0)</f>
        <v>1516</v>
      </c>
      <c r="H320" s="53">
        <f>ROUND([10]Err!$D235,0)</f>
        <v>25279</v>
      </c>
      <c r="I320" s="155">
        <f t="shared" si="337"/>
        <v>70296.757756527964</v>
      </c>
      <c r="J320" s="29"/>
      <c r="K320" s="181">
        <f t="shared" si="338"/>
        <v>1.2E-2</v>
      </c>
      <c r="L320" s="181">
        <f t="shared" si="339"/>
        <v>1.0999999999999999E-2</v>
      </c>
      <c r="M320" s="181">
        <f t="shared" si="340"/>
        <v>-7.0000000000000001E-3</v>
      </c>
      <c r="N320" s="181">
        <f t="shared" si="341"/>
        <v>-1E-3</v>
      </c>
      <c r="O320" s="181">
        <f t="shared" si="342"/>
        <v>3.0000000000000001E-3</v>
      </c>
      <c r="P320" s="181">
        <f t="shared" si="343"/>
        <v>1.2E-2</v>
      </c>
      <c r="R320" s="30">
        <f t="shared" si="353"/>
        <v>2022</v>
      </c>
      <c r="S320" s="30">
        <f t="shared" si="354"/>
        <v>6</v>
      </c>
      <c r="T320" s="31">
        <f t="shared" si="345"/>
        <v>14187.16153420181</v>
      </c>
      <c r="U320" s="31">
        <f>[5]Forecast!C297</f>
        <v>12115</v>
      </c>
      <c r="V320" s="31">
        <f>[5]Forecast!D297</f>
        <v>1732.1615342018097</v>
      </c>
      <c r="W320" s="31">
        <f>[5]Forecast!E297</f>
        <v>6</v>
      </c>
      <c r="X320" s="31">
        <f>[5]Forecast!F297</f>
        <v>15</v>
      </c>
      <c r="Y320" s="31">
        <f>[5]Forecast!G297</f>
        <v>319</v>
      </c>
      <c r="AA320" s="32">
        <f t="shared" si="346"/>
        <v>2022</v>
      </c>
      <c r="AB320" s="33">
        <f t="shared" si="347"/>
        <v>6</v>
      </c>
      <c r="AC320" s="31">
        <f t="shared" si="314"/>
        <v>1874455.1660021781</v>
      </c>
      <c r="AD320" s="52">
        <f t="shared" si="348"/>
        <v>1661617.3275363799</v>
      </c>
      <c r="AE320" s="52">
        <f t="shared" si="349"/>
        <v>184190.83846579818</v>
      </c>
      <c r="AF320" s="52">
        <f t="shared" si="350"/>
        <v>2186</v>
      </c>
      <c r="AG320" s="52">
        <f t="shared" si="351"/>
        <v>1501</v>
      </c>
      <c r="AH320" s="52">
        <f t="shared" si="352"/>
        <v>24960</v>
      </c>
      <c r="AJ320" s="32">
        <f t="shared" si="322"/>
        <v>2022</v>
      </c>
      <c r="AK320" s="32">
        <f t="shared" si="323"/>
        <v>6</v>
      </c>
      <c r="AL320" s="137">
        <f t="shared" si="324"/>
        <v>22193.933506709989</v>
      </c>
      <c r="AM320" s="137">
        <f t="shared" si="325"/>
        <v>20034.933506709989</v>
      </c>
      <c r="AN320" s="137">
        <f t="shared" si="326"/>
        <v>2100</v>
      </c>
      <c r="AO320" s="137">
        <f t="shared" si="327"/>
        <v>-16</v>
      </c>
      <c r="AP320" s="137">
        <f t="shared" si="328"/>
        <v>-2</v>
      </c>
      <c r="AQ320" s="137">
        <f t="shared" si="329"/>
        <v>77</v>
      </c>
      <c r="AR320" s="137">
        <f t="shared" si="330"/>
        <v>841.46720728182117</v>
      </c>
      <c r="AS320" s="93"/>
      <c r="AT320" s="93"/>
      <c r="AY320" s="65">
        <f t="shared" si="355"/>
        <v>2022</v>
      </c>
      <c r="AZ320" s="65">
        <f t="shared" si="356"/>
        <v>6</v>
      </c>
      <c r="BA320" s="68">
        <f t="shared" si="316"/>
        <v>1887126.3275363799</v>
      </c>
      <c r="BQ320" s="65">
        <f t="shared" si="357"/>
        <v>2022</v>
      </c>
      <c r="BR320" s="65" t="str">
        <f t="shared" si="331"/>
        <v>Jun</v>
      </c>
      <c r="BS320" s="68">
        <f t="shared" si="317"/>
        <v>1673732.3275363799</v>
      </c>
      <c r="CI320" s="65">
        <f t="shared" si="358"/>
        <v>2022</v>
      </c>
      <c r="CJ320" s="65">
        <f t="shared" si="359"/>
        <v>6</v>
      </c>
      <c r="CK320" s="68">
        <f t="shared" si="318"/>
        <v>70296.757756527964</v>
      </c>
      <c r="DA320" s="65">
        <f t="shared" si="360"/>
        <v>2022</v>
      </c>
      <c r="DB320" s="65">
        <f t="shared" si="361"/>
        <v>6</v>
      </c>
      <c r="DC320" s="68">
        <f>[4]ssr!$I297</f>
        <v>0</v>
      </c>
    </row>
    <row r="321" spans="1:107" s="30" customFormat="1">
      <c r="A321" s="65">
        <f t="shared" si="319"/>
        <v>2022</v>
      </c>
      <c r="B321" s="65">
        <f t="shared" si="362"/>
        <v>7</v>
      </c>
      <c r="C321" s="27">
        <f t="shared" si="344"/>
        <v>1890459.4468549499</v>
      </c>
      <c r="D321" s="80">
        <f>[6]Err!$D236</f>
        <v>1675399.4468549499</v>
      </c>
      <c r="E321" s="80">
        <f>ROUND([7]Err!$D236,0)+500</f>
        <v>186097</v>
      </c>
      <c r="F321" s="53">
        <f>ROUND([8]Err!$D224,0)</f>
        <v>2191</v>
      </c>
      <c r="G321" s="53">
        <f>ROUND([9]Err!$D224,0)</f>
        <v>1516</v>
      </c>
      <c r="H321" s="53">
        <f>ROUND([10]Err!$D236,0)</f>
        <v>25256</v>
      </c>
      <c r="I321" s="155">
        <f t="shared" si="337"/>
        <v>70366.776767907897</v>
      </c>
      <c r="J321" s="29"/>
      <c r="K321" s="181">
        <f t="shared" si="338"/>
        <v>1.2E-2</v>
      </c>
      <c r="L321" s="181">
        <f t="shared" si="339"/>
        <v>1.0999999999999999E-2</v>
      </c>
      <c r="M321" s="181">
        <f t="shared" si="340"/>
        <v>-7.0000000000000001E-3</v>
      </c>
      <c r="N321" s="181">
        <f t="shared" si="341"/>
        <v>-1E-3</v>
      </c>
      <c r="O321" s="181">
        <f t="shared" si="342"/>
        <v>3.0000000000000001E-3</v>
      </c>
      <c r="P321" s="181">
        <f t="shared" si="343"/>
        <v>1.2E-2</v>
      </c>
      <c r="R321" s="30">
        <f t="shared" si="353"/>
        <v>2022</v>
      </c>
      <c r="S321" s="30">
        <f t="shared" si="354"/>
        <v>7</v>
      </c>
      <c r="T321" s="31">
        <f t="shared" si="345"/>
        <v>14150.542986555112</v>
      </c>
      <c r="U321" s="31">
        <f>[5]Forecast!C298</f>
        <v>12080</v>
      </c>
      <c r="V321" s="31">
        <f>[5]Forecast!D298</f>
        <v>1730.5429865551116</v>
      </c>
      <c r="W321" s="31">
        <f>[5]Forecast!E298</f>
        <v>6</v>
      </c>
      <c r="X321" s="31">
        <f>[5]Forecast!F298</f>
        <v>15</v>
      </c>
      <c r="Y321" s="31">
        <f>[5]Forecast!G298</f>
        <v>319</v>
      </c>
      <c r="AA321" s="32">
        <f t="shared" si="346"/>
        <v>2022</v>
      </c>
      <c r="AB321" s="33">
        <f t="shared" si="347"/>
        <v>7</v>
      </c>
      <c r="AC321" s="31">
        <f t="shared" si="314"/>
        <v>1876308.9038683949</v>
      </c>
      <c r="AD321" s="52">
        <f t="shared" si="348"/>
        <v>1663319.4468549499</v>
      </c>
      <c r="AE321" s="52">
        <f t="shared" si="349"/>
        <v>184366.45701344489</v>
      </c>
      <c r="AF321" s="52">
        <f t="shared" si="350"/>
        <v>2185</v>
      </c>
      <c r="AG321" s="52">
        <f t="shared" si="351"/>
        <v>1501</v>
      </c>
      <c r="AH321" s="52">
        <f t="shared" si="352"/>
        <v>24937</v>
      </c>
      <c r="AJ321" s="32">
        <f t="shared" si="322"/>
        <v>2022</v>
      </c>
      <c r="AK321" s="32">
        <f t="shared" si="323"/>
        <v>7</v>
      </c>
      <c r="AL321" s="137">
        <f t="shared" si="324"/>
        <v>22159.431822849903</v>
      </c>
      <c r="AM321" s="137">
        <f t="shared" si="325"/>
        <v>20005.431822849903</v>
      </c>
      <c r="AN321" s="137">
        <f t="shared" si="326"/>
        <v>2096</v>
      </c>
      <c r="AO321" s="137">
        <f t="shared" si="327"/>
        <v>-16</v>
      </c>
      <c r="AP321" s="137">
        <f t="shared" si="328"/>
        <v>-2</v>
      </c>
      <c r="AQ321" s="137">
        <f t="shared" si="329"/>
        <v>76</v>
      </c>
      <c r="AR321" s="137">
        <f t="shared" si="330"/>
        <v>840.22813655968639</v>
      </c>
      <c r="AS321" s="93"/>
      <c r="AT321" s="93"/>
      <c r="AY321" s="65">
        <f t="shared" si="355"/>
        <v>2022</v>
      </c>
      <c r="AZ321" s="65">
        <f t="shared" si="356"/>
        <v>7</v>
      </c>
      <c r="BA321" s="68">
        <f t="shared" si="316"/>
        <v>1888943.4468549499</v>
      </c>
      <c r="BQ321" s="65">
        <f t="shared" si="357"/>
        <v>2022</v>
      </c>
      <c r="BR321" s="65" t="str">
        <f t="shared" si="331"/>
        <v>Jul</v>
      </c>
      <c r="BS321" s="68">
        <f t="shared" si="317"/>
        <v>1675399.4468549499</v>
      </c>
      <c r="CI321" s="65">
        <f t="shared" si="358"/>
        <v>2022</v>
      </c>
      <c r="CJ321" s="65">
        <f t="shared" si="359"/>
        <v>7</v>
      </c>
      <c r="CK321" s="68">
        <f t="shared" si="318"/>
        <v>70366.776767907897</v>
      </c>
      <c r="DA321" s="65">
        <f t="shared" si="360"/>
        <v>2022</v>
      </c>
      <c r="DB321" s="65">
        <f t="shared" si="361"/>
        <v>7</v>
      </c>
      <c r="DC321" s="68">
        <f>[4]ssr!$I298</f>
        <v>0</v>
      </c>
    </row>
    <row r="322" spans="1:107" s="30" customFormat="1">
      <c r="A322" s="65">
        <f t="shared" si="319"/>
        <v>2022</v>
      </c>
      <c r="B322" s="65">
        <f t="shared" si="362"/>
        <v>8</v>
      </c>
      <c r="C322" s="27">
        <f t="shared" si="344"/>
        <v>1892234.5723928099</v>
      </c>
      <c r="D322" s="80">
        <f>[6]Err!$D237</f>
        <v>1676947.5723928099</v>
      </c>
      <c r="E322" s="80">
        <f>ROUND([7]Err!$D237,0)+500</f>
        <v>186266</v>
      </c>
      <c r="F322" s="53">
        <f>ROUND([8]Err!$D225,0)</f>
        <v>2190</v>
      </c>
      <c r="G322" s="53">
        <f>ROUND([9]Err!$D225,0)</f>
        <v>1515</v>
      </c>
      <c r="H322" s="53">
        <f>ROUND([10]Err!$D237,0)</f>
        <v>25316</v>
      </c>
      <c r="I322" s="155">
        <f t="shared" si="337"/>
        <v>70431.798040498019</v>
      </c>
      <c r="J322" s="29"/>
      <c r="K322" s="181">
        <f t="shared" si="338"/>
        <v>1.2E-2</v>
      </c>
      <c r="L322" s="181">
        <f t="shared" si="339"/>
        <v>1.0999999999999999E-2</v>
      </c>
      <c r="M322" s="181">
        <f t="shared" si="340"/>
        <v>-7.0000000000000001E-3</v>
      </c>
      <c r="N322" s="181">
        <f t="shared" si="341"/>
        <v>-1E-3</v>
      </c>
      <c r="O322" s="181">
        <f t="shared" si="342"/>
        <v>3.0000000000000001E-3</v>
      </c>
      <c r="P322" s="181">
        <f t="shared" si="343"/>
        <v>1.2E-2</v>
      </c>
      <c r="R322" s="30">
        <f t="shared" si="353"/>
        <v>2022</v>
      </c>
      <c r="S322" s="30">
        <f t="shared" si="354"/>
        <v>8</v>
      </c>
      <c r="T322" s="31">
        <f t="shared" si="345"/>
        <v>14132.579813077486</v>
      </c>
      <c r="U322" s="31">
        <f>[5]Forecast!C299</f>
        <v>12064</v>
      </c>
      <c r="V322" s="31">
        <f>[5]Forecast!D299</f>
        <v>1728.5798130774847</v>
      </c>
      <c r="W322" s="31">
        <f>[5]Forecast!E299</f>
        <v>6</v>
      </c>
      <c r="X322" s="31">
        <f>[5]Forecast!F299</f>
        <v>15</v>
      </c>
      <c r="Y322" s="31">
        <f>[5]Forecast!G299</f>
        <v>319</v>
      </c>
      <c r="AA322" s="32">
        <f t="shared" si="346"/>
        <v>2022</v>
      </c>
      <c r="AB322" s="33">
        <f t="shared" si="347"/>
        <v>8</v>
      </c>
      <c r="AC322" s="31">
        <f t="shared" si="314"/>
        <v>1878101.9925797323</v>
      </c>
      <c r="AD322" s="52">
        <f t="shared" si="348"/>
        <v>1664883.5723928099</v>
      </c>
      <c r="AE322" s="52">
        <f t="shared" si="349"/>
        <v>184537.42018692251</v>
      </c>
      <c r="AF322" s="52">
        <f t="shared" si="350"/>
        <v>2184</v>
      </c>
      <c r="AG322" s="52">
        <f t="shared" si="351"/>
        <v>1500</v>
      </c>
      <c r="AH322" s="52">
        <f t="shared" si="352"/>
        <v>24997</v>
      </c>
      <c r="AJ322" s="32">
        <f t="shared" si="322"/>
        <v>2022</v>
      </c>
      <c r="AK322" s="32">
        <f t="shared" si="323"/>
        <v>8</v>
      </c>
      <c r="AL322" s="137">
        <f t="shared" si="324"/>
        <v>22031.438042149879</v>
      </c>
      <c r="AM322" s="137">
        <f t="shared" si="325"/>
        <v>19886.438042149879</v>
      </c>
      <c r="AN322" s="137">
        <f t="shared" si="326"/>
        <v>2088</v>
      </c>
      <c r="AO322" s="137">
        <f t="shared" si="327"/>
        <v>-16</v>
      </c>
      <c r="AP322" s="137">
        <f t="shared" si="328"/>
        <v>-2</v>
      </c>
      <c r="AQ322" s="137">
        <f t="shared" si="329"/>
        <v>75</v>
      </c>
      <c r="AR322" s="137">
        <f t="shared" si="330"/>
        <v>835.23039777029771</v>
      </c>
      <c r="AS322" s="93"/>
      <c r="AT322" s="93"/>
      <c r="AY322" s="65">
        <f t="shared" si="355"/>
        <v>2022</v>
      </c>
      <c r="AZ322" s="65">
        <f t="shared" si="356"/>
        <v>8</v>
      </c>
      <c r="BA322" s="68">
        <f t="shared" si="316"/>
        <v>1890719.5723928099</v>
      </c>
      <c r="BQ322" s="65">
        <f t="shared" si="357"/>
        <v>2022</v>
      </c>
      <c r="BR322" s="65" t="str">
        <f t="shared" si="331"/>
        <v>Aug</v>
      </c>
      <c r="BS322" s="68">
        <f t="shared" si="317"/>
        <v>1676947.5723928099</v>
      </c>
      <c r="CI322" s="65">
        <f t="shared" si="358"/>
        <v>2022</v>
      </c>
      <c r="CJ322" s="65">
        <f t="shared" si="359"/>
        <v>8</v>
      </c>
      <c r="CK322" s="68">
        <f t="shared" si="318"/>
        <v>70431.798040498019</v>
      </c>
      <c r="DA322" s="65">
        <f t="shared" si="360"/>
        <v>2022</v>
      </c>
      <c r="DB322" s="65">
        <f t="shared" si="361"/>
        <v>8</v>
      </c>
      <c r="DC322" s="68">
        <f>[4]ssr!$I299</f>
        <v>0</v>
      </c>
    </row>
    <row r="323" spans="1:107" s="30" customFormat="1">
      <c r="A323" s="65">
        <f t="shared" si="319"/>
        <v>2022</v>
      </c>
      <c r="B323" s="65">
        <f t="shared" si="362"/>
        <v>9</v>
      </c>
      <c r="C323" s="27">
        <f t="shared" si="344"/>
        <v>1893957.6979306701</v>
      </c>
      <c r="D323" s="80">
        <f>[6]Err!$D238</f>
        <v>1678495.6979306701</v>
      </c>
      <c r="E323" s="80">
        <f>ROUND([7]Err!$D238,0)+500</f>
        <v>186431</v>
      </c>
      <c r="F323" s="53">
        <f>ROUND([8]Err!$D226,0)</f>
        <v>2188</v>
      </c>
      <c r="G323" s="53">
        <f>ROUND([9]Err!$D226,0)</f>
        <v>1515</v>
      </c>
      <c r="H323" s="53">
        <f>ROUND([10]Err!$D238,0)</f>
        <v>25328</v>
      </c>
      <c r="I323" s="155">
        <f t="shared" si="337"/>
        <v>70496.819313088155</v>
      </c>
      <c r="J323" s="29"/>
      <c r="K323" s="181">
        <f t="shared" si="338"/>
        <v>1.2E-2</v>
      </c>
      <c r="L323" s="181">
        <f t="shared" si="339"/>
        <v>1.0999999999999999E-2</v>
      </c>
      <c r="M323" s="181">
        <f t="shared" si="340"/>
        <v>-7.0000000000000001E-3</v>
      </c>
      <c r="N323" s="181">
        <f t="shared" si="341"/>
        <v>-1E-3</v>
      </c>
      <c r="O323" s="181">
        <f t="shared" si="342"/>
        <v>3.0000000000000001E-3</v>
      </c>
      <c r="P323" s="181">
        <f t="shared" si="343"/>
        <v>1.2E-2</v>
      </c>
      <c r="R323" s="30">
        <f t="shared" si="353"/>
        <v>2022</v>
      </c>
      <c r="S323" s="30">
        <f t="shared" si="354"/>
        <v>9</v>
      </c>
      <c r="T323" s="31">
        <f t="shared" si="345"/>
        <v>14114.037822907529</v>
      </c>
      <c r="U323" s="31">
        <f>[5]Forecast!C300</f>
        <v>12046</v>
      </c>
      <c r="V323" s="31">
        <f>[5]Forecast!D300</f>
        <v>1728.0378229075282</v>
      </c>
      <c r="W323" s="31">
        <f>[5]Forecast!E300</f>
        <v>6</v>
      </c>
      <c r="X323" s="31">
        <f>[5]Forecast!F300</f>
        <v>15</v>
      </c>
      <c r="Y323" s="31">
        <f>[5]Forecast!G300</f>
        <v>319</v>
      </c>
      <c r="AA323" s="32">
        <f t="shared" si="346"/>
        <v>2022</v>
      </c>
      <c r="AB323" s="33">
        <f t="shared" si="347"/>
        <v>9</v>
      </c>
      <c r="AC323" s="31">
        <f t="shared" si="314"/>
        <v>1879843.6601077626</v>
      </c>
      <c r="AD323" s="52">
        <f t="shared" si="348"/>
        <v>1666449.6979306701</v>
      </c>
      <c r="AE323" s="52">
        <f t="shared" si="349"/>
        <v>184702.96217709247</v>
      </c>
      <c r="AF323" s="52">
        <f t="shared" si="350"/>
        <v>2182</v>
      </c>
      <c r="AG323" s="52">
        <f t="shared" si="351"/>
        <v>1500</v>
      </c>
      <c r="AH323" s="52">
        <f t="shared" si="352"/>
        <v>25009</v>
      </c>
      <c r="AJ323" s="32">
        <f t="shared" si="322"/>
        <v>2022</v>
      </c>
      <c r="AK323" s="32">
        <f t="shared" si="323"/>
        <v>9</v>
      </c>
      <c r="AL323" s="137">
        <f t="shared" si="324"/>
        <v>21900.444261450088</v>
      </c>
      <c r="AM323" s="137">
        <f t="shared" si="325"/>
        <v>19767.444261450088</v>
      </c>
      <c r="AN323" s="137">
        <f t="shared" si="326"/>
        <v>2077</v>
      </c>
      <c r="AO323" s="137">
        <f t="shared" si="327"/>
        <v>-16</v>
      </c>
      <c r="AP323" s="137">
        <f t="shared" si="328"/>
        <v>-2</v>
      </c>
      <c r="AQ323" s="137">
        <f t="shared" si="329"/>
        <v>74</v>
      </c>
      <c r="AR323" s="137">
        <f t="shared" si="330"/>
        <v>830.23265898090904</v>
      </c>
      <c r="AS323" s="93"/>
      <c r="AT323" s="93"/>
      <c r="AY323" s="65">
        <f t="shared" si="355"/>
        <v>2022</v>
      </c>
      <c r="AZ323" s="65">
        <f t="shared" si="356"/>
        <v>9</v>
      </c>
      <c r="BA323" s="68">
        <f t="shared" si="316"/>
        <v>1892442.6979306701</v>
      </c>
      <c r="BQ323" s="65">
        <f t="shared" si="357"/>
        <v>2022</v>
      </c>
      <c r="BR323" s="65" t="str">
        <f t="shared" si="331"/>
        <v>Sep</v>
      </c>
      <c r="BS323" s="68">
        <f t="shared" si="317"/>
        <v>1678495.6979306701</v>
      </c>
      <c r="CI323" s="65">
        <f t="shared" si="358"/>
        <v>2022</v>
      </c>
      <c r="CJ323" s="65">
        <f t="shared" si="359"/>
        <v>9</v>
      </c>
      <c r="CK323" s="68">
        <f t="shared" si="318"/>
        <v>70496.819313088155</v>
      </c>
      <c r="DA323" s="65">
        <f t="shared" si="360"/>
        <v>2022</v>
      </c>
      <c r="DB323" s="65">
        <f t="shared" si="361"/>
        <v>9</v>
      </c>
      <c r="DC323" s="68">
        <f>[4]ssr!$I300</f>
        <v>0</v>
      </c>
    </row>
    <row r="324" spans="1:107" s="30" customFormat="1">
      <c r="A324" s="65">
        <f t="shared" si="319"/>
        <v>2022</v>
      </c>
      <c r="B324" s="65">
        <f t="shared" si="362"/>
        <v>10</v>
      </c>
      <c r="C324" s="27">
        <f t="shared" si="344"/>
        <v>1895691.8234685301</v>
      </c>
      <c r="D324" s="80">
        <f>[6]Err!$D239</f>
        <v>1680043.8234685301</v>
      </c>
      <c r="E324" s="80">
        <f>ROUND([7]Err!$D239,0)+500</f>
        <v>186591</v>
      </c>
      <c r="F324" s="53">
        <f>ROUND([8]Err!$D227,0)</f>
        <v>2187</v>
      </c>
      <c r="G324" s="53">
        <f>ROUND([9]Err!$D227,0)</f>
        <v>1515</v>
      </c>
      <c r="H324" s="53">
        <f>ROUND([10]Err!$D239,0)</f>
        <v>25355</v>
      </c>
      <c r="I324" s="155">
        <f t="shared" si="337"/>
        <v>70561.840585678263</v>
      </c>
      <c r="J324" s="29"/>
      <c r="K324" s="181">
        <f t="shared" si="338"/>
        <v>1.2E-2</v>
      </c>
      <c r="L324" s="181">
        <f t="shared" si="339"/>
        <v>1.0999999999999999E-2</v>
      </c>
      <c r="M324" s="181">
        <f t="shared" si="340"/>
        <v>-7.0000000000000001E-3</v>
      </c>
      <c r="N324" s="181">
        <f t="shared" si="341"/>
        <v>-1E-3</v>
      </c>
      <c r="O324" s="181">
        <f t="shared" si="342"/>
        <v>3.0000000000000001E-3</v>
      </c>
      <c r="P324" s="181">
        <f t="shared" si="343"/>
        <v>1.2E-2</v>
      </c>
      <c r="R324" s="30">
        <f t="shared" si="353"/>
        <v>2022</v>
      </c>
      <c r="S324" s="30">
        <f t="shared" si="354"/>
        <v>10</v>
      </c>
      <c r="T324" s="31">
        <f t="shared" si="345"/>
        <v>14115.642845158862</v>
      </c>
      <c r="U324" s="31">
        <f>[5]Forecast!C301</f>
        <v>12048</v>
      </c>
      <c r="V324" s="31">
        <f>[5]Forecast!D301</f>
        <v>1727.6428451588617</v>
      </c>
      <c r="W324" s="31">
        <f>[5]Forecast!E301</f>
        <v>6</v>
      </c>
      <c r="X324" s="31">
        <f>[5]Forecast!F301</f>
        <v>15</v>
      </c>
      <c r="Y324" s="31">
        <f>[5]Forecast!G301</f>
        <v>319</v>
      </c>
      <c r="AA324" s="32">
        <f t="shared" si="346"/>
        <v>2022</v>
      </c>
      <c r="AB324" s="33">
        <f t="shared" si="347"/>
        <v>10</v>
      </c>
      <c r="AC324" s="31">
        <f t="shared" ref="AC324:AC362" si="363">SUM(AD324:AH324)</f>
        <v>1881576.1806233712</v>
      </c>
      <c r="AD324" s="52">
        <f t="shared" si="348"/>
        <v>1667995.8234685301</v>
      </c>
      <c r="AE324" s="52">
        <f t="shared" si="349"/>
        <v>184863.35715484113</v>
      </c>
      <c r="AF324" s="52">
        <f t="shared" si="350"/>
        <v>2181</v>
      </c>
      <c r="AG324" s="52">
        <f t="shared" si="351"/>
        <v>1500</v>
      </c>
      <c r="AH324" s="52">
        <f t="shared" si="352"/>
        <v>25036</v>
      </c>
      <c r="AJ324" s="32">
        <f t="shared" si="322"/>
        <v>2022</v>
      </c>
      <c r="AK324" s="32">
        <f t="shared" si="323"/>
        <v>10</v>
      </c>
      <c r="AL324" s="137">
        <f t="shared" si="324"/>
        <v>21766.450480740052</v>
      </c>
      <c r="AM324" s="137">
        <f t="shared" si="325"/>
        <v>19648.450480740052</v>
      </c>
      <c r="AN324" s="137">
        <f t="shared" si="326"/>
        <v>2063</v>
      </c>
      <c r="AO324" s="137">
        <f t="shared" si="327"/>
        <v>-16</v>
      </c>
      <c r="AP324" s="137">
        <f t="shared" si="328"/>
        <v>-2</v>
      </c>
      <c r="AQ324" s="137">
        <f t="shared" si="329"/>
        <v>73</v>
      </c>
      <c r="AR324" s="137">
        <f t="shared" si="330"/>
        <v>825.2349201910838</v>
      </c>
      <c r="AS324" s="93"/>
      <c r="AT324" s="93"/>
      <c r="AY324" s="65">
        <f t="shared" si="355"/>
        <v>2022</v>
      </c>
      <c r="AZ324" s="65">
        <f t="shared" si="356"/>
        <v>10</v>
      </c>
      <c r="BA324" s="68">
        <f t="shared" ref="BA324:BA387" si="364">SUM(D324:F324,H324)</f>
        <v>1894176.8234685301</v>
      </c>
      <c r="BQ324" s="65">
        <f t="shared" si="357"/>
        <v>2022</v>
      </c>
      <c r="BR324" s="65" t="str">
        <f t="shared" si="331"/>
        <v>Oct</v>
      </c>
      <c r="BS324" s="68">
        <f t="shared" ref="BS324:BS362" si="365">D324</f>
        <v>1680043.8234685301</v>
      </c>
      <c r="CI324" s="65">
        <f t="shared" si="358"/>
        <v>2022</v>
      </c>
      <c r="CJ324" s="65">
        <f t="shared" si="359"/>
        <v>10</v>
      </c>
      <c r="CK324" s="68">
        <f t="shared" ref="CK324:CK387" si="366">I324</f>
        <v>70561.840585678263</v>
      </c>
      <c r="DA324" s="65">
        <f t="shared" si="360"/>
        <v>2022</v>
      </c>
      <c r="DB324" s="65">
        <f t="shared" si="361"/>
        <v>10</v>
      </c>
      <c r="DC324" s="68">
        <f>[4]ssr!$I301</f>
        <v>0</v>
      </c>
    </row>
    <row r="325" spans="1:107" s="30" customFormat="1">
      <c r="A325" s="65">
        <f t="shared" si="319"/>
        <v>2022</v>
      </c>
      <c r="B325" s="65">
        <f t="shared" si="362"/>
        <v>11</v>
      </c>
      <c r="C325" s="27">
        <f t="shared" si="344"/>
        <v>1897439.9490063901</v>
      </c>
      <c r="D325" s="80">
        <f>[6]Err!$D240</f>
        <v>1681591.9490063901</v>
      </c>
      <c r="E325" s="80">
        <f>ROUND([7]Err!$D240,0)+500</f>
        <v>186752</v>
      </c>
      <c r="F325" s="53">
        <f>ROUND([8]Err!$D228,0)</f>
        <v>2186</v>
      </c>
      <c r="G325" s="53">
        <f>ROUND([9]Err!$D228,0)</f>
        <v>1515</v>
      </c>
      <c r="H325" s="53">
        <f>ROUND([10]Err!$D240,0)</f>
        <v>25395</v>
      </c>
      <c r="I325" s="155">
        <f t="shared" si="337"/>
        <v>70626.861858268385</v>
      </c>
      <c r="J325" s="29"/>
      <c r="K325" s="181">
        <f t="shared" si="338"/>
        <v>1.2E-2</v>
      </c>
      <c r="L325" s="181">
        <f t="shared" si="339"/>
        <v>1.0999999999999999E-2</v>
      </c>
      <c r="M325" s="181">
        <f t="shared" si="340"/>
        <v>-7.0000000000000001E-3</v>
      </c>
      <c r="N325" s="181">
        <f t="shared" si="341"/>
        <v>-1E-3</v>
      </c>
      <c r="O325" s="181">
        <f t="shared" si="342"/>
        <v>3.0000000000000001E-3</v>
      </c>
      <c r="P325" s="181">
        <f t="shared" si="343"/>
        <v>1.2E-2</v>
      </c>
      <c r="R325" s="30">
        <f t="shared" si="353"/>
        <v>2022</v>
      </c>
      <c r="S325" s="30">
        <f t="shared" si="354"/>
        <v>11</v>
      </c>
      <c r="T325" s="31">
        <f t="shared" si="345"/>
        <v>14137.608582809979</v>
      </c>
      <c r="U325" s="31">
        <f>[5]Forecast!C302</f>
        <v>12073</v>
      </c>
      <c r="V325" s="31">
        <f>[5]Forecast!D302</f>
        <v>1724.6085828099776</v>
      </c>
      <c r="W325" s="31">
        <f>[5]Forecast!E302</f>
        <v>6</v>
      </c>
      <c r="X325" s="31">
        <f>[5]Forecast!F302</f>
        <v>15</v>
      </c>
      <c r="Y325" s="31">
        <f>[5]Forecast!G302</f>
        <v>319</v>
      </c>
      <c r="AA325" s="32">
        <f t="shared" si="346"/>
        <v>2022</v>
      </c>
      <c r="AB325" s="33">
        <f t="shared" si="347"/>
        <v>11</v>
      </c>
      <c r="AC325" s="31">
        <f t="shared" si="363"/>
        <v>1883302.34042358</v>
      </c>
      <c r="AD325" s="52">
        <f t="shared" si="348"/>
        <v>1669518.9490063901</v>
      </c>
      <c r="AE325" s="52">
        <f t="shared" si="349"/>
        <v>185027.39141719003</v>
      </c>
      <c r="AF325" s="52">
        <f t="shared" si="350"/>
        <v>2180</v>
      </c>
      <c r="AG325" s="52">
        <f t="shared" si="351"/>
        <v>1500</v>
      </c>
      <c r="AH325" s="52">
        <f t="shared" si="352"/>
        <v>25076</v>
      </c>
      <c r="AJ325" s="32">
        <f t="shared" si="322"/>
        <v>2022</v>
      </c>
      <c r="AK325" s="32">
        <f t="shared" si="323"/>
        <v>11</v>
      </c>
      <c r="AL325" s="137">
        <f t="shared" si="324"/>
        <v>21633.456700030016</v>
      </c>
      <c r="AM325" s="137">
        <f t="shared" si="325"/>
        <v>19529.456700030016</v>
      </c>
      <c r="AN325" s="137">
        <f t="shared" si="326"/>
        <v>2049</v>
      </c>
      <c r="AO325" s="137">
        <f t="shared" si="327"/>
        <v>-16</v>
      </c>
      <c r="AP325" s="137">
        <f t="shared" si="328"/>
        <v>-2</v>
      </c>
      <c r="AQ325" s="137">
        <f t="shared" si="329"/>
        <v>73</v>
      </c>
      <c r="AR325" s="137">
        <f t="shared" si="330"/>
        <v>820.23718140125857</v>
      </c>
      <c r="AS325" s="93"/>
      <c r="AT325" s="93"/>
      <c r="AY325" s="65">
        <f t="shared" si="355"/>
        <v>2022</v>
      </c>
      <c r="AZ325" s="65">
        <f t="shared" si="356"/>
        <v>11</v>
      </c>
      <c r="BA325" s="68">
        <f t="shared" si="364"/>
        <v>1895924.9490063901</v>
      </c>
      <c r="BQ325" s="65">
        <f t="shared" si="357"/>
        <v>2022</v>
      </c>
      <c r="BR325" s="65" t="str">
        <f t="shared" si="331"/>
        <v>Nov</v>
      </c>
      <c r="BS325" s="68">
        <f t="shared" si="365"/>
        <v>1681591.9490063901</v>
      </c>
      <c r="CI325" s="65">
        <f t="shared" si="358"/>
        <v>2022</v>
      </c>
      <c r="CJ325" s="65">
        <f t="shared" si="359"/>
        <v>11</v>
      </c>
      <c r="CK325" s="68">
        <f t="shared" si="366"/>
        <v>70626.861858268385</v>
      </c>
      <c r="DA325" s="65">
        <f t="shared" si="360"/>
        <v>2022</v>
      </c>
      <c r="DB325" s="65">
        <f t="shared" si="361"/>
        <v>11</v>
      </c>
      <c r="DC325" s="68">
        <f>[4]ssr!$I302</f>
        <v>0</v>
      </c>
    </row>
    <row r="326" spans="1:107" s="30" customFormat="1">
      <c r="A326" s="65">
        <f t="shared" si="319"/>
        <v>2022</v>
      </c>
      <c r="B326" s="65">
        <f t="shared" si="362"/>
        <v>12</v>
      </c>
      <c r="C326" s="27">
        <f t="shared" si="344"/>
        <v>1899100.07454424</v>
      </c>
      <c r="D326" s="80">
        <f>[6]Err!$D241</f>
        <v>1683140.07454424</v>
      </c>
      <c r="E326" s="80">
        <f>ROUND([7]Err!$D241,0)+500</f>
        <v>186912</v>
      </c>
      <c r="F326" s="53">
        <f>ROUND([8]Err!$D229,0)</f>
        <v>2185</v>
      </c>
      <c r="G326" s="53">
        <f>ROUND([9]Err!$D229,0)</f>
        <v>1515</v>
      </c>
      <c r="H326" s="53">
        <f>ROUND([10]Err!$D241,0)</f>
        <v>25348</v>
      </c>
      <c r="I326" s="156">
        <f t="shared" si="337"/>
        <v>70691.883130858085</v>
      </c>
      <c r="J326" s="29"/>
      <c r="K326" s="181">
        <f t="shared" si="338"/>
        <v>1.2E-2</v>
      </c>
      <c r="L326" s="181">
        <f t="shared" si="339"/>
        <v>1.0999999999999999E-2</v>
      </c>
      <c r="M326" s="181">
        <f t="shared" si="340"/>
        <v>-7.0000000000000001E-3</v>
      </c>
      <c r="N326" s="181">
        <f t="shared" si="341"/>
        <v>-1E-3</v>
      </c>
      <c r="O326" s="181">
        <f t="shared" si="342"/>
        <v>3.0000000000000001E-3</v>
      </c>
      <c r="P326" s="181">
        <f t="shared" si="343"/>
        <v>1.0999999999999999E-2</v>
      </c>
      <c r="R326" s="30">
        <f t="shared" si="353"/>
        <v>2022</v>
      </c>
      <c r="S326" s="30">
        <f t="shared" si="354"/>
        <v>12</v>
      </c>
      <c r="T326" s="31">
        <f t="shared" si="345"/>
        <v>14237.243258120849</v>
      </c>
      <c r="U326" s="31">
        <f>[5]Forecast!C303</f>
        <v>12176</v>
      </c>
      <c r="V326" s="31">
        <f>[5]Forecast!D303</f>
        <v>1721.2432581208479</v>
      </c>
      <c r="W326" s="31">
        <f>[5]Forecast!E303</f>
        <v>6</v>
      </c>
      <c r="X326" s="31">
        <f>[5]Forecast!F303</f>
        <v>15</v>
      </c>
      <c r="Y326" s="31">
        <f>[5]Forecast!G303</f>
        <v>319</v>
      </c>
      <c r="AA326" s="32">
        <f t="shared" si="346"/>
        <v>2022</v>
      </c>
      <c r="AB326" s="33">
        <f t="shared" si="347"/>
        <v>12</v>
      </c>
      <c r="AC326" s="31">
        <f t="shared" si="363"/>
        <v>1884862.8312861193</v>
      </c>
      <c r="AD326" s="52">
        <f t="shared" si="348"/>
        <v>1670964.07454424</v>
      </c>
      <c r="AE326" s="52">
        <f t="shared" si="349"/>
        <v>185190.75674187916</v>
      </c>
      <c r="AF326" s="52">
        <f t="shared" si="350"/>
        <v>2179</v>
      </c>
      <c r="AG326" s="52">
        <f t="shared" si="351"/>
        <v>1500</v>
      </c>
      <c r="AH326" s="52">
        <f t="shared" si="352"/>
        <v>25029</v>
      </c>
      <c r="AJ326" s="32">
        <f t="shared" si="322"/>
        <v>2022</v>
      </c>
      <c r="AK326" s="32">
        <f t="shared" si="323"/>
        <v>12</v>
      </c>
      <c r="AL326" s="137">
        <f t="shared" si="324"/>
        <v>21500.462919309968</v>
      </c>
      <c r="AM326" s="137">
        <f t="shared" si="325"/>
        <v>19410.462919309968</v>
      </c>
      <c r="AN326" s="137">
        <f t="shared" si="326"/>
        <v>2035</v>
      </c>
      <c r="AO326" s="137">
        <f t="shared" si="327"/>
        <v>-15</v>
      </c>
      <c r="AP326" s="137">
        <f t="shared" si="328"/>
        <v>-2</v>
      </c>
      <c r="AQ326" s="137">
        <f t="shared" si="329"/>
        <v>72</v>
      </c>
      <c r="AR326" s="137">
        <f t="shared" si="330"/>
        <v>815.23944261101133</v>
      </c>
      <c r="AS326" s="93"/>
      <c r="AT326" s="93"/>
      <c r="AY326" s="65">
        <f t="shared" si="355"/>
        <v>2022</v>
      </c>
      <c r="AZ326" s="65">
        <f t="shared" si="356"/>
        <v>12</v>
      </c>
      <c r="BA326" s="68">
        <f t="shared" si="364"/>
        <v>1897585.07454424</v>
      </c>
      <c r="BQ326" s="65">
        <f t="shared" si="357"/>
        <v>2022</v>
      </c>
      <c r="BR326" s="65" t="str">
        <f t="shared" si="331"/>
        <v>Dec</v>
      </c>
      <c r="BS326" s="68">
        <f t="shared" si="365"/>
        <v>1683140.07454424</v>
      </c>
      <c r="CI326" s="65">
        <f t="shared" si="358"/>
        <v>2022</v>
      </c>
      <c r="CJ326" s="65">
        <f t="shared" si="359"/>
        <v>12</v>
      </c>
      <c r="CK326" s="68">
        <f t="shared" si="366"/>
        <v>70691.883130858085</v>
      </c>
      <c r="DA326" s="65">
        <f t="shared" si="360"/>
        <v>2022</v>
      </c>
      <c r="DB326" s="65">
        <f t="shared" si="361"/>
        <v>12</v>
      </c>
      <c r="DC326" s="68">
        <f>[4]ssr!$I303</f>
        <v>0</v>
      </c>
    </row>
    <row r="327" spans="1:107" s="30" customFormat="1">
      <c r="A327" s="65">
        <f t="shared" si="319"/>
        <v>2023</v>
      </c>
      <c r="B327" s="65">
        <f t="shared" si="362"/>
        <v>1</v>
      </c>
      <c r="C327" s="27">
        <f t="shared" si="344"/>
        <v>1900851.2000821</v>
      </c>
      <c r="D327" s="80">
        <f>[6]Err!$D242</f>
        <v>1684688.2000821</v>
      </c>
      <c r="E327" s="80">
        <f>ROUND([7]Err!$D242,0)+500</f>
        <v>187072</v>
      </c>
      <c r="F327" s="53">
        <f>ROUND([8]Err!$D230,0)</f>
        <v>2183</v>
      </c>
      <c r="G327" s="53">
        <f>ROUND([9]Err!$D230,0)</f>
        <v>1515</v>
      </c>
      <c r="H327" s="53">
        <f>ROUND([10]Err!$D242,0)</f>
        <v>25393</v>
      </c>
      <c r="I327" s="155">
        <f t="shared" si="337"/>
        <v>70756.904403448207</v>
      </c>
      <c r="J327" s="29"/>
      <c r="K327" s="181">
        <f t="shared" si="338"/>
        <v>1.2E-2</v>
      </c>
      <c r="L327" s="181">
        <f t="shared" si="339"/>
        <v>1.0999999999999999E-2</v>
      </c>
      <c r="M327" s="181">
        <f t="shared" si="340"/>
        <v>-7.0000000000000001E-3</v>
      </c>
      <c r="N327" s="181">
        <f t="shared" si="341"/>
        <v>-1E-3</v>
      </c>
      <c r="O327" s="181">
        <f t="shared" si="342"/>
        <v>3.0000000000000001E-3</v>
      </c>
      <c r="P327" s="181">
        <f t="shared" si="343"/>
        <v>1.0999999999999999E-2</v>
      </c>
      <c r="R327" s="30">
        <f t="shared" si="353"/>
        <v>2023</v>
      </c>
      <c r="S327" s="30">
        <f t="shared" si="354"/>
        <v>1</v>
      </c>
      <c r="T327" s="31">
        <f t="shared" si="345"/>
        <v>14302.14700397247</v>
      </c>
      <c r="U327" s="31">
        <f>[5]Forecast!C304</f>
        <v>12227</v>
      </c>
      <c r="V327" s="31">
        <f>[5]Forecast!D304</f>
        <v>1735.1470039724693</v>
      </c>
      <c r="W327" s="31">
        <f>[5]Forecast!E304</f>
        <v>6</v>
      </c>
      <c r="X327" s="31">
        <f>[5]Forecast!F304</f>
        <v>15</v>
      </c>
      <c r="Y327" s="31">
        <f>[5]Forecast!G304</f>
        <v>319</v>
      </c>
      <c r="AA327" s="32">
        <f t="shared" si="346"/>
        <v>2023</v>
      </c>
      <c r="AB327" s="33">
        <f t="shared" si="347"/>
        <v>1</v>
      </c>
      <c r="AC327" s="31">
        <f t="shared" si="363"/>
        <v>1886549.0530781276</v>
      </c>
      <c r="AD327" s="52">
        <f t="shared" si="348"/>
        <v>1672461.2000821</v>
      </c>
      <c r="AE327" s="52">
        <f t="shared" si="349"/>
        <v>185336.85299602753</v>
      </c>
      <c r="AF327" s="52">
        <f t="shared" si="350"/>
        <v>2177</v>
      </c>
      <c r="AG327" s="52">
        <f t="shared" si="351"/>
        <v>1500</v>
      </c>
      <c r="AH327" s="52">
        <f t="shared" si="352"/>
        <v>25074</v>
      </c>
      <c r="AJ327" s="32">
        <f t="shared" si="322"/>
        <v>2023</v>
      </c>
      <c r="AK327" s="32">
        <f t="shared" si="323"/>
        <v>1</v>
      </c>
      <c r="AL327" s="137">
        <f t="shared" si="324"/>
        <v>21365.469138599932</v>
      </c>
      <c r="AM327" s="137">
        <f t="shared" si="325"/>
        <v>19291.469138599932</v>
      </c>
      <c r="AN327" s="137">
        <f t="shared" si="326"/>
        <v>2021</v>
      </c>
      <c r="AO327" s="137">
        <f t="shared" si="327"/>
        <v>-16</v>
      </c>
      <c r="AP327" s="137">
        <f t="shared" si="328"/>
        <v>-2</v>
      </c>
      <c r="AQ327" s="137">
        <f t="shared" si="329"/>
        <v>71</v>
      </c>
      <c r="AR327" s="137">
        <f t="shared" si="330"/>
        <v>810.24170382120064</v>
      </c>
      <c r="AS327" s="93"/>
      <c r="AT327" s="93"/>
      <c r="AY327" s="65">
        <f t="shared" si="355"/>
        <v>2023</v>
      </c>
      <c r="AZ327" s="65">
        <f t="shared" si="356"/>
        <v>1</v>
      </c>
      <c r="BA327" s="68">
        <f t="shared" si="364"/>
        <v>1899336.2000821</v>
      </c>
      <c r="BQ327" s="65">
        <f t="shared" si="357"/>
        <v>2023</v>
      </c>
      <c r="BR327" s="65" t="str">
        <f t="shared" si="331"/>
        <v>Jan</v>
      </c>
      <c r="BS327" s="68">
        <f t="shared" si="365"/>
        <v>1684688.2000821</v>
      </c>
      <c r="CI327" s="65">
        <f t="shared" si="358"/>
        <v>2023</v>
      </c>
      <c r="CJ327" s="65">
        <f t="shared" si="359"/>
        <v>1</v>
      </c>
      <c r="CK327" s="68">
        <f t="shared" si="366"/>
        <v>70756.904403448207</v>
      </c>
      <c r="DA327" s="65">
        <f t="shared" si="360"/>
        <v>2023</v>
      </c>
      <c r="DB327" s="65">
        <f t="shared" si="361"/>
        <v>1</v>
      </c>
      <c r="DC327" s="68">
        <f>[4]ssr!$I304</f>
        <v>0</v>
      </c>
    </row>
    <row r="328" spans="1:107" s="30" customFormat="1">
      <c r="A328" s="65">
        <f t="shared" ref="A328:A391" si="367">A316+1</f>
        <v>2023</v>
      </c>
      <c r="B328" s="65">
        <f t="shared" si="362"/>
        <v>2</v>
      </c>
      <c r="C328" s="27">
        <f t="shared" si="344"/>
        <v>1902565.32561996</v>
      </c>
      <c r="D328" s="80">
        <f>[6]Err!$D243</f>
        <v>1686236.32561996</v>
      </c>
      <c r="E328" s="80">
        <f>ROUND([7]Err!$D243,0)+500</f>
        <v>187232</v>
      </c>
      <c r="F328" s="53">
        <f>ROUND([8]Err!$D231,0)</f>
        <v>2182</v>
      </c>
      <c r="G328" s="53">
        <f>ROUND([9]Err!$D231,0)</f>
        <v>1515</v>
      </c>
      <c r="H328" s="53">
        <f>ROUND([10]Err!$D243,0)</f>
        <v>25400</v>
      </c>
      <c r="I328" s="155">
        <f t="shared" si="337"/>
        <v>70821.925676038329</v>
      </c>
      <c r="J328" s="29"/>
      <c r="K328" s="181">
        <f t="shared" si="338"/>
        <v>1.2E-2</v>
      </c>
      <c r="L328" s="181">
        <f t="shared" si="339"/>
        <v>1.0999999999999999E-2</v>
      </c>
      <c r="M328" s="181">
        <f t="shared" si="340"/>
        <v>-7.0000000000000001E-3</v>
      </c>
      <c r="N328" s="181">
        <f t="shared" si="341"/>
        <v>-1E-3</v>
      </c>
      <c r="O328" s="181">
        <f t="shared" si="342"/>
        <v>3.0000000000000001E-3</v>
      </c>
      <c r="P328" s="181">
        <f t="shared" si="343"/>
        <v>1.0999999999999999E-2</v>
      </c>
      <c r="R328" s="30">
        <f t="shared" si="353"/>
        <v>2023</v>
      </c>
      <c r="S328" s="30">
        <f t="shared" si="354"/>
        <v>2</v>
      </c>
      <c r="T328" s="31">
        <f t="shared" si="345"/>
        <v>14328.148279643719</v>
      </c>
      <c r="U328" s="31">
        <f>[5]Forecast!C305</f>
        <v>12255</v>
      </c>
      <c r="V328" s="31">
        <f>[5]Forecast!D305</f>
        <v>1733.1482796437199</v>
      </c>
      <c r="W328" s="31">
        <f>[5]Forecast!E305</f>
        <v>6</v>
      </c>
      <c r="X328" s="31">
        <f>[5]Forecast!F305</f>
        <v>15</v>
      </c>
      <c r="Y328" s="31">
        <f>[5]Forecast!G305</f>
        <v>319</v>
      </c>
      <c r="AA328" s="32">
        <f t="shared" si="346"/>
        <v>2023</v>
      </c>
      <c r="AB328" s="33">
        <f t="shared" si="347"/>
        <v>2</v>
      </c>
      <c r="AC328" s="31">
        <f t="shared" si="363"/>
        <v>1888237.1773403161</v>
      </c>
      <c r="AD328" s="52">
        <f t="shared" si="348"/>
        <v>1673981.32561996</v>
      </c>
      <c r="AE328" s="52">
        <f t="shared" si="349"/>
        <v>185498.85172035627</v>
      </c>
      <c r="AF328" s="52">
        <f t="shared" si="350"/>
        <v>2176</v>
      </c>
      <c r="AG328" s="52">
        <f t="shared" si="351"/>
        <v>1500</v>
      </c>
      <c r="AH328" s="52">
        <f t="shared" si="352"/>
        <v>25081</v>
      </c>
      <c r="AJ328" s="32">
        <f t="shared" si="322"/>
        <v>2023</v>
      </c>
      <c r="AK328" s="32">
        <f t="shared" si="323"/>
        <v>2</v>
      </c>
      <c r="AL328" s="137">
        <f t="shared" si="324"/>
        <v>21231.475357879885</v>
      </c>
      <c r="AM328" s="137">
        <f t="shared" si="325"/>
        <v>19172.475357879885</v>
      </c>
      <c r="AN328" s="137">
        <f t="shared" si="326"/>
        <v>2006</v>
      </c>
      <c r="AO328" s="137">
        <f t="shared" si="327"/>
        <v>-16</v>
      </c>
      <c r="AP328" s="137">
        <f t="shared" si="328"/>
        <v>-1</v>
      </c>
      <c r="AQ328" s="137">
        <f t="shared" si="329"/>
        <v>70</v>
      </c>
      <c r="AR328" s="137">
        <f t="shared" si="330"/>
        <v>805.24396503096796</v>
      </c>
      <c r="AS328" s="93"/>
      <c r="AT328" s="93"/>
      <c r="AY328" s="65">
        <f t="shared" si="355"/>
        <v>2023</v>
      </c>
      <c r="AZ328" s="65">
        <f t="shared" si="356"/>
        <v>2</v>
      </c>
      <c r="BA328" s="68">
        <f t="shared" si="364"/>
        <v>1901050.32561996</v>
      </c>
      <c r="BQ328" s="65">
        <f t="shared" si="357"/>
        <v>2023</v>
      </c>
      <c r="BR328" s="65" t="str">
        <f t="shared" si="331"/>
        <v>Feb</v>
      </c>
      <c r="BS328" s="68">
        <f t="shared" si="365"/>
        <v>1686236.32561996</v>
      </c>
      <c r="CI328" s="65">
        <f t="shared" si="358"/>
        <v>2023</v>
      </c>
      <c r="CJ328" s="65">
        <f t="shared" si="359"/>
        <v>2</v>
      </c>
      <c r="CK328" s="68">
        <f t="shared" si="366"/>
        <v>70821.925676038329</v>
      </c>
      <c r="DA328" s="65">
        <f t="shared" si="360"/>
        <v>2023</v>
      </c>
      <c r="DB328" s="65">
        <f t="shared" si="361"/>
        <v>2</v>
      </c>
      <c r="DC328" s="68">
        <f>[4]ssr!$I305</f>
        <v>0</v>
      </c>
    </row>
    <row r="329" spans="1:107" s="30" customFormat="1">
      <c r="A329" s="65">
        <f t="shared" si="367"/>
        <v>2023</v>
      </c>
      <c r="B329" s="65">
        <f t="shared" si="362"/>
        <v>3</v>
      </c>
      <c r="C329" s="27">
        <f t="shared" si="344"/>
        <v>1904265.4511578199</v>
      </c>
      <c r="D329" s="80">
        <f>[6]Err!$D244</f>
        <v>1687784.4511578199</v>
      </c>
      <c r="E329" s="80">
        <f>ROUND([7]Err!$D244,0)+500</f>
        <v>187392</v>
      </c>
      <c r="F329" s="53">
        <f>ROUND([8]Err!$D232,0)</f>
        <v>2181</v>
      </c>
      <c r="G329" s="53">
        <f>ROUND([9]Err!$D232,0)</f>
        <v>1515</v>
      </c>
      <c r="H329" s="53">
        <f>ROUND([10]Err!$D244,0)</f>
        <v>25393</v>
      </c>
      <c r="I329" s="155">
        <f t="shared" si="337"/>
        <v>70886.946948628436</v>
      </c>
      <c r="J329" s="29"/>
      <c r="K329" s="181">
        <f t="shared" si="338"/>
        <v>1.0999999999999999E-2</v>
      </c>
      <c r="L329" s="181">
        <f t="shared" si="339"/>
        <v>1.0999999999999999E-2</v>
      </c>
      <c r="M329" s="181">
        <f t="shared" si="340"/>
        <v>-7.0000000000000001E-3</v>
      </c>
      <c r="N329" s="181">
        <f t="shared" si="341"/>
        <v>-1E-3</v>
      </c>
      <c r="O329" s="181">
        <f t="shared" si="342"/>
        <v>3.0000000000000001E-3</v>
      </c>
      <c r="P329" s="181">
        <f t="shared" si="343"/>
        <v>1.0999999999999999E-2</v>
      </c>
      <c r="R329" s="30">
        <f t="shared" si="353"/>
        <v>2023</v>
      </c>
      <c r="S329" s="30">
        <f t="shared" si="354"/>
        <v>3</v>
      </c>
      <c r="T329" s="31">
        <f t="shared" si="345"/>
        <v>14366.197828447643</v>
      </c>
      <c r="U329" s="31">
        <f>[5]Forecast!C306</f>
        <v>12290</v>
      </c>
      <c r="V329" s="31">
        <f>[5]Forecast!D306</f>
        <v>1736.1978284476422</v>
      </c>
      <c r="W329" s="31">
        <f>[5]Forecast!E306</f>
        <v>6</v>
      </c>
      <c r="X329" s="31">
        <f>[5]Forecast!F306</f>
        <v>15</v>
      </c>
      <c r="Y329" s="31">
        <f>[5]Forecast!G306</f>
        <v>319</v>
      </c>
      <c r="AA329" s="32">
        <f t="shared" si="346"/>
        <v>2023</v>
      </c>
      <c r="AB329" s="33">
        <f t="shared" si="347"/>
        <v>3</v>
      </c>
      <c r="AC329" s="31">
        <f t="shared" si="363"/>
        <v>1889899.2533293723</v>
      </c>
      <c r="AD329" s="52">
        <f t="shared" si="348"/>
        <v>1675494.4511578199</v>
      </c>
      <c r="AE329" s="52">
        <f t="shared" si="349"/>
        <v>185655.80217155235</v>
      </c>
      <c r="AF329" s="52">
        <f t="shared" si="350"/>
        <v>2175</v>
      </c>
      <c r="AG329" s="52">
        <f t="shared" si="351"/>
        <v>1500</v>
      </c>
      <c r="AH329" s="52">
        <f t="shared" si="352"/>
        <v>25074</v>
      </c>
      <c r="AJ329" s="32">
        <f t="shared" si="322"/>
        <v>2023</v>
      </c>
      <c r="AK329" s="32">
        <f t="shared" si="323"/>
        <v>3</v>
      </c>
      <c r="AL329" s="137">
        <f t="shared" si="324"/>
        <v>21098.481577169849</v>
      </c>
      <c r="AM329" s="137">
        <f t="shared" si="325"/>
        <v>19053.481577169849</v>
      </c>
      <c r="AN329" s="137">
        <f t="shared" si="326"/>
        <v>1992</v>
      </c>
      <c r="AO329" s="137">
        <f t="shared" si="327"/>
        <v>-15</v>
      </c>
      <c r="AP329" s="137">
        <f t="shared" si="328"/>
        <v>-1</v>
      </c>
      <c r="AQ329" s="137">
        <f t="shared" si="329"/>
        <v>69</v>
      </c>
      <c r="AR329" s="137">
        <f t="shared" si="330"/>
        <v>800.24622624112817</v>
      </c>
      <c r="AS329" s="93"/>
      <c r="AT329" s="93"/>
      <c r="AY329" s="65">
        <f t="shared" si="355"/>
        <v>2023</v>
      </c>
      <c r="AZ329" s="65">
        <f t="shared" si="356"/>
        <v>3</v>
      </c>
      <c r="BA329" s="68">
        <f t="shared" si="364"/>
        <v>1902750.4511578199</v>
      </c>
      <c r="BQ329" s="65">
        <f t="shared" si="357"/>
        <v>2023</v>
      </c>
      <c r="BR329" s="65" t="str">
        <f t="shared" si="331"/>
        <v>Mar</v>
      </c>
      <c r="BS329" s="68">
        <f t="shared" si="365"/>
        <v>1687784.4511578199</v>
      </c>
      <c r="CI329" s="65">
        <f t="shared" si="358"/>
        <v>2023</v>
      </c>
      <c r="CJ329" s="65">
        <f t="shared" si="359"/>
        <v>3</v>
      </c>
      <c r="CK329" s="68">
        <f t="shared" si="366"/>
        <v>70886.946948628436</v>
      </c>
      <c r="DA329" s="65">
        <f t="shared" si="360"/>
        <v>2023</v>
      </c>
      <c r="DB329" s="65">
        <f t="shared" si="361"/>
        <v>3</v>
      </c>
      <c r="DC329" s="68">
        <f>[4]ssr!$I306</f>
        <v>0</v>
      </c>
    </row>
    <row r="330" spans="1:107" s="30" customFormat="1">
      <c r="A330" s="65">
        <f t="shared" si="367"/>
        <v>2023</v>
      </c>
      <c r="B330" s="65">
        <f t="shared" si="362"/>
        <v>4</v>
      </c>
      <c r="C330" s="27">
        <f t="shared" si="344"/>
        <v>1905933.5766956799</v>
      </c>
      <c r="D330" s="80">
        <f>[6]Err!$D245</f>
        <v>1689332.5766956799</v>
      </c>
      <c r="E330" s="80">
        <f>ROUND([7]Err!$D245,0)+500</f>
        <v>187552</v>
      </c>
      <c r="F330" s="53">
        <f>ROUND([8]Err!$D233,0)</f>
        <v>2179</v>
      </c>
      <c r="G330" s="53">
        <f>ROUND([9]Err!$D233,0)</f>
        <v>1514</v>
      </c>
      <c r="H330" s="53">
        <f>ROUND([10]Err!$D245,0)</f>
        <v>25356</v>
      </c>
      <c r="I330" s="155">
        <f t="shared" si="337"/>
        <v>70951.968221218558</v>
      </c>
      <c r="J330" s="29"/>
      <c r="K330" s="181">
        <f t="shared" si="338"/>
        <v>1.0999999999999999E-2</v>
      </c>
      <c r="L330" s="181">
        <f t="shared" si="339"/>
        <v>1.0999999999999999E-2</v>
      </c>
      <c r="M330" s="181">
        <f t="shared" si="340"/>
        <v>-7.0000000000000001E-3</v>
      </c>
      <c r="N330" s="181">
        <f t="shared" si="341"/>
        <v>-1E-3</v>
      </c>
      <c r="O330" s="181">
        <f t="shared" si="342"/>
        <v>3.0000000000000001E-3</v>
      </c>
      <c r="P330" s="181">
        <f t="shared" si="343"/>
        <v>1.0999999999999999E-2</v>
      </c>
      <c r="R330" s="30">
        <f t="shared" si="353"/>
        <v>2023</v>
      </c>
      <c r="S330" s="30">
        <f t="shared" si="354"/>
        <v>4</v>
      </c>
      <c r="T330" s="31">
        <f t="shared" si="345"/>
        <v>14278.646402693908</v>
      </c>
      <c r="U330" s="31">
        <f>[5]Forecast!C307</f>
        <v>12202</v>
      </c>
      <c r="V330" s="31">
        <f>[5]Forecast!D307</f>
        <v>1736.6464026939088</v>
      </c>
      <c r="W330" s="31">
        <f>[5]Forecast!E307</f>
        <v>6</v>
      </c>
      <c r="X330" s="31">
        <f>[5]Forecast!F307</f>
        <v>15</v>
      </c>
      <c r="Y330" s="31">
        <f>[5]Forecast!G307</f>
        <v>319</v>
      </c>
      <c r="AA330" s="32">
        <f t="shared" si="346"/>
        <v>2023</v>
      </c>
      <c r="AB330" s="33">
        <f t="shared" si="347"/>
        <v>4</v>
      </c>
      <c r="AC330" s="31">
        <f t="shared" si="363"/>
        <v>1891654.9302929861</v>
      </c>
      <c r="AD330" s="52">
        <f t="shared" si="348"/>
        <v>1677130.5766956799</v>
      </c>
      <c r="AE330" s="52">
        <f t="shared" si="349"/>
        <v>185815.35359730609</v>
      </c>
      <c r="AF330" s="52">
        <f t="shared" si="350"/>
        <v>2173</v>
      </c>
      <c r="AG330" s="52">
        <f t="shared" si="351"/>
        <v>1499</v>
      </c>
      <c r="AH330" s="52">
        <f t="shared" si="352"/>
        <v>25037</v>
      </c>
      <c r="AJ330" s="32">
        <f t="shared" si="322"/>
        <v>2023</v>
      </c>
      <c r="AK330" s="32">
        <f t="shared" si="323"/>
        <v>4</v>
      </c>
      <c r="AL330" s="137">
        <f t="shared" si="324"/>
        <v>20963.487796450034</v>
      </c>
      <c r="AM330" s="137">
        <f t="shared" si="325"/>
        <v>18934.487796450034</v>
      </c>
      <c r="AN330" s="137">
        <f t="shared" si="326"/>
        <v>1978</v>
      </c>
      <c r="AO330" s="137">
        <f t="shared" si="327"/>
        <v>-16</v>
      </c>
      <c r="AP330" s="137">
        <f t="shared" si="328"/>
        <v>-2</v>
      </c>
      <c r="AQ330" s="137">
        <f t="shared" si="329"/>
        <v>69</v>
      </c>
      <c r="AR330" s="137">
        <f t="shared" si="330"/>
        <v>795.24848745089548</v>
      </c>
      <c r="AS330" s="93"/>
      <c r="AT330" s="93"/>
      <c r="AY330" s="65">
        <f t="shared" si="355"/>
        <v>2023</v>
      </c>
      <c r="AZ330" s="65">
        <f t="shared" si="356"/>
        <v>4</v>
      </c>
      <c r="BA330" s="68">
        <f t="shared" si="364"/>
        <v>1904419.5766956799</v>
      </c>
      <c r="BQ330" s="65">
        <f t="shared" si="357"/>
        <v>2023</v>
      </c>
      <c r="BR330" s="65" t="str">
        <f t="shared" si="331"/>
        <v>Apr</v>
      </c>
      <c r="BS330" s="68">
        <f t="shared" si="365"/>
        <v>1689332.5766956799</v>
      </c>
      <c r="CI330" s="65">
        <f t="shared" si="358"/>
        <v>2023</v>
      </c>
      <c r="CJ330" s="65">
        <f t="shared" si="359"/>
        <v>4</v>
      </c>
      <c r="CK330" s="68">
        <f t="shared" si="366"/>
        <v>70951.968221218558</v>
      </c>
      <c r="DA330" s="65">
        <f t="shared" si="360"/>
        <v>2023</v>
      </c>
      <c r="DB330" s="65">
        <f t="shared" si="361"/>
        <v>4</v>
      </c>
      <c r="DC330" s="68">
        <f>[4]ssr!$I307</f>
        <v>0</v>
      </c>
    </row>
    <row r="331" spans="1:107" s="30" customFormat="1">
      <c r="A331" s="65">
        <f t="shared" si="367"/>
        <v>2023</v>
      </c>
      <c r="B331" s="65">
        <f t="shared" si="362"/>
        <v>5</v>
      </c>
      <c r="C331" s="27">
        <f t="shared" si="344"/>
        <v>1907677.7022335399</v>
      </c>
      <c r="D331" s="80">
        <f>[6]Err!$D246</f>
        <v>1690880.7022335399</v>
      </c>
      <c r="E331" s="80">
        <f>ROUND([7]Err!$D246,0)+500</f>
        <v>187712</v>
      </c>
      <c r="F331" s="53">
        <f>ROUND([8]Err!$D234,0)</f>
        <v>2178</v>
      </c>
      <c r="G331" s="53">
        <f>ROUND([9]Err!$D234,0)</f>
        <v>1514</v>
      </c>
      <c r="H331" s="53">
        <f>ROUND([10]Err!$D246,0)</f>
        <v>25393</v>
      </c>
      <c r="I331" s="155">
        <f t="shared" si="337"/>
        <v>71016.98949380868</v>
      </c>
      <c r="J331" s="29"/>
      <c r="K331" s="181">
        <f t="shared" si="338"/>
        <v>1.0999999999999999E-2</v>
      </c>
      <c r="L331" s="181">
        <f t="shared" si="339"/>
        <v>1.0999999999999999E-2</v>
      </c>
      <c r="M331" s="181">
        <f t="shared" si="340"/>
        <v>-7.0000000000000001E-3</v>
      </c>
      <c r="N331" s="181">
        <f t="shared" si="341"/>
        <v>-1E-3</v>
      </c>
      <c r="O331" s="181">
        <f t="shared" si="342"/>
        <v>3.0000000000000001E-3</v>
      </c>
      <c r="P331" s="181">
        <f t="shared" si="343"/>
        <v>1.0999999999999999E-2</v>
      </c>
      <c r="R331" s="30">
        <f t="shared" si="353"/>
        <v>2023</v>
      </c>
      <c r="S331" s="30">
        <f t="shared" si="354"/>
        <v>5</v>
      </c>
      <c r="T331" s="31">
        <f t="shared" si="345"/>
        <v>14221.057598141284</v>
      </c>
      <c r="U331" s="31">
        <f>[5]Forecast!C308</f>
        <v>12145</v>
      </c>
      <c r="V331" s="31">
        <f>[5]Forecast!D308</f>
        <v>1736.0575981412835</v>
      </c>
      <c r="W331" s="31">
        <f>[5]Forecast!E308</f>
        <v>6</v>
      </c>
      <c r="X331" s="31">
        <f>[5]Forecast!F308</f>
        <v>15</v>
      </c>
      <c r="Y331" s="31">
        <f>[5]Forecast!G308</f>
        <v>319</v>
      </c>
      <c r="AA331" s="32">
        <f t="shared" si="346"/>
        <v>2023</v>
      </c>
      <c r="AB331" s="33">
        <f t="shared" si="347"/>
        <v>5</v>
      </c>
      <c r="AC331" s="31">
        <f t="shared" si="363"/>
        <v>1893456.6446353986</v>
      </c>
      <c r="AD331" s="52">
        <f t="shared" si="348"/>
        <v>1678735.7022335399</v>
      </c>
      <c r="AE331" s="52">
        <f t="shared" si="349"/>
        <v>185975.94240185872</v>
      </c>
      <c r="AF331" s="52">
        <f t="shared" si="350"/>
        <v>2172</v>
      </c>
      <c r="AG331" s="52">
        <f t="shared" si="351"/>
        <v>1499</v>
      </c>
      <c r="AH331" s="52">
        <f t="shared" si="352"/>
        <v>25074</v>
      </c>
      <c r="AJ331" s="32">
        <f t="shared" si="322"/>
        <v>2023</v>
      </c>
      <c r="AK331" s="32">
        <f t="shared" si="323"/>
        <v>5</v>
      </c>
      <c r="AL331" s="137">
        <f t="shared" si="324"/>
        <v>20829.494015739998</v>
      </c>
      <c r="AM331" s="137">
        <f t="shared" si="325"/>
        <v>18815.494015739998</v>
      </c>
      <c r="AN331" s="137">
        <f t="shared" si="326"/>
        <v>1964</v>
      </c>
      <c r="AO331" s="137">
        <f t="shared" si="327"/>
        <v>-16</v>
      </c>
      <c r="AP331" s="137">
        <f t="shared" si="328"/>
        <v>-2</v>
      </c>
      <c r="AQ331" s="137">
        <f t="shared" si="329"/>
        <v>68</v>
      </c>
      <c r="AR331" s="137">
        <f t="shared" si="330"/>
        <v>790.2507486610848</v>
      </c>
      <c r="AS331" s="93"/>
      <c r="AT331" s="93"/>
      <c r="AY331" s="65">
        <f t="shared" si="355"/>
        <v>2023</v>
      </c>
      <c r="AZ331" s="65">
        <f t="shared" si="356"/>
        <v>5</v>
      </c>
      <c r="BA331" s="68">
        <f t="shared" si="364"/>
        <v>1906163.7022335399</v>
      </c>
      <c r="BQ331" s="65">
        <f t="shared" si="357"/>
        <v>2023</v>
      </c>
      <c r="BR331" s="65" t="str">
        <f t="shared" si="331"/>
        <v>May</v>
      </c>
      <c r="BS331" s="68">
        <f t="shared" si="365"/>
        <v>1690880.7022335399</v>
      </c>
      <c r="CI331" s="65">
        <f t="shared" si="358"/>
        <v>2023</v>
      </c>
      <c r="CJ331" s="65">
        <f t="shared" si="359"/>
        <v>5</v>
      </c>
      <c r="CK331" s="68">
        <f t="shared" si="366"/>
        <v>71016.98949380868</v>
      </c>
      <c r="DA331" s="65">
        <f t="shared" si="360"/>
        <v>2023</v>
      </c>
      <c r="DB331" s="65">
        <f t="shared" si="361"/>
        <v>5</v>
      </c>
      <c r="DC331" s="68">
        <f>[4]ssr!$I308</f>
        <v>0</v>
      </c>
    </row>
    <row r="332" spans="1:107" s="30" customFormat="1">
      <c r="A332" s="65">
        <f t="shared" si="367"/>
        <v>2023</v>
      </c>
      <c r="B332" s="65">
        <f t="shared" si="362"/>
        <v>6</v>
      </c>
      <c r="C332" s="27">
        <f t="shared" si="344"/>
        <v>1909337.8277713901</v>
      </c>
      <c r="D332" s="80">
        <f>[6]Err!$D247</f>
        <v>1692428.8277713901</v>
      </c>
      <c r="E332" s="80">
        <f>ROUND([7]Err!$D247,0)+500</f>
        <v>187872</v>
      </c>
      <c r="F332" s="53">
        <f>ROUND([8]Err!$D235,0)</f>
        <v>2177</v>
      </c>
      <c r="G332" s="53">
        <f>ROUND([9]Err!$D235,0)</f>
        <v>1514</v>
      </c>
      <c r="H332" s="53">
        <f>ROUND([10]Err!$D247,0)</f>
        <v>25346</v>
      </c>
      <c r="I332" s="155">
        <f t="shared" si="337"/>
        <v>71082.010766398394</v>
      </c>
      <c r="J332" s="29"/>
      <c r="K332" s="181">
        <f t="shared" si="338"/>
        <v>1.0999999999999999E-2</v>
      </c>
      <c r="L332" s="181">
        <f t="shared" si="339"/>
        <v>0.01</v>
      </c>
      <c r="M332" s="181">
        <f t="shared" si="340"/>
        <v>-7.0000000000000001E-3</v>
      </c>
      <c r="N332" s="181">
        <f t="shared" si="341"/>
        <v>-1E-3</v>
      </c>
      <c r="O332" s="181">
        <f t="shared" si="342"/>
        <v>3.0000000000000001E-3</v>
      </c>
      <c r="P332" s="181">
        <f t="shared" si="343"/>
        <v>1.0999999999999999E-2</v>
      </c>
      <c r="R332" s="30">
        <f t="shared" si="353"/>
        <v>2023</v>
      </c>
      <c r="S332" s="30">
        <f t="shared" si="354"/>
        <v>6</v>
      </c>
      <c r="T332" s="31">
        <f t="shared" si="345"/>
        <v>14195.164033085281</v>
      </c>
      <c r="U332" s="31">
        <f>[5]Forecast!C309</f>
        <v>12121</v>
      </c>
      <c r="V332" s="31">
        <f>[5]Forecast!D309</f>
        <v>1734.1640330852799</v>
      </c>
      <c r="W332" s="31">
        <f>[5]Forecast!E309</f>
        <v>6</v>
      </c>
      <c r="X332" s="31">
        <f>[5]Forecast!F309</f>
        <v>15</v>
      </c>
      <c r="Y332" s="31">
        <f>[5]Forecast!G309</f>
        <v>319</v>
      </c>
      <c r="AA332" s="32">
        <f t="shared" si="346"/>
        <v>2023</v>
      </c>
      <c r="AB332" s="33">
        <f t="shared" si="347"/>
        <v>6</v>
      </c>
      <c r="AC332" s="31">
        <f t="shared" si="363"/>
        <v>1895142.6637383047</v>
      </c>
      <c r="AD332" s="52">
        <f t="shared" si="348"/>
        <v>1680307.8277713901</v>
      </c>
      <c r="AE332" s="52">
        <f t="shared" si="349"/>
        <v>186137.83596691472</v>
      </c>
      <c r="AF332" s="52">
        <f t="shared" si="350"/>
        <v>2171</v>
      </c>
      <c r="AG332" s="52">
        <f t="shared" si="351"/>
        <v>1499</v>
      </c>
      <c r="AH332" s="52">
        <f t="shared" si="352"/>
        <v>25027</v>
      </c>
      <c r="AJ332" s="32">
        <f t="shared" si="322"/>
        <v>2023</v>
      </c>
      <c r="AK332" s="32">
        <f t="shared" si="323"/>
        <v>6</v>
      </c>
      <c r="AL332" s="137">
        <f t="shared" si="324"/>
        <v>20695.500235010171</v>
      </c>
      <c r="AM332" s="137">
        <f t="shared" si="325"/>
        <v>18696.500235010171</v>
      </c>
      <c r="AN332" s="137">
        <f t="shared" si="326"/>
        <v>1949</v>
      </c>
      <c r="AO332" s="137">
        <f t="shared" si="327"/>
        <v>-15</v>
      </c>
      <c r="AP332" s="137">
        <f t="shared" si="328"/>
        <v>-2</v>
      </c>
      <c r="AQ332" s="137">
        <f t="shared" si="329"/>
        <v>67</v>
      </c>
      <c r="AR332" s="137">
        <f t="shared" si="330"/>
        <v>785.25300987043011</v>
      </c>
      <c r="AS332" s="93"/>
      <c r="AT332" s="93"/>
      <c r="AY332" s="65">
        <f t="shared" si="355"/>
        <v>2023</v>
      </c>
      <c r="AZ332" s="65">
        <f t="shared" si="356"/>
        <v>6</v>
      </c>
      <c r="BA332" s="68">
        <f t="shared" si="364"/>
        <v>1907823.8277713901</v>
      </c>
      <c r="BQ332" s="65">
        <f t="shared" si="357"/>
        <v>2023</v>
      </c>
      <c r="BR332" s="65" t="str">
        <f t="shared" si="331"/>
        <v>Jun</v>
      </c>
      <c r="BS332" s="68">
        <f t="shared" si="365"/>
        <v>1692428.8277713901</v>
      </c>
      <c r="CI332" s="65">
        <f t="shared" si="358"/>
        <v>2023</v>
      </c>
      <c r="CJ332" s="65">
        <f t="shared" si="359"/>
        <v>6</v>
      </c>
      <c r="CK332" s="68">
        <f t="shared" si="366"/>
        <v>71082.010766398394</v>
      </c>
      <c r="DA332" s="65">
        <f t="shared" si="360"/>
        <v>2023</v>
      </c>
      <c r="DB332" s="65">
        <f t="shared" si="361"/>
        <v>6</v>
      </c>
      <c r="DC332" s="68">
        <f>[4]ssr!$I309</f>
        <v>0</v>
      </c>
    </row>
    <row r="333" spans="1:107" s="30" customFormat="1">
      <c r="A333" s="65">
        <f t="shared" si="367"/>
        <v>2023</v>
      </c>
      <c r="B333" s="65">
        <f t="shared" si="362"/>
        <v>7</v>
      </c>
      <c r="C333" s="27">
        <f t="shared" si="344"/>
        <v>1911020.9533092501</v>
      </c>
      <c r="D333" s="80">
        <f>[6]Err!$D248</f>
        <v>1693976.9533092501</v>
      </c>
      <c r="E333" s="80">
        <f>ROUND([7]Err!$D248,0)+500</f>
        <v>188032</v>
      </c>
      <c r="F333" s="53">
        <f>ROUND([8]Err!$D236,0)</f>
        <v>2176</v>
      </c>
      <c r="G333" s="53">
        <f>ROUND([9]Err!$D236,0)</f>
        <v>1514</v>
      </c>
      <c r="H333" s="53">
        <f>ROUND([10]Err!$D248,0)</f>
        <v>25322</v>
      </c>
      <c r="I333" s="155">
        <f t="shared" si="337"/>
        <v>71147.032038988502</v>
      </c>
      <c r="J333" s="29"/>
      <c r="K333" s="181">
        <f t="shared" si="338"/>
        <v>1.0999999999999999E-2</v>
      </c>
      <c r="L333" s="181">
        <f t="shared" si="339"/>
        <v>0.01</v>
      </c>
      <c r="M333" s="181">
        <f t="shared" si="340"/>
        <v>-7.0000000000000001E-3</v>
      </c>
      <c r="N333" s="181">
        <f t="shared" si="341"/>
        <v>-1E-3</v>
      </c>
      <c r="O333" s="181">
        <f t="shared" si="342"/>
        <v>3.0000000000000001E-3</v>
      </c>
      <c r="P333" s="181">
        <f t="shared" si="343"/>
        <v>1.0999999999999999E-2</v>
      </c>
      <c r="R333" s="30">
        <f t="shared" si="353"/>
        <v>2023</v>
      </c>
      <c r="S333" s="30">
        <f t="shared" si="354"/>
        <v>7</v>
      </c>
      <c r="T333" s="31">
        <f t="shared" si="345"/>
        <v>14158.543614285234</v>
      </c>
      <c r="U333" s="31">
        <f>[5]Forecast!C310</f>
        <v>12086</v>
      </c>
      <c r="V333" s="31">
        <f>[5]Forecast!D310</f>
        <v>1732.5436142852332</v>
      </c>
      <c r="W333" s="31">
        <f>[5]Forecast!E310</f>
        <v>6</v>
      </c>
      <c r="X333" s="31">
        <f>[5]Forecast!F310</f>
        <v>15</v>
      </c>
      <c r="Y333" s="31">
        <f>[5]Forecast!G310</f>
        <v>319</v>
      </c>
      <c r="AA333" s="32">
        <f t="shared" si="346"/>
        <v>2023</v>
      </c>
      <c r="AB333" s="33">
        <f t="shared" si="347"/>
        <v>7</v>
      </c>
      <c r="AC333" s="31">
        <f t="shared" si="363"/>
        <v>1896862.4096949648</v>
      </c>
      <c r="AD333" s="52">
        <f t="shared" si="348"/>
        <v>1681890.9533092501</v>
      </c>
      <c r="AE333" s="52">
        <f t="shared" si="349"/>
        <v>186299.45638571476</v>
      </c>
      <c r="AF333" s="52">
        <f t="shared" si="350"/>
        <v>2170</v>
      </c>
      <c r="AG333" s="52">
        <f t="shared" si="351"/>
        <v>1499</v>
      </c>
      <c r="AH333" s="52">
        <f t="shared" si="352"/>
        <v>25003</v>
      </c>
      <c r="AJ333" s="32">
        <f t="shared" si="322"/>
        <v>2023</v>
      </c>
      <c r="AK333" s="32">
        <f t="shared" si="323"/>
        <v>7</v>
      </c>
      <c r="AL333" s="137">
        <f t="shared" si="324"/>
        <v>20561.506454300135</v>
      </c>
      <c r="AM333" s="137">
        <f t="shared" si="325"/>
        <v>18577.506454300135</v>
      </c>
      <c r="AN333" s="137">
        <f t="shared" si="326"/>
        <v>1935</v>
      </c>
      <c r="AO333" s="137">
        <f t="shared" si="327"/>
        <v>-15</v>
      </c>
      <c r="AP333" s="137">
        <f t="shared" si="328"/>
        <v>-2</v>
      </c>
      <c r="AQ333" s="137">
        <f t="shared" si="329"/>
        <v>66</v>
      </c>
      <c r="AR333" s="137">
        <f t="shared" si="330"/>
        <v>780.25527108060487</v>
      </c>
      <c r="AS333" s="93"/>
      <c r="AT333" s="93"/>
      <c r="AY333" s="65">
        <f t="shared" si="355"/>
        <v>2023</v>
      </c>
      <c r="AZ333" s="65">
        <f t="shared" si="356"/>
        <v>7</v>
      </c>
      <c r="BA333" s="68">
        <f t="shared" si="364"/>
        <v>1909506.9533092501</v>
      </c>
      <c r="BQ333" s="65">
        <f t="shared" si="357"/>
        <v>2023</v>
      </c>
      <c r="BR333" s="65" t="str">
        <f t="shared" si="331"/>
        <v>Jul</v>
      </c>
      <c r="BS333" s="68">
        <f t="shared" si="365"/>
        <v>1693976.9533092501</v>
      </c>
      <c r="CI333" s="65">
        <f t="shared" si="358"/>
        <v>2023</v>
      </c>
      <c r="CJ333" s="65">
        <f t="shared" si="359"/>
        <v>7</v>
      </c>
      <c r="CK333" s="68">
        <f t="shared" si="366"/>
        <v>71147.032038988502</v>
      </c>
      <c r="DA333" s="65">
        <f t="shared" si="360"/>
        <v>2023</v>
      </c>
      <c r="DB333" s="65">
        <f t="shared" si="361"/>
        <v>7</v>
      </c>
      <c r="DC333" s="68">
        <f>[4]ssr!$I310</f>
        <v>0</v>
      </c>
    </row>
    <row r="334" spans="1:107" s="30" customFormat="1">
      <c r="A334" s="65">
        <f t="shared" si="367"/>
        <v>2023</v>
      </c>
      <c r="B334" s="65">
        <f t="shared" si="362"/>
        <v>8</v>
      </c>
      <c r="C334" s="27">
        <f t="shared" si="344"/>
        <v>1912758.22223854</v>
      </c>
      <c r="D334" s="80">
        <f>[6]Err!$D249</f>
        <v>1695497.22223854</v>
      </c>
      <c r="E334" s="80">
        <f>ROUND([7]Err!$D249,0)+500</f>
        <v>188191</v>
      </c>
      <c r="F334" s="53">
        <f>ROUND([8]Err!$D237,0)</f>
        <v>2174</v>
      </c>
      <c r="G334" s="53">
        <f>ROUND([9]Err!$D237,0)</f>
        <v>1514</v>
      </c>
      <c r="H334" s="53">
        <f>ROUND([10]Err!$D249,0)</f>
        <v>25382</v>
      </c>
      <c r="I334" s="155">
        <f t="shared" si="337"/>
        <v>71210.883334018683</v>
      </c>
      <c r="J334" s="29"/>
      <c r="K334" s="181">
        <f t="shared" si="338"/>
        <v>1.0999999999999999E-2</v>
      </c>
      <c r="L334" s="181">
        <f t="shared" si="339"/>
        <v>0.01</v>
      </c>
      <c r="M334" s="181">
        <f t="shared" si="340"/>
        <v>-7.0000000000000001E-3</v>
      </c>
      <c r="N334" s="181">
        <f t="shared" si="341"/>
        <v>-1E-3</v>
      </c>
      <c r="O334" s="181">
        <f t="shared" si="342"/>
        <v>3.0000000000000001E-3</v>
      </c>
      <c r="P334" s="181">
        <f t="shared" si="343"/>
        <v>1.0999999999999999E-2</v>
      </c>
      <c r="R334" s="30">
        <f t="shared" si="353"/>
        <v>2023</v>
      </c>
      <c r="S334" s="30">
        <f t="shared" si="354"/>
        <v>8</v>
      </c>
      <c r="T334" s="31">
        <f t="shared" si="345"/>
        <v>14140.578171242892</v>
      </c>
      <c r="U334" s="31">
        <f>[5]Forecast!C311</f>
        <v>12070</v>
      </c>
      <c r="V334" s="31">
        <f>[5]Forecast!D311</f>
        <v>1730.578171242892</v>
      </c>
      <c r="W334" s="31">
        <f>[5]Forecast!E311</f>
        <v>6</v>
      </c>
      <c r="X334" s="31">
        <f>[5]Forecast!F311</f>
        <v>15</v>
      </c>
      <c r="Y334" s="31">
        <f>[5]Forecast!G311</f>
        <v>319</v>
      </c>
      <c r="AA334" s="32">
        <f t="shared" si="346"/>
        <v>2023</v>
      </c>
      <c r="AB334" s="33">
        <f t="shared" si="347"/>
        <v>8</v>
      </c>
      <c r="AC334" s="31">
        <f t="shared" si="363"/>
        <v>1898617.644067297</v>
      </c>
      <c r="AD334" s="52">
        <f t="shared" si="348"/>
        <v>1683427.22223854</v>
      </c>
      <c r="AE334" s="52">
        <f t="shared" si="349"/>
        <v>186460.4218287571</v>
      </c>
      <c r="AF334" s="52">
        <f t="shared" si="350"/>
        <v>2168</v>
      </c>
      <c r="AG334" s="52">
        <f t="shared" si="351"/>
        <v>1499</v>
      </c>
      <c r="AH334" s="52">
        <f t="shared" si="352"/>
        <v>25063</v>
      </c>
      <c r="AJ334" s="32">
        <f t="shared" si="322"/>
        <v>2023</v>
      </c>
      <c r="AK334" s="32">
        <f t="shared" si="323"/>
        <v>8</v>
      </c>
      <c r="AL334" s="137">
        <f t="shared" si="324"/>
        <v>20523.649845730048</v>
      </c>
      <c r="AM334" s="137">
        <f t="shared" si="325"/>
        <v>18549.649845730048</v>
      </c>
      <c r="AN334" s="137">
        <f t="shared" si="326"/>
        <v>1925</v>
      </c>
      <c r="AO334" s="137">
        <f t="shared" si="327"/>
        <v>-16</v>
      </c>
      <c r="AP334" s="137">
        <f t="shared" si="328"/>
        <v>-1</v>
      </c>
      <c r="AQ334" s="137">
        <f t="shared" si="329"/>
        <v>66</v>
      </c>
      <c r="AR334" s="137">
        <f t="shared" si="330"/>
        <v>779.08529352066398</v>
      </c>
      <c r="AS334" s="93"/>
      <c r="AT334" s="93"/>
      <c r="AY334" s="65">
        <f t="shared" si="355"/>
        <v>2023</v>
      </c>
      <c r="AZ334" s="65">
        <f t="shared" si="356"/>
        <v>8</v>
      </c>
      <c r="BA334" s="68">
        <f t="shared" si="364"/>
        <v>1911244.22223854</v>
      </c>
      <c r="BQ334" s="65">
        <f t="shared" si="357"/>
        <v>2023</v>
      </c>
      <c r="BR334" s="65" t="str">
        <f t="shared" si="331"/>
        <v>Aug</v>
      </c>
      <c r="BS334" s="68">
        <f t="shared" si="365"/>
        <v>1695497.22223854</v>
      </c>
      <c r="CI334" s="65">
        <f t="shared" si="358"/>
        <v>2023</v>
      </c>
      <c r="CJ334" s="65">
        <f t="shared" si="359"/>
        <v>8</v>
      </c>
      <c r="CK334" s="68">
        <f t="shared" si="366"/>
        <v>71210.883334018683</v>
      </c>
      <c r="DA334" s="65">
        <f t="shared" si="360"/>
        <v>2023</v>
      </c>
      <c r="DB334" s="65">
        <f t="shared" si="361"/>
        <v>8</v>
      </c>
      <c r="DC334" s="68">
        <f>[4]ssr!$I311</f>
        <v>0</v>
      </c>
    </row>
    <row r="335" spans="1:107" s="30" customFormat="1">
      <c r="A335" s="65">
        <f t="shared" si="367"/>
        <v>2023</v>
      </c>
      <c r="B335" s="65">
        <f t="shared" si="362"/>
        <v>9</v>
      </c>
      <c r="C335" s="27">
        <f t="shared" si="344"/>
        <v>1914445.4911678201</v>
      </c>
      <c r="D335" s="80">
        <f>[6]Err!$D250</f>
        <v>1697017.4911678201</v>
      </c>
      <c r="E335" s="80">
        <f>ROUND([7]Err!$D250,0)+500</f>
        <v>188348</v>
      </c>
      <c r="F335" s="53">
        <f>ROUND([8]Err!$D238,0)</f>
        <v>2173</v>
      </c>
      <c r="G335" s="53">
        <f>ROUND([9]Err!$D238,0)</f>
        <v>1514</v>
      </c>
      <c r="H335" s="53">
        <f>ROUND([10]Err!$D250,0)</f>
        <v>25393</v>
      </c>
      <c r="I335" s="155">
        <f t="shared" si="337"/>
        <v>71274.734629048442</v>
      </c>
      <c r="J335" s="29"/>
      <c r="K335" s="181">
        <f t="shared" si="338"/>
        <v>1.0999999999999999E-2</v>
      </c>
      <c r="L335" s="181">
        <f t="shared" si="339"/>
        <v>0.01</v>
      </c>
      <c r="M335" s="181">
        <f t="shared" si="340"/>
        <v>-7.0000000000000001E-3</v>
      </c>
      <c r="N335" s="181">
        <f t="shared" si="341"/>
        <v>-1E-3</v>
      </c>
      <c r="O335" s="181">
        <f t="shared" si="342"/>
        <v>3.0000000000000001E-3</v>
      </c>
      <c r="P335" s="181">
        <f t="shared" si="343"/>
        <v>1.0999999999999999E-2</v>
      </c>
      <c r="R335" s="30">
        <f t="shared" si="353"/>
        <v>2023</v>
      </c>
      <c r="S335" s="30">
        <f t="shared" si="354"/>
        <v>9</v>
      </c>
      <c r="T335" s="31">
        <f t="shared" si="345"/>
        <v>14122.035554494705</v>
      </c>
      <c r="U335" s="31">
        <f>[5]Forecast!C312</f>
        <v>12052</v>
      </c>
      <c r="V335" s="31">
        <f>[5]Forecast!D312</f>
        <v>1730.0355544947045</v>
      </c>
      <c r="W335" s="31">
        <f>[5]Forecast!E312</f>
        <v>6</v>
      </c>
      <c r="X335" s="31">
        <f>[5]Forecast!F312</f>
        <v>15</v>
      </c>
      <c r="Y335" s="31">
        <f>[5]Forecast!G312</f>
        <v>319</v>
      </c>
      <c r="AA335" s="32">
        <f t="shared" si="346"/>
        <v>2023</v>
      </c>
      <c r="AB335" s="33">
        <f t="shared" si="347"/>
        <v>9</v>
      </c>
      <c r="AC335" s="31">
        <f t="shared" si="363"/>
        <v>1900323.4556133253</v>
      </c>
      <c r="AD335" s="52">
        <f t="shared" si="348"/>
        <v>1684965.4911678201</v>
      </c>
      <c r="AE335" s="52">
        <f t="shared" si="349"/>
        <v>186617.96444550529</v>
      </c>
      <c r="AF335" s="52">
        <f t="shared" si="350"/>
        <v>2167</v>
      </c>
      <c r="AG335" s="52">
        <f t="shared" si="351"/>
        <v>1499</v>
      </c>
      <c r="AH335" s="52">
        <f t="shared" si="352"/>
        <v>25074</v>
      </c>
      <c r="AJ335" s="32">
        <f t="shared" si="322"/>
        <v>2023</v>
      </c>
      <c r="AK335" s="32">
        <f t="shared" si="323"/>
        <v>9</v>
      </c>
      <c r="AL335" s="137">
        <f t="shared" si="324"/>
        <v>20487.793237149948</v>
      </c>
      <c r="AM335" s="137">
        <f t="shared" si="325"/>
        <v>18521.793237149948</v>
      </c>
      <c r="AN335" s="137">
        <f t="shared" si="326"/>
        <v>1917</v>
      </c>
      <c r="AO335" s="137">
        <f t="shared" si="327"/>
        <v>-15</v>
      </c>
      <c r="AP335" s="137">
        <f t="shared" si="328"/>
        <v>-1</v>
      </c>
      <c r="AQ335" s="137">
        <f t="shared" si="329"/>
        <v>65</v>
      </c>
      <c r="AR335" s="137">
        <f t="shared" si="330"/>
        <v>777.91531596028653</v>
      </c>
      <c r="AS335" s="93"/>
      <c r="AT335" s="93"/>
      <c r="AY335" s="65">
        <f t="shared" si="355"/>
        <v>2023</v>
      </c>
      <c r="AZ335" s="65">
        <f t="shared" si="356"/>
        <v>9</v>
      </c>
      <c r="BA335" s="68">
        <f t="shared" si="364"/>
        <v>1912931.4911678201</v>
      </c>
      <c r="BQ335" s="65">
        <f t="shared" si="357"/>
        <v>2023</v>
      </c>
      <c r="BR335" s="65" t="str">
        <f t="shared" si="331"/>
        <v>Sep</v>
      </c>
      <c r="BS335" s="68">
        <f t="shared" si="365"/>
        <v>1697017.4911678201</v>
      </c>
      <c r="CI335" s="65">
        <f t="shared" si="358"/>
        <v>2023</v>
      </c>
      <c r="CJ335" s="65">
        <f t="shared" si="359"/>
        <v>9</v>
      </c>
      <c r="CK335" s="68">
        <f t="shared" si="366"/>
        <v>71274.734629048442</v>
      </c>
      <c r="DA335" s="65">
        <f t="shared" si="360"/>
        <v>2023</v>
      </c>
      <c r="DB335" s="65">
        <f t="shared" si="361"/>
        <v>9</v>
      </c>
      <c r="DC335" s="68">
        <f>[4]ssr!$I312</f>
        <v>0</v>
      </c>
    </row>
    <row r="336" spans="1:107" s="30" customFormat="1">
      <c r="A336" s="65">
        <f t="shared" si="367"/>
        <v>2023</v>
      </c>
      <c r="B336" s="65">
        <f t="shared" si="362"/>
        <v>10</v>
      </c>
      <c r="C336" s="27">
        <f t="shared" si="344"/>
        <v>1916148.7600971099</v>
      </c>
      <c r="D336" s="80">
        <f>[6]Err!$D251</f>
        <v>1698537.7600971099</v>
      </c>
      <c r="E336" s="80">
        <f>ROUND([7]Err!$D251,0)+500</f>
        <v>188505</v>
      </c>
      <c r="F336" s="53">
        <f>ROUND([8]Err!$D239,0)</f>
        <v>2172</v>
      </c>
      <c r="G336" s="53">
        <f>ROUND([9]Err!$D239,0)</f>
        <v>1514</v>
      </c>
      <c r="H336" s="53">
        <f>ROUND([10]Err!$D251,0)</f>
        <v>25420</v>
      </c>
      <c r="I336" s="155">
        <f t="shared" si="337"/>
        <v>71338.585924078623</v>
      </c>
      <c r="J336" s="29"/>
      <c r="K336" s="181">
        <f t="shared" si="338"/>
        <v>1.0999999999999999E-2</v>
      </c>
      <c r="L336" s="181">
        <f t="shared" si="339"/>
        <v>0.01</v>
      </c>
      <c r="M336" s="181">
        <f t="shared" si="340"/>
        <v>-7.0000000000000001E-3</v>
      </c>
      <c r="N336" s="181">
        <f t="shared" si="341"/>
        <v>-1E-3</v>
      </c>
      <c r="O336" s="181">
        <f t="shared" si="342"/>
        <v>3.0000000000000001E-3</v>
      </c>
      <c r="P336" s="181">
        <f t="shared" si="343"/>
        <v>1.0999999999999999E-2</v>
      </c>
      <c r="R336" s="30">
        <f t="shared" si="353"/>
        <v>2023</v>
      </c>
      <c r="S336" s="30">
        <f t="shared" si="354"/>
        <v>10</v>
      </c>
      <c r="T336" s="31">
        <f t="shared" si="345"/>
        <v>14123.640120124363</v>
      </c>
      <c r="U336" s="31">
        <f>[5]Forecast!C313</f>
        <v>12054</v>
      </c>
      <c r="V336" s="31">
        <f>[5]Forecast!D313</f>
        <v>1729.6401201243632</v>
      </c>
      <c r="W336" s="31">
        <f>[5]Forecast!E313</f>
        <v>6</v>
      </c>
      <c r="X336" s="31">
        <f>[5]Forecast!F313</f>
        <v>15</v>
      </c>
      <c r="Y336" s="31">
        <f>[5]Forecast!G313</f>
        <v>319</v>
      </c>
      <c r="AA336" s="32">
        <f t="shared" si="346"/>
        <v>2023</v>
      </c>
      <c r="AB336" s="33">
        <f t="shared" si="347"/>
        <v>10</v>
      </c>
      <c r="AC336" s="31">
        <f t="shared" si="363"/>
        <v>1902025.1199769855</v>
      </c>
      <c r="AD336" s="52">
        <f t="shared" si="348"/>
        <v>1686483.7600971099</v>
      </c>
      <c r="AE336" s="52">
        <f t="shared" si="349"/>
        <v>186775.35987987564</v>
      </c>
      <c r="AF336" s="52">
        <f t="shared" si="350"/>
        <v>2166</v>
      </c>
      <c r="AG336" s="52">
        <f t="shared" si="351"/>
        <v>1499</v>
      </c>
      <c r="AH336" s="52">
        <f t="shared" si="352"/>
        <v>25101</v>
      </c>
      <c r="AJ336" s="32">
        <f t="shared" ref="AJ336:AJ399" si="368">A336</f>
        <v>2023</v>
      </c>
      <c r="AK336" s="32">
        <f t="shared" ref="AK336:AK399" si="369">B336</f>
        <v>10</v>
      </c>
      <c r="AL336" s="137">
        <f t="shared" ref="AL336:AL399" si="370">C336-C324</f>
        <v>20456.936628579861</v>
      </c>
      <c r="AM336" s="137">
        <f t="shared" ref="AM336:AM399" si="371">D336-D324</f>
        <v>18493.936628579861</v>
      </c>
      <c r="AN336" s="137">
        <f t="shared" ref="AN336:AN399" si="372">E336-E324</f>
        <v>1914</v>
      </c>
      <c r="AO336" s="137">
        <f t="shared" ref="AO336:AO399" si="373">F336-F324</f>
        <v>-15</v>
      </c>
      <c r="AP336" s="137">
        <f t="shared" ref="AP336:AP399" si="374">G336-G324</f>
        <v>-1</v>
      </c>
      <c r="AQ336" s="137">
        <f t="shared" ref="AQ336:AQ399" si="375">H336-H324</f>
        <v>65</v>
      </c>
      <c r="AR336" s="137">
        <f t="shared" ref="AR336:AR399" si="376">I336-I324</f>
        <v>776.7453384003602</v>
      </c>
      <c r="AS336" s="93"/>
      <c r="AT336" s="93"/>
      <c r="AY336" s="65">
        <f t="shared" si="355"/>
        <v>2023</v>
      </c>
      <c r="AZ336" s="65">
        <f t="shared" si="356"/>
        <v>10</v>
      </c>
      <c r="BA336" s="68">
        <f t="shared" si="364"/>
        <v>1914634.7600971099</v>
      </c>
      <c r="BQ336" s="65">
        <f t="shared" si="357"/>
        <v>2023</v>
      </c>
      <c r="BR336" s="65" t="str">
        <f t="shared" ref="BR336:BR399" si="377">BR324</f>
        <v>Oct</v>
      </c>
      <c r="BS336" s="68">
        <f t="shared" si="365"/>
        <v>1698537.7600971099</v>
      </c>
      <c r="CI336" s="65">
        <f t="shared" si="358"/>
        <v>2023</v>
      </c>
      <c r="CJ336" s="65">
        <f t="shared" si="359"/>
        <v>10</v>
      </c>
      <c r="CK336" s="68">
        <f t="shared" si="366"/>
        <v>71338.585924078623</v>
      </c>
      <c r="DA336" s="65">
        <f t="shared" si="360"/>
        <v>2023</v>
      </c>
      <c r="DB336" s="65">
        <f t="shared" si="361"/>
        <v>10</v>
      </c>
      <c r="DC336" s="68">
        <f>[4]ssr!$I313</f>
        <v>0</v>
      </c>
    </row>
    <row r="337" spans="1:107" s="30" customFormat="1">
      <c r="A337" s="65">
        <f t="shared" si="367"/>
        <v>2023</v>
      </c>
      <c r="B337" s="65">
        <f t="shared" si="362"/>
        <v>11</v>
      </c>
      <c r="C337" s="27">
        <f t="shared" si="344"/>
        <v>1917861.0290263901</v>
      </c>
      <c r="D337" s="80">
        <f>[6]Err!$D252</f>
        <v>1700058.0290263901</v>
      </c>
      <c r="E337" s="80">
        <f>ROUND([7]Err!$D252,0)+500</f>
        <v>188661</v>
      </c>
      <c r="F337" s="53">
        <f>ROUND([8]Err!$D240,0)</f>
        <v>2170</v>
      </c>
      <c r="G337" s="53">
        <f>ROUND([9]Err!$D240,0)</f>
        <v>1514</v>
      </c>
      <c r="H337" s="53">
        <f>ROUND([10]Err!$D252,0)</f>
        <v>25458</v>
      </c>
      <c r="I337" s="155">
        <f t="shared" si="337"/>
        <v>71402.437219108382</v>
      </c>
      <c r="J337" s="29"/>
      <c r="K337" s="181">
        <f t="shared" si="338"/>
        <v>1.0999999999999999E-2</v>
      </c>
      <c r="L337" s="181">
        <f t="shared" si="339"/>
        <v>0.01</v>
      </c>
      <c r="M337" s="181">
        <f t="shared" si="340"/>
        <v>-7.0000000000000001E-3</v>
      </c>
      <c r="N337" s="181">
        <f t="shared" si="341"/>
        <v>-1E-3</v>
      </c>
      <c r="O337" s="181">
        <f t="shared" si="342"/>
        <v>2E-3</v>
      </c>
      <c r="P337" s="181">
        <f t="shared" si="343"/>
        <v>1.0999999999999999E-2</v>
      </c>
      <c r="R337" s="30">
        <f t="shared" si="353"/>
        <v>2023</v>
      </c>
      <c r="S337" s="30">
        <f t="shared" si="354"/>
        <v>11</v>
      </c>
      <c r="T337" s="31">
        <f t="shared" si="345"/>
        <v>14145.602349957735</v>
      </c>
      <c r="U337" s="31">
        <f>[5]Forecast!C314</f>
        <v>12079</v>
      </c>
      <c r="V337" s="31">
        <f>[5]Forecast!D314</f>
        <v>1726.602349957735</v>
      </c>
      <c r="W337" s="31">
        <f>[5]Forecast!E314</f>
        <v>6</v>
      </c>
      <c r="X337" s="31">
        <f>[5]Forecast!F314</f>
        <v>15</v>
      </c>
      <c r="Y337" s="31">
        <f>[5]Forecast!G314</f>
        <v>319</v>
      </c>
      <c r="AA337" s="32">
        <f t="shared" si="346"/>
        <v>2023</v>
      </c>
      <c r="AB337" s="33">
        <f t="shared" si="347"/>
        <v>11</v>
      </c>
      <c r="AC337" s="31">
        <f t="shared" si="363"/>
        <v>1903715.4266764324</v>
      </c>
      <c r="AD337" s="52">
        <f t="shared" si="348"/>
        <v>1687979.0290263901</v>
      </c>
      <c r="AE337" s="52">
        <f t="shared" si="349"/>
        <v>186934.39765004226</v>
      </c>
      <c r="AF337" s="52">
        <f t="shared" si="350"/>
        <v>2164</v>
      </c>
      <c r="AG337" s="52">
        <f t="shared" si="351"/>
        <v>1499</v>
      </c>
      <c r="AH337" s="52">
        <f t="shared" si="352"/>
        <v>25139</v>
      </c>
      <c r="AJ337" s="32">
        <f t="shared" si="368"/>
        <v>2023</v>
      </c>
      <c r="AK337" s="32">
        <f t="shared" si="369"/>
        <v>11</v>
      </c>
      <c r="AL337" s="137">
        <f t="shared" si="370"/>
        <v>20421.080019999994</v>
      </c>
      <c r="AM337" s="137">
        <f t="shared" si="371"/>
        <v>18466.080019999994</v>
      </c>
      <c r="AN337" s="137">
        <f t="shared" si="372"/>
        <v>1909</v>
      </c>
      <c r="AO337" s="137">
        <f t="shared" si="373"/>
        <v>-16</v>
      </c>
      <c r="AP337" s="137">
        <f t="shared" si="374"/>
        <v>-1</v>
      </c>
      <c r="AQ337" s="137">
        <f t="shared" si="375"/>
        <v>63</v>
      </c>
      <c r="AR337" s="137">
        <f t="shared" si="376"/>
        <v>775.5753608399973</v>
      </c>
      <c r="AS337" s="93"/>
      <c r="AT337" s="93"/>
      <c r="AY337" s="65">
        <f t="shared" si="355"/>
        <v>2023</v>
      </c>
      <c r="AZ337" s="65">
        <f t="shared" si="356"/>
        <v>11</v>
      </c>
      <c r="BA337" s="68">
        <f t="shared" si="364"/>
        <v>1916347.0290263901</v>
      </c>
      <c r="BQ337" s="65">
        <f t="shared" si="357"/>
        <v>2023</v>
      </c>
      <c r="BR337" s="65" t="str">
        <f t="shared" si="377"/>
        <v>Nov</v>
      </c>
      <c r="BS337" s="68">
        <f t="shared" si="365"/>
        <v>1700058.0290263901</v>
      </c>
      <c r="CI337" s="65">
        <f t="shared" si="358"/>
        <v>2023</v>
      </c>
      <c r="CJ337" s="65">
        <f t="shared" si="359"/>
        <v>11</v>
      </c>
      <c r="CK337" s="68">
        <f t="shared" si="366"/>
        <v>71402.437219108382</v>
      </c>
      <c r="DA337" s="65">
        <f t="shared" si="360"/>
        <v>2023</v>
      </c>
      <c r="DB337" s="65">
        <f t="shared" si="361"/>
        <v>11</v>
      </c>
      <c r="DC337" s="68">
        <f>[4]ssr!$I314</f>
        <v>0</v>
      </c>
    </row>
    <row r="338" spans="1:107" s="30" customFormat="1">
      <c r="A338" s="65">
        <f t="shared" si="367"/>
        <v>2023</v>
      </c>
      <c r="B338" s="65">
        <f t="shared" si="362"/>
        <v>12</v>
      </c>
      <c r="C338" s="27">
        <f t="shared" si="344"/>
        <v>1919489.2979556799</v>
      </c>
      <c r="D338" s="80">
        <f>[6]Err!$D253</f>
        <v>1701578.2979556799</v>
      </c>
      <c r="E338" s="80">
        <f>ROUND([7]Err!$D253,0)+500</f>
        <v>188818</v>
      </c>
      <c r="F338" s="53">
        <f>ROUND([8]Err!$D241,0)</f>
        <v>2169</v>
      </c>
      <c r="G338" s="53">
        <f>ROUND([9]Err!$D241,0)</f>
        <v>1513</v>
      </c>
      <c r="H338" s="53">
        <f>ROUND([10]Err!$D253,0)</f>
        <v>25411</v>
      </c>
      <c r="I338" s="156">
        <f t="shared" si="337"/>
        <v>71466.288514138563</v>
      </c>
      <c r="J338" s="29"/>
      <c r="K338" s="181">
        <f t="shared" si="338"/>
        <v>1.0999999999999999E-2</v>
      </c>
      <c r="L338" s="181">
        <f t="shared" si="339"/>
        <v>0.01</v>
      </c>
      <c r="M338" s="181">
        <f t="shared" si="340"/>
        <v>-7.0000000000000001E-3</v>
      </c>
      <c r="N338" s="181">
        <f t="shared" si="341"/>
        <v>-1E-3</v>
      </c>
      <c r="O338" s="181">
        <f t="shared" si="342"/>
        <v>2E-3</v>
      </c>
      <c r="P338" s="181">
        <f t="shared" si="343"/>
        <v>1.0999999999999999E-2</v>
      </c>
      <c r="R338" s="30">
        <f t="shared" si="353"/>
        <v>2023</v>
      </c>
      <c r="S338" s="30">
        <f t="shared" si="354"/>
        <v>12</v>
      </c>
      <c r="T338" s="31">
        <f t="shared" si="345"/>
        <v>14245.233134719832</v>
      </c>
      <c r="U338" s="31">
        <f>[5]Forecast!C315</f>
        <v>12182</v>
      </c>
      <c r="V338" s="31">
        <f>[5]Forecast!D315</f>
        <v>1723.2331347198317</v>
      </c>
      <c r="W338" s="31">
        <f>[5]Forecast!E315</f>
        <v>6</v>
      </c>
      <c r="X338" s="31">
        <f>[5]Forecast!F315</f>
        <v>15</v>
      </c>
      <c r="Y338" s="31">
        <f>[5]Forecast!G315</f>
        <v>319</v>
      </c>
      <c r="AA338" s="32">
        <f t="shared" si="346"/>
        <v>2023</v>
      </c>
      <c r="AB338" s="33">
        <f t="shared" si="347"/>
        <v>12</v>
      </c>
      <c r="AC338" s="31">
        <f t="shared" si="363"/>
        <v>1905244.0648209602</v>
      </c>
      <c r="AD338" s="52">
        <f t="shared" si="348"/>
        <v>1689396.2979556799</v>
      </c>
      <c r="AE338" s="52">
        <f t="shared" si="349"/>
        <v>187094.76686528017</v>
      </c>
      <c r="AF338" s="52">
        <f t="shared" si="350"/>
        <v>2163</v>
      </c>
      <c r="AG338" s="52">
        <f t="shared" si="351"/>
        <v>1498</v>
      </c>
      <c r="AH338" s="52">
        <f t="shared" si="352"/>
        <v>25092</v>
      </c>
      <c r="AJ338" s="32">
        <f t="shared" si="368"/>
        <v>2023</v>
      </c>
      <c r="AK338" s="32">
        <f t="shared" si="369"/>
        <v>12</v>
      </c>
      <c r="AL338" s="137">
        <f t="shared" si="370"/>
        <v>20389.223411439918</v>
      </c>
      <c r="AM338" s="137">
        <f t="shared" si="371"/>
        <v>18438.223411439918</v>
      </c>
      <c r="AN338" s="137">
        <f t="shared" si="372"/>
        <v>1906</v>
      </c>
      <c r="AO338" s="137">
        <f t="shared" si="373"/>
        <v>-16</v>
      </c>
      <c r="AP338" s="137">
        <f t="shared" si="374"/>
        <v>-2</v>
      </c>
      <c r="AQ338" s="137">
        <f t="shared" si="375"/>
        <v>63</v>
      </c>
      <c r="AR338" s="137">
        <f t="shared" si="376"/>
        <v>774.40538328047842</v>
      </c>
      <c r="AS338" s="93"/>
      <c r="AT338" s="93"/>
      <c r="AY338" s="65">
        <f t="shared" si="355"/>
        <v>2023</v>
      </c>
      <c r="AZ338" s="65">
        <f t="shared" si="356"/>
        <v>12</v>
      </c>
      <c r="BA338" s="68">
        <f t="shared" si="364"/>
        <v>1917976.2979556799</v>
      </c>
      <c r="BQ338" s="65">
        <f t="shared" si="357"/>
        <v>2023</v>
      </c>
      <c r="BR338" s="65" t="str">
        <f t="shared" si="377"/>
        <v>Dec</v>
      </c>
      <c r="BS338" s="68">
        <f t="shared" si="365"/>
        <v>1701578.2979556799</v>
      </c>
      <c r="CI338" s="65">
        <f t="shared" si="358"/>
        <v>2023</v>
      </c>
      <c r="CJ338" s="65">
        <f t="shared" si="359"/>
        <v>12</v>
      </c>
      <c r="CK338" s="68">
        <f t="shared" si="366"/>
        <v>71466.288514138563</v>
      </c>
      <c r="DA338" s="65">
        <f t="shared" si="360"/>
        <v>2023</v>
      </c>
      <c r="DB338" s="65">
        <f t="shared" si="361"/>
        <v>12</v>
      </c>
      <c r="DC338" s="68">
        <f>[4]ssr!$I315</f>
        <v>0</v>
      </c>
    </row>
    <row r="339" spans="1:107" s="30" customFormat="1">
      <c r="A339" s="65">
        <f t="shared" si="367"/>
        <v>2024</v>
      </c>
      <c r="B339" s="65">
        <f t="shared" si="362"/>
        <v>1</v>
      </c>
      <c r="C339" s="27">
        <f t="shared" si="344"/>
        <v>1921208.56688496</v>
      </c>
      <c r="D339" s="80">
        <f>[6]Err!$D254</f>
        <v>1703098.56688496</v>
      </c>
      <c r="E339" s="80">
        <f>ROUND([7]Err!$D254,0)+500</f>
        <v>188974</v>
      </c>
      <c r="F339" s="53">
        <f>ROUND([8]Err!$D242,0)</f>
        <v>2168</v>
      </c>
      <c r="G339" s="53">
        <f>ROUND([9]Err!$D242,0)</f>
        <v>1513</v>
      </c>
      <c r="H339" s="53">
        <f>ROUND([10]Err!$D254,0)</f>
        <v>25455</v>
      </c>
      <c r="I339" s="155">
        <f t="shared" si="337"/>
        <v>71530.139809168322</v>
      </c>
      <c r="J339" s="29"/>
      <c r="K339" s="181">
        <f t="shared" si="338"/>
        <v>1.0999999999999999E-2</v>
      </c>
      <c r="L339" s="181">
        <f t="shared" si="339"/>
        <v>0.01</v>
      </c>
      <c r="M339" s="181">
        <f t="shared" si="340"/>
        <v>-7.0000000000000001E-3</v>
      </c>
      <c r="N339" s="181">
        <f t="shared" si="341"/>
        <v>-1E-3</v>
      </c>
      <c r="O339" s="181">
        <f t="shared" si="342"/>
        <v>2E-3</v>
      </c>
      <c r="P339" s="181">
        <f t="shared" si="343"/>
        <v>1.0999999999999999E-2</v>
      </c>
      <c r="R339" s="30">
        <f t="shared" si="353"/>
        <v>2024</v>
      </c>
      <c r="S339" s="30">
        <f t="shared" si="354"/>
        <v>1</v>
      </c>
      <c r="T339" s="31">
        <f t="shared" si="345"/>
        <v>14309.150637926248</v>
      </c>
      <c r="U339" s="31">
        <f>[5]Forecast!C316</f>
        <v>12232</v>
      </c>
      <c r="V339" s="31">
        <f>[5]Forecast!D316</f>
        <v>1737.1506379262482</v>
      </c>
      <c r="W339" s="31">
        <f>[5]Forecast!E316</f>
        <v>6</v>
      </c>
      <c r="X339" s="31">
        <f>[5]Forecast!F316</f>
        <v>15</v>
      </c>
      <c r="Y339" s="31">
        <f>[5]Forecast!G316</f>
        <v>319</v>
      </c>
      <c r="AA339" s="32">
        <f t="shared" si="346"/>
        <v>2024</v>
      </c>
      <c r="AB339" s="33">
        <f t="shared" si="347"/>
        <v>1</v>
      </c>
      <c r="AC339" s="31">
        <f t="shared" si="363"/>
        <v>1906899.4162470337</v>
      </c>
      <c r="AD339" s="52">
        <f t="shared" si="348"/>
        <v>1690866.56688496</v>
      </c>
      <c r="AE339" s="52">
        <f t="shared" si="349"/>
        <v>187236.84936207376</v>
      </c>
      <c r="AF339" s="52">
        <f t="shared" si="350"/>
        <v>2162</v>
      </c>
      <c r="AG339" s="52">
        <f t="shared" si="351"/>
        <v>1498</v>
      </c>
      <c r="AH339" s="52">
        <f t="shared" si="352"/>
        <v>25136</v>
      </c>
      <c r="AJ339" s="32">
        <f t="shared" si="368"/>
        <v>2024</v>
      </c>
      <c r="AK339" s="32">
        <f t="shared" si="369"/>
        <v>1</v>
      </c>
      <c r="AL339" s="137">
        <f t="shared" si="370"/>
        <v>20357.366802860051</v>
      </c>
      <c r="AM339" s="137">
        <f t="shared" si="371"/>
        <v>18410.366802860051</v>
      </c>
      <c r="AN339" s="137">
        <f t="shared" si="372"/>
        <v>1902</v>
      </c>
      <c r="AO339" s="137">
        <f t="shared" si="373"/>
        <v>-15</v>
      </c>
      <c r="AP339" s="137">
        <f t="shared" si="374"/>
        <v>-2</v>
      </c>
      <c r="AQ339" s="137">
        <f t="shared" si="375"/>
        <v>62</v>
      </c>
      <c r="AR339" s="137">
        <f t="shared" si="376"/>
        <v>773.23540572011552</v>
      </c>
      <c r="AS339" s="93"/>
      <c r="AT339" s="93"/>
      <c r="AY339" s="65">
        <f t="shared" si="355"/>
        <v>2024</v>
      </c>
      <c r="AZ339" s="65">
        <f t="shared" si="356"/>
        <v>1</v>
      </c>
      <c r="BA339" s="68">
        <f t="shared" si="364"/>
        <v>1919695.56688496</v>
      </c>
      <c r="BQ339" s="65">
        <f t="shared" si="357"/>
        <v>2024</v>
      </c>
      <c r="BR339" s="65" t="str">
        <f t="shared" si="377"/>
        <v>Jan</v>
      </c>
      <c r="BS339" s="68">
        <f t="shared" si="365"/>
        <v>1703098.56688496</v>
      </c>
      <c r="CI339" s="65">
        <f t="shared" si="358"/>
        <v>2024</v>
      </c>
      <c r="CJ339" s="65">
        <f t="shared" si="359"/>
        <v>1</v>
      </c>
      <c r="CK339" s="68">
        <f t="shared" si="366"/>
        <v>71530.139809168322</v>
      </c>
      <c r="DA339" s="65">
        <f t="shared" si="360"/>
        <v>2024</v>
      </c>
      <c r="DB339" s="65">
        <f t="shared" si="361"/>
        <v>1</v>
      </c>
      <c r="DC339" s="68">
        <f>[4]ssr!$I316</f>
        <v>0</v>
      </c>
    </row>
    <row r="340" spans="1:107" s="30" customFormat="1">
      <c r="A340" s="65">
        <f t="shared" si="367"/>
        <v>2024</v>
      </c>
      <c r="B340" s="65">
        <f t="shared" si="362"/>
        <v>2</v>
      </c>
      <c r="C340" s="27">
        <f t="shared" si="344"/>
        <v>1922890.8358142499</v>
      </c>
      <c r="D340" s="80">
        <f>[6]Err!$D255</f>
        <v>1704618.8358142499</v>
      </c>
      <c r="E340" s="80">
        <f>ROUND([7]Err!$D255,0)+500</f>
        <v>189130</v>
      </c>
      <c r="F340" s="53">
        <f>ROUND([8]Err!$D243,0)</f>
        <v>2167</v>
      </c>
      <c r="G340" s="53">
        <f>ROUND([9]Err!$D243,0)</f>
        <v>1513</v>
      </c>
      <c r="H340" s="53">
        <f>ROUND([10]Err!$D255,0)</f>
        <v>25462</v>
      </c>
      <c r="I340" s="155">
        <f t="shared" si="337"/>
        <v>71593.991104198503</v>
      </c>
      <c r="J340" s="29"/>
      <c r="K340" s="181">
        <f t="shared" si="338"/>
        <v>1.0999999999999999E-2</v>
      </c>
      <c r="L340" s="181">
        <f t="shared" si="339"/>
        <v>0.01</v>
      </c>
      <c r="M340" s="181">
        <f t="shared" si="340"/>
        <v>-7.0000000000000001E-3</v>
      </c>
      <c r="N340" s="181">
        <f t="shared" si="341"/>
        <v>-1E-3</v>
      </c>
      <c r="O340" s="181">
        <f t="shared" si="342"/>
        <v>2E-3</v>
      </c>
      <c r="P340" s="181">
        <f t="shared" si="343"/>
        <v>1.0999999999999999E-2</v>
      </c>
      <c r="R340" s="30">
        <f t="shared" si="353"/>
        <v>2024</v>
      </c>
      <c r="S340" s="30">
        <f t="shared" si="354"/>
        <v>2</v>
      </c>
      <c r="T340" s="31">
        <f t="shared" si="345"/>
        <v>14335.149605601739</v>
      </c>
      <c r="U340" s="31">
        <f>[5]Forecast!C317</f>
        <v>12260</v>
      </c>
      <c r="V340" s="31">
        <f>[5]Forecast!D317</f>
        <v>1735.1496056017381</v>
      </c>
      <c r="W340" s="31">
        <f>[5]Forecast!E317</f>
        <v>6</v>
      </c>
      <c r="X340" s="31">
        <f>[5]Forecast!F317</f>
        <v>15</v>
      </c>
      <c r="Y340" s="31">
        <f>[5]Forecast!G317</f>
        <v>319</v>
      </c>
      <c r="AA340" s="32">
        <f t="shared" si="346"/>
        <v>2024</v>
      </c>
      <c r="AB340" s="33">
        <f t="shared" si="347"/>
        <v>2</v>
      </c>
      <c r="AC340" s="31">
        <f t="shared" si="363"/>
        <v>1908555.6862086481</v>
      </c>
      <c r="AD340" s="52">
        <f t="shared" si="348"/>
        <v>1692358.8358142499</v>
      </c>
      <c r="AE340" s="52">
        <f t="shared" si="349"/>
        <v>187394.85039439827</v>
      </c>
      <c r="AF340" s="52">
        <f t="shared" si="350"/>
        <v>2161</v>
      </c>
      <c r="AG340" s="52">
        <f t="shared" si="351"/>
        <v>1498</v>
      </c>
      <c r="AH340" s="52">
        <f t="shared" si="352"/>
        <v>25143</v>
      </c>
      <c r="AJ340" s="32">
        <f t="shared" si="368"/>
        <v>2024</v>
      </c>
      <c r="AK340" s="32">
        <f t="shared" si="369"/>
        <v>2</v>
      </c>
      <c r="AL340" s="137">
        <f t="shared" si="370"/>
        <v>20325.510194289964</v>
      </c>
      <c r="AM340" s="137">
        <f t="shared" si="371"/>
        <v>18382.510194289964</v>
      </c>
      <c r="AN340" s="137">
        <f t="shared" si="372"/>
        <v>1898</v>
      </c>
      <c r="AO340" s="137">
        <f t="shared" si="373"/>
        <v>-15</v>
      </c>
      <c r="AP340" s="137">
        <f t="shared" si="374"/>
        <v>-2</v>
      </c>
      <c r="AQ340" s="137">
        <f t="shared" si="375"/>
        <v>62</v>
      </c>
      <c r="AR340" s="137">
        <f t="shared" si="376"/>
        <v>772.06542816017463</v>
      </c>
      <c r="AS340" s="93"/>
      <c r="AT340" s="93"/>
      <c r="AY340" s="65">
        <f t="shared" si="355"/>
        <v>2024</v>
      </c>
      <c r="AZ340" s="65">
        <f t="shared" si="356"/>
        <v>2</v>
      </c>
      <c r="BA340" s="68">
        <f t="shared" si="364"/>
        <v>1921377.8358142499</v>
      </c>
      <c r="BQ340" s="65">
        <f t="shared" si="357"/>
        <v>2024</v>
      </c>
      <c r="BR340" s="65" t="str">
        <f t="shared" si="377"/>
        <v>Feb</v>
      </c>
      <c r="BS340" s="68">
        <f t="shared" si="365"/>
        <v>1704618.8358142499</v>
      </c>
      <c r="CI340" s="65">
        <f t="shared" si="358"/>
        <v>2024</v>
      </c>
      <c r="CJ340" s="65">
        <f t="shared" si="359"/>
        <v>2</v>
      </c>
      <c r="CK340" s="68">
        <f t="shared" si="366"/>
        <v>71593.991104198503</v>
      </c>
      <c r="DA340" s="65">
        <f t="shared" si="360"/>
        <v>2024</v>
      </c>
      <c r="DB340" s="65">
        <f t="shared" si="361"/>
        <v>2</v>
      </c>
      <c r="DC340" s="68">
        <f>[4]ssr!$I317</f>
        <v>0</v>
      </c>
    </row>
    <row r="341" spans="1:107" s="30" customFormat="1">
      <c r="A341" s="65">
        <f t="shared" si="367"/>
        <v>2024</v>
      </c>
      <c r="B341" s="65">
        <f t="shared" si="362"/>
        <v>3</v>
      </c>
      <c r="C341" s="27">
        <f t="shared" si="344"/>
        <v>1924558.10474353</v>
      </c>
      <c r="D341" s="80">
        <f>[6]Err!$D256</f>
        <v>1706139.10474353</v>
      </c>
      <c r="E341" s="80">
        <f>ROUND([7]Err!$D256,0)+500</f>
        <v>189287</v>
      </c>
      <c r="F341" s="53">
        <f>ROUND([8]Err!$D244,0)</f>
        <v>2165</v>
      </c>
      <c r="G341" s="53">
        <f>ROUND([9]Err!$D244,0)</f>
        <v>1513</v>
      </c>
      <c r="H341" s="53">
        <f>ROUND([10]Err!$D256,0)</f>
        <v>25454</v>
      </c>
      <c r="I341" s="155">
        <f t="shared" si="337"/>
        <v>71657.842399228262</v>
      </c>
      <c r="J341" s="29"/>
      <c r="K341" s="181">
        <f t="shared" si="338"/>
        <v>1.0999999999999999E-2</v>
      </c>
      <c r="L341" s="181">
        <f t="shared" si="339"/>
        <v>0.01</v>
      </c>
      <c r="M341" s="181">
        <f t="shared" si="340"/>
        <v>-7.0000000000000001E-3</v>
      </c>
      <c r="N341" s="181">
        <f t="shared" si="341"/>
        <v>-1E-3</v>
      </c>
      <c r="O341" s="181">
        <f t="shared" si="342"/>
        <v>2E-3</v>
      </c>
      <c r="P341" s="181">
        <f t="shared" si="343"/>
        <v>1.0999999999999999E-2</v>
      </c>
      <c r="R341" s="30">
        <f t="shared" si="353"/>
        <v>2024</v>
      </c>
      <c r="S341" s="30">
        <f t="shared" si="354"/>
        <v>3</v>
      </c>
      <c r="T341" s="31">
        <f t="shared" si="345"/>
        <v>14374.202675824603</v>
      </c>
      <c r="U341" s="31">
        <f>[5]Forecast!C318</f>
        <v>12296</v>
      </c>
      <c r="V341" s="31">
        <f>[5]Forecast!D318</f>
        <v>1738.2026758246025</v>
      </c>
      <c r="W341" s="31">
        <f>[5]Forecast!E318</f>
        <v>6</v>
      </c>
      <c r="X341" s="31">
        <f>[5]Forecast!F318</f>
        <v>15</v>
      </c>
      <c r="Y341" s="31">
        <f>[5]Forecast!G318</f>
        <v>319</v>
      </c>
      <c r="AA341" s="32">
        <f t="shared" si="346"/>
        <v>2024</v>
      </c>
      <c r="AB341" s="33">
        <f t="shared" si="347"/>
        <v>3</v>
      </c>
      <c r="AC341" s="31">
        <f t="shared" si="363"/>
        <v>1910183.9020677055</v>
      </c>
      <c r="AD341" s="52">
        <f t="shared" si="348"/>
        <v>1693843.10474353</v>
      </c>
      <c r="AE341" s="52">
        <f t="shared" si="349"/>
        <v>187548.79732417539</v>
      </c>
      <c r="AF341" s="52">
        <f t="shared" si="350"/>
        <v>2159</v>
      </c>
      <c r="AG341" s="52">
        <f t="shared" si="351"/>
        <v>1498</v>
      </c>
      <c r="AH341" s="52">
        <f t="shared" si="352"/>
        <v>25135</v>
      </c>
      <c r="AJ341" s="32">
        <f t="shared" si="368"/>
        <v>2024</v>
      </c>
      <c r="AK341" s="32">
        <f t="shared" si="369"/>
        <v>3</v>
      </c>
      <c r="AL341" s="137">
        <f t="shared" si="370"/>
        <v>20292.653585710097</v>
      </c>
      <c r="AM341" s="137">
        <f t="shared" si="371"/>
        <v>18354.653585710097</v>
      </c>
      <c r="AN341" s="137">
        <f t="shared" si="372"/>
        <v>1895</v>
      </c>
      <c r="AO341" s="137">
        <f t="shared" si="373"/>
        <v>-16</v>
      </c>
      <c r="AP341" s="137">
        <f t="shared" si="374"/>
        <v>-2</v>
      </c>
      <c r="AQ341" s="137">
        <f t="shared" si="375"/>
        <v>61</v>
      </c>
      <c r="AR341" s="137">
        <f t="shared" si="376"/>
        <v>770.89545059982629</v>
      </c>
      <c r="AS341" s="93"/>
      <c r="AT341" s="93"/>
      <c r="AY341" s="65">
        <f t="shared" si="355"/>
        <v>2024</v>
      </c>
      <c r="AZ341" s="65">
        <f t="shared" si="356"/>
        <v>3</v>
      </c>
      <c r="BA341" s="68">
        <f t="shared" si="364"/>
        <v>1923045.10474353</v>
      </c>
      <c r="BQ341" s="65">
        <f t="shared" si="357"/>
        <v>2024</v>
      </c>
      <c r="BR341" s="65" t="str">
        <f t="shared" si="377"/>
        <v>Mar</v>
      </c>
      <c r="BS341" s="68">
        <f t="shared" si="365"/>
        <v>1706139.10474353</v>
      </c>
      <c r="CI341" s="65">
        <f t="shared" si="358"/>
        <v>2024</v>
      </c>
      <c r="CJ341" s="65">
        <f t="shared" si="359"/>
        <v>3</v>
      </c>
      <c r="CK341" s="68">
        <f t="shared" si="366"/>
        <v>71657.842399228262</v>
      </c>
      <c r="DA341" s="65">
        <f t="shared" si="360"/>
        <v>2024</v>
      </c>
      <c r="DB341" s="65">
        <f t="shared" si="361"/>
        <v>3</v>
      </c>
      <c r="DC341" s="68">
        <f>[4]ssr!$I318</f>
        <v>0</v>
      </c>
    </row>
    <row r="342" spans="1:107" s="30" customFormat="1">
      <c r="A342" s="65">
        <f t="shared" si="367"/>
        <v>2024</v>
      </c>
      <c r="B342" s="65">
        <f t="shared" si="362"/>
        <v>4</v>
      </c>
      <c r="C342" s="27">
        <f t="shared" si="344"/>
        <v>1926195.3736728199</v>
      </c>
      <c r="D342" s="80">
        <f>[6]Err!$D257</f>
        <v>1707659.3736728199</v>
      </c>
      <c r="E342" s="80">
        <f>ROUND([7]Err!$D257,0)+500</f>
        <v>189443</v>
      </c>
      <c r="F342" s="53">
        <f>ROUND([8]Err!$D245,0)</f>
        <v>2164</v>
      </c>
      <c r="G342" s="53">
        <f>ROUND([9]Err!$D245,0)</f>
        <v>1513</v>
      </c>
      <c r="H342" s="53">
        <f>ROUND([10]Err!$D257,0)</f>
        <v>25416</v>
      </c>
      <c r="I342" s="155">
        <f t="shared" si="337"/>
        <v>71721.693694258443</v>
      </c>
      <c r="J342" s="29"/>
      <c r="K342" s="181">
        <f t="shared" si="338"/>
        <v>1.0999999999999999E-2</v>
      </c>
      <c r="L342" s="181">
        <f t="shared" si="339"/>
        <v>0.01</v>
      </c>
      <c r="M342" s="181">
        <f t="shared" si="340"/>
        <v>-7.0000000000000001E-3</v>
      </c>
      <c r="N342" s="181">
        <f t="shared" si="341"/>
        <v>-1E-3</v>
      </c>
      <c r="O342" s="181">
        <f t="shared" si="342"/>
        <v>2E-3</v>
      </c>
      <c r="P342" s="181">
        <f t="shared" si="343"/>
        <v>1.0999999999999999E-2</v>
      </c>
      <c r="R342" s="30">
        <f t="shared" si="353"/>
        <v>2024</v>
      </c>
      <c r="S342" s="30">
        <f t="shared" si="354"/>
        <v>4</v>
      </c>
      <c r="T342" s="31">
        <f t="shared" si="345"/>
        <v>14285.651768054988</v>
      </c>
      <c r="U342" s="31">
        <f>[5]Forecast!C319</f>
        <v>12207</v>
      </c>
      <c r="V342" s="31">
        <f>[5]Forecast!D319</f>
        <v>1738.6517680549873</v>
      </c>
      <c r="W342" s="31">
        <f>[5]Forecast!E319</f>
        <v>6</v>
      </c>
      <c r="X342" s="31">
        <f>[5]Forecast!F319</f>
        <v>15</v>
      </c>
      <c r="Y342" s="31">
        <f>[5]Forecast!G319</f>
        <v>319</v>
      </c>
      <c r="AA342" s="32">
        <f t="shared" si="346"/>
        <v>2024</v>
      </c>
      <c r="AB342" s="33">
        <f t="shared" si="347"/>
        <v>4</v>
      </c>
      <c r="AC342" s="31">
        <f t="shared" si="363"/>
        <v>1911909.7219047649</v>
      </c>
      <c r="AD342" s="52">
        <f t="shared" si="348"/>
        <v>1695452.3736728199</v>
      </c>
      <c r="AE342" s="52">
        <f t="shared" si="349"/>
        <v>187704.34823194501</v>
      </c>
      <c r="AF342" s="52">
        <f t="shared" si="350"/>
        <v>2158</v>
      </c>
      <c r="AG342" s="52">
        <f t="shared" si="351"/>
        <v>1498</v>
      </c>
      <c r="AH342" s="52">
        <f t="shared" si="352"/>
        <v>25097</v>
      </c>
      <c r="AJ342" s="32">
        <f t="shared" si="368"/>
        <v>2024</v>
      </c>
      <c r="AK342" s="32">
        <f t="shared" si="369"/>
        <v>4</v>
      </c>
      <c r="AL342" s="137">
        <f t="shared" si="370"/>
        <v>20261.796977140009</v>
      </c>
      <c r="AM342" s="137">
        <f t="shared" si="371"/>
        <v>18326.796977140009</v>
      </c>
      <c r="AN342" s="137">
        <f t="shared" si="372"/>
        <v>1891</v>
      </c>
      <c r="AO342" s="137">
        <f t="shared" si="373"/>
        <v>-15</v>
      </c>
      <c r="AP342" s="137">
        <f t="shared" si="374"/>
        <v>-1</v>
      </c>
      <c r="AQ342" s="137">
        <f t="shared" si="375"/>
        <v>60</v>
      </c>
      <c r="AR342" s="137">
        <f t="shared" si="376"/>
        <v>769.7254730398854</v>
      </c>
      <c r="AS342" s="93"/>
      <c r="AT342" s="93"/>
      <c r="AY342" s="65">
        <f t="shared" si="355"/>
        <v>2024</v>
      </c>
      <c r="AZ342" s="65">
        <f t="shared" si="356"/>
        <v>4</v>
      </c>
      <c r="BA342" s="68">
        <f t="shared" si="364"/>
        <v>1924682.3736728199</v>
      </c>
      <c r="BQ342" s="65">
        <f t="shared" si="357"/>
        <v>2024</v>
      </c>
      <c r="BR342" s="65" t="str">
        <f t="shared" si="377"/>
        <v>Apr</v>
      </c>
      <c r="BS342" s="68">
        <f t="shared" si="365"/>
        <v>1707659.3736728199</v>
      </c>
      <c r="CI342" s="65">
        <f t="shared" si="358"/>
        <v>2024</v>
      </c>
      <c r="CJ342" s="65">
        <f t="shared" si="359"/>
        <v>4</v>
      </c>
      <c r="CK342" s="68">
        <f t="shared" si="366"/>
        <v>71721.693694258443</v>
      </c>
      <c r="DA342" s="65">
        <f t="shared" si="360"/>
        <v>2024</v>
      </c>
      <c r="DB342" s="65">
        <f t="shared" si="361"/>
        <v>4</v>
      </c>
      <c r="DC342" s="68">
        <f>[4]ssr!$I319</f>
        <v>0</v>
      </c>
    </row>
    <row r="343" spans="1:107" s="30" customFormat="1">
      <c r="A343" s="65">
        <f t="shared" si="367"/>
        <v>2024</v>
      </c>
      <c r="B343" s="65">
        <f t="shared" si="362"/>
        <v>5</v>
      </c>
      <c r="C343" s="27">
        <f t="shared" si="344"/>
        <v>1927907.6426021</v>
      </c>
      <c r="D343" s="80">
        <f>[6]Err!$D258</f>
        <v>1709179.6426021</v>
      </c>
      <c r="E343" s="80">
        <f>ROUND([7]Err!$D258,0)+500</f>
        <v>189599</v>
      </c>
      <c r="F343" s="53">
        <f>ROUND([8]Err!$D246,0)</f>
        <v>2163</v>
      </c>
      <c r="G343" s="53">
        <f>ROUND([9]Err!$D246,0)</f>
        <v>1513</v>
      </c>
      <c r="H343" s="53">
        <f>ROUND([10]Err!$D258,0)</f>
        <v>25453</v>
      </c>
      <c r="I343" s="155">
        <f t="shared" si="337"/>
        <v>71785.544989288202</v>
      </c>
      <c r="J343" s="29"/>
      <c r="K343" s="181">
        <f t="shared" si="338"/>
        <v>1.0999999999999999E-2</v>
      </c>
      <c r="L343" s="181">
        <f t="shared" si="339"/>
        <v>0.01</v>
      </c>
      <c r="M343" s="181">
        <f t="shared" si="340"/>
        <v>-7.0000000000000001E-3</v>
      </c>
      <c r="N343" s="181">
        <f t="shared" si="341"/>
        <v>-1E-3</v>
      </c>
      <c r="O343" s="181">
        <f t="shared" si="342"/>
        <v>2E-3</v>
      </c>
      <c r="P343" s="181">
        <f t="shared" si="343"/>
        <v>1.0999999999999999E-2</v>
      </c>
      <c r="R343" s="30">
        <f t="shared" si="353"/>
        <v>2024</v>
      </c>
      <c r="S343" s="30">
        <f t="shared" si="354"/>
        <v>5</v>
      </c>
      <c r="T343" s="31">
        <f t="shared" si="345"/>
        <v>14228.062283589483</v>
      </c>
      <c r="U343" s="31">
        <f>[5]Forecast!C320</f>
        <v>12150</v>
      </c>
      <c r="V343" s="31">
        <f>[5]Forecast!D320</f>
        <v>1738.0622835894835</v>
      </c>
      <c r="W343" s="31">
        <f>[5]Forecast!E320</f>
        <v>6</v>
      </c>
      <c r="X343" s="31">
        <f>[5]Forecast!F320</f>
        <v>15</v>
      </c>
      <c r="Y343" s="31">
        <f>[5]Forecast!G320</f>
        <v>319</v>
      </c>
      <c r="AA343" s="32">
        <f t="shared" si="346"/>
        <v>2024</v>
      </c>
      <c r="AB343" s="33">
        <f t="shared" si="347"/>
        <v>5</v>
      </c>
      <c r="AC343" s="31">
        <f t="shared" si="363"/>
        <v>1913679.5803185105</v>
      </c>
      <c r="AD343" s="52">
        <f t="shared" si="348"/>
        <v>1697029.6426021</v>
      </c>
      <c r="AE343" s="52">
        <f t="shared" si="349"/>
        <v>187860.93771641052</v>
      </c>
      <c r="AF343" s="52">
        <f t="shared" si="350"/>
        <v>2157</v>
      </c>
      <c r="AG343" s="52">
        <f t="shared" si="351"/>
        <v>1498</v>
      </c>
      <c r="AH343" s="52">
        <f t="shared" si="352"/>
        <v>25134</v>
      </c>
      <c r="AJ343" s="32">
        <f t="shared" si="368"/>
        <v>2024</v>
      </c>
      <c r="AK343" s="32">
        <f t="shared" si="369"/>
        <v>5</v>
      </c>
      <c r="AL343" s="137">
        <f t="shared" si="370"/>
        <v>20229.940368560143</v>
      </c>
      <c r="AM343" s="137">
        <f t="shared" si="371"/>
        <v>18298.940368560143</v>
      </c>
      <c r="AN343" s="137">
        <f t="shared" si="372"/>
        <v>1887</v>
      </c>
      <c r="AO343" s="137">
        <f t="shared" si="373"/>
        <v>-15</v>
      </c>
      <c r="AP343" s="137">
        <f t="shared" si="374"/>
        <v>-1</v>
      </c>
      <c r="AQ343" s="137">
        <f t="shared" si="375"/>
        <v>60</v>
      </c>
      <c r="AR343" s="137">
        <f t="shared" si="376"/>
        <v>768.55549547952251</v>
      </c>
      <c r="AS343" s="93"/>
      <c r="AT343" s="93"/>
      <c r="AY343" s="65">
        <f t="shared" si="355"/>
        <v>2024</v>
      </c>
      <c r="AZ343" s="65">
        <f t="shared" si="356"/>
        <v>5</v>
      </c>
      <c r="BA343" s="68">
        <f t="shared" si="364"/>
        <v>1926394.6426021</v>
      </c>
      <c r="BQ343" s="65">
        <f t="shared" si="357"/>
        <v>2024</v>
      </c>
      <c r="BR343" s="65" t="str">
        <f t="shared" si="377"/>
        <v>May</v>
      </c>
      <c r="BS343" s="68">
        <f t="shared" si="365"/>
        <v>1709179.6426021</v>
      </c>
      <c r="CI343" s="65">
        <f t="shared" si="358"/>
        <v>2024</v>
      </c>
      <c r="CJ343" s="65">
        <f t="shared" si="359"/>
        <v>5</v>
      </c>
      <c r="CK343" s="68">
        <f t="shared" si="366"/>
        <v>71785.544989288202</v>
      </c>
      <c r="DA343" s="65">
        <f t="shared" si="360"/>
        <v>2024</v>
      </c>
      <c r="DB343" s="65">
        <f t="shared" si="361"/>
        <v>5</v>
      </c>
      <c r="DC343" s="68">
        <f>[4]ssr!$I320</f>
        <v>0</v>
      </c>
    </row>
    <row r="344" spans="1:107" s="30" customFormat="1">
      <c r="A344" s="65">
        <f t="shared" si="367"/>
        <v>2024</v>
      </c>
      <c r="B344" s="65">
        <f t="shared" si="362"/>
        <v>6</v>
      </c>
      <c r="C344" s="27">
        <f t="shared" si="344"/>
        <v>1929534.9115313899</v>
      </c>
      <c r="D344" s="80">
        <f>[6]Err!$D259</f>
        <v>1710699.9115313899</v>
      </c>
      <c r="E344" s="80">
        <f>ROUND([7]Err!$D259,0)+500</f>
        <v>189755</v>
      </c>
      <c r="F344" s="53">
        <f>ROUND([8]Err!$D247,0)</f>
        <v>2162</v>
      </c>
      <c r="G344" s="53">
        <f>ROUND([9]Err!$D247,0)</f>
        <v>1513</v>
      </c>
      <c r="H344" s="53">
        <f>ROUND([10]Err!$D259,0)</f>
        <v>25405</v>
      </c>
      <c r="I344" s="155">
        <f t="shared" ref="I344:I407" si="378">D344*0.042</f>
        <v>71849.396284318384</v>
      </c>
      <c r="J344" s="29"/>
      <c r="K344" s="181">
        <f t="shared" ref="K344:K407" si="379">ROUND(D344/D332-1,3)</f>
        <v>1.0999999999999999E-2</v>
      </c>
      <c r="L344" s="181">
        <f t="shared" ref="L344:L407" si="380">ROUND(E344/E332-1,3)</f>
        <v>0.01</v>
      </c>
      <c r="M344" s="181">
        <f t="shared" ref="M344:M407" si="381">ROUND(F344/F332-1,3)</f>
        <v>-7.0000000000000001E-3</v>
      </c>
      <c r="N344" s="181">
        <f t="shared" ref="N344:N407" si="382">ROUND(G344/G332-1,3)</f>
        <v>-1E-3</v>
      </c>
      <c r="O344" s="181">
        <f t="shared" ref="O344:O407" si="383">ROUND(H344/H332-1,3)</f>
        <v>2E-3</v>
      </c>
      <c r="P344" s="181">
        <f t="shared" ref="P344:P407" si="384">ROUND(C344/C332-1,3)</f>
        <v>1.0999999999999999E-2</v>
      </c>
      <c r="R344" s="30">
        <f t="shared" si="353"/>
        <v>2024</v>
      </c>
      <c r="S344" s="30">
        <f t="shared" si="354"/>
        <v>6</v>
      </c>
      <c r="T344" s="31">
        <f t="shared" si="345"/>
        <v>14202.166531968751</v>
      </c>
      <c r="U344" s="31">
        <f>[5]Forecast!C321</f>
        <v>12126</v>
      </c>
      <c r="V344" s="31">
        <f>[5]Forecast!D321</f>
        <v>1736.1665319687502</v>
      </c>
      <c r="W344" s="31">
        <f>[5]Forecast!E321</f>
        <v>6</v>
      </c>
      <c r="X344" s="31">
        <f>[5]Forecast!F321</f>
        <v>15</v>
      </c>
      <c r="Y344" s="31">
        <f>[5]Forecast!G321</f>
        <v>319</v>
      </c>
      <c r="AA344" s="32">
        <f t="shared" si="346"/>
        <v>2024</v>
      </c>
      <c r="AB344" s="33">
        <f t="shared" si="347"/>
        <v>6</v>
      </c>
      <c r="AC344" s="31">
        <f t="shared" si="363"/>
        <v>1915332.7449994213</v>
      </c>
      <c r="AD344" s="52">
        <f t="shared" si="348"/>
        <v>1698573.9115313899</v>
      </c>
      <c r="AE344" s="52">
        <f t="shared" si="349"/>
        <v>188018.83346803125</v>
      </c>
      <c r="AF344" s="52">
        <f t="shared" si="350"/>
        <v>2156</v>
      </c>
      <c r="AG344" s="52">
        <f t="shared" si="351"/>
        <v>1498</v>
      </c>
      <c r="AH344" s="52">
        <f t="shared" si="352"/>
        <v>25086</v>
      </c>
      <c r="AJ344" s="32">
        <f t="shared" si="368"/>
        <v>2024</v>
      </c>
      <c r="AK344" s="32">
        <f t="shared" si="369"/>
        <v>6</v>
      </c>
      <c r="AL344" s="137">
        <f t="shared" si="370"/>
        <v>20197.083759999834</v>
      </c>
      <c r="AM344" s="137">
        <f t="shared" si="371"/>
        <v>18271.083759999834</v>
      </c>
      <c r="AN344" s="137">
        <f t="shared" si="372"/>
        <v>1883</v>
      </c>
      <c r="AO344" s="137">
        <f t="shared" si="373"/>
        <v>-15</v>
      </c>
      <c r="AP344" s="137">
        <f t="shared" si="374"/>
        <v>-1</v>
      </c>
      <c r="AQ344" s="137">
        <f t="shared" si="375"/>
        <v>59</v>
      </c>
      <c r="AR344" s="137">
        <f t="shared" si="376"/>
        <v>767.38551791998907</v>
      </c>
      <c r="AS344" s="93"/>
      <c r="AT344" s="93"/>
      <c r="AY344" s="65">
        <f t="shared" si="355"/>
        <v>2024</v>
      </c>
      <c r="AZ344" s="65">
        <f t="shared" si="356"/>
        <v>6</v>
      </c>
      <c r="BA344" s="68">
        <f t="shared" si="364"/>
        <v>1928021.9115313899</v>
      </c>
      <c r="BQ344" s="65">
        <f t="shared" si="357"/>
        <v>2024</v>
      </c>
      <c r="BR344" s="65" t="str">
        <f t="shared" si="377"/>
        <v>Jun</v>
      </c>
      <c r="BS344" s="68">
        <f t="shared" si="365"/>
        <v>1710699.9115313899</v>
      </c>
      <c r="CI344" s="65">
        <f t="shared" si="358"/>
        <v>2024</v>
      </c>
      <c r="CJ344" s="65">
        <f t="shared" si="359"/>
        <v>6</v>
      </c>
      <c r="CK344" s="68">
        <f t="shared" si="366"/>
        <v>71849.396284318384</v>
      </c>
      <c r="DA344" s="65">
        <f t="shared" si="360"/>
        <v>2024</v>
      </c>
      <c r="DB344" s="65">
        <f t="shared" si="361"/>
        <v>6</v>
      </c>
      <c r="DC344" s="68">
        <f>[4]ssr!$I321</f>
        <v>0</v>
      </c>
    </row>
    <row r="345" spans="1:107" s="30" customFormat="1">
      <c r="A345" s="65">
        <f t="shared" si="367"/>
        <v>2024</v>
      </c>
      <c r="B345" s="65">
        <f t="shared" si="362"/>
        <v>7</v>
      </c>
      <c r="C345" s="27">
        <f t="shared" si="344"/>
        <v>1931185.18046067</v>
      </c>
      <c r="D345" s="80">
        <f>[6]Err!$D260</f>
        <v>1712220.18046067</v>
      </c>
      <c r="E345" s="80">
        <f>ROUND([7]Err!$D260,0)+500</f>
        <v>189911</v>
      </c>
      <c r="F345" s="53">
        <f>ROUND([8]Err!$D248,0)</f>
        <v>2160</v>
      </c>
      <c r="G345" s="53">
        <f>ROUND([9]Err!$D248,0)</f>
        <v>1513</v>
      </c>
      <c r="H345" s="53">
        <f>ROUND([10]Err!$D260,0)</f>
        <v>25381</v>
      </c>
      <c r="I345" s="155">
        <f t="shared" si="378"/>
        <v>71913.247579348143</v>
      </c>
      <c r="J345" s="29"/>
      <c r="K345" s="181">
        <f t="shared" si="379"/>
        <v>1.0999999999999999E-2</v>
      </c>
      <c r="L345" s="181">
        <f t="shared" si="380"/>
        <v>0.01</v>
      </c>
      <c r="M345" s="181">
        <f t="shared" si="381"/>
        <v>-7.0000000000000001E-3</v>
      </c>
      <c r="N345" s="181">
        <f t="shared" si="382"/>
        <v>-1E-3</v>
      </c>
      <c r="O345" s="181">
        <f t="shared" si="383"/>
        <v>2E-3</v>
      </c>
      <c r="P345" s="181">
        <f t="shared" si="384"/>
        <v>1.0999999999999999E-2</v>
      </c>
      <c r="R345" s="30">
        <f t="shared" si="353"/>
        <v>2024</v>
      </c>
      <c r="S345" s="30">
        <f t="shared" si="354"/>
        <v>7</v>
      </c>
      <c r="T345" s="31">
        <f t="shared" si="345"/>
        <v>14165.544242015354</v>
      </c>
      <c r="U345" s="31">
        <f>[5]Forecast!C322</f>
        <v>12091</v>
      </c>
      <c r="V345" s="31">
        <f>[5]Forecast!D322</f>
        <v>1734.5442420153547</v>
      </c>
      <c r="W345" s="31">
        <f>[5]Forecast!E322</f>
        <v>6</v>
      </c>
      <c r="X345" s="31">
        <f>[5]Forecast!F322</f>
        <v>15</v>
      </c>
      <c r="Y345" s="31">
        <f>[5]Forecast!G322</f>
        <v>319</v>
      </c>
      <c r="AA345" s="32">
        <f t="shared" si="346"/>
        <v>2024</v>
      </c>
      <c r="AB345" s="33">
        <f t="shared" si="347"/>
        <v>7</v>
      </c>
      <c r="AC345" s="31">
        <f t="shared" si="363"/>
        <v>1917019.6362186547</v>
      </c>
      <c r="AD345" s="52">
        <f t="shared" si="348"/>
        <v>1700129.18046067</v>
      </c>
      <c r="AE345" s="52">
        <f t="shared" si="349"/>
        <v>188176.45575798466</v>
      </c>
      <c r="AF345" s="52">
        <f t="shared" si="350"/>
        <v>2154</v>
      </c>
      <c r="AG345" s="52">
        <f t="shared" si="351"/>
        <v>1498</v>
      </c>
      <c r="AH345" s="52">
        <f t="shared" si="352"/>
        <v>25062</v>
      </c>
      <c r="AJ345" s="32">
        <f t="shared" si="368"/>
        <v>2024</v>
      </c>
      <c r="AK345" s="32">
        <f t="shared" si="369"/>
        <v>7</v>
      </c>
      <c r="AL345" s="137">
        <f t="shared" si="370"/>
        <v>20164.227151419967</v>
      </c>
      <c r="AM345" s="137">
        <f t="shared" si="371"/>
        <v>18243.227151419967</v>
      </c>
      <c r="AN345" s="137">
        <f t="shared" si="372"/>
        <v>1879</v>
      </c>
      <c r="AO345" s="137">
        <f t="shared" si="373"/>
        <v>-16</v>
      </c>
      <c r="AP345" s="137">
        <f t="shared" si="374"/>
        <v>-1</v>
      </c>
      <c r="AQ345" s="137">
        <f t="shared" si="375"/>
        <v>59</v>
      </c>
      <c r="AR345" s="137">
        <f t="shared" si="376"/>
        <v>766.21554035964073</v>
      </c>
      <c r="AS345" s="93"/>
      <c r="AT345" s="93"/>
      <c r="AY345" s="65">
        <f t="shared" si="355"/>
        <v>2024</v>
      </c>
      <c r="AZ345" s="65">
        <f t="shared" si="356"/>
        <v>7</v>
      </c>
      <c r="BA345" s="68">
        <f t="shared" si="364"/>
        <v>1929672.18046067</v>
      </c>
      <c r="BQ345" s="65">
        <f t="shared" si="357"/>
        <v>2024</v>
      </c>
      <c r="BR345" s="65" t="str">
        <f t="shared" si="377"/>
        <v>Jul</v>
      </c>
      <c r="BS345" s="68">
        <f t="shared" si="365"/>
        <v>1712220.18046067</v>
      </c>
      <c r="CI345" s="65">
        <f t="shared" si="358"/>
        <v>2024</v>
      </c>
      <c r="CJ345" s="65">
        <f t="shared" si="359"/>
        <v>7</v>
      </c>
      <c r="CK345" s="68">
        <f t="shared" si="366"/>
        <v>71913.247579348143</v>
      </c>
      <c r="DA345" s="65">
        <f t="shared" si="360"/>
        <v>2024</v>
      </c>
      <c r="DB345" s="65">
        <f t="shared" si="361"/>
        <v>7</v>
      </c>
      <c r="DC345" s="68">
        <f>[4]ssr!$I322</f>
        <v>0</v>
      </c>
    </row>
    <row r="346" spans="1:107" s="30" customFormat="1">
      <c r="A346" s="65">
        <f t="shared" si="367"/>
        <v>2024</v>
      </c>
      <c r="B346" s="65">
        <f t="shared" si="362"/>
        <v>8</v>
      </c>
      <c r="C346" s="27">
        <f t="shared" si="344"/>
        <v>1932843.7370612801</v>
      </c>
      <c r="D346" s="80">
        <f>[6]Err!$D261</f>
        <v>1713667.7370612801</v>
      </c>
      <c r="E346" s="80">
        <f>ROUND([7]Err!$D261,0)+500</f>
        <v>190064</v>
      </c>
      <c r="F346" s="53">
        <f>ROUND([8]Err!$D249,0)</f>
        <v>2159</v>
      </c>
      <c r="G346" s="53">
        <f>ROUND([9]Err!$D249,0)</f>
        <v>1513</v>
      </c>
      <c r="H346" s="53">
        <f>ROUND([10]Err!$D261,0)</f>
        <v>25440</v>
      </c>
      <c r="I346" s="155">
        <f t="shared" si="378"/>
        <v>71974.044956573765</v>
      </c>
      <c r="J346" s="29"/>
      <c r="K346" s="181">
        <f t="shared" si="379"/>
        <v>1.0999999999999999E-2</v>
      </c>
      <c r="L346" s="181">
        <f t="shared" si="380"/>
        <v>0.01</v>
      </c>
      <c r="M346" s="181">
        <f t="shared" si="381"/>
        <v>-7.0000000000000001E-3</v>
      </c>
      <c r="N346" s="181">
        <f t="shared" si="382"/>
        <v>-1E-3</v>
      </c>
      <c r="O346" s="181">
        <f t="shared" si="383"/>
        <v>2E-3</v>
      </c>
      <c r="P346" s="181">
        <f t="shared" si="384"/>
        <v>1.0999999999999999E-2</v>
      </c>
      <c r="R346" s="30">
        <f t="shared" si="353"/>
        <v>2024</v>
      </c>
      <c r="S346" s="30">
        <f t="shared" si="354"/>
        <v>8</v>
      </c>
      <c r="T346" s="31">
        <f t="shared" si="345"/>
        <v>14147.576529408299</v>
      </c>
      <c r="U346" s="31">
        <f>[5]Forecast!C323</f>
        <v>12075</v>
      </c>
      <c r="V346" s="31">
        <f>[5]Forecast!D323</f>
        <v>1732.5765294082996</v>
      </c>
      <c r="W346" s="31">
        <f>[5]Forecast!E323</f>
        <v>6</v>
      </c>
      <c r="X346" s="31">
        <f>[5]Forecast!F323</f>
        <v>15</v>
      </c>
      <c r="Y346" s="31">
        <f>[5]Forecast!G323</f>
        <v>319</v>
      </c>
      <c r="AA346" s="32">
        <f t="shared" si="346"/>
        <v>2024</v>
      </c>
      <c r="AB346" s="33">
        <f t="shared" si="347"/>
        <v>8</v>
      </c>
      <c r="AC346" s="31">
        <f t="shared" si="363"/>
        <v>1918696.1605318717</v>
      </c>
      <c r="AD346" s="52">
        <f t="shared" si="348"/>
        <v>1701592.7370612801</v>
      </c>
      <c r="AE346" s="52">
        <f t="shared" si="349"/>
        <v>188331.42347059169</v>
      </c>
      <c r="AF346" s="52">
        <f t="shared" si="350"/>
        <v>2153</v>
      </c>
      <c r="AG346" s="52">
        <f t="shared" si="351"/>
        <v>1498</v>
      </c>
      <c r="AH346" s="52">
        <f t="shared" si="352"/>
        <v>25121</v>
      </c>
      <c r="AJ346" s="32">
        <f t="shared" si="368"/>
        <v>2024</v>
      </c>
      <c r="AK346" s="32">
        <f t="shared" si="369"/>
        <v>8</v>
      </c>
      <c r="AL346" s="137">
        <f t="shared" si="370"/>
        <v>20085.514822740108</v>
      </c>
      <c r="AM346" s="137">
        <f t="shared" si="371"/>
        <v>18170.514822740108</v>
      </c>
      <c r="AN346" s="137">
        <f t="shared" si="372"/>
        <v>1873</v>
      </c>
      <c r="AO346" s="137">
        <f t="shared" si="373"/>
        <v>-15</v>
      </c>
      <c r="AP346" s="137">
        <f t="shared" si="374"/>
        <v>-1</v>
      </c>
      <c r="AQ346" s="137">
        <f t="shared" si="375"/>
        <v>58</v>
      </c>
      <c r="AR346" s="137">
        <f t="shared" si="376"/>
        <v>763.16162255508243</v>
      </c>
      <c r="AS346" s="93"/>
      <c r="AT346" s="93"/>
      <c r="AY346" s="65">
        <f t="shared" si="355"/>
        <v>2024</v>
      </c>
      <c r="AZ346" s="65">
        <f t="shared" si="356"/>
        <v>8</v>
      </c>
      <c r="BA346" s="68">
        <f t="shared" si="364"/>
        <v>1931330.7370612801</v>
      </c>
      <c r="BQ346" s="65">
        <f t="shared" si="357"/>
        <v>2024</v>
      </c>
      <c r="BR346" s="65" t="str">
        <f t="shared" si="377"/>
        <v>Aug</v>
      </c>
      <c r="BS346" s="68">
        <f t="shared" si="365"/>
        <v>1713667.7370612801</v>
      </c>
      <c r="CI346" s="65">
        <f t="shared" si="358"/>
        <v>2024</v>
      </c>
      <c r="CJ346" s="65">
        <f t="shared" si="359"/>
        <v>8</v>
      </c>
      <c r="CK346" s="68">
        <f t="shared" si="366"/>
        <v>71974.044956573765</v>
      </c>
      <c r="DA346" s="65">
        <f t="shared" si="360"/>
        <v>2024</v>
      </c>
      <c r="DB346" s="65">
        <f t="shared" si="361"/>
        <v>8</v>
      </c>
      <c r="DC346" s="68">
        <f>[4]ssr!$I323</f>
        <v>0</v>
      </c>
    </row>
    <row r="347" spans="1:107" s="30" customFormat="1">
      <c r="A347" s="65">
        <f t="shared" si="367"/>
        <v>2024</v>
      </c>
      <c r="B347" s="65">
        <f t="shared" si="362"/>
        <v>9</v>
      </c>
      <c r="C347" s="27">
        <f t="shared" si="344"/>
        <v>1934451.2936618901</v>
      </c>
      <c r="D347" s="80">
        <f>[6]Err!$D262</f>
        <v>1715115.2936618901</v>
      </c>
      <c r="E347" s="80">
        <f>ROUND([7]Err!$D262,0)+500</f>
        <v>190215</v>
      </c>
      <c r="F347" s="53">
        <f>ROUND([8]Err!$D250,0)</f>
        <v>2158</v>
      </c>
      <c r="G347" s="53">
        <f>ROUND([9]Err!$D250,0)</f>
        <v>1513</v>
      </c>
      <c r="H347" s="53">
        <f>ROUND([10]Err!$D262,0)</f>
        <v>25450</v>
      </c>
      <c r="I347" s="155">
        <f t="shared" si="378"/>
        <v>72034.842333799388</v>
      </c>
      <c r="J347" s="29"/>
      <c r="K347" s="181">
        <f t="shared" si="379"/>
        <v>1.0999999999999999E-2</v>
      </c>
      <c r="L347" s="181">
        <f t="shared" si="380"/>
        <v>0.01</v>
      </c>
      <c r="M347" s="181">
        <f t="shared" si="381"/>
        <v>-7.0000000000000001E-3</v>
      </c>
      <c r="N347" s="181">
        <f t="shared" si="382"/>
        <v>-1E-3</v>
      </c>
      <c r="O347" s="181">
        <f t="shared" si="383"/>
        <v>2E-3</v>
      </c>
      <c r="P347" s="181">
        <f t="shared" si="384"/>
        <v>0.01</v>
      </c>
      <c r="R347" s="30">
        <f t="shared" si="353"/>
        <v>2024</v>
      </c>
      <c r="S347" s="30">
        <f t="shared" si="354"/>
        <v>9</v>
      </c>
      <c r="T347" s="31">
        <f t="shared" si="345"/>
        <v>14129.033286081882</v>
      </c>
      <c r="U347" s="31">
        <f>[5]Forecast!C324</f>
        <v>12057</v>
      </c>
      <c r="V347" s="31">
        <f>[5]Forecast!D324</f>
        <v>1732.0332860818808</v>
      </c>
      <c r="W347" s="31">
        <f>[5]Forecast!E324</f>
        <v>6</v>
      </c>
      <c r="X347" s="31">
        <f>[5]Forecast!F324</f>
        <v>15</v>
      </c>
      <c r="Y347" s="31">
        <f>[5]Forecast!G324</f>
        <v>319</v>
      </c>
      <c r="AA347" s="32">
        <f t="shared" si="346"/>
        <v>2024</v>
      </c>
      <c r="AB347" s="33">
        <f t="shared" si="347"/>
        <v>9</v>
      </c>
      <c r="AC347" s="31">
        <f t="shared" si="363"/>
        <v>1920322.2603758082</v>
      </c>
      <c r="AD347" s="52">
        <f t="shared" si="348"/>
        <v>1703058.2936618901</v>
      </c>
      <c r="AE347" s="52">
        <f t="shared" si="349"/>
        <v>188482.96671391811</v>
      </c>
      <c r="AF347" s="52">
        <f t="shared" si="350"/>
        <v>2152</v>
      </c>
      <c r="AG347" s="52">
        <f t="shared" si="351"/>
        <v>1498</v>
      </c>
      <c r="AH347" s="52">
        <f t="shared" si="352"/>
        <v>25131</v>
      </c>
      <c r="AJ347" s="32">
        <f t="shared" si="368"/>
        <v>2024</v>
      </c>
      <c r="AK347" s="32">
        <f t="shared" si="369"/>
        <v>9</v>
      </c>
      <c r="AL347" s="137">
        <f t="shared" si="370"/>
        <v>20005.802494070027</v>
      </c>
      <c r="AM347" s="137">
        <f t="shared" si="371"/>
        <v>18097.802494070027</v>
      </c>
      <c r="AN347" s="137">
        <f t="shared" si="372"/>
        <v>1867</v>
      </c>
      <c r="AO347" s="137">
        <f t="shared" si="373"/>
        <v>-15</v>
      </c>
      <c r="AP347" s="137">
        <f t="shared" si="374"/>
        <v>-1</v>
      </c>
      <c r="AQ347" s="137">
        <f t="shared" si="375"/>
        <v>57</v>
      </c>
      <c r="AR347" s="137">
        <f t="shared" si="376"/>
        <v>760.10770475094614</v>
      </c>
      <c r="AS347" s="93"/>
      <c r="AT347" s="93"/>
      <c r="AY347" s="65">
        <f t="shared" si="355"/>
        <v>2024</v>
      </c>
      <c r="AZ347" s="65">
        <f t="shared" si="356"/>
        <v>9</v>
      </c>
      <c r="BA347" s="68">
        <f t="shared" si="364"/>
        <v>1932938.2936618901</v>
      </c>
      <c r="BQ347" s="65">
        <f t="shared" si="357"/>
        <v>2024</v>
      </c>
      <c r="BR347" s="65" t="str">
        <f t="shared" si="377"/>
        <v>Sep</v>
      </c>
      <c r="BS347" s="68">
        <f t="shared" si="365"/>
        <v>1715115.2936618901</v>
      </c>
      <c r="CI347" s="65">
        <f t="shared" si="358"/>
        <v>2024</v>
      </c>
      <c r="CJ347" s="65">
        <f t="shared" si="359"/>
        <v>9</v>
      </c>
      <c r="CK347" s="68">
        <f t="shared" si="366"/>
        <v>72034.842333799388</v>
      </c>
      <c r="DA347" s="65">
        <f t="shared" si="360"/>
        <v>2024</v>
      </c>
      <c r="DB347" s="65">
        <f t="shared" si="361"/>
        <v>9</v>
      </c>
      <c r="DC347" s="68">
        <f>[4]ssr!$I324</f>
        <v>0</v>
      </c>
    </row>
    <row r="348" spans="1:107" s="30" customFormat="1">
      <c r="A348" s="65">
        <f t="shared" si="367"/>
        <v>2024</v>
      </c>
      <c r="B348" s="65">
        <f t="shared" si="362"/>
        <v>10</v>
      </c>
      <c r="C348" s="27">
        <f t="shared" si="344"/>
        <v>1936069.8502625001</v>
      </c>
      <c r="D348" s="80">
        <f>[6]Err!$D263</f>
        <v>1716562.8502625001</v>
      </c>
      <c r="E348" s="80">
        <f>ROUND([7]Err!$D263,0)+500</f>
        <v>190362</v>
      </c>
      <c r="F348" s="53">
        <f>ROUND([8]Err!$D251,0)</f>
        <v>2157</v>
      </c>
      <c r="G348" s="53">
        <f>ROUND([9]Err!$D251,0)</f>
        <v>1512</v>
      </c>
      <c r="H348" s="53">
        <f>ROUND([10]Err!$D263,0)</f>
        <v>25476</v>
      </c>
      <c r="I348" s="155">
        <f t="shared" si="378"/>
        <v>72095.639711025011</v>
      </c>
      <c r="J348" s="29"/>
      <c r="K348" s="181">
        <f t="shared" si="379"/>
        <v>1.0999999999999999E-2</v>
      </c>
      <c r="L348" s="181">
        <f t="shared" si="380"/>
        <v>0.01</v>
      </c>
      <c r="M348" s="181">
        <f t="shared" si="381"/>
        <v>-7.0000000000000001E-3</v>
      </c>
      <c r="N348" s="181">
        <f t="shared" si="382"/>
        <v>-1E-3</v>
      </c>
      <c r="O348" s="181">
        <f t="shared" si="383"/>
        <v>2E-3</v>
      </c>
      <c r="P348" s="181">
        <f t="shared" si="384"/>
        <v>0.01</v>
      </c>
      <c r="R348" s="30">
        <f t="shared" si="353"/>
        <v>2024</v>
      </c>
      <c r="S348" s="30">
        <f t="shared" si="354"/>
        <v>10</v>
      </c>
      <c r="T348" s="31">
        <f t="shared" si="345"/>
        <v>14130.637395089865</v>
      </c>
      <c r="U348" s="31">
        <f>[5]Forecast!C325</f>
        <v>12059</v>
      </c>
      <c r="V348" s="31">
        <f>[5]Forecast!D325</f>
        <v>1731.6373950898649</v>
      </c>
      <c r="W348" s="31">
        <f>[5]Forecast!E325</f>
        <v>6</v>
      </c>
      <c r="X348" s="31">
        <f>[5]Forecast!F325</f>
        <v>15</v>
      </c>
      <c r="Y348" s="31">
        <f>[5]Forecast!G325</f>
        <v>319</v>
      </c>
      <c r="AA348" s="32">
        <f t="shared" si="346"/>
        <v>2024</v>
      </c>
      <c r="AB348" s="33">
        <f t="shared" si="347"/>
        <v>10</v>
      </c>
      <c r="AC348" s="31">
        <f t="shared" si="363"/>
        <v>1921939.2128674102</v>
      </c>
      <c r="AD348" s="52">
        <f t="shared" si="348"/>
        <v>1704503.8502625001</v>
      </c>
      <c r="AE348" s="52">
        <f t="shared" si="349"/>
        <v>188630.36260491013</v>
      </c>
      <c r="AF348" s="52">
        <f t="shared" si="350"/>
        <v>2151</v>
      </c>
      <c r="AG348" s="52">
        <f t="shared" si="351"/>
        <v>1497</v>
      </c>
      <c r="AH348" s="52">
        <f t="shared" si="352"/>
        <v>25157</v>
      </c>
      <c r="AJ348" s="32">
        <f t="shared" si="368"/>
        <v>2024</v>
      </c>
      <c r="AK348" s="32">
        <f t="shared" si="369"/>
        <v>10</v>
      </c>
      <c r="AL348" s="137">
        <f t="shared" si="370"/>
        <v>19921.090165390167</v>
      </c>
      <c r="AM348" s="137">
        <f t="shared" si="371"/>
        <v>18025.090165390167</v>
      </c>
      <c r="AN348" s="137">
        <f t="shared" si="372"/>
        <v>1857</v>
      </c>
      <c r="AO348" s="137">
        <f t="shared" si="373"/>
        <v>-15</v>
      </c>
      <c r="AP348" s="137">
        <f t="shared" si="374"/>
        <v>-2</v>
      </c>
      <c r="AQ348" s="137">
        <f t="shared" si="375"/>
        <v>56</v>
      </c>
      <c r="AR348" s="137">
        <f t="shared" si="376"/>
        <v>757.05378694638785</v>
      </c>
      <c r="AS348" s="93"/>
      <c r="AT348" s="93"/>
      <c r="AY348" s="65">
        <f t="shared" si="355"/>
        <v>2024</v>
      </c>
      <c r="AZ348" s="65">
        <f t="shared" si="356"/>
        <v>10</v>
      </c>
      <c r="BA348" s="68">
        <f t="shared" si="364"/>
        <v>1934557.8502625001</v>
      </c>
      <c r="BQ348" s="65">
        <f t="shared" si="357"/>
        <v>2024</v>
      </c>
      <c r="BR348" s="65" t="str">
        <f t="shared" si="377"/>
        <v>Oct</v>
      </c>
      <c r="BS348" s="68">
        <f t="shared" si="365"/>
        <v>1716562.8502625001</v>
      </c>
      <c r="CI348" s="65">
        <f t="shared" si="358"/>
        <v>2024</v>
      </c>
      <c r="CJ348" s="65">
        <f t="shared" si="359"/>
        <v>10</v>
      </c>
      <c r="CK348" s="68">
        <f t="shared" si="366"/>
        <v>72095.639711025011</v>
      </c>
      <c r="DA348" s="65">
        <f t="shared" si="360"/>
        <v>2024</v>
      </c>
      <c r="DB348" s="65">
        <f t="shared" si="361"/>
        <v>10</v>
      </c>
      <c r="DC348" s="68">
        <f>[4]ssr!$I325</f>
        <v>0</v>
      </c>
    </row>
    <row r="349" spans="1:107" s="30" customFormat="1">
      <c r="A349" s="65">
        <f t="shared" si="367"/>
        <v>2024</v>
      </c>
      <c r="B349" s="65">
        <f t="shared" si="362"/>
        <v>11</v>
      </c>
      <c r="C349" s="27">
        <f t="shared" si="344"/>
        <v>1937703.4068631099</v>
      </c>
      <c r="D349" s="80">
        <f>[6]Err!$D264</f>
        <v>1718010.4068631099</v>
      </c>
      <c r="E349" s="80">
        <f>ROUND([7]Err!$D264,0)+500</f>
        <v>190510</v>
      </c>
      <c r="F349" s="53">
        <f>ROUND([8]Err!$D252,0)</f>
        <v>2156</v>
      </c>
      <c r="G349" s="53">
        <f>ROUND([9]Err!$D252,0)</f>
        <v>1512</v>
      </c>
      <c r="H349" s="53">
        <f>ROUND([10]Err!$D264,0)</f>
        <v>25515</v>
      </c>
      <c r="I349" s="155">
        <f t="shared" si="378"/>
        <v>72156.437088250619</v>
      </c>
      <c r="J349" s="29"/>
      <c r="K349" s="181">
        <f t="shared" si="379"/>
        <v>1.0999999999999999E-2</v>
      </c>
      <c r="L349" s="181">
        <f t="shared" si="380"/>
        <v>0.01</v>
      </c>
      <c r="M349" s="181">
        <f t="shared" si="381"/>
        <v>-6.0000000000000001E-3</v>
      </c>
      <c r="N349" s="181">
        <f t="shared" si="382"/>
        <v>-1E-3</v>
      </c>
      <c r="O349" s="181">
        <f t="shared" si="383"/>
        <v>2E-3</v>
      </c>
      <c r="P349" s="181">
        <f t="shared" si="384"/>
        <v>0.01</v>
      </c>
      <c r="R349" s="30">
        <f t="shared" si="353"/>
        <v>2024</v>
      </c>
      <c r="S349" s="30">
        <f t="shared" si="354"/>
        <v>11</v>
      </c>
      <c r="T349" s="31">
        <f t="shared" si="345"/>
        <v>14152.596117105491</v>
      </c>
      <c r="U349" s="31">
        <f>[5]Forecast!C326</f>
        <v>12084</v>
      </c>
      <c r="V349" s="31">
        <f>[5]Forecast!D326</f>
        <v>1728.5961171054921</v>
      </c>
      <c r="W349" s="31">
        <f>[5]Forecast!E326</f>
        <v>6</v>
      </c>
      <c r="X349" s="31">
        <f>[5]Forecast!F326</f>
        <v>15</v>
      </c>
      <c r="Y349" s="31">
        <f>[5]Forecast!G326</f>
        <v>319</v>
      </c>
      <c r="AA349" s="32">
        <f t="shared" si="346"/>
        <v>2024</v>
      </c>
      <c r="AB349" s="33">
        <f t="shared" si="347"/>
        <v>11</v>
      </c>
      <c r="AC349" s="31">
        <f t="shared" si="363"/>
        <v>1923550.8107460043</v>
      </c>
      <c r="AD349" s="52">
        <f t="shared" si="348"/>
        <v>1705926.4068631099</v>
      </c>
      <c r="AE349" s="52">
        <f t="shared" si="349"/>
        <v>188781.40388289452</v>
      </c>
      <c r="AF349" s="52">
        <f t="shared" si="350"/>
        <v>2150</v>
      </c>
      <c r="AG349" s="52">
        <f t="shared" si="351"/>
        <v>1497</v>
      </c>
      <c r="AH349" s="52">
        <f t="shared" si="352"/>
        <v>25196</v>
      </c>
      <c r="AJ349" s="32">
        <f t="shared" si="368"/>
        <v>2024</v>
      </c>
      <c r="AK349" s="32">
        <f t="shared" si="369"/>
        <v>11</v>
      </c>
      <c r="AL349" s="137">
        <f t="shared" si="370"/>
        <v>19842.377836719854</v>
      </c>
      <c r="AM349" s="137">
        <f t="shared" si="371"/>
        <v>17952.377836719854</v>
      </c>
      <c r="AN349" s="137">
        <f t="shared" si="372"/>
        <v>1849</v>
      </c>
      <c r="AO349" s="137">
        <f t="shared" si="373"/>
        <v>-14</v>
      </c>
      <c r="AP349" s="137">
        <f t="shared" si="374"/>
        <v>-2</v>
      </c>
      <c r="AQ349" s="137">
        <f t="shared" si="375"/>
        <v>57</v>
      </c>
      <c r="AR349" s="137">
        <f t="shared" si="376"/>
        <v>753.999869142237</v>
      </c>
      <c r="AS349" s="93"/>
      <c r="AT349" s="93"/>
      <c r="AY349" s="65">
        <f t="shared" si="355"/>
        <v>2024</v>
      </c>
      <c r="AZ349" s="65">
        <f t="shared" si="356"/>
        <v>11</v>
      </c>
      <c r="BA349" s="68">
        <f t="shared" si="364"/>
        <v>1936191.4068631099</v>
      </c>
      <c r="BQ349" s="65">
        <f t="shared" si="357"/>
        <v>2024</v>
      </c>
      <c r="BR349" s="65" t="str">
        <f t="shared" si="377"/>
        <v>Nov</v>
      </c>
      <c r="BS349" s="68">
        <f t="shared" si="365"/>
        <v>1718010.4068631099</v>
      </c>
      <c r="CI349" s="65">
        <f t="shared" si="358"/>
        <v>2024</v>
      </c>
      <c r="CJ349" s="65">
        <f t="shared" si="359"/>
        <v>11</v>
      </c>
      <c r="CK349" s="68">
        <f t="shared" si="366"/>
        <v>72156.437088250619</v>
      </c>
      <c r="DA349" s="65">
        <f t="shared" si="360"/>
        <v>2024</v>
      </c>
      <c r="DB349" s="65">
        <f t="shared" si="361"/>
        <v>11</v>
      </c>
      <c r="DC349" s="68">
        <f>[4]ssr!$I326</f>
        <v>0</v>
      </c>
    </row>
    <row r="350" spans="1:107" s="30" customFormat="1">
      <c r="A350" s="65">
        <f t="shared" si="367"/>
        <v>2024</v>
      </c>
      <c r="B350" s="65">
        <f t="shared" si="362"/>
        <v>12</v>
      </c>
      <c r="C350" s="27">
        <f t="shared" si="344"/>
        <v>1939248.9634637199</v>
      </c>
      <c r="D350" s="80">
        <f>[6]Err!$D265</f>
        <v>1719457.9634637199</v>
      </c>
      <c r="E350" s="80">
        <f>ROUND([7]Err!$D265,0)+500</f>
        <v>190657</v>
      </c>
      <c r="F350" s="53">
        <f>ROUND([8]Err!$D253,0)</f>
        <v>2155</v>
      </c>
      <c r="G350" s="53">
        <f>ROUND([9]Err!$D253,0)</f>
        <v>1512</v>
      </c>
      <c r="H350" s="53">
        <f>ROUND([10]Err!$D265,0)</f>
        <v>25467</v>
      </c>
      <c r="I350" s="156">
        <f t="shared" si="378"/>
        <v>72217.234465476242</v>
      </c>
      <c r="J350" s="29"/>
      <c r="K350" s="181">
        <f t="shared" si="379"/>
        <v>1.0999999999999999E-2</v>
      </c>
      <c r="L350" s="181">
        <f t="shared" si="380"/>
        <v>0.01</v>
      </c>
      <c r="M350" s="181">
        <f t="shared" si="381"/>
        <v>-6.0000000000000001E-3</v>
      </c>
      <c r="N350" s="181">
        <f t="shared" si="382"/>
        <v>-1E-3</v>
      </c>
      <c r="O350" s="181">
        <f t="shared" si="383"/>
        <v>2E-3</v>
      </c>
      <c r="P350" s="181">
        <f t="shared" si="384"/>
        <v>0.01</v>
      </c>
      <c r="R350" s="30">
        <f t="shared" si="353"/>
        <v>2024</v>
      </c>
      <c r="S350" s="30">
        <f t="shared" si="354"/>
        <v>12</v>
      </c>
      <c r="T350" s="31">
        <f t="shared" si="345"/>
        <v>14252.223011318816</v>
      </c>
      <c r="U350" s="31">
        <f>[5]Forecast!C327</f>
        <v>12187</v>
      </c>
      <c r="V350" s="31">
        <f>[5]Forecast!D327</f>
        <v>1725.2230113188152</v>
      </c>
      <c r="W350" s="31">
        <f>[5]Forecast!E327</f>
        <v>6</v>
      </c>
      <c r="X350" s="31">
        <f>[5]Forecast!F327</f>
        <v>15</v>
      </c>
      <c r="Y350" s="31">
        <f>[5]Forecast!G327</f>
        <v>319</v>
      </c>
      <c r="AA350" s="32">
        <f t="shared" si="346"/>
        <v>2024</v>
      </c>
      <c r="AB350" s="33">
        <f t="shared" si="347"/>
        <v>12</v>
      </c>
      <c r="AC350" s="31">
        <f t="shared" si="363"/>
        <v>1924996.7404524011</v>
      </c>
      <c r="AD350" s="52">
        <f t="shared" si="348"/>
        <v>1707270.9634637199</v>
      </c>
      <c r="AE350" s="52">
        <f t="shared" si="349"/>
        <v>188931.77698868117</v>
      </c>
      <c r="AF350" s="52">
        <f t="shared" si="350"/>
        <v>2149</v>
      </c>
      <c r="AG350" s="52">
        <f t="shared" si="351"/>
        <v>1497</v>
      </c>
      <c r="AH350" s="52">
        <f t="shared" si="352"/>
        <v>25148</v>
      </c>
      <c r="AJ350" s="32">
        <f t="shared" si="368"/>
        <v>2024</v>
      </c>
      <c r="AK350" s="32">
        <f t="shared" si="369"/>
        <v>12</v>
      </c>
      <c r="AL350" s="137">
        <f t="shared" si="370"/>
        <v>19759.665508039994</v>
      </c>
      <c r="AM350" s="137">
        <f t="shared" si="371"/>
        <v>17879.665508039994</v>
      </c>
      <c r="AN350" s="137">
        <f t="shared" si="372"/>
        <v>1839</v>
      </c>
      <c r="AO350" s="137">
        <f t="shared" si="373"/>
        <v>-14</v>
      </c>
      <c r="AP350" s="137">
        <f t="shared" si="374"/>
        <v>-1</v>
      </c>
      <c r="AQ350" s="137">
        <f t="shared" si="375"/>
        <v>56</v>
      </c>
      <c r="AR350" s="137">
        <f t="shared" si="376"/>
        <v>750.94595133767871</v>
      </c>
      <c r="AS350" s="93"/>
      <c r="AT350" s="93"/>
      <c r="AY350" s="65">
        <f t="shared" si="355"/>
        <v>2024</v>
      </c>
      <c r="AZ350" s="65">
        <f t="shared" si="356"/>
        <v>12</v>
      </c>
      <c r="BA350" s="68">
        <f t="shared" si="364"/>
        <v>1937736.9634637199</v>
      </c>
      <c r="BQ350" s="65">
        <f t="shared" si="357"/>
        <v>2024</v>
      </c>
      <c r="BR350" s="65" t="str">
        <f t="shared" si="377"/>
        <v>Dec</v>
      </c>
      <c r="BS350" s="68">
        <f t="shared" si="365"/>
        <v>1719457.9634637199</v>
      </c>
      <c r="CI350" s="65">
        <f t="shared" si="358"/>
        <v>2024</v>
      </c>
      <c r="CJ350" s="65">
        <f t="shared" si="359"/>
        <v>12</v>
      </c>
      <c r="CK350" s="68">
        <f t="shared" si="366"/>
        <v>72217.234465476242</v>
      </c>
      <c r="DA350" s="65">
        <f t="shared" si="360"/>
        <v>2024</v>
      </c>
      <c r="DB350" s="65">
        <f t="shared" si="361"/>
        <v>12</v>
      </c>
      <c r="DC350" s="68">
        <f>[4]ssr!$I327</f>
        <v>0</v>
      </c>
    </row>
    <row r="351" spans="1:107" s="30" customFormat="1">
      <c r="A351" s="65">
        <f t="shared" si="367"/>
        <v>2025</v>
      </c>
      <c r="B351" s="65">
        <f t="shared" si="362"/>
        <v>1</v>
      </c>
      <c r="C351" s="27">
        <f t="shared" si="344"/>
        <v>1940885.5200643199</v>
      </c>
      <c r="D351" s="80">
        <f>[6]Err!$D266</f>
        <v>1720905.5200643199</v>
      </c>
      <c r="E351" s="80">
        <f>ROUND([7]Err!$D266,0)+500</f>
        <v>190805</v>
      </c>
      <c r="F351" s="53">
        <f>ROUND([8]Err!$D254,0)</f>
        <v>2153</v>
      </c>
      <c r="G351" s="53">
        <f>ROUND([9]Err!$D254,0)</f>
        <v>1512</v>
      </c>
      <c r="H351" s="53">
        <f>ROUND([10]Err!$D266,0)</f>
        <v>25510</v>
      </c>
      <c r="I351" s="155">
        <f t="shared" si="378"/>
        <v>72278.031842701443</v>
      </c>
      <c r="J351" s="29"/>
      <c r="K351" s="181">
        <f t="shared" si="379"/>
        <v>0.01</v>
      </c>
      <c r="L351" s="181">
        <f t="shared" si="380"/>
        <v>0.01</v>
      </c>
      <c r="M351" s="181">
        <f t="shared" si="381"/>
        <v>-7.0000000000000001E-3</v>
      </c>
      <c r="N351" s="181">
        <f t="shared" si="382"/>
        <v>-1E-3</v>
      </c>
      <c r="O351" s="181">
        <f t="shared" si="383"/>
        <v>2E-3</v>
      </c>
      <c r="P351" s="181">
        <f t="shared" si="384"/>
        <v>0.01</v>
      </c>
      <c r="R351" s="30">
        <f t="shared" si="353"/>
        <v>2025</v>
      </c>
      <c r="S351" s="30">
        <f t="shared" si="354"/>
        <v>1</v>
      </c>
      <c r="T351" s="31">
        <f t="shared" si="345"/>
        <v>14316.154271880026</v>
      </c>
      <c r="U351" s="31">
        <f>[5]Forecast!C328</f>
        <v>12237</v>
      </c>
      <c r="V351" s="31">
        <f>[5]Forecast!D328</f>
        <v>1739.154271880027</v>
      </c>
      <c r="W351" s="31">
        <f>[5]Forecast!E328</f>
        <v>6</v>
      </c>
      <c r="X351" s="31">
        <f>[5]Forecast!F328</f>
        <v>15</v>
      </c>
      <c r="Y351" s="31">
        <f>[5]Forecast!G328</f>
        <v>319</v>
      </c>
      <c r="AA351" s="32">
        <f t="shared" si="346"/>
        <v>2025</v>
      </c>
      <c r="AB351" s="33">
        <f t="shared" si="347"/>
        <v>1</v>
      </c>
      <c r="AC351" s="31">
        <f t="shared" si="363"/>
        <v>1926569.36579244</v>
      </c>
      <c r="AD351" s="52">
        <f t="shared" si="348"/>
        <v>1708668.5200643199</v>
      </c>
      <c r="AE351" s="52">
        <f t="shared" si="349"/>
        <v>189065.84572811998</v>
      </c>
      <c r="AF351" s="52">
        <f t="shared" si="350"/>
        <v>2147</v>
      </c>
      <c r="AG351" s="52">
        <f t="shared" si="351"/>
        <v>1497</v>
      </c>
      <c r="AH351" s="52">
        <f t="shared" si="352"/>
        <v>25191</v>
      </c>
      <c r="AJ351" s="32">
        <f t="shared" si="368"/>
        <v>2025</v>
      </c>
      <c r="AK351" s="32">
        <f t="shared" si="369"/>
        <v>1</v>
      </c>
      <c r="AL351" s="137">
        <f t="shared" si="370"/>
        <v>19676.953179359902</v>
      </c>
      <c r="AM351" s="137">
        <f t="shared" si="371"/>
        <v>17806.953179359902</v>
      </c>
      <c r="AN351" s="137">
        <f t="shared" si="372"/>
        <v>1831</v>
      </c>
      <c r="AO351" s="137">
        <f t="shared" si="373"/>
        <v>-15</v>
      </c>
      <c r="AP351" s="137">
        <f t="shared" si="374"/>
        <v>-1</v>
      </c>
      <c r="AQ351" s="137">
        <f t="shared" si="375"/>
        <v>55</v>
      </c>
      <c r="AR351" s="137">
        <f t="shared" si="376"/>
        <v>747.89203353312041</v>
      </c>
      <c r="AS351" s="93"/>
      <c r="AT351" s="93"/>
      <c r="AY351" s="65">
        <f t="shared" si="355"/>
        <v>2025</v>
      </c>
      <c r="AZ351" s="65">
        <f t="shared" si="356"/>
        <v>1</v>
      </c>
      <c r="BA351" s="68">
        <f t="shared" si="364"/>
        <v>1939373.5200643199</v>
      </c>
      <c r="BQ351" s="65">
        <f t="shared" si="357"/>
        <v>2025</v>
      </c>
      <c r="BR351" s="65" t="str">
        <f t="shared" si="377"/>
        <v>Jan</v>
      </c>
      <c r="BS351" s="68">
        <f t="shared" si="365"/>
        <v>1720905.5200643199</v>
      </c>
      <c r="CI351" s="65">
        <f t="shared" si="358"/>
        <v>2025</v>
      </c>
      <c r="CJ351" s="65">
        <f t="shared" si="359"/>
        <v>1</v>
      </c>
      <c r="CK351" s="68">
        <f t="shared" si="366"/>
        <v>72278.031842701443</v>
      </c>
      <c r="DA351" s="65">
        <f t="shared" si="360"/>
        <v>2025</v>
      </c>
      <c r="DB351" s="65">
        <f t="shared" si="361"/>
        <v>1</v>
      </c>
      <c r="DC351" s="68">
        <f>[4]ssr!$I328</f>
        <v>0</v>
      </c>
    </row>
    <row r="352" spans="1:107" s="30" customFormat="1">
      <c r="A352" s="65">
        <f t="shared" si="367"/>
        <v>2025</v>
      </c>
      <c r="B352" s="65">
        <f t="shared" si="362"/>
        <v>2</v>
      </c>
      <c r="C352" s="27">
        <f t="shared" si="344"/>
        <v>1942485.07666493</v>
      </c>
      <c r="D352" s="80">
        <f>[6]Err!$D267</f>
        <v>1722353.07666493</v>
      </c>
      <c r="E352" s="80">
        <f>ROUND([7]Err!$D267,0)+500</f>
        <v>190952</v>
      </c>
      <c r="F352" s="53">
        <f>ROUND([8]Err!$D255,0)</f>
        <v>2152</v>
      </c>
      <c r="G352" s="53">
        <f>ROUND([9]Err!$D255,0)</f>
        <v>1512</v>
      </c>
      <c r="H352" s="53">
        <f>ROUND([10]Err!$D267,0)</f>
        <v>25516</v>
      </c>
      <c r="I352" s="155">
        <f t="shared" si="378"/>
        <v>72338.829219927065</v>
      </c>
      <c r="J352" s="29"/>
      <c r="K352" s="181">
        <f t="shared" si="379"/>
        <v>0.01</v>
      </c>
      <c r="L352" s="181">
        <f t="shared" si="380"/>
        <v>0.01</v>
      </c>
      <c r="M352" s="181">
        <f t="shared" si="381"/>
        <v>-7.0000000000000001E-3</v>
      </c>
      <c r="N352" s="181">
        <f t="shared" si="382"/>
        <v>-1E-3</v>
      </c>
      <c r="O352" s="181">
        <f t="shared" si="383"/>
        <v>2E-3</v>
      </c>
      <c r="P352" s="181">
        <f t="shared" si="384"/>
        <v>0.01</v>
      </c>
      <c r="R352" s="30">
        <f t="shared" si="353"/>
        <v>2025</v>
      </c>
      <c r="S352" s="30">
        <f t="shared" si="354"/>
        <v>2</v>
      </c>
      <c r="T352" s="31">
        <f t="shared" si="345"/>
        <v>14342.150931559756</v>
      </c>
      <c r="U352" s="31">
        <f>[5]Forecast!C329</f>
        <v>12265</v>
      </c>
      <c r="V352" s="31">
        <f>[5]Forecast!D329</f>
        <v>1737.1509315597564</v>
      </c>
      <c r="W352" s="31">
        <f>[5]Forecast!E329</f>
        <v>6</v>
      </c>
      <c r="X352" s="31">
        <f>[5]Forecast!F329</f>
        <v>15</v>
      </c>
      <c r="Y352" s="31">
        <f>[5]Forecast!G329</f>
        <v>319</v>
      </c>
      <c r="AA352" s="32">
        <f t="shared" si="346"/>
        <v>2025</v>
      </c>
      <c r="AB352" s="33">
        <f t="shared" si="347"/>
        <v>2</v>
      </c>
      <c r="AC352" s="31">
        <f t="shared" si="363"/>
        <v>1928142.9257333702</v>
      </c>
      <c r="AD352" s="52">
        <f t="shared" si="348"/>
        <v>1710088.07666493</v>
      </c>
      <c r="AE352" s="52">
        <f t="shared" si="349"/>
        <v>189214.84906844023</v>
      </c>
      <c r="AF352" s="52">
        <f t="shared" si="350"/>
        <v>2146</v>
      </c>
      <c r="AG352" s="52">
        <f t="shared" si="351"/>
        <v>1497</v>
      </c>
      <c r="AH352" s="52">
        <f t="shared" si="352"/>
        <v>25197</v>
      </c>
      <c r="AJ352" s="32">
        <f t="shared" si="368"/>
        <v>2025</v>
      </c>
      <c r="AK352" s="32">
        <f t="shared" si="369"/>
        <v>2</v>
      </c>
      <c r="AL352" s="137">
        <f t="shared" si="370"/>
        <v>19594.240850680042</v>
      </c>
      <c r="AM352" s="137">
        <f t="shared" si="371"/>
        <v>17734.240850680042</v>
      </c>
      <c r="AN352" s="137">
        <f t="shared" si="372"/>
        <v>1822</v>
      </c>
      <c r="AO352" s="137">
        <f t="shared" si="373"/>
        <v>-15</v>
      </c>
      <c r="AP352" s="137">
        <f t="shared" si="374"/>
        <v>-1</v>
      </c>
      <c r="AQ352" s="137">
        <f t="shared" si="375"/>
        <v>54</v>
      </c>
      <c r="AR352" s="137">
        <f t="shared" si="376"/>
        <v>744.83811572856212</v>
      </c>
      <c r="AS352" s="93"/>
      <c r="AT352" s="93"/>
      <c r="AY352" s="65">
        <f t="shared" si="355"/>
        <v>2025</v>
      </c>
      <c r="AZ352" s="65">
        <f t="shared" si="356"/>
        <v>2</v>
      </c>
      <c r="BA352" s="68">
        <f t="shared" si="364"/>
        <v>1940973.07666493</v>
      </c>
      <c r="BQ352" s="65">
        <f t="shared" si="357"/>
        <v>2025</v>
      </c>
      <c r="BR352" s="65" t="str">
        <f t="shared" si="377"/>
        <v>Feb</v>
      </c>
      <c r="BS352" s="68">
        <f t="shared" si="365"/>
        <v>1722353.07666493</v>
      </c>
      <c r="CI352" s="65">
        <f t="shared" si="358"/>
        <v>2025</v>
      </c>
      <c r="CJ352" s="65">
        <f t="shared" si="359"/>
        <v>2</v>
      </c>
      <c r="CK352" s="68">
        <f t="shared" si="366"/>
        <v>72338.829219927065</v>
      </c>
      <c r="DA352" s="65">
        <f t="shared" si="360"/>
        <v>2025</v>
      </c>
      <c r="DB352" s="65">
        <f t="shared" si="361"/>
        <v>2</v>
      </c>
      <c r="DC352" s="68">
        <f>[4]ssr!$I329</f>
        <v>0</v>
      </c>
    </row>
    <row r="353" spans="1:107" s="30" customFormat="1">
      <c r="A353" s="65">
        <f t="shared" si="367"/>
        <v>2025</v>
      </c>
      <c r="B353" s="65">
        <f t="shared" si="362"/>
        <v>3</v>
      </c>
      <c r="C353" s="27">
        <f t="shared" si="344"/>
        <v>1944071.63326554</v>
      </c>
      <c r="D353" s="80">
        <f>[6]Err!$D268</f>
        <v>1723800.63326554</v>
      </c>
      <c r="E353" s="80">
        <f>ROUND([7]Err!$D268,0)+500</f>
        <v>191100</v>
      </c>
      <c r="F353" s="53">
        <f>ROUND([8]Err!$D256,0)</f>
        <v>2151</v>
      </c>
      <c r="G353" s="53">
        <f>ROUND([9]Err!$D256,0)</f>
        <v>1512</v>
      </c>
      <c r="H353" s="53">
        <f>ROUND([10]Err!$D268,0)</f>
        <v>25508</v>
      </c>
      <c r="I353" s="155">
        <f t="shared" si="378"/>
        <v>72399.626597152688</v>
      </c>
      <c r="J353" s="29"/>
      <c r="K353" s="181">
        <f t="shared" si="379"/>
        <v>0.01</v>
      </c>
      <c r="L353" s="181">
        <f t="shared" si="380"/>
        <v>0.01</v>
      </c>
      <c r="M353" s="181">
        <f t="shared" si="381"/>
        <v>-6.0000000000000001E-3</v>
      </c>
      <c r="N353" s="181">
        <f t="shared" si="382"/>
        <v>-1E-3</v>
      </c>
      <c r="O353" s="181">
        <f t="shared" si="383"/>
        <v>2E-3</v>
      </c>
      <c r="P353" s="181">
        <f t="shared" si="384"/>
        <v>0.01</v>
      </c>
      <c r="R353" s="30">
        <f t="shared" si="353"/>
        <v>2025</v>
      </c>
      <c r="S353" s="30">
        <f t="shared" si="354"/>
        <v>3</v>
      </c>
      <c r="T353" s="31">
        <f t="shared" si="345"/>
        <v>14381.207523201563</v>
      </c>
      <c r="U353" s="31">
        <f>[5]Forecast!C330</f>
        <v>12301</v>
      </c>
      <c r="V353" s="31">
        <f>[5]Forecast!D330</f>
        <v>1740.2075232015629</v>
      </c>
      <c r="W353" s="31">
        <f>[5]Forecast!E330</f>
        <v>6</v>
      </c>
      <c r="X353" s="31">
        <f>[5]Forecast!F330</f>
        <v>15</v>
      </c>
      <c r="Y353" s="31">
        <f>[5]Forecast!G330</f>
        <v>319</v>
      </c>
      <c r="AA353" s="32">
        <f t="shared" si="346"/>
        <v>2025</v>
      </c>
      <c r="AB353" s="33">
        <f t="shared" si="347"/>
        <v>3</v>
      </c>
      <c r="AC353" s="31">
        <f t="shared" si="363"/>
        <v>1929690.4257423384</v>
      </c>
      <c r="AD353" s="52">
        <f t="shared" si="348"/>
        <v>1711499.63326554</v>
      </c>
      <c r="AE353" s="52">
        <f t="shared" si="349"/>
        <v>189359.79247679844</v>
      </c>
      <c r="AF353" s="52">
        <f t="shared" si="350"/>
        <v>2145</v>
      </c>
      <c r="AG353" s="52">
        <f t="shared" si="351"/>
        <v>1497</v>
      </c>
      <c r="AH353" s="52">
        <f t="shared" si="352"/>
        <v>25189</v>
      </c>
      <c r="AJ353" s="32">
        <f t="shared" si="368"/>
        <v>2025</v>
      </c>
      <c r="AK353" s="32">
        <f t="shared" si="369"/>
        <v>3</v>
      </c>
      <c r="AL353" s="137">
        <f t="shared" si="370"/>
        <v>19513.528522009961</v>
      </c>
      <c r="AM353" s="137">
        <f t="shared" si="371"/>
        <v>17661.528522009961</v>
      </c>
      <c r="AN353" s="137">
        <f t="shared" si="372"/>
        <v>1813</v>
      </c>
      <c r="AO353" s="137">
        <f t="shared" si="373"/>
        <v>-14</v>
      </c>
      <c r="AP353" s="137">
        <f t="shared" si="374"/>
        <v>-1</v>
      </c>
      <c r="AQ353" s="137">
        <f t="shared" si="375"/>
        <v>54</v>
      </c>
      <c r="AR353" s="137">
        <f t="shared" si="376"/>
        <v>741.78419792442583</v>
      </c>
      <c r="AS353" s="93"/>
      <c r="AT353" s="93"/>
      <c r="AY353" s="65">
        <f t="shared" si="355"/>
        <v>2025</v>
      </c>
      <c r="AZ353" s="65">
        <f t="shared" si="356"/>
        <v>3</v>
      </c>
      <c r="BA353" s="68">
        <f t="shared" si="364"/>
        <v>1942559.63326554</v>
      </c>
      <c r="BQ353" s="65">
        <f t="shared" si="357"/>
        <v>2025</v>
      </c>
      <c r="BR353" s="65" t="str">
        <f t="shared" si="377"/>
        <v>Mar</v>
      </c>
      <c r="BS353" s="68">
        <f t="shared" si="365"/>
        <v>1723800.63326554</v>
      </c>
      <c r="CI353" s="65">
        <f t="shared" si="358"/>
        <v>2025</v>
      </c>
      <c r="CJ353" s="65">
        <f t="shared" si="359"/>
        <v>3</v>
      </c>
      <c r="CK353" s="68">
        <f t="shared" si="366"/>
        <v>72399.626597152688</v>
      </c>
      <c r="DA353" s="65">
        <f t="shared" si="360"/>
        <v>2025</v>
      </c>
      <c r="DB353" s="65">
        <f t="shared" si="361"/>
        <v>3</v>
      </c>
      <c r="DC353" s="68">
        <f>[4]ssr!$I330</f>
        <v>0</v>
      </c>
    </row>
    <row r="354" spans="1:107" s="30" customFormat="1">
      <c r="A354" s="65">
        <f t="shared" si="367"/>
        <v>2025</v>
      </c>
      <c r="B354" s="65">
        <f t="shared" si="362"/>
        <v>4</v>
      </c>
      <c r="C354" s="27">
        <f t="shared" si="344"/>
        <v>1945626.18986615</v>
      </c>
      <c r="D354" s="80">
        <f>[6]Err!$D269</f>
        <v>1725248.18986615</v>
      </c>
      <c r="E354" s="80">
        <f>ROUND([7]Err!$D269,0)+500</f>
        <v>191247</v>
      </c>
      <c r="F354" s="53">
        <f>ROUND([8]Err!$D257,0)</f>
        <v>2150</v>
      </c>
      <c r="G354" s="53">
        <f>ROUND([9]Err!$D257,0)</f>
        <v>1512</v>
      </c>
      <c r="H354" s="53">
        <f>ROUND([10]Err!$D269,0)</f>
        <v>25469</v>
      </c>
      <c r="I354" s="155">
        <f t="shared" si="378"/>
        <v>72460.423974378311</v>
      </c>
      <c r="J354" s="29"/>
      <c r="K354" s="181">
        <f t="shared" si="379"/>
        <v>0.01</v>
      </c>
      <c r="L354" s="181">
        <f t="shared" si="380"/>
        <v>0.01</v>
      </c>
      <c r="M354" s="181">
        <f t="shared" si="381"/>
        <v>-6.0000000000000001E-3</v>
      </c>
      <c r="N354" s="181">
        <f t="shared" si="382"/>
        <v>-1E-3</v>
      </c>
      <c r="O354" s="181">
        <f t="shared" si="383"/>
        <v>2E-3</v>
      </c>
      <c r="P354" s="181">
        <f t="shared" si="384"/>
        <v>0.01</v>
      </c>
      <c r="R354" s="30">
        <f t="shared" si="353"/>
        <v>2025</v>
      </c>
      <c r="S354" s="30">
        <f t="shared" si="354"/>
        <v>4</v>
      </c>
      <c r="T354" s="31">
        <f t="shared" si="345"/>
        <v>14292.657133416065</v>
      </c>
      <c r="U354" s="31">
        <f>[5]Forecast!C331</f>
        <v>12212</v>
      </c>
      <c r="V354" s="31">
        <f>[5]Forecast!D331</f>
        <v>1740.6571334160658</v>
      </c>
      <c r="W354" s="31">
        <f>[5]Forecast!E331</f>
        <v>6</v>
      </c>
      <c r="X354" s="31">
        <f>[5]Forecast!F331</f>
        <v>15</v>
      </c>
      <c r="Y354" s="31">
        <f>[5]Forecast!G331</f>
        <v>319</v>
      </c>
      <c r="AA354" s="32">
        <f t="shared" si="346"/>
        <v>2025</v>
      </c>
      <c r="AB354" s="33">
        <f t="shared" si="347"/>
        <v>4</v>
      </c>
      <c r="AC354" s="31">
        <f t="shared" si="363"/>
        <v>1931333.532732734</v>
      </c>
      <c r="AD354" s="52">
        <f t="shared" si="348"/>
        <v>1713036.18986615</v>
      </c>
      <c r="AE354" s="52">
        <f t="shared" si="349"/>
        <v>189506.34286658393</v>
      </c>
      <c r="AF354" s="52">
        <f t="shared" si="350"/>
        <v>2144</v>
      </c>
      <c r="AG354" s="52">
        <f t="shared" si="351"/>
        <v>1497</v>
      </c>
      <c r="AH354" s="52">
        <f t="shared" si="352"/>
        <v>25150</v>
      </c>
      <c r="AJ354" s="32">
        <f t="shared" si="368"/>
        <v>2025</v>
      </c>
      <c r="AK354" s="32">
        <f t="shared" si="369"/>
        <v>4</v>
      </c>
      <c r="AL354" s="137">
        <f t="shared" si="370"/>
        <v>19430.816193330102</v>
      </c>
      <c r="AM354" s="137">
        <f t="shared" si="371"/>
        <v>17588.816193330102</v>
      </c>
      <c r="AN354" s="137">
        <f t="shared" si="372"/>
        <v>1804</v>
      </c>
      <c r="AO354" s="137">
        <f t="shared" si="373"/>
        <v>-14</v>
      </c>
      <c r="AP354" s="137">
        <f t="shared" si="374"/>
        <v>-1</v>
      </c>
      <c r="AQ354" s="137">
        <f t="shared" si="375"/>
        <v>53</v>
      </c>
      <c r="AR354" s="137">
        <f t="shared" si="376"/>
        <v>738.73028011986753</v>
      </c>
      <c r="AS354" s="93"/>
      <c r="AT354" s="93"/>
      <c r="AY354" s="65">
        <f t="shared" si="355"/>
        <v>2025</v>
      </c>
      <c r="AZ354" s="65">
        <f t="shared" si="356"/>
        <v>4</v>
      </c>
      <c r="BA354" s="68">
        <f t="shared" si="364"/>
        <v>1944114.18986615</v>
      </c>
      <c r="BQ354" s="65">
        <f t="shared" si="357"/>
        <v>2025</v>
      </c>
      <c r="BR354" s="65" t="str">
        <f t="shared" si="377"/>
        <v>Apr</v>
      </c>
      <c r="BS354" s="68">
        <f t="shared" si="365"/>
        <v>1725248.18986615</v>
      </c>
      <c r="CI354" s="65">
        <f t="shared" si="358"/>
        <v>2025</v>
      </c>
      <c r="CJ354" s="65">
        <f t="shared" si="359"/>
        <v>4</v>
      </c>
      <c r="CK354" s="68">
        <f t="shared" si="366"/>
        <v>72460.423974378311</v>
      </c>
      <c r="DA354" s="65">
        <f t="shared" si="360"/>
        <v>2025</v>
      </c>
      <c r="DB354" s="65">
        <f t="shared" si="361"/>
        <v>4</v>
      </c>
      <c r="DC354" s="68">
        <f>[4]ssr!$I331</f>
        <v>0</v>
      </c>
    </row>
    <row r="355" spans="1:107" s="30" customFormat="1">
      <c r="A355" s="65">
        <f t="shared" si="367"/>
        <v>2025</v>
      </c>
      <c r="B355" s="65">
        <f t="shared" si="362"/>
        <v>5</v>
      </c>
      <c r="C355" s="27">
        <f t="shared" si="344"/>
        <v>1947256.7464667601</v>
      </c>
      <c r="D355" s="80">
        <f>[6]Err!$D270</f>
        <v>1726695.7464667601</v>
      </c>
      <c r="E355" s="80">
        <f>ROUND([7]Err!$D270,0)+500</f>
        <v>191394</v>
      </c>
      <c r="F355" s="53">
        <f>ROUND([8]Err!$D258,0)</f>
        <v>2149</v>
      </c>
      <c r="G355" s="53">
        <f>ROUND([9]Err!$D258,0)</f>
        <v>1512</v>
      </c>
      <c r="H355" s="53">
        <f>ROUND([10]Err!$D270,0)</f>
        <v>25506</v>
      </c>
      <c r="I355" s="155">
        <f t="shared" si="378"/>
        <v>72521.221351603934</v>
      </c>
      <c r="J355" s="29"/>
      <c r="K355" s="181">
        <f t="shared" si="379"/>
        <v>0.01</v>
      </c>
      <c r="L355" s="181">
        <f t="shared" si="380"/>
        <v>8.9999999999999993E-3</v>
      </c>
      <c r="M355" s="181">
        <f t="shared" si="381"/>
        <v>-6.0000000000000001E-3</v>
      </c>
      <c r="N355" s="181">
        <f t="shared" si="382"/>
        <v>-1E-3</v>
      </c>
      <c r="O355" s="181">
        <f t="shared" si="383"/>
        <v>2E-3</v>
      </c>
      <c r="P355" s="181">
        <f t="shared" si="384"/>
        <v>0.01</v>
      </c>
      <c r="R355" s="30">
        <f t="shared" si="353"/>
        <v>2025</v>
      </c>
      <c r="S355" s="30">
        <f t="shared" si="354"/>
        <v>5</v>
      </c>
      <c r="T355" s="31">
        <f t="shared" si="345"/>
        <v>14235.066969037684</v>
      </c>
      <c r="U355" s="31">
        <f>[5]Forecast!C332</f>
        <v>12155</v>
      </c>
      <c r="V355" s="31">
        <f>[5]Forecast!D332</f>
        <v>1740.0669690376837</v>
      </c>
      <c r="W355" s="31">
        <f>[5]Forecast!E332</f>
        <v>6</v>
      </c>
      <c r="X355" s="31">
        <f>[5]Forecast!F332</f>
        <v>15</v>
      </c>
      <c r="Y355" s="31">
        <f>[5]Forecast!G332</f>
        <v>319</v>
      </c>
      <c r="AA355" s="32">
        <f t="shared" si="346"/>
        <v>2025</v>
      </c>
      <c r="AB355" s="33">
        <f t="shared" si="347"/>
        <v>5</v>
      </c>
      <c r="AC355" s="31">
        <f t="shared" si="363"/>
        <v>1933021.6794977223</v>
      </c>
      <c r="AD355" s="52">
        <f t="shared" si="348"/>
        <v>1714540.7464667601</v>
      </c>
      <c r="AE355" s="52">
        <f t="shared" si="349"/>
        <v>189653.9330309623</v>
      </c>
      <c r="AF355" s="52">
        <f t="shared" si="350"/>
        <v>2143</v>
      </c>
      <c r="AG355" s="52">
        <f t="shared" si="351"/>
        <v>1497</v>
      </c>
      <c r="AH355" s="52">
        <f t="shared" si="352"/>
        <v>25187</v>
      </c>
      <c r="AJ355" s="32">
        <f t="shared" si="368"/>
        <v>2025</v>
      </c>
      <c r="AK355" s="32">
        <f t="shared" si="369"/>
        <v>5</v>
      </c>
      <c r="AL355" s="137">
        <f t="shared" si="370"/>
        <v>19349.103864660021</v>
      </c>
      <c r="AM355" s="137">
        <f t="shared" si="371"/>
        <v>17516.103864660021</v>
      </c>
      <c r="AN355" s="137">
        <f t="shared" si="372"/>
        <v>1795</v>
      </c>
      <c r="AO355" s="137">
        <f t="shared" si="373"/>
        <v>-14</v>
      </c>
      <c r="AP355" s="137">
        <f t="shared" si="374"/>
        <v>-1</v>
      </c>
      <c r="AQ355" s="137">
        <f t="shared" si="375"/>
        <v>53</v>
      </c>
      <c r="AR355" s="137">
        <f t="shared" si="376"/>
        <v>735.67636231573124</v>
      </c>
      <c r="AS355" s="93"/>
      <c r="AT355" s="93"/>
      <c r="AY355" s="65">
        <f t="shared" si="355"/>
        <v>2025</v>
      </c>
      <c r="AZ355" s="65">
        <f t="shared" si="356"/>
        <v>5</v>
      </c>
      <c r="BA355" s="68">
        <f t="shared" si="364"/>
        <v>1945744.7464667601</v>
      </c>
      <c r="BQ355" s="65">
        <f t="shared" si="357"/>
        <v>2025</v>
      </c>
      <c r="BR355" s="65" t="str">
        <f t="shared" si="377"/>
        <v>May</v>
      </c>
      <c r="BS355" s="68">
        <f t="shared" si="365"/>
        <v>1726695.7464667601</v>
      </c>
      <c r="CI355" s="65">
        <f t="shared" si="358"/>
        <v>2025</v>
      </c>
      <c r="CJ355" s="65">
        <f t="shared" si="359"/>
        <v>5</v>
      </c>
      <c r="CK355" s="68">
        <f t="shared" si="366"/>
        <v>72521.221351603934</v>
      </c>
      <c r="DA355" s="65">
        <f t="shared" si="360"/>
        <v>2025</v>
      </c>
      <c r="DB355" s="65">
        <f t="shared" si="361"/>
        <v>5</v>
      </c>
      <c r="DC355" s="68">
        <f>[4]ssr!$I332</f>
        <v>0</v>
      </c>
    </row>
    <row r="356" spans="1:107" s="30" customFormat="1">
      <c r="A356" s="65">
        <f t="shared" si="367"/>
        <v>2025</v>
      </c>
      <c r="B356" s="65">
        <f t="shared" si="362"/>
        <v>6</v>
      </c>
      <c r="C356" s="27">
        <f t="shared" si="344"/>
        <v>1948800.3030673701</v>
      </c>
      <c r="D356" s="80">
        <f>[6]Err!$D271</f>
        <v>1728143.3030673701</v>
      </c>
      <c r="E356" s="80">
        <f>ROUND([7]Err!$D271,0)+500</f>
        <v>191541</v>
      </c>
      <c r="F356" s="53">
        <f>ROUND([8]Err!$D259,0)</f>
        <v>2147</v>
      </c>
      <c r="G356" s="53">
        <f>ROUND([9]Err!$D259,0)</f>
        <v>1512</v>
      </c>
      <c r="H356" s="53">
        <f>ROUND([10]Err!$D271,0)</f>
        <v>25457</v>
      </c>
      <c r="I356" s="155">
        <f t="shared" si="378"/>
        <v>72582.018728829542</v>
      </c>
      <c r="J356" s="29"/>
      <c r="K356" s="181">
        <f t="shared" si="379"/>
        <v>0.01</v>
      </c>
      <c r="L356" s="181">
        <f t="shared" si="380"/>
        <v>8.9999999999999993E-3</v>
      </c>
      <c r="M356" s="181">
        <f t="shared" si="381"/>
        <v>-7.0000000000000001E-3</v>
      </c>
      <c r="N356" s="181">
        <f t="shared" si="382"/>
        <v>-1E-3</v>
      </c>
      <c r="O356" s="181">
        <f t="shared" si="383"/>
        <v>2E-3</v>
      </c>
      <c r="P356" s="181">
        <f t="shared" si="384"/>
        <v>0.01</v>
      </c>
      <c r="R356" s="30">
        <f t="shared" si="353"/>
        <v>2025</v>
      </c>
      <c r="S356" s="30">
        <f t="shared" si="354"/>
        <v>6</v>
      </c>
      <c r="T356" s="31">
        <f t="shared" si="345"/>
        <v>14209.169030852221</v>
      </c>
      <c r="U356" s="31">
        <f>[5]Forecast!C333</f>
        <v>12131</v>
      </c>
      <c r="V356" s="31">
        <f>[5]Forecast!D333</f>
        <v>1738.1690308522204</v>
      </c>
      <c r="W356" s="31">
        <f>[5]Forecast!E333</f>
        <v>6</v>
      </c>
      <c r="X356" s="31">
        <f>[5]Forecast!F333</f>
        <v>15</v>
      </c>
      <c r="Y356" s="31">
        <f>[5]Forecast!G333</f>
        <v>319</v>
      </c>
      <c r="AA356" s="32">
        <f t="shared" si="346"/>
        <v>2025</v>
      </c>
      <c r="AB356" s="33">
        <f t="shared" si="347"/>
        <v>6</v>
      </c>
      <c r="AC356" s="31">
        <f t="shared" si="363"/>
        <v>1934591.1340365179</v>
      </c>
      <c r="AD356" s="52">
        <f t="shared" si="348"/>
        <v>1716012.3030673701</v>
      </c>
      <c r="AE356" s="52">
        <f t="shared" si="349"/>
        <v>189802.83096914779</v>
      </c>
      <c r="AF356" s="52">
        <f t="shared" si="350"/>
        <v>2141</v>
      </c>
      <c r="AG356" s="52">
        <f t="shared" si="351"/>
        <v>1497</v>
      </c>
      <c r="AH356" s="52">
        <f t="shared" si="352"/>
        <v>25138</v>
      </c>
      <c r="AJ356" s="32">
        <f t="shared" si="368"/>
        <v>2025</v>
      </c>
      <c r="AK356" s="32">
        <f t="shared" si="369"/>
        <v>6</v>
      </c>
      <c r="AL356" s="137">
        <f t="shared" si="370"/>
        <v>19265.391535980161</v>
      </c>
      <c r="AM356" s="137">
        <f t="shared" si="371"/>
        <v>17443.391535980161</v>
      </c>
      <c r="AN356" s="137">
        <f t="shared" si="372"/>
        <v>1786</v>
      </c>
      <c r="AO356" s="137">
        <f t="shared" si="373"/>
        <v>-15</v>
      </c>
      <c r="AP356" s="137">
        <f t="shared" si="374"/>
        <v>-1</v>
      </c>
      <c r="AQ356" s="137">
        <f t="shared" si="375"/>
        <v>52</v>
      </c>
      <c r="AR356" s="137">
        <f t="shared" si="376"/>
        <v>732.62244451115839</v>
      </c>
      <c r="AS356" s="93"/>
      <c r="AT356" s="93"/>
      <c r="AY356" s="65">
        <f t="shared" si="355"/>
        <v>2025</v>
      </c>
      <c r="AZ356" s="65">
        <f t="shared" si="356"/>
        <v>6</v>
      </c>
      <c r="BA356" s="68">
        <f t="shared" si="364"/>
        <v>1947288.3030673701</v>
      </c>
      <c r="BQ356" s="65">
        <f t="shared" si="357"/>
        <v>2025</v>
      </c>
      <c r="BR356" s="65" t="str">
        <f t="shared" si="377"/>
        <v>Jun</v>
      </c>
      <c r="BS356" s="68">
        <f t="shared" si="365"/>
        <v>1728143.3030673701</v>
      </c>
      <c r="CI356" s="65">
        <f t="shared" si="358"/>
        <v>2025</v>
      </c>
      <c r="CJ356" s="65">
        <f t="shared" si="359"/>
        <v>6</v>
      </c>
      <c r="CK356" s="68">
        <f t="shared" si="366"/>
        <v>72582.018728829542</v>
      </c>
      <c r="DA356" s="65">
        <f t="shared" si="360"/>
        <v>2025</v>
      </c>
      <c r="DB356" s="65">
        <f t="shared" si="361"/>
        <v>6</v>
      </c>
      <c r="DC356" s="68">
        <f>[4]ssr!$I333</f>
        <v>0</v>
      </c>
    </row>
    <row r="357" spans="1:107" s="30" customFormat="1">
      <c r="A357" s="65">
        <f t="shared" si="367"/>
        <v>2025</v>
      </c>
      <c r="B357" s="65">
        <f t="shared" si="362"/>
        <v>7</v>
      </c>
      <c r="C357" s="27">
        <f t="shared" si="344"/>
        <v>1950368.8596679701</v>
      </c>
      <c r="D357" s="80">
        <f>[6]Err!$D272</f>
        <v>1729590.8596679701</v>
      </c>
      <c r="E357" s="80">
        <f>ROUND([7]Err!$D272,0)+500</f>
        <v>191688</v>
      </c>
      <c r="F357" s="53">
        <f>ROUND([8]Err!$D260,0)</f>
        <v>2146</v>
      </c>
      <c r="G357" s="53">
        <f>ROUND([9]Err!$D260,0)</f>
        <v>1512</v>
      </c>
      <c r="H357" s="53">
        <f>ROUND([10]Err!$D272,0)</f>
        <v>25432</v>
      </c>
      <c r="I357" s="155">
        <f t="shared" si="378"/>
        <v>72642.816106054743</v>
      </c>
      <c r="J357" s="29"/>
      <c r="K357" s="181">
        <f t="shared" si="379"/>
        <v>0.01</v>
      </c>
      <c r="L357" s="181">
        <f t="shared" si="380"/>
        <v>8.9999999999999993E-3</v>
      </c>
      <c r="M357" s="181">
        <f t="shared" si="381"/>
        <v>-6.0000000000000001E-3</v>
      </c>
      <c r="N357" s="181">
        <f t="shared" si="382"/>
        <v>-1E-3</v>
      </c>
      <c r="O357" s="181">
        <f t="shared" si="383"/>
        <v>2E-3</v>
      </c>
      <c r="P357" s="181">
        <f t="shared" si="384"/>
        <v>0.01</v>
      </c>
      <c r="R357" s="30">
        <f t="shared" si="353"/>
        <v>2025</v>
      </c>
      <c r="S357" s="30">
        <f t="shared" si="354"/>
        <v>7</v>
      </c>
      <c r="T357" s="31">
        <f t="shared" si="345"/>
        <v>14172.544869745476</v>
      </c>
      <c r="U357" s="31">
        <f>[5]Forecast!C334</f>
        <v>12096</v>
      </c>
      <c r="V357" s="31">
        <f>[5]Forecast!D334</f>
        <v>1736.544869745476</v>
      </c>
      <c r="W357" s="31">
        <f>[5]Forecast!E334</f>
        <v>6</v>
      </c>
      <c r="X357" s="31">
        <f>[5]Forecast!F334</f>
        <v>15</v>
      </c>
      <c r="Y357" s="31">
        <f>[5]Forecast!G334</f>
        <v>319</v>
      </c>
      <c r="AA357" s="32">
        <f t="shared" si="346"/>
        <v>2025</v>
      </c>
      <c r="AB357" s="33">
        <f t="shared" si="347"/>
        <v>7</v>
      </c>
      <c r="AC357" s="31">
        <f t="shared" si="363"/>
        <v>1936196.3147982247</v>
      </c>
      <c r="AD357" s="52">
        <f t="shared" si="348"/>
        <v>1717494.8596679701</v>
      </c>
      <c r="AE357" s="52">
        <f t="shared" si="349"/>
        <v>189951.45513025453</v>
      </c>
      <c r="AF357" s="52">
        <f t="shared" si="350"/>
        <v>2140</v>
      </c>
      <c r="AG357" s="52">
        <f t="shared" si="351"/>
        <v>1497</v>
      </c>
      <c r="AH357" s="52">
        <f t="shared" si="352"/>
        <v>25113</v>
      </c>
      <c r="AJ357" s="32">
        <f t="shared" si="368"/>
        <v>2025</v>
      </c>
      <c r="AK357" s="32">
        <f t="shared" si="369"/>
        <v>7</v>
      </c>
      <c r="AL357" s="137">
        <f t="shared" si="370"/>
        <v>19183.679207300069</v>
      </c>
      <c r="AM357" s="137">
        <f t="shared" si="371"/>
        <v>17370.679207300069</v>
      </c>
      <c r="AN357" s="137">
        <f t="shared" si="372"/>
        <v>1777</v>
      </c>
      <c r="AO357" s="137">
        <f t="shared" si="373"/>
        <v>-14</v>
      </c>
      <c r="AP357" s="137">
        <f t="shared" si="374"/>
        <v>-1</v>
      </c>
      <c r="AQ357" s="137">
        <f t="shared" si="375"/>
        <v>51</v>
      </c>
      <c r="AR357" s="137">
        <f t="shared" si="376"/>
        <v>729.5685267066001</v>
      </c>
      <c r="AS357" s="93"/>
      <c r="AT357" s="93"/>
      <c r="AY357" s="65">
        <f t="shared" si="355"/>
        <v>2025</v>
      </c>
      <c r="AZ357" s="65">
        <f t="shared" si="356"/>
        <v>7</v>
      </c>
      <c r="BA357" s="68">
        <f t="shared" si="364"/>
        <v>1948856.8596679701</v>
      </c>
      <c r="BQ357" s="65">
        <f t="shared" si="357"/>
        <v>2025</v>
      </c>
      <c r="BR357" s="65" t="str">
        <f t="shared" si="377"/>
        <v>Jul</v>
      </c>
      <c r="BS357" s="68">
        <f t="shared" si="365"/>
        <v>1729590.8596679701</v>
      </c>
      <c r="CI357" s="65">
        <f t="shared" si="358"/>
        <v>2025</v>
      </c>
      <c r="CJ357" s="65">
        <f t="shared" si="359"/>
        <v>7</v>
      </c>
      <c r="CK357" s="68">
        <f t="shared" si="366"/>
        <v>72642.816106054743</v>
      </c>
      <c r="DA357" s="65">
        <f t="shared" si="360"/>
        <v>2025</v>
      </c>
      <c r="DB357" s="65">
        <f t="shared" si="361"/>
        <v>7</v>
      </c>
      <c r="DC357" s="68">
        <f>[4]ssr!$I334</f>
        <v>0</v>
      </c>
    </row>
    <row r="358" spans="1:107" s="30" customFormat="1">
      <c r="A358" s="65">
        <f t="shared" si="367"/>
        <v>2025</v>
      </c>
      <c r="B358" s="65">
        <f t="shared" si="362"/>
        <v>8</v>
      </c>
      <c r="C358" s="27">
        <f t="shared" si="344"/>
        <v>1951946.74049714</v>
      </c>
      <c r="D358" s="80">
        <f>[6]Err!$D273</f>
        <v>1730965.74049714</v>
      </c>
      <c r="E358" s="80">
        <f>ROUND([7]Err!$D273,0)+500</f>
        <v>191833</v>
      </c>
      <c r="F358" s="53">
        <f>ROUND([8]Err!$D261,0)</f>
        <v>2145</v>
      </c>
      <c r="G358" s="53">
        <f>ROUND([9]Err!$D261,0)</f>
        <v>1512</v>
      </c>
      <c r="H358" s="53">
        <f>ROUND([10]Err!$D273,0)</f>
        <v>25491</v>
      </c>
      <c r="I358" s="155">
        <f t="shared" si="378"/>
        <v>72700.561100879888</v>
      </c>
      <c r="J358" s="29"/>
      <c r="K358" s="181">
        <f t="shared" si="379"/>
        <v>0.01</v>
      </c>
      <c r="L358" s="181">
        <f t="shared" si="380"/>
        <v>8.9999999999999993E-3</v>
      </c>
      <c r="M358" s="181">
        <f t="shared" si="381"/>
        <v>-6.0000000000000001E-3</v>
      </c>
      <c r="N358" s="181">
        <f t="shared" si="382"/>
        <v>-1E-3</v>
      </c>
      <c r="O358" s="181">
        <f t="shared" si="383"/>
        <v>2E-3</v>
      </c>
      <c r="P358" s="181">
        <f t="shared" si="384"/>
        <v>0.01</v>
      </c>
      <c r="R358" s="30">
        <f t="shared" si="353"/>
        <v>2025</v>
      </c>
      <c r="S358" s="30">
        <f t="shared" si="354"/>
        <v>8</v>
      </c>
      <c r="T358" s="31">
        <f t="shared" si="345"/>
        <v>14154.574887573708</v>
      </c>
      <c r="U358" s="31">
        <f>[5]Forecast!C335</f>
        <v>12080</v>
      </c>
      <c r="V358" s="31">
        <f>[5]Forecast!D335</f>
        <v>1734.5748875737072</v>
      </c>
      <c r="W358" s="31">
        <f>[5]Forecast!E335</f>
        <v>6</v>
      </c>
      <c r="X358" s="31">
        <f>[5]Forecast!F335</f>
        <v>15</v>
      </c>
      <c r="Y358" s="31">
        <f>[5]Forecast!G335</f>
        <v>319</v>
      </c>
      <c r="AA358" s="32">
        <f t="shared" si="346"/>
        <v>2025</v>
      </c>
      <c r="AB358" s="33">
        <f t="shared" si="347"/>
        <v>8</v>
      </c>
      <c r="AC358" s="31">
        <f t="shared" si="363"/>
        <v>1937792.1656095663</v>
      </c>
      <c r="AD358" s="52">
        <f t="shared" si="348"/>
        <v>1718885.74049714</v>
      </c>
      <c r="AE358" s="52">
        <f t="shared" si="349"/>
        <v>190098.42511242628</v>
      </c>
      <c r="AF358" s="52">
        <f t="shared" si="350"/>
        <v>2139</v>
      </c>
      <c r="AG358" s="52">
        <f t="shared" si="351"/>
        <v>1497</v>
      </c>
      <c r="AH358" s="52">
        <f t="shared" si="352"/>
        <v>25172</v>
      </c>
      <c r="AJ358" s="32">
        <f t="shared" si="368"/>
        <v>2025</v>
      </c>
      <c r="AK358" s="32">
        <f t="shared" si="369"/>
        <v>8</v>
      </c>
      <c r="AL358" s="137">
        <f t="shared" si="370"/>
        <v>19103.003435859922</v>
      </c>
      <c r="AM358" s="137">
        <f t="shared" si="371"/>
        <v>17298.003435859922</v>
      </c>
      <c r="AN358" s="137">
        <f t="shared" si="372"/>
        <v>1769</v>
      </c>
      <c r="AO358" s="137">
        <f t="shared" si="373"/>
        <v>-14</v>
      </c>
      <c r="AP358" s="137">
        <f t="shared" si="374"/>
        <v>-1</v>
      </c>
      <c r="AQ358" s="137">
        <f t="shared" si="375"/>
        <v>51</v>
      </c>
      <c r="AR358" s="137">
        <f t="shared" si="376"/>
        <v>726.51614430612244</v>
      </c>
      <c r="AS358" s="93"/>
      <c r="AT358" s="93"/>
      <c r="AY358" s="65">
        <f>AY346+1</f>
        <v>2025</v>
      </c>
      <c r="AZ358" s="65">
        <f>AZ346</f>
        <v>8</v>
      </c>
      <c r="BA358" s="68">
        <f t="shared" si="364"/>
        <v>1950434.74049714</v>
      </c>
      <c r="BQ358" s="65">
        <f>BQ346+1</f>
        <v>2025</v>
      </c>
      <c r="BR358" s="65" t="str">
        <f t="shared" si="377"/>
        <v>Aug</v>
      </c>
      <c r="BS358" s="68">
        <f t="shared" si="365"/>
        <v>1730965.74049714</v>
      </c>
      <c r="CI358" s="65">
        <f>CI346+1</f>
        <v>2025</v>
      </c>
      <c r="CJ358" s="65">
        <f>CJ346</f>
        <v>8</v>
      </c>
      <c r="CK358" s="68">
        <f t="shared" si="366"/>
        <v>72700.561100879888</v>
      </c>
      <c r="DA358" s="65">
        <f>DA346+1</f>
        <v>2025</v>
      </c>
      <c r="DB358" s="65">
        <f>DB346</f>
        <v>8</v>
      </c>
      <c r="DC358" s="68">
        <f>[4]ssr!$I335</f>
        <v>0</v>
      </c>
    </row>
    <row r="359" spans="1:107" s="30" customFormat="1">
      <c r="A359" s="65">
        <f t="shared" si="367"/>
        <v>2025</v>
      </c>
      <c r="B359" s="65">
        <f t="shared" si="362"/>
        <v>9</v>
      </c>
      <c r="C359" s="27">
        <f t="shared" si="344"/>
        <v>1953471.6213263001</v>
      </c>
      <c r="D359" s="80">
        <f>[6]Err!$D274</f>
        <v>1732340.6213263001</v>
      </c>
      <c r="E359" s="80">
        <f>ROUND([7]Err!$D274,0)+500</f>
        <v>191974</v>
      </c>
      <c r="F359" s="53">
        <f>ROUND([8]Err!$D262,0)</f>
        <v>2144</v>
      </c>
      <c r="G359" s="53">
        <f>ROUND([9]Err!$D262,0)</f>
        <v>1512</v>
      </c>
      <c r="H359" s="53">
        <f>ROUND([10]Err!$D274,0)</f>
        <v>25501</v>
      </c>
      <c r="I359" s="155">
        <f t="shared" si="378"/>
        <v>72758.306095704611</v>
      </c>
      <c r="J359" s="29"/>
      <c r="K359" s="181">
        <f t="shared" si="379"/>
        <v>0.01</v>
      </c>
      <c r="L359" s="181">
        <f t="shared" si="380"/>
        <v>8.9999999999999993E-3</v>
      </c>
      <c r="M359" s="181">
        <f t="shared" si="381"/>
        <v>-6.0000000000000001E-3</v>
      </c>
      <c r="N359" s="181">
        <f t="shared" si="382"/>
        <v>-1E-3</v>
      </c>
      <c r="O359" s="181">
        <f t="shared" si="383"/>
        <v>2E-3</v>
      </c>
      <c r="P359" s="181">
        <f t="shared" si="384"/>
        <v>0.01</v>
      </c>
      <c r="R359" s="30">
        <f t="shared" si="353"/>
        <v>2025</v>
      </c>
      <c r="S359" s="30">
        <f t="shared" si="354"/>
        <v>9</v>
      </c>
      <c r="T359" s="31">
        <f t="shared" si="345"/>
        <v>14136.031017669056</v>
      </c>
      <c r="U359" s="31">
        <f>[5]Forecast!C336</f>
        <v>12062</v>
      </c>
      <c r="V359" s="31">
        <f>[5]Forecast!D336</f>
        <v>1734.0310176690571</v>
      </c>
      <c r="W359" s="31">
        <f>[5]Forecast!E336</f>
        <v>6</v>
      </c>
      <c r="X359" s="31">
        <f>[5]Forecast!F336</f>
        <v>15</v>
      </c>
      <c r="Y359" s="31">
        <f>[5]Forecast!G336</f>
        <v>319</v>
      </c>
      <c r="AA359" s="32">
        <f t="shared" si="346"/>
        <v>2025</v>
      </c>
      <c r="AB359" s="33">
        <f t="shared" si="347"/>
        <v>9</v>
      </c>
      <c r="AC359" s="31">
        <f t="shared" si="363"/>
        <v>1939335.5903086311</v>
      </c>
      <c r="AD359" s="52">
        <f t="shared" si="348"/>
        <v>1720278.6213263001</v>
      </c>
      <c r="AE359" s="52">
        <f t="shared" si="349"/>
        <v>190239.96898233093</v>
      </c>
      <c r="AF359" s="52">
        <f t="shared" si="350"/>
        <v>2138</v>
      </c>
      <c r="AG359" s="52">
        <f t="shared" si="351"/>
        <v>1497</v>
      </c>
      <c r="AH359" s="52">
        <f t="shared" si="352"/>
        <v>25182</v>
      </c>
      <c r="AJ359" s="32">
        <f t="shared" si="368"/>
        <v>2025</v>
      </c>
      <c r="AK359" s="32">
        <f t="shared" si="369"/>
        <v>9</v>
      </c>
      <c r="AL359" s="137">
        <f t="shared" si="370"/>
        <v>19020.327664409997</v>
      </c>
      <c r="AM359" s="137">
        <f t="shared" si="371"/>
        <v>17225.327664409997</v>
      </c>
      <c r="AN359" s="137">
        <f t="shared" si="372"/>
        <v>1759</v>
      </c>
      <c r="AO359" s="137">
        <f t="shared" si="373"/>
        <v>-14</v>
      </c>
      <c r="AP359" s="137">
        <f t="shared" si="374"/>
        <v>-1</v>
      </c>
      <c r="AQ359" s="137">
        <f t="shared" si="375"/>
        <v>51</v>
      </c>
      <c r="AR359" s="137">
        <f t="shared" si="376"/>
        <v>723.46376190522278</v>
      </c>
      <c r="AS359" s="93"/>
      <c r="AT359" s="93"/>
      <c r="AY359" s="65">
        <f t="shared" si="355"/>
        <v>2025</v>
      </c>
      <c r="AZ359" s="65">
        <f t="shared" si="356"/>
        <v>9</v>
      </c>
      <c r="BA359" s="68">
        <f t="shared" si="364"/>
        <v>1951959.6213263001</v>
      </c>
      <c r="BQ359" s="65">
        <f t="shared" si="357"/>
        <v>2025</v>
      </c>
      <c r="BR359" s="65" t="str">
        <f t="shared" si="377"/>
        <v>Sep</v>
      </c>
      <c r="BS359" s="68">
        <f t="shared" si="365"/>
        <v>1732340.6213263001</v>
      </c>
      <c r="CI359" s="65">
        <f t="shared" si="358"/>
        <v>2025</v>
      </c>
      <c r="CJ359" s="65">
        <f t="shared" si="359"/>
        <v>9</v>
      </c>
      <c r="CK359" s="68">
        <f t="shared" si="366"/>
        <v>72758.306095704611</v>
      </c>
      <c r="DA359" s="65">
        <f t="shared" si="360"/>
        <v>2025</v>
      </c>
      <c r="DB359" s="65">
        <f t="shared" si="361"/>
        <v>9</v>
      </c>
      <c r="DC359" s="68">
        <f>[4]ssr!$I336</f>
        <v>0</v>
      </c>
    </row>
    <row r="360" spans="1:107" s="30" customFormat="1">
      <c r="A360" s="65">
        <f t="shared" si="367"/>
        <v>2025</v>
      </c>
      <c r="B360" s="65">
        <f t="shared" si="362"/>
        <v>10</v>
      </c>
      <c r="C360" s="27">
        <f t="shared" si="344"/>
        <v>1955008.50215546</v>
      </c>
      <c r="D360" s="80">
        <f>[6]Err!$D275</f>
        <v>1733715.50215546</v>
      </c>
      <c r="E360" s="80">
        <f>ROUND([7]Err!$D275,0)+500</f>
        <v>192113</v>
      </c>
      <c r="F360" s="53">
        <f>ROUND([8]Err!$D263,0)</f>
        <v>2143</v>
      </c>
      <c r="G360" s="53">
        <f>ROUND([9]Err!$D263,0)</f>
        <v>1511</v>
      </c>
      <c r="H360" s="53">
        <f>ROUND([10]Err!$D275,0)</f>
        <v>25526</v>
      </c>
      <c r="I360" s="155">
        <f t="shared" si="378"/>
        <v>72816.051090529319</v>
      </c>
      <c r="J360" s="29"/>
      <c r="K360" s="181">
        <f t="shared" si="379"/>
        <v>0.01</v>
      </c>
      <c r="L360" s="181">
        <f t="shared" si="380"/>
        <v>8.9999999999999993E-3</v>
      </c>
      <c r="M360" s="181">
        <f t="shared" si="381"/>
        <v>-6.0000000000000001E-3</v>
      </c>
      <c r="N360" s="181">
        <f t="shared" si="382"/>
        <v>-1E-3</v>
      </c>
      <c r="O360" s="181">
        <f t="shared" si="383"/>
        <v>2E-3</v>
      </c>
      <c r="P360" s="181">
        <f t="shared" si="384"/>
        <v>0.01</v>
      </c>
      <c r="R360" s="30">
        <f t="shared" si="353"/>
        <v>2025</v>
      </c>
      <c r="S360" s="30">
        <f t="shared" si="354"/>
        <v>10</v>
      </c>
      <c r="T360" s="31">
        <f t="shared" si="345"/>
        <v>14137.634670055366</v>
      </c>
      <c r="U360" s="31">
        <f>[5]Forecast!C337</f>
        <v>12064</v>
      </c>
      <c r="V360" s="31">
        <f>[5]Forecast!D337</f>
        <v>1733.6346700553665</v>
      </c>
      <c r="W360" s="31">
        <f>[5]Forecast!E337</f>
        <v>6</v>
      </c>
      <c r="X360" s="31">
        <f>[5]Forecast!F337</f>
        <v>15</v>
      </c>
      <c r="Y360" s="31">
        <f>[5]Forecast!G337</f>
        <v>319</v>
      </c>
      <c r="AA360" s="32">
        <f t="shared" si="346"/>
        <v>2025</v>
      </c>
      <c r="AB360" s="33">
        <f t="shared" si="347"/>
        <v>10</v>
      </c>
      <c r="AC360" s="31">
        <f t="shared" si="363"/>
        <v>1940870.8674854045</v>
      </c>
      <c r="AD360" s="52">
        <f t="shared" si="348"/>
        <v>1721651.50215546</v>
      </c>
      <c r="AE360" s="52">
        <f t="shared" si="349"/>
        <v>190379.36532994465</v>
      </c>
      <c r="AF360" s="52">
        <f t="shared" si="350"/>
        <v>2137</v>
      </c>
      <c r="AG360" s="52">
        <f t="shared" si="351"/>
        <v>1496</v>
      </c>
      <c r="AH360" s="52">
        <f t="shared" si="352"/>
        <v>25207</v>
      </c>
      <c r="AJ360" s="32">
        <f t="shared" si="368"/>
        <v>2025</v>
      </c>
      <c r="AK360" s="32">
        <f t="shared" si="369"/>
        <v>10</v>
      </c>
      <c r="AL360" s="137">
        <f t="shared" si="370"/>
        <v>18938.651892959839</v>
      </c>
      <c r="AM360" s="137">
        <f t="shared" si="371"/>
        <v>17152.651892959839</v>
      </c>
      <c r="AN360" s="137">
        <f t="shared" si="372"/>
        <v>1751</v>
      </c>
      <c r="AO360" s="137">
        <f t="shared" si="373"/>
        <v>-14</v>
      </c>
      <c r="AP360" s="137">
        <f t="shared" si="374"/>
        <v>-1</v>
      </c>
      <c r="AQ360" s="137">
        <f t="shared" si="375"/>
        <v>50</v>
      </c>
      <c r="AR360" s="137">
        <f t="shared" si="376"/>
        <v>720.41137950430857</v>
      </c>
      <c r="AS360" s="93"/>
      <c r="AT360" s="93"/>
      <c r="AY360" s="65">
        <f t="shared" si="355"/>
        <v>2025</v>
      </c>
      <c r="AZ360" s="65">
        <f t="shared" si="356"/>
        <v>10</v>
      </c>
      <c r="BA360" s="68">
        <f t="shared" si="364"/>
        <v>1953497.50215546</v>
      </c>
      <c r="BQ360" s="65">
        <f t="shared" si="357"/>
        <v>2025</v>
      </c>
      <c r="BR360" s="65" t="str">
        <f t="shared" si="377"/>
        <v>Oct</v>
      </c>
      <c r="BS360" s="68">
        <f t="shared" si="365"/>
        <v>1733715.50215546</v>
      </c>
      <c r="CI360" s="65">
        <f t="shared" si="358"/>
        <v>2025</v>
      </c>
      <c r="CJ360" s="65">
        <f t="shared" si="359"/>
        <v>10</v>
      </c>
      <c r="CK360" s="68">
        <f t="shared" si="366"/>
        <v>72816.051090529319</v>
      </c>
      <c r="DA360" s="65">
        <f t="shared" si="360"/>
        <v>2025</v>
      </c>
      <c r="DB360" s="65">
        <f t="shared" si="361"/>
        <v>10</v>
      </c>
      <c r="DC360" s="68">
        <f>[4]ssr!$I337</f>
        <v>0</v>
      </c>
    </row>
    <row r="361" spans="1:107" s="30" customFormat="1">
      <c r="A361" s="65">
        <f t="shared" si="367"/>
        <v>2025</v>
      </c>
      <c r="B361" s="65">
        <f t="shared" si="362"/>
        <v>11</v>
      </c>
      <c r="C361" s="27">
        <f t="shared" si="344"/>
        <v>1956558.3829846201</v>
      </c>
      <c r="D361" s="80">
        <f>[6]Err!$D276</f>
        <v>1735090.3829846201</v>
      </c>
      <c r="E361" s="80">
        <f>ROUND([7]Err!$D276,0)+500</f>
        <v>192251</v>
      </c>
      <c r="F361" s="53">
        <f>ROUND([8]Err!$D264,0)</f>
        <v>2142</v>
      </c>
      <c r="G361" s="53">
        <f>ROUND([9]Err!$D264,0)</f>
        <v>1511</v>
      </c>
      <c r="H361" s="53">
        <f>ROUND([10]Err!$D276,0)</f>
        <v>25564</v>
      </c>
      <c r="I361" s="155">
        <f t="shared" si="378"/>
        <v>72873.796085354043</v>
      </c>
      <c r="J361" s="29"/>
      <c r="K361" s="181">
        <f t="shared" si="379"/>
        <v>0.01</v>
      </c>
      <c r="L361" s="181">
        <f t="shared" si="380"/>
        <v>8.9999999999999993E-3</v>
      </c>
      <c r="M361" s="181">
        <f t="shared" si="381"/>
        <v>-6.0000000000000001E-3</v>
      </c>
      <c r="N361" s="181">
        <f t="shared" si="382"/>
        <v>-1E-3</v>
      </c>
      <c r="O361" s="181">
        <f t="shared" si="383"/>
        <v>2E-3</v>
      </c>
      <c r="P361" s="181">
        <f t="shared" si="384"/>
        <v>0.01</v>
      </c>
      <c r="R361" s="30">
        <f t="shared" si="353"/>
        <v>2025</v>
      </c>
      <c r="S361" s="30">
        <f t="shared" si="354"/>
        <v>11</v>
      </c>
      <c r="T361" s="31">
        <f t="shared" si="345"/>
        <v>14159.58988425325</v>
      </c>
      <c r="U361" s="31">
        <f>[5]Forecast!C338</f>
        <v>12089</v>
      </c>
      <c r="V361" s="31">
        <f>[5]Forecast!D338</f>
        <v>1730.5898842532492</v>
      </c>
      <c r="W361" s="31">
        <f>[5]Forecast!E338</f>
        <v>6</v>
      </c>
      <c r="X361" s="31">
        <f>[5]Forecast!F338</f>
        <v>15</v>
      </c>
      <c r="Y361" s="31">
        <f>[5]Forecast!G338</f>
        <v>319</v>
      </c>
      <c r="AA361" s="32">
        <f t="shared" si="346"/>
        <v>2025</v>
      </c>
      <c r="AB361" s="33">
        <f t="shared" si="347"/>
        <v>11</v>
      </c>
      <c r="AC361" s="31">
        <f t="shared" si="363"/>
        <v>1942398.7931003668</v>
      </c>
      <c r="AD361" s="52">
        <f t="shared" si="348"/>
        <v>1723001.3829846201</v>
      </c>
      <c r="AE361" s="52">
        <f t="shared" si="349"/>
        <v>190520.41011574675</v>
      </c>
      <c r="AF361" s="52">
        <f t="shared" si="350"/>
        <v>2136</v>
      </c>
      <c r="AG361" s="52">
        <f t="shared" si="351"/>
        <v>1496</v>
      </c>
      <c r="AH361" s="52">
        <f t="shared" si="352"/>
        <v>25245</v>
      </c>
      <c r="AJ361" s="32">
        <f t="shared" si="368"/>
        <v>2025</v>
      </c>
      <c r="AK361" s="32">
        <f t="shared" si="369"/>
        <v>11</v>
      </c>
      <c r="AL361" s="137">
        <f t="shared" si="370"/>
        <v>18854.976121510146</v>
      </c>
      <c r="AM361" s="137">
        <f t="shared" si="371"/>
        <v>17079.976121510146</v>
      </c>
      <c r="AN361" s="137">
        <f t="shared" si="372"/>
        <v>1741</v>
      </c>
      <c r="AO361" s="137">
        <f t="shared" si="373"/>
        <v>-14</v>
      </c>
      <c r="AP361" s="137">
        <f t="shared" si="374"/>
        <v>-1</v>
      </c>
      <c r="AQ361" s="137">
        <f t="shared" si="375"/>
        <v>49</v>
      </c>
      <c r="AR361" s="137">
        <f t="shared" si="376"/>
        <v>717.35899710342346</v>
      </c>
      <c r="AS361" s="93"/>
      <c r="AT361" s="93"/>
      <c r="AY361" s="65">
        <f t="shared" si="355"/>
        <v>2025</v>
      </c>
      <c r="AZ361" s="65">
        <f t="shared" si="356"/>
        <v>11</v>
      </c>
      <c r="BA361" s="68">
        <f t="shared" si="364"/>
        <v>1955047.3829846201</v>
      </c>
      <c r="BQ361" s="65">
        <f t="shared" si="357"/>
        <v>2025</v>
      </c>
      <c r="BR361" s="65" t="str">
        <f t="shared" si="377"/>
        <v>Nov</v>
      </c>
      <c r="BS361" s="68">
        <f t="shared" si="365"/>
        <v>1735090.3829846201</v>
      </c>
      <c r="CI361" s="65">
        <f t="shared" si="358"/>
        <v>2025</v>
      </c>
      <c r="CJ361" s="65">
        <f t="shared" si="359"/>
        <v>11</v>
      </c>
      <c r="CK361" s="68">
        <f t="shared" si="366"/>
        <v>72873.796085354043</v>
      </c>
      <c r="DA361" s="65">
        <f t="shared" si="360"/>
        <v>2025</v>
      </c>
      <c r="DB361" s="65">
        <f t="shared" si="361"/>
        <v>11</v>
      </c>
      <c r="DC361" s="68">
        <f>[4]ssr!$I338</f>
        <v>0</v>
      </c>
    </row>
    <row r="362" spans="1:107" s="30" customFormat="1">
      <c r="A362" s="65">
        <f t="shared" si="367"/>
        <v>2025</v>
      </c>
      <c r="B362" s="65">
        <f t="shared" si="362"/>
        <v>12</v>
      </c>
      <c r="C362" s="27">
        <f t="shared" si="344"/>
        <v>1958023.2638137799</v>
      </c>
      <c r="D362" s="80">
        <f>[6]Err!$D277</f>
        <v>1736465.2638137799</v>
      </c>
      <c r="E362" s="80">
        <f>ROUND([7]Err!$D277,0)+500</f>
        <v>192390</v>
      </c>
      <c r="F362" s="53">
        <f>ROUND([8]Err!$D265,0)</f>
        <v>2141</v>
      </c>
      <c r="G362" s="53">
        <f>ROUND([9]Err!$D265,0)</f>
        <v>1511</v>
      </c>
      <c r="H362" s="53">
        <f>ROUND([10]Err!$D277,0)</f>
        <v>25516</v>
      </c>
      <c r="I362" s="156">
        <f t="shared" si="378"/>
        <v>72931.541080178766</v>
      </c>
      <c r="J362" s="29"/>
      <c r="K362" s="181">
        <f t="shared" si="379"/>
        <v>0.01</v>
      </c>
      <c r="L362" s="181">
        <f t="shared" si="380"/>
        <v>8.9999999999999993E-3</v>
      </c>
      <c r="M362" s="181">
        <f t="shared" si="381"/>
        <v>-6.0000000000000001E-3</v>
      </c>
      <c r="N362" s="181">
        <f t="shared" si="382"/>
        <v>-1E-3</v>
      </c>
      <c r="O362" s="181">
        <f t="shared" si="383"/>
        <v>2E-3</v>
      </c>
      <c r="P362" s="181">
        <f t="shared" si="384"/>
        <v>0.01</v>
      </c>
      <c r="R362" s="30">
        <f t="shared" si="353"/>
        <v>2025</v>
      </c>
      <c r="S362" s="30">
        <f t="shared" si="354"/>
        <v>12</v>
      </c>
      <c r="T362" s="31">
        <f t="shared" si="345"/>
        <v>14259.212887917798</v>
      </c>
      <c r="U362" s="31">
        <f>[5]Forecast!C339</f>
        <v>12192</v>
      </c>
      <c r="V362" s="31">
        <f>[5]Forecast!D339</f>
        <v>1727.212887917799</v>
      </c>
      <c r="W362" s="31">
        <f>[5]Forecast!E339</f>
        <v>6</v>
      </c>
      <c r="X362" s="31">
        <f>[5]Forecast!F339</f>
        <v>15</v>
      </c>
      <c r="Y362" s="31">
        <f>[5]Forecast!G339</f>
        <v>319</v>
      </c>
      <c r="AA362" s="32">
        <f t="shared" si="346"/>
        <v>2025</v>
      </c>
      <c r="AB362" s="33">
        <f t="shared" si="347"/>
        <v>12</v>
      </c>
      <c r="AC362" s="31">
        <f t="shared" si="363"/>
        <v>1943764.050925862</v>
      </c>
      <c r="AD362" s="52">
        <f t="shared" si="348"/>
        <v>1724273.2638137799</v>
      </c>
      <c r="AE362" s="52">
        <f t="shared" si="349"/>
        <v>190662.78711208221</v>
      </c>
      <c r="AF362" s="52">
        <f t="shared" si="350"/>
        <v>2135</v>
      </c>
      <c r="AG362" s="52">
        <f t="shared" si="351"/>
        <v>1496</v>
      </c>
      <c r="AH362" s="52">
        <f t="shared" si="352"/>
        <v>25197</v>
      </c>
      <c r="AJ362" s="32">
        <f t="shared" si="368"/>
        <v>2025</v>
      </c>
      <c r="AK362" s="32">
        <f t="shared" si="369"/>
        <v>12</v>
      </c>
      <c r="AL362" s="137">
        <f t="shared" si="370"/>
        <v>18774.300350059988</v>
      </c>
      <c r="AM362" s="137">
        <f t="shared" si="371"/>
        <v>17007.300350059988</v>
      </c>
      <c r="AN362" s="137">
        <f t="shared" si="372"/>
        <v>1733</v>
      </c>
      <c r="AO362" s="137">
        <f t="shared" si="373"/>
        <v>-14</v>
      </c>
      <c r="AP362" s="137">
        <f t="shared" si="374"/>
        <v>-1</v>
      </c>
      <c r="AQ362" s="137">
        <f t="shared" si="375"/>
        <v>49</v>
      </c>
      <c r="AR362" s="137">
        <f t="shared" si="376"/>
        <v>714.3066147025238</v>
      </c>
      <c r="AS362" s="93"/>
      <c r="AT362" s="93"/>
      <c r="AY362" s="65">
        <f t="shared" si="355"/>
        <v>2025</v>
      </c>
      <c r="AZ362" s="65">
        <f t="shared" si="356"/>
        <v>12</v>
      </c>
      <c r="BA362" s="68">
        <f t="shared" si="364"/>
        <v>1956512.2638137799</v>
      </c>
      <c r="BQ362" s="65">
        <f t="shared" si="357"/>
        <v>2025</v>
      </c>
      <c r="BR362" s="65" t="str">
        <f t="shared" si="377"/>
        <v>Dec</v>
      </c>
      <c r="BS362" s="68">
        <f t="shared" si="365"/>
        <v>1736465.2638137799</v>
      </c>
      <c r="CI362" s="65">
        <f t="shared" si="358"/>
        <v>2025</v>
      </c>
      <c r="CJ362" s="65">
        <f t="shared" si="359"/>
        <v>12</v>
      </c>
      <c r="CK362" s="68">
        <f t="shared" si="366"/>
        <v>72931.541080178766</v>
      </c>
      <c r="DA362" s="65">
        <f t="shared" si="360"/>
        <v>2025</v>
      </c>
      <c r="DB362" s="65">
        <f t="shared" si="361"/>
        <v>12</v>
      </c>
      <c r="DC362" s="68">
        <f>[4]ssr!$I339</f>
        <v>0</v>
      </c>
    </row>
    <row r="363" spans="1:107" s="30" customFormat="1">
      <c r="A363" s="65">
        <f t="shared" si="367"/>
        <v>2026</v>
      </c>
      <c r="B363" s="65">
        <f>B351</f>
        <v>1</v>
      </c>
      <c r="C363" s="27">
        <f t="shared" si="344"/>
        <v>1959578.14464294</v>
      </c>
      <c r="D363" s="80">
        <f>[6]Err!$D278</f>
        <v>1737840.14464294</v>
      </c>
      <c r="E363" s="80">
        <f>ROUND([7]Err!$D278,0)+500</f>
        <v>192528</v>
      </c>
      <c r="F363" s="53">
        <f>ROUND([8]Err!$D266,0)</f>
        <v>2140</v>
      </c>
      <c r="G363" s="53">
        <f>ROUND([9]Err!$D266,0)</f>
        <v>1511</v>
      </c>
      <c r="H363" s="53">
        <f>ROUND([10]Err!$D278,0)</f>
        <v>25559</v>
      </c>
      <c r="I363" s="155">
        <f t="shared" si="378"/>
        <v>72989.286075003489</v>
      </c>
      <c r="J363" s="29"/>
      <c r="K363" s="181">
        <f t="shared" si="379"/>
        <v>0.01</v>
      </c>
      <c r="L363" s="181">
        <f t="shared" si="380"/>
        <v>8.9999999999999993E-3</v>
      </c>
      <c r="M363" s="181">
        <f t="shared" si="381"/>
        <v>-6.0000000000000001E-3</v>
      </c>
      <c r="N363" s="181">
        <f t="shared" si="382"/>
        <v>-1E-3</v>
      </c>
      <c r="O363" s="181">
        <f t="shared" si="383"/>
        <v>2E-3</v>
      </c>
      <c r="P363" s="181">
        <f t="shared" si="384"/>
        <v>0.01</v>
      </c>
      <c r="R363" s="30">
        <f t="shared" ref="R363:R422" si="385">A363</f>
        <v>2026</v>
      </c>
      <c r="S363" s="30">
        <f t="shared" ref="S363:S422" si="386">B363</f>
        <v>1</v>
      </c>
      <c r="T363" s="31">
        <f t="shared" ref="T363:T426" si="387">SUM(U363:Y363)</f>
        <v>14323.157905833807</v>
      </c>
      <c r="U363" s="31">
        <f>[5]Forecast!C340</f>
        <v>12242</v>
      </c>
      <c r="V363" s="31">
        <f>[5]Forecast!D340</f>
        <v>1741.1579058338059</v>
      </c>
      <c r="W363" s="31">
        <f>[5]Forecast!E340</f>
        <v>6</v>
      </c>
      <c r="X363" s="31">
        <f>[5]Forecast!F340</f>
        <v>15</v>
      </c>
      <c r="Y363" s="31">
        <f>[5]Forecast!G340</f>
        <v>319</v>
      </c>
      <c r="AA363" s="32">
        <f t="shared" ref="AA363:AA422" si="388">A363</f>
        <v>2026</v>
      </c>
      <c r="AB363" s="33">
        <f t="shared" ref="AB363:AB422" si="389">B363</f>
        <v>1</v>
      </c>
      <c r="AC363" s="31">
        <f t="shared" ref="AC363:AC422" si="390">SUM(AD363:AH363)</f>
        <v>1945254.9867371062</v>
      </c>
      <c r="AD363" s="52">
        <f t="shared" ref="AD363:AD422" si="391">D363-U363</f>
        <v>1725598.14464294</v>
      </c>
      <c r="AE363" s="52">
        <f t="shared" ref="AE363:AE422" si="392">E363-V363</f>
        <v>190786.8420941662</v>
      </c>
      <c r="AF363" s="52">
        <f t="shared" ref="AF363:AF422" si="393">F363-W363</f>
        <v>2134</v>
      </c>
      <c r="AG363" s="52">
        <f t="shared" ref="AG363:AG422" si="394">G363-X363</f>
        <v>1496</v>
      </c>
      <c r="AH363" s="52">
        <f t="shared" ref="AH363:AH422" si="395">H363-Y363</f>
        <v>25240</v>
      </c>
      <c r="AJ363" s="32">
        <f t="shared" si="368"/>
        <v>2026</v>
      </c>
      <c r="AK363" s="32">
        <f t="shared" si="369"/>
        <v>1</v>
      </c>
      <c r="AL363" s="137">
        <f t="shared" si="370"/>
        <v>18692.624578620074</v>
      </c>
      <c r="AM363" s="137">
        <f t="shared" si="371"/>
        <v>16934.624578620074</v>
      </c>
      <c r="AN363" s="137">
        <f t="shared" si="372"/>
        <v>1723</v>
      </c>
      <c r="AO363" s="137">
        <f t="shared" si="373"/>
        <v>-13</v>
      </c>
      <c r="AP363" s="137">
        <f t="shared" si="374"/>
        <v>-1</v>
      </c>
      <c r="AQ363" s="137">
        <f t="shared" si="375"/>
        <v>49</v>
      </c>
      <c r="AR363" s="137">
        <f t="shared" si="376"/>
        <v>711.25423230204615</v>
      </c>
      <c r="AS363" s="93"/>
      <c r="AT363" s="93"/>
      <c r="AY363" s="65">
        <f t="shared" si="355"/>
        <v>2026</v>
      </c>
      <c r="AZ363" s="65">
        <f t="shared" si="356"/>
        <v>1</v>
      </c>
      <c r="BA363" s="68">
        <f t="shared" si="364"/>
        <v>1958067.14464294</v>
      </c>
      <c r="BQ363" s="65">
        <f t="shared" si="357"/>
        <v>2026</v>
      </c>
      <c r="BR363" s="65" t="str">
        <f t="shared" si="377"/>
        <v>Jan</v>
      </c>
      <c r="BS363" s="68">
        <f t="shared" ref="BS363:BS403" si="396">D363</f>
        <v>1737840.14464294</v>
      </c>
      <c r="CI363" s="65">
        <f t="shared" si="358"/>
        <v>2026</v>
      </c>
      <c r="CJ363" s="65">
        <f t="shared" si="359"/>
        <v>1</v>
      </c>
      <c r="CK363" s="68">
        <f t="shared" si="366"/>
        <v>72989.286075003489</v>
      </c>
      <c r="DA363" s="65">
        <f t="shared" si="360"/>
        <v>2026</v>
      </c>
      <c r="DB363" s="65">
        <f t="shared" si="361"/>
        <v>1</v>
      </c>
      <c r="DC363" s="68">
        <f>[4]ssr!$I340</f>
        <v>0</v>
      </c>
    </row>
    <row r="364" spans="1:107" s="30" customFormat="1">
      <c r="A364" s="65">
        <f t="shared" si="367"/>
        <v>2026</v>
      </c>
      <c r="B364" s="65">
        <f t="shared" ref="B364:B427" si="397">B352</f>
        <v>2</v>
      </c>
      <c r="C364" s="27">
        <f t="shared" ref="C364:C422" si="398">SUM(D364:H364)</f>
        <v>1961095.0254720999</v>
      </c>
      <c r="D364" s="80">
        <f>[6]Err!$D279</f>
        <v>1739215.0254720999</v>
      </c>
      <c r="E364" s="80">
        <f>ROUND([7]Err!$D279,0)+500</f>
        <v>192667</v>
      </c>
      <c r="F364" s="53">
        <f>ROUND([8]Err!$D267,0)</f>
        <v>2138</v>
      </c>
      <c r="G364" s="53">
        <f>ROUND([9]Err!$D267,0)</f>
        <v>1511</v>
      </c>
      <c r="H364" s="53">
        <f>ROUND([10]Err!$D279,0)</f>
        <v>25564</v>
      </c>
      <c r="I364" s="155">
        <f t="shared" si="378"/>
        <v>73047.031069828197</v>
      </c>
      <c r="J364" s="29"/>
      <c r="K364" s="181">
        <f t="shared" si="379"/>
        <v>0.01</v>
      </c>
      <c r="L364" s="181">
        <f t="shared" si="380"/>
        <v>8.9999999999999993E-3</v>
      </c>
      <c r="M364" s="181">
        <f t="shared" si="381"/>
        <v>-7.0000000000000001E-3</v>
      </c>
      <c r="N364" s="181">
        <f t="shared" si="382"/>
        <v>-1E-3</v>
      </c>
      <c r="O364" s="181">
        <f t="shared" si="383"/>
        <v>2E-3</v>
      </c>
      <c r="P364" s="181">
        <f t="shared" si="384"/>
        <v>0.01</v>
      </c>
      <c r="R364" s="30">
        <f t="shared" si="385"/>
        <v>2026</v>
      </c>
      <c r="S364" s="30">
        <f t="shared" si="386"/>
        <v>2</v>
      </c>
      <c r="T364" s="31">
        <f t="shared" si="387"/>
        <v>14349.152257517775</v>
      </c>
      <c r="U364" s="31">
        <f>[5]Forecast!C341</f>
        <v>12270</v>
      </c>
      <c r="V364" s="31">
        <f>[5]Forecast!D341</f>
        <v>1739.1522575177744</v>
      </c>
      <c r="W364" s="31">
        <f>[5]Forecast!E341</f>
        <v>6</v>
      </c>
      <c r="X364" s="31">
        <f>[5]Forecast!F341</f>
        <v>15</v>
      </c>
      <c r="Y364" s="31">
        <f>[5]Forecast!G341</f>
        <v>319</v>
      </c>
      <c r="AA364" s="32">
        <f t="shared" si="388"/>
        <v>2026</v>
      </c>
      <c r="AB364" s="33">
        <f t="shared" si="389"/>
        <v>2</v>
      </c>
      <c r="AC364" s="31">
        <f t="shared" si="390"/>
        <v>1946745.8732145822</v>
      </c>
      <c r="AD364" s="52">
        <f t="shared" si="391"/>
        <v>1726945.0254720999</v>
      </c>
      <c r="AE364" s="52">
        <f t="shared" si="392"/>
        <v>190927.84774248223</v>
      </c>
      <c r="AF364" s="52">
        <f t="shared" si="393"/>
        <v>2132</v>
      </c>
      <c r="AG364" s="52">
        <f t="shared" si="394"/>
        <v>1496</v>
      </c>
      <c r="AH364" s="52">
        <f t="shared" si="395"/>
        <v>25245</v>
      </c>
      <c r="AJ364" s="32">
        <f t="shared" si="368"/>
        <v>2026</v>
      </c>
      <c r="AK364" s="32">
        <f t="shared" si="369"/>
        <v>2</v>
      </c>
      <c r="AL364" s="137">
        <f t="shared" si="370"/>
        <v>18609.948807169916</v>
      </c>
      <c r="AM364" s="137">
        <f t="shared" si="371"/>
        <v>16861.948807169916</v>
      </c>
      <c r="AN364" s="137">
        <f t="shared" si="372"/>
        <v>1715</v>
      </c>
      <c r="AO364" s="137">
        <f t="shared" si="373"/>
        <v>-14</v>
      </c>
      <c r="AP364" s="137">
        <f t="shared" si="374"/>
        <v>-1</v>
      </c>
      <c r="AQ364" s="137">
        <f t="shared" si="375"/>
        <v>48</v>
      </c>
      <c r="AR364" s="137">
        <f t="shared" si="376"/>
        <v>708.20184990113194</v>
      </c>
      <c r="AS364" s="93"/>
      <c r="AT364" s="93"/>
      <c r="AY364" s="65">
        <f t="shared" si="355"/>
        <v>2026</v>
      </c>
      <c r="AZ364" s="65">
        <f t="shared" si="356"/>
        <v>2</v>
      </c>
      <c r="BA364" s="68">
        <f t="shared" si="364"/>
        <v>1959584.0254720999</v>
      </c>
      <c r="BQ364" s="65">
        <f t="shared" si="357"/>
        <v>2026</v>
      </c>
      <c r="BR364" s="65" t="str">
        <f t="shared" si="377"/>
        <v>Feb</v>
      </c>
      <c r="BS364" s="68">
        <f t="shared" si="396"/>
        <v>1739215.0254720999</v>
      </c>
      <c r="CI364" s="65">
        <f t="shared" si="358"/>
        <v>2026</v>
      </c>
      <c r="CJ364" s="65">
        <f t="shared" si="359"/>
        <v>2</v>
      </c>
      <c r="CK364" s="68">
        <f t="shared" si="366"/>
        <v>73047.031069828197</v>
      </c>
      <c r="DA364" s="65">
        <f t="shared" si="360"/>
        <v>2026</v>
      </c>
      <c r="DB364" s="65">
        <f t="shared" si="361"/>
        <v>2</v>
      </c>
      <c r="DC364" s="68">
        <f>[4]ssr!$I341</f>
        <v>0</v>
      </c>
    </row>
    <row r="365" spans="1:107" s="30" customFormat="1">
      <c r="A365" s="65">
        <f t="shared" si="367"/>
        <v>2026</v>
      </c>
      <c r="B365" s="65">
        <f t="shared" si="397"/>
        <v>3</v>
      </c>
      <c r="C365" s="27">
        <f t="shared" si="398"/>
        <v>1962598.90630126</v>
      </c>
      <c r="D365" s="80">
        <f>[6]Err!$D280</f>
        <v>1740589.90630126</v>
      </c>
      <c r="E365" s="80">
        <f>ROUND([7]Err!$D280,0)+500</f>
        <v>192805</v>
      </c>
      <c r="F365" s="53">
        <f>ROUND([8]Err!$D268,0)</f>
        <v>2137</v>
      </c>
      <c r="G365" s="53">
        <f>ROUND([9]Err!$D268,0)</f>
        <v>1511</v>
      </c>
      <c r="H365" s="53">
        <f>ROUND([10]Err!$D280,0)</f>
        <v>25556</v>
      </c>
      <c r="I365" s="155">
        <f t="shared" si="378"/>
        <v>73104.77606465292</v>
      </c>
      <c r="J365" s="29"/>
      <c r="K365" s="181">
        <f t="shared" si="379"/>
        <v>0.01</v>
      </c>
      <c r="L365" s="181">
        <f t="shared" si="380"/>
        <v>8.9999999999999993E-3</v>
      </c>
      <c r="M365" s="181">
        <f t="shared" si="381"/>
        <v>-7.0000000000000001E-3</v>
      </c>
      <c r="N365" s="181">
        <f t="shared" si="382"/>
        <v>-1E-3</v>
      </c>
      <c r="O365" s="181">
        <f t="shared" si="383"/>
        <v>2E-3</v>
      </c>
      <c r="P365" s="181">
        <f t="shared" si="384"/>
        <v>0.01</v>
      </c>
      <c r="R365" s="30">
        <f t="shared" si="385"/>
        <v>2026</v>
      </c>
      <c r="S365" s="30">
        <f t="shared" si="386"/>
        <v>3</v>
      </c>
      <c r="T365" s="31">
        <f t="shared" si="387"/>
        <v>14388.212370578523</v>
      </c>
      <c r="U365" s="31">
        <f>[5]Forecast!C342</f>
        <v>12306</v>
      </c>
      <c r="V365" s="31">
        <f>[5]Forecast!D342</f>
        <v>1742.2123705785232</v>
      </c>
      <c r="W365" s="31">
        <f>[5]Forecast!E342</f>
        <v>6</v>
      </c>
      <c r="X365" s="31">
        <f>[5]Forecast!F342</f>
        <v>15</v>
      </c>
      <c r="Y365" s="31">
        <f>[5]Forecast!G342</f>
        <v>319</v>
      </c>
      <c r="AA365" s="32">
        <f t="shared" si="388"/>
        <v>2026</v>
      </c>
      <c r="AB365" s="33">
        <f t="shared" si="389"/>
        <v>3</v>
      </c>
      <c r="AC365" s="31">
        <f t="shared" si="390"/>
        <v>1948210.6939306816</v>
      </c>
      <c r="AD365" s="52">
        <f t="shared" si="391"/>
        <v>1728283.90630126</v>
      </c>
      <c r="AE365" s="52">
        <f t="shared" si="392"/>
        <v>191062.78762942148</v>
      </c>
      <c r="AF365" s="52">
        <f t="shared" si="393"/>
        <v>2131</v>
      </c>
      <c r="AG365" s="52">
        <f t="shared" si="394"/>
        <v>1496</v>
      </c>
      <c r="AH365" s="52">
        <f t="shared" si="395"/>
        <v>25237</v>
      </c>
      <c r="AJ365" s="32">
        <f t="shared" si="368"/>
        <v>2026</v>
      </c>
      <c r="AK365" s="32">
        <f t="shared" si="369"/>
        <v>3</v>
      </c>
      <c r="AL365" s="137">
        <f t="shared" si="370"/>
        <v>18527.273035719991</v>
      </c>
      <c r="AM365" s="137">
        <f t="shared" si="371"/>
        <v>16789.273035719991</v>
      </c>
      <c r="AN365" s="137">
        <f t="shared" si="372"/>
        <v>1705</v>
      </c>
      <c r="AO365" s="137">
        <f t="shared" si="373"/>
        <v>-14</v>
      </c>
      <c r="AP365" s="137">
        <f t="shared" si="374"/>
        <v>-1</v>
      </c>
      <c r="AQ365" s="137">
        <f t="shared" si="375"/>
        <v>48</v>
      </c>
      <c r="AR365" s="137">
        <f t="shared" si="376"/>
        <v>705.14946750023228</v>
      </c>
      <c r="AS365" s="93"/>
      <c r="AT365" s="93"/>
      <c r="AY365" s="65">
        <f t="shared" si="355"/>
        <v>2026</v>
      </c>
      <c r="AZ365" s="65">
        <f t="shared" si="356"/>
        <v>3</v>
      </c>
      <c r="BA365" s="68">
        <f t="shared" si="364"/>
        <v>1961087.90630126</v>
      </c>
      <c r="BQ365" s="65">
        <f t="shared" si="357"/>
        <v>2026</v>
      </c>
      <c r="BR365" s="65" t="str">
        <f t="shared" si="377"/>
        <v>Mar</v>
      </c>
      <c r="BS365" s="68">
        <f t="shared" si="396"/>
        <v>1740589.90630126</v>
      </c>
      <c r="CI365" s="65">
        <f t="shared" si="358"/>
        <v>2026</v>
      </c>
      <c r="CJ365" s="65">
        <f t="shared" si="359"/>
        <v>3</v>
      </c>
      <c r="CK365" s="68">
        <f t="shared" si="366"/>
        <v>73104.77606465292</v>
      </c>
      <c r="DA365" s="65">
        <f t="shared" si="360"/>
        <v>2026</v>
      </c>
      <c r="DB365" s="65">
        <f t="shared" si="361"/>
        <v>3</v>
      </c>
      <c r="DC365" s="68">
        <f>[4]ssr!$I342</f>
        <v>0</v>
      </c>
    </row>
    <row r="366" spans="1:107" s="30" customFormat="1">
      <c r="A366" s="65">
        <f t="shared" si="367"/>
        <v>2026</v>
      </c>
      <c r="B366" s="65">
        <f t="shared" si="397"/>
        <v>4</v>
      </c>
      <c r="C366" s="27">
        <f t="shared" si="398"/>
        <v>1964070.7871304201</v>
      </c>
      <c r="D366" s="80">
        <f>[6]Err!$D281</f>
        <v>1741964.7871304201</v>
      </c>
      <c r="E366" s="80">
        <f>ROUND([7]Err!$D281,0)+500</f>
        <v>192943</v>
      </c>
      <c r="F366" s="53">
        <f>ROUND([8]Err!$D269,0)</f>
        <v>2136</v>
      </c>
      <c r="G366" s="53">
        <f>ROUND([9]Err!$D269,0)</f>
        <v>1511</v>
      </c>
      <c r="H366" s="53">
        <f>ROUND([10]Err!$D281,0)</f>
        <v>25516</v>
      </c>
      <c r="I366" s="155">
        <f t="shared" si="378"/>
        <v>73162.521059477644</v>
      </c>
      <c r="J366" s="29"/>
      <c r="K366" s="181">
        <f t="shared" si="379"/>
        <v>0.01</v>
      </c>
      <c r="L366" s="181">
        <f t="shared" si="380"/>
        <v>8.9999999999999993E-3</v>
      </c>
      <c r="M366" s="181">
        <f t="shared" si="381"/>
        <v>-7.0000000000000001E-3</v>
      </c>
      <c r="N366" s="181">
        <f t="shared" si="382"/>
        <v>-1E-3</v>
      </c>
      <c r="O366" s="181">
        <f t="shared" si="383"/>
        <v>2E-3</v>
      </c>
      <c r="P366" s="181">
        <f t="shared" si="384"/>
        <v>8.9999999999999993E-3</v>
      </c>
      <c r="R366" s="30">
        <f t="shared" si="385"/>
        <v>2026</v>
      </c>
      <c r="S366" s="30">
        <f t="shared" si="386"/>
        <v>4</v>
      </c>
      <c r="T366" s="31">
        <f t="shared" si="387"/>
        <v>14299.662498777145</v>
      </c>
      <c r="U366" s="31">
        <f>[5]Forecast!C343</f>
        <v>12217</v>
      </c>
      <c r="V366" s="31">
        <f>[5]Forecast!D343</f>
        <v>1742.6624987771443</v>
      </c>
      <c r="W366" s="31">
        <f>[5]Forecast!E343</f>
        <v>6</v>
      </c>
      <c r="X366" s="31">
        <f>[5]Forecast!F343</f>
        <v>15</v>
      </c>
      <c r="Y366" s="31">
        <f>[5]Forecast!G343</f>
        <v>319</v>
      </c>
      <c r="AA366" s="32">
        <f t="shared" si="388"/>
        <v>2026</v>
      </c>
      <c r="AB366" s="33">
        <f t="shared" si="389"/>
        <v>4</v>
      </c>
      <c r="AC366" s="31">
        <f t="shared" si="390"/>
        <v>1949771.1246316428</v>
      </c>
      <c r="AD366" s="52">
        <f t="shared" si="391"/>
        <v>1729747.7871304201</v>
      </c>
      <c r="AE366" s="52">
        <f t="shared" si="392"/>
        <v>191200.33750122285</v>
      </c>
      <c r="AF366" s="52">
        <f t="shared" si="393"/>
        <v>2130</v>
      </c>
      <c r="AG366" s="52">
        <f t="shared" si="394"/>
        <v>1496</v>
      </c>
      <c r="AH366" s="52">
        <f t="shared" si="395"/>
        <v>25197</v>
      </c>
      <c r="AJ366" s="32">
        <f t="shared" si="368"/>
        <v>2026</v>
      </c>
      <c r="AK366" s="32">
        <f t="shared" si="369"/>
        <v>4</v>
      </c>
      <c r="AL366" s="137">
        <f t="shared" si="370"/>
        <v>18444.597264270065</v>
      </c>
      <c r="AM366" s="137">
        <f t="shared" si="371"/>
        <v>16716.597264270065</v>
      </c>
      <c r="AN366" s="137">
        <f t="shared" si="372"/>
        <v>1696</v>
      </c>
      <c r="AO366" s="137">
        <f t="shared" si="373"/>
        <v>-14</v>
      </c>
      <c r="AP366" s="137">
        <f t="shared" si="374"/>
        <v>-1</v>
      </c>
      <c r="AQ366" s="137">
        <f t="shared" si="375"/>
        <v>47</v>
      </c>
      <c r="AR366" s="137">
        <f t="shared" si="376"/>
        <v>702.09708509933262</v>
      </c>
      <c r="AS366" s="93"/>
      <c r="AT366" s="93"/>
      <c r="AY366" s="65">
        <f t="shared" si="355"/>
        <v>2026</v>
      </c>
      <c r="AZ366" s="65">
        <f t="shared" si="356"/>
        <v>4</v>
      </c>
      <c r="BA366" s="68">
        <f t="shared" si="364"/>
        <v>1962559.7871304201</v>
      </c>
      <c r="BQ366" s="65">
        <f t="shared" si="357"/>
        <v>2026</v>
      </c>
      <c r="BR366" s="65" t="str">
        <f t="shared" si="377"/>
        <v>Apr</v>
      </c>
      <c r="BS366" s="68">
        <f t="shared" si="396"/>
        <v>1741964.7871304201</v>
      </c>
      <c r="CI366" s="65">
        <f t="shared" si="358"/>
        <v>2026</v>
      </c>
      <c r="CJ366" s="65">
        <f t="shared" si="359"/>
        <v>4</v>
      </c>
      <c r="CK366" s="68">
        <f t="shared" si="366"/>
        <v>73162.521059477644</v>
      </c>
      <c r="DA366" s="65">
        <f t="shared" si="360"/>
        <v>2026</v>
      </c>
      <c r="DB366" s="65">
        <f t="shared" si="361"/>
        <v>4</v>
      </c>
      <c r="DC366" s="68">
        <f>[4]ssr!$I343</f>
        <v>0</v>
      </c>
    </row>
    <row r="367" spans="1:107" s="30" customFormat="1">
      <c r="A367" s="65">
        <f t="shared" si="367"/>
        <v>2026</v>
      </c>
      <c r="B367" s="65">
        <f t="shared" si="397"/>
        <v>5</v>
      </c>
      <c r="C367" s="27">
        <f t="shared" si="398"/>
        <v>1965619.66795958</v>
      </c>
      <c r="D367" s="80">
        <f>[6]Err!$D282</f>
        <v>1743339.66795958</v>
      </c>
      <c r="E367" s="80">
        <f>ROUND([7]Err!$D282,0)+500</f>
        <v>193082</v>
      </c>
      <c r="F367" s="53">
        <f>ROUND([8]Err!$D270,0)</f>
        <v>2135</v>
      </c>
      <c r="G367" s="53">
        <f>ROUND([9]Err!$D270,0)</f>
        <v>1511</v>
      </c>
      <c r="H367" s="53">
        <f>ROUND([10]Err!$D282,0)</f>
        <v>25552</v>
      </c>
      <c r="I367" s="155">
        <f t="shared" si="378"/>
        <v>73220.266054302367</v>
      </c>
      <c r="J367" s="29"/>
      <c r="K367" s="181">
        <f t="shared" si="379"/>
        <v>0.01</v>
      </c>
      <c r="L367" s="181">
        <f t="shared" si="380"/>
        <v>8.9999999999999993E-3</v>
      </c>
      <c r="M367" s="181">
        <f t="shared" si="381"/>
        <v>-7.0000000000000001E-3</v>
      </c>
      <c r="N367" s="181">
        <f t="shared" si="382"/>
        <v>-1E-3</v>
      </c>
      <c r="O367" s="181">
        <f t="shared" si="383"/>
        <v>2E-3</v>
      </c>
      <c r="P367" s="181">
        <f t="shared" si="384"/>
        <v>8.9999999999999993E-3</v>
      </c>
      <c r="R367" s="30">
        <f t="shared" si="385"/>
        <v>2026</v>
      </c>
      <c r="S367" s="30">
        <f t="shared" si="386"/>
        <v>5</v>
      </c>
      <c r="T367" s="31">
        <f t="shared" si="387"/>
        <v>14242.071654485884</v>
      </c>
      <c r="U367" s="31">
        <f>[5]Forecast!C344</f>
        <v>12160</v>
      </c>
      <c r="V367" s="31">
        <f>[5]Forecast!D344</f>
        <v>1742.0716544858838</v>
      </c>
      <c r="W367" s="31">
        <f>[5]Forecast!E344</f>
        <v>6</v>
      </c>
      <c r="X367" s="31">
        <f>[5]Forecast!F344</f>
        <v>15</v>
      </c>
      <c r="Y367" s="31">
        <f>[5]Forecast!G344</f>
        <v>319</v>
      </c>
      <c r="AA367" s="32">
        <f t="shared" si="388"/>
        <v>2026</v>
      </c>
      <c r="AB367" s="33">
        <f t="shared" si="389"/>
        <v>5</v>
      </c>
      <c r="AC367" s="31">
        <f t="shared" si="390"/>
        <v>1951377.5963050942</v>
      </c>
      <c r="AD367" s="52">
        <f t="shared" si="391"/>
        <v>1731179.66795958</v>
      </c>
      <c r="AE367" s="52">
        <f t="shared" si="392"/>
        <v>191339.92834551411</v>
      </c>
      <c r="AF367" s="52">
        <f t="shared" si="393"/>
        <v>2129</v>
      </c>
      <c r="AG367" s="52">
        <f t="shared" si="394"/>
        <v>1496</v>
      </c>
      <c r="AH367" s="52">
        <f t="shared" si="395"/>
        <v>25233</v>
      </c>
      <c r="AJ367" s="32">
        <f t="shared" si="368"/>
        <v>2026</v>
      </c>
      <c r="AK367" s="32">
        <f t="shared" si="369"/>
        <v>5</v>
      </c>
      <c r="AL367" s="137">
        <f t="shared" si="370"/>
        <v>18362.921492819907</v>
      </c>
      <c r="AM367" s="137">
        <f t="shared" si="371"/>
        <v>16643.921492819907</v>
      </c>
      <c r="AN367" s="137">
        <f t="shared" si="372"/>
        <v>1688</v>
      </c>
      <c r="AO367" s="137">
        <f t="shared" si="373"/>
        <v>-14</v>
      </c>
      <c r="AP367" s="137">
        <f t="shared" si="374"/>
        <v>-1</v>
      </c>
      <c r="AQ367" s="137">
        <f t="shared" si="375"/>
        <v>46</v>
      </c>
      <c r="AR367" s="137">
        <f t="shared" si="376"/>
        <v>699.04470269843296</v>
      </c>
      <c r="AS367" s="93"/>
      <c r="AT367" s="93"/>
      <c r="AY367" s="65">
        <f t="shared" si="355"/>
        <v>2026</v>
      </c>
      <c r="AZ367" s="65">
        <f t="shared" si="356"/>
        <v>5</v>
      </c>
      <c r="BA367" s="68">
        <f t="shared" si="364"/>
        <v>1964108.66795958</v>
      </c>
      <c r="BQ367" s="65">
        <f t="shared" si="357"/>
        <v>2026</v>
      </c>
      <c r="BR367" s="65" t="str">
        <f t="shared" si="377"/>
        <v>May</v>
      </c>
      <c r="BS367" s="68">
        <f t="shared" si="396"/>
        <v>1743339.66795958</v>
      </c>
      <c r="CI367" s="65">
        <f t="shared" si="358"/>
        <v>2026</v>
      </c>
      <c r="CJ367" s="65">
        <f t="shared" si="359"/>
        <v>5</v>
      </c>
      <c r="CK367" s="68">
        <f t="shared" si="366"/>
        <v>73220.266054302367</v>
      </c>
      <c r="DA367" s="65">
        <f t="shared" si="360"/>
        <v>2026</v>
      </c>
      <c r="DB367" s="65">
        <f t="shared" si="361"/>
        <v>5</v>
      </c>
      <c r="DC367" s="68">
        <f>[4]ssr!$I344</f>
        <v>0</v>
      </c>
    </row>
    <row r="368" spans="1:107" s="30" customFormat="1">
      <c r="A368" s="65">
        <f t="shared" si="367"/>
        <v>2026</v>
      </c>
      <c r="B368" s="65">
        <f t="shared" si="397"/>
        <v>6</v>
      </c>
      <c r="C368" s="27">
        <f t="shared" si="398"/>
        <v>1967082.5487887401</v>
      </c>
      <c r="D368" s="80">
        <f>[6]Err!$D283</f>
        <v>1744714.5487887401</v>
      </c>
      <c r="E368" s="80">
        <f>ROUND([7]Err!$D283,0)+500</f>
        <v>193220</v>
      </c>
      <c r="F368" s="53">
        <f>ROUND([8]Err!$D271,0)</f>
        <v>2134</v>
      </c>
      <c r="G368" s="53">
        <f>ROUND([9]Err!$D271,0)</f>
        <v>1511</v>
      </c>
      <c r="H368" s="53">
        <f>ROUND([10]Err!$D283,0)</f>
        <v>25503</v>
      </c>
      <c r="I368" s="155">
        <f t="shared" si="378"/>
        <v>73278.01104912709</v>
      </c>
      <c r="J368" s="29"/>
      <c r="K368" s="181">
        <f t="shared" si="379"/>
        <v>0.01</v>
      </c>
      <c r="L368" s="181">
        <f t="shared" si="380"/>
        <v>8.9999999999999993E-3</v>
      </c>
      <c r="M368" s="181">
        <f t="shared" si="381"/>
        <v>-6.0000000000000001E-3</v>
      </c>
      <c r="N368" s="181">
        <f t="shared" si="382"/>
        <v>-1E-3</v>
      </c>
      <c r="O368" s="181">
        <f t="shared" si="383"/>
        <v>2E-3</v>
      </c>
      <c r="P368" s="181">
        <f t="shared" si="384"/>
        <v>8.9999999999999993E-3</v>
      </c>
      <c r="R368" s="30">
        <f t="shared" si="385"/>
        <v>2026</v>
      </c>
      <c r="S368" s="30">
        <f t="shared" si="386"/>
        <v>6</v>
      </c>
      <c r="T368" s="31">
        <f t="shared" si="387"/>
        <v>14216.171529735691</v>
      </c>
      <c r="U368" s="31">
        <f>[5]Forecast!C345</f>
        <v>12136</v>
      </c>
      <c r="V368" s="31">
        <f>[5]Forecast!D345</f>
        <v>1740.1715297356909</v>
      </c>
      <c r="W368" s="31">
        <f>[5]Forecast!E345</f>
        <v>6</v>
      </c>
      <c r="X368" s="31">
        <f>[5]Forecast!F345</f>
        <v>15</v>
      </c>
      <c r="Y368" s="31">
        <f>[5]Forecast!G345</f>
        <v>319</v>
      </c>
      <c r="AA368" s="32">
        <f t="shared" si="388"/>
        <v>2026</v>
      </c>
      <c r="AB368" s="33">
        <f t="shared" si="389"/>
        <v>6</v>
      </c>
      <c r="AC368" s="31">
        <f t="shared" si="390"/>
        <v>1952866.3772590044</v>
      </c>
      <c r="AD368" s="52">
        <f t="shared" si="391"/>
        <v>1732578.5487887401</v>
      </c>
      <c r="AE368" s="52">
        <f t="shared" si="392"/>
        <v>191479.8284702643</v>
      </c>
      <c r="AF368" s="52">
        <f t="shared" si="393"/>
        <v>2128</v>
      </c>
      <c r="AG368" s="52">
        <f t="shared" si="394"/>
        <v>1496</v>
      </c>
      <c r="AH368" s="52">
        <f t="shared" si="395"/>
        <v>25184</v>
      </c>
      <c r="AJ368" s="32">
        <f t="shared" si="368"/>
        <v>2026</v>
      </c>
      <c r="AK368" s="32">
        <f t="shared" si="369"/>
        <v>6</v>
      </c>
      <c r="AL368" s="137">
        <f t="shared" si="370"/>
        <v>18282.245721369982</v>
      </c>
      <c r="AM368" s="137">
        <f t="shared" si="371"/>
        <v>16571.245721369982</v>
      </c>
      <c r="AN368" s="137">
        <f t="shared" si="372"/>
        <v>1679</v>
      </c>
      <c r="AO368" s="137">
        <f t="shared" si="373"/>
        <v>-13</v>
      </c>
      <c r="AP368" s="137">
        <f t="shared" si="374"/>
        <v>-1</v>
      </c>
      <c r="AQ368" s="137">
        <f t="shared" si="375"/>
        <v>46</v>
      </c>
      <c r="AR368" s="137">
        <f t="shared" si="376"/>
        <v>695.99232029754785</v>
      </c>
      <c r="AS368" s="93"/>
      <c r="AT368" s="93"/>
      <c r="AY368" s="65">
        <f t="shared" ref="AY368:AY431" si="399">AY356+1</f>
        <v>2026</v>
      </c>
      <c r="AZ368" s="65">
        <f t="shared" ref="AZ368:AZ431" si="400">AZ356</f>
        <v>6</v>
      </c>
      <c r="BA368" s="68">
        <f t="shared" si="364"/>
        <v>1965571.5487887401</v>
      </c>
      <c r="BQ368" s="65">
        <f t="shared" ref="BQ368:BQ431" si="401">BQ356+1</f>
        <v>2026</v>
      </c>
      <c r="BR368" s="65" t="str">
        <f t="shared" si="377"/>
        <v>Jun</v>
      </c>
      <c r="BS368" s="68">
        <f t="shared" si="396"/>
        <v>1744714.5487887401</v>
      </c>
      <c r="CI368" s="65">
        <f t="shared" ref="CI368:CI431" si="402">CI356+1</f>
        <v>2026</v>
      </c>
      <c r="CJ368" s="65">
        <f t="shared" ref="CJ368:CJ431" si="403">CJ356</f>
        <v>6</v>
      </c>
      <c r="CK368" s="68">
        <f t="shared" si="366"/>
        <v>73278.01104912709</v>
      </c>
      <c r="DA368" s="65">
        <f t="shared" ref="DA368:DA431" si="404">DA356+1</f>
        <v>2026</v>
      </c>
      <c r="DB368" s="65">
        <f t="shared" ref="DB368:DB431" si="405">DB356</f>
        <v>6</v>
      </c>
      <c r="DC368" s="68">
        <f>[4]ssr!$I345</f>
        <v>0</v>
      </c>
    </row>
    <row r="369" spans="1:107" s="30" customFormat="1">
      <c r="A369" s="65">
        <f t="shared" si="367"/>
        <v>2026</v>
      </c>
      <c r="B369" s="65">
        <f t="shared" si="397"/>
        <v>7</v>
      </c>
      <c r="C369" s="27">
        <f t="shared" si="398"/>
        <v>1968569.4296179099</v>
      </c>
      <c r="D369" s="80">
        <f>[6]Err!$D284</f>
        <v>1746089.4296179099</v>
      </c>
      <c r="E369" s="80">
        <f>ROUND([7]Err!$D284,0)+500</f>
        <v>193358</v>
      </c>
      <c r="F369" s="53">
        <f>ROUND([8]Err!$D272,0)</f>
        <v>2133</v>
      </c>
      <c r="G369" s="53">
        <f>ROUND([9]Err!$D272,0)</f>
        <v>1511</v>
      </c>
      <c r="H369" s="53">
        <f>ROUND([10]Err!$D284,0)</f>
        <v>25478</v>
      </c>
      <c r="I369" s="155">
        <f t="shared" si="378"/>
        <v>73335.75604395222</v>
      </c>
      <c r="J369" s="29"/>
      <c r="K369" s="181">
        <f t="shared" si="379"/>
        <v>0.01</v>
      </c>
      <c r="L369" s="181">
        <f t="shared" si="380"/>
        <v>8.9999999999999993E-3</v>
      </c>
      <c r="M369" s="181">
        <f t="shared" si="381"/>
        <v>-6.0000000000000001E-3</v>
      </c>
      <c r="N369" s="181">
        <f t="shared" si="382"/>
        <v>-1E-3</v>
      </c>
      <c r="O369" s="181">
        <f t="shared" si="383"/>
        <v>2E-3</v>
      </c>
      <c r="P369" s="181">
        <f t="shared" si="384"/>
        <v>8.9999999999999993E-3</v>
      </c>
      <c r="R369" s="30">
        <f t="shared" si="385"/>
        <v>2026</v>
      </c>
      <c r="S369" s="30">
        <f t="shared" si="386"/>
        <v>7</v>
      </c>
      <c r="T369" s="31">
        <f t="shared" si="387"/>
        <v>14179.545497475598</v>
      </c>
      <c r="U369" s="31">
        <f>[5]Forecast!C346</f>
        <v>12101</v>
      </c>
      <c r="V369" s="31">
        <f>[5]Forecast!D346</f>
        <v>1738.5454974755976</v>
      </c>
      <c r="W369" s="31">
        <f>[5]Forecast!E346</f>
        <v>6</v>
      </c>
      <c r="X369" s="31">
        <f>[5]Forecast!F346</f>
        <v>15</v>
      </c>
      <c r="Y369" s="31">
        <f>[5]Forecast!G346</f>
        <v>319</v>
      </c>
      <c r="AA369" s="32">
        <f t="shared" si="388"/>
        <v>2026</v>
      </c>
      <c r="AB369" s="33">
        <f t="shared" si="389"/>
        <v>7</v>
      </c>
      <c r="AC369" s="31">
        <f t="shared" si="390"/>
        <v>1954389.8841204343</v>
      </c>
      <c r="AD369" s="52">
        <f t="shared" si="391"/>
        <v>1733988.4296179099</v>
      </c>
      <c r="AE369" s="52">
        <f t="shared" si="392"/>
        <v>191619.4545025244</v>
      </c>
      <c r="AF369" s="52">
        <f t="shared" si="393"/>
        <v>2127</v>
      </c>
      <c r="AG369" s="52">
        <f t="shared" si="394"/>
        <v>1496</v>
      </c>
      <c r="AH369" s="52">
        <f t="shared" si="395"/>
        <v>25159</v>
      </c>
      <c r="AJ369" s="32">
        <f t="shared" si="368"/>
        <v>2026</v>
      </c>
      <c r="AK369" s="32">
        <f t="shared" si="369"/>
        <v>7</v>
      </c>
      <c r="AL369" s="137">
        <f t="shared" si="370"/>
        <v>18200.569949939847</v>
      </c>
      <c r="AM369" s="137">
        <f t="shared" si="371"/>
        <v>16498.569949939847</v>
      </c>
      <c r="AN369" s="137">
        <f t="shared" si="372"/>
        <v>1670</v>
      </c>
      <c r="AO369" s="137">
        <f t="shared" si="373"/>
        <v>-13</v>
      </c>
      <c r="AP369" s="137">
        <f t="shared" si="374"/>
        <v>-1</v>
      </c>
      <c r="AQ369" s="137">
        <f t="shared" si="375"/>
        <v>46</v>
      </c>
      <c r="AR369" s="137">
        <f t="shared" si="376"/>
        <v>692.93993789747765</v>
      </c>
      <c r="AS369" s="93"/>
      <c r="AT369" s="93"/>
      <c r="AY369" s="65">
        <f t="shared" si="399"/>
        <v>2026</v>
      </c>
      <c r="AZ369" s="65">
        <f t="shared" si="400"/>
        <v>7</v>
      </c>
      <c r="BA369" s="68">
        <f t="shared" si="364"/>
        <v>1967058.4296179099</v>
      </c>
      <c r="BQ369" s="65">
        <f t="shared" si="401"/>
        <v>2026</v>
      </c>
      <c r="BR369" s="65" t="str">
        <f t="shared" si="377"/>
        <v>Jul</v>
      </c>
      <c r="BS369" s="68">
        <f t="shared" si="396"/>
        <v>1746089.4296179099</v>
      </c>
      <c r="CI369" s="65">
        <f t="shared" si="402"/>
        <v>2026</v>
      </c>
      <c r="CJ369" s="65">
        <f t="shared" si="403"/>
        <v>7</v>
      </c>
      <c r="CK369" s="68">
        <f t="shared" si="366"/>
        <v>73335.75604395222</v>
      </c>
      <c r="DA369" s="65">
        <f t="shared" si="404"/>
        <v>2026</v>
      </c>
      <c r="DB369" s="65">
        <f t="shared" si="405"/>
        <v>7</v>
      </c>
      <c r="DC369" s="68">
        <f>[4]ssr!$I346</f>
        <v>0</v>
      </c>
    </row>
    <row r="370" spans="1:107" s="30" customFormat="1">
      <c r="A370" s="65">
        <f t="shared" si="367"/>
        <v>2026</v>
      </c>
      <c r="B370" s="65">
        <f t="shared" si="397"/>
        <v>8</v>
      </c>
      <c r="C370" s="27">
        <f t="shared" si="398"/>
        <v>1970111.9161276601</v>
      </c>
      <c r="D370" s="80">
        <f>[6]Err!$D285</f>
        <v>1747437.9161276601</v>
      </c>
      <c r="E370" s="80">
        <f>ROUND([7]Err!$D285,0)+500</f>
        <v>193495</v>
      </c>
      <c r="F370" s="53">
        <f>ROUND([8]Err!$D273,0)</f>
        <v>2132</v>
      </c>
      <c r="G370" s="53">
        <f>ROUND([9]Err!$D273,0)</f>
        <v>1511</v>
      </c>
      <c r="H370" s="53">
        <f>ROUND([10]Err!$D285,0)</f>
        <v>25536</v>
      </c>
      <c r="I370" s="155">
        <f t="shared" si="378"/>
        <v>73392.392477361733</v>
      </c>
      <c r="J370" s="29"/>
      <c r="K370" s="181">
        <f t="shared" si="379"/>
        <v>0.01</v>
      </c>
      <c r="L370" s="181">
        <f t="shared" si="380"/>
        <v>8.9999999999999993E-3</v>
      </c>
      <c r="M370" s="181">
        <f t="shared" si="381"/>
        <v>-6.0000000000000001E-3</v>
      </c>
      <c r="N370" s="181">
        <f t="shared" si="382"/>
        <v>-1E-3</v>
      </c>
      <c r="O370" s="181">
        <f t="shared" si="383"/>
        <v>2E-3</v>
      </c>
      <c r="P370" s="181">
        <f t="shared" si="384"/>
        <v>8.9999999999999993E-3</v>
      </c>
      <c r="R370" s="30">
        <f t="shared" si="385"/>
        <v>2026</v>
      </c>
      <c r="S370" s="30">
        <f t="shared" si="386"/>
        <v>8</v>
      </c>
      <c r="T370" s="31">
        <f t="shared" si="387"/>
        <v>14161.573245739115</v>
      </c>
      <c r="U370" s="31">
        <f>[5]Forecast!C347</f>
        <v>12085</v>
      </c>
      <c r="V370" s="31">
        <f>[5]Forecast!D347</f>
        <v>1736.5732457391146</v>
      </c>
      <c r="W370" s="31">
        <f>[5]Forecast!E347</f>
        <v>6</v>
      </c>
      <c r="X370" s="31">
        <f>[5]Forecast!F347</f>
        <v>15</v>
      </c>
      <c r="Y370" s="31">
        <f>[5]Forecast!G347</f>
        <v>319</v>
      </c>
      <c r="AA370" s="32">
        <f t="shared" si="388"/>
        <v>2026</v>
      </c>
      <c r="AB370" s="33">
        <f t="shared" si="389"/>
        <v>8</v>
      </c>
      <c r="AC370" s="31">
        <f t="shared" si="390"/>
        <v>1955950.342881921</v>
      </c>
      <c r="AD370" s="52">
        <f t="shared" si="391"/>
        <v>1735352.9161276601</v>
      </c>
      <c r="AE370" s="52">
        <f t="shared" si="392"/>
        <v>191758.42675426087</v>
      </c>
      <c r="AF370" s="52">
        <f t="shared" si="393"/>
        <v>2126</v>
      </c>
      <c r="AG370" s="52">
        <f t="shared" si="394"/>
        <v>1496</v>
      </c>
      <c r="AH370" s="52">
        <f t="shared" si="395"/>
        <v>25217</v>
      </c>
      <c r="AJ370" s="32">
        <f t="shared" si="368"/>
        <v>2026</v>
      </c>
      <c r="AK370" s="32">
        <f t="shared" si="369"/>
        <v>8</v>
      </c>
      <c r="AL370" s="137">
        <f t="shared" si="370"/>
        <v>18165.175630520098</v>
      </c>
      <c r="AM370" s="137">
        <f t="shared" si="371"/>
        <v>16472.175630520098</v>
      </c>
      <c r="AN370" s="137">
        <f t="shared" si="372"/>
        <v>1662</v>
      </c>
      <c r="AO370" s="137">
        <f t="shared" si="373"/>
        <v>-13</v>
      </c>
      <c r="AP370" s="137">
        <f t="shared" si="374"/>
        <v>-1</v>
      </c>
      <c r="AQ370" s="137">
        <f t="shared" si="375"/>
        <v>45</v>
      </c>
      <c r="AR370" s="137">
        <f t="shared" si="376"/>
        <v>691.83137648184493</v>
      </c>
      <c r="AS370" s="93"/>
      <c r="AT370" s="93"/>
      <c r="AY370" s="65">
        <f t="shared" si="399"/>
        <v>2026</v>
      </c>
      <c r="AZ370" s="65">
        <f t="shared" si="400"/>
        <v>8</v>
      </c>
      <c r="BA370" s="68">
        <f t="shared" si="364"/>
        <v>1968600.9161276601</v>
      </c>
      <c r="BQ370" s="65">
        <f t="shared" si="401"/>
        <v>2026</v>
      </c>
      <c r="BR370" s="65" t="str">
        <f t="shared" si="377"/>
        <v>Aug</v>
      </c>
      <c r="BS370" s="68">
        <f t="shared" si="396"/>
        <v>1747437.9161276601</v>
      </c>
      <c r="CI370" s="65">
        <f t="shared" si="402"/>
        <v>2026</v>
      </c>
      <c r="CJ370" s="65">
        <f t="shared" si="403"/>
        <v>8</v>
      </c>
      <c r="CK370" s="68">
        <f t="shared" si="366"/>
        <v>73392.392477361733</v>
      </c>
      <c r="DA370" s="65">
        <f t="shared" si="404"/>
        <v>2026</v>
      </c>
      <c r="DB370" s="65">
        <f t="shared" si="405"/>
        <v>8</v>
      </c>
      <c r="DC370" s="68">
        <f>[4]ssr!$I347</f>
        <v>0</v>
      </c>
    </row>
    <row r="371" spans="1:107" s="30" customFormat="1">
      <c r="A371" s="65">
        <f t="shared" si="367"/>
        <v>2026</v>
      </c>
      <c r="B371" s="65">
        <f t="shared" si="397"/>
        <v>9</v>
      </c>
      <c r="C371" s="27">
        <f t="shared" si="398"/>
        <v>1971604.40263741</v>
      </c>
      <c r="D371" s="80">
        <f>[6]Err!$D286</f>
        <v>1748786.40263741</v>
      </c>
      <c r="E371" s="80">
        <f>ROUND([7]Err!$D286,0)+500</f>
        <v>193631</v>
      </c>
      <c r="F371" s="53">
        <f>ROUND([8]Err!$D274,0)</f>
        <v>2131</v>
      </c>
      <c r="G371" s="53">
        <f>ROUND([9]Err!$D274,0)</f>
        <v>1511</v>
      </c>
      <c r="H371" s="53">
        <f>ROUND([10]Err!$D286,0)</f>
        <v>25545</v>
      </c>
      <c r="I371" s="155">
        <f t="shared" si="378"/>
        <v>73449.028910771231</v>
      </c>
      <c r="J371" s="29"/>
      <c r="K371" s="181">
        <f t="shared" si="379"/>
        <v>8.9999999999999993E-3</v>
      </c>
      <c r="L371" s="181">
        <f t="shared" si="380"/>
        <v>8.9999999999999993E-3</v>
      </c>
      <c r="M371" s="181">
        <f t="shared" si="381"/>
        <v>-6.0000000000000001E-3</v>
      </c>
      <c r="N371" s="181">
        <f t="shared" si="382"/>
        <v>-1E-3</v>
      </c>
      <c r="O371" s="181">
        <f t="shared" si="383"/>
        <v>2E-3</v>
      </c>
      <c r="P371" s="181">
        <f t="shared" si="384"/>
        <v>8.9999999999999993E-3</v>
      </c>
      <c r="R371" s="30">
        <f t="shared" si="385"/>
        <v>2026</v>
      </c>
      <c r="S371" s="30">
        <f t="shared" si="386"/>
        <v>9</v>
      </c>
      <c r="T371" s="31">
        <f t="shared" si="387"/>
        <v>14143.028749256233</v>
      </c>
      <c r="U371" s="31">
        <f>[5]Forecast!C348</f>
        <v>12067</v>
      </c>
      <c r="V371" s="31">
        <f>[5]Forecast!D348</f>
        <v>1736.0287492562334</v>
      </c>
      <c r="W371" s="31">
        <f>[5]Forecast!E348</f>
        <v>6</v>
      </c>
      <c r="X371" s="31">
        <f>[5]Forecast!F348</f>
        <v>15</v>
      </c>
      <c r="Y371" s="31">
        <f>[5]Forecast!G348</f>
        <v>319</v>
      </c>
      <c r="AA371" s="32">
        <f t="shared" si="388"/>
        <v>2026</v>
      </c>
      <c r="AB371" s="33">
        <f t="shared" si="389"/>
        <v>9</v>
      </c>
      <c r="AC371" s="31">
        <f t="shared" si="390"/>
        <v>1957461.3738881538</v>
      </c>
      <c r="AD371" s="52">
        <f t="shared" si="391"/>
        <v>1736719.40263741</v>
      </c>
      <c r="AE371" s="52">
        <f t="shared" si="392"/>
        <v>191894.97125074378</v>
      </c>
      <c r="AF371" s="52">
        <f t="shared" si="393"/>
        <v>2125</v>
      </c>
      <c r="AG371" s="52">
        <f t="shared" si="394"/>
        <v>1496</v>
      </c>
      <c r="AH371" s="52">
        <f t="shared" si="395"/>
        <v>25226</v>
      </c>
      <c r="AJ371" s="32">
        <f t="shared" si="368"/>
        <v>2026</v>
      </c>
      <c r="AK371" s="32">
        <f t="shared" si="369"/>
        <v>9</v>
      </c>
      <c r="AL371" s="137">
        <f t="shared" si="370"/>
        <v>18132.781311109895</v>
      </c>
      <c r="AM371" s="137">
        <f t="shared" si="371"/>
        <v>16445.781311109895</v>
      </c>
      <c r="AN371" s="137">
        <f t="shared" si="372"/>
        <v>1657</v>
      </c>
      <c r="AO371" s="137">
        <f t="shared" si="373"/>
        <v>-13</v>
      </c>
      <c r="AP371" s="137">
        <f t="shared" si="374"/>
        <v>-1</v>
      </c>
      <c r="AQ371" s="137">
        <f t="shared" si="375"/>
        <v>44</v>
      </c>
      <c r="AR371" s="137">
        <f t="shared" si="376"/>
        <v>690.72281506661966</v>
      </c>
      <c r="AS371" s="93"/>
      <c r="AT371" s="93"/>
      <c r="AY371" s="65">
        <f t="shared" si="399"/>
        <v>2026</v>
      </c>
      <c r="AZ371" s="65">
        <f t="shared" si="400"/>
        <v>9</v>
      </c>
      <c r="BA371" s="68">
        <f t="shared" si="364"/>
        <v>1970093.40263741</v>
      </c>
      <c r="BQ371" s="65">
        <f t="shared" si="401"/>
        <v>2026</v>
      </c>
      <c r="BR371" s="65" t="str">
        <f t="shared" si="377"/>
        <v>Sep</v>
      </c>
      <c r="BS371" s="68">
        <f t="shared" si="396"/>
        <v>1748786.40263741</v>
      </c>
      <c r="CI371" s="65">
        <f t="shared" si="402"/>
        <v>2026</v>
      </c>
      <c r="CJ371" s="65">
        <f t="shared" si="403"/>
        <v>9</v>
      </c>
      <c r="CK371" s="68">
        <f t="shared" si="366"/>
        <v>73449.028910771231</v>
      </c>
      <c r="DA371" s="65">
        <f t="shared" si="404"/>
        <v>2026</v>
      </c>
      <c r="DB371" s="65">
        <f t="shared" si="405"/>
        <v>9</v>
      </c>
      <c r="DC371" s="68">
        <f>[4]ssr!$I348</f>
        <v>0</v>
      </c>
    </row>
    <row r="372" spans="1:107" s="30" customFormat="1">
      <c r="A372" s="65">
        <f t="shared" si="367"/>
        <v>2026</v>
      </c>
      <c r="B372" s="65">
        <f t="shared" si="397"/>
        <v>10</v>
      </c>
      <c r="C372" s="27">
        <f t="shared" si="398"/>
        <v>1973111.8891471601</v>
      </c>
      <c r="D372" s="80">
        <f>[6]Err!$D287</f>
        <v>1750134.8891471601</v>
      </c>
      <c r="E372" s="80">
        <f>ROUND([7]Err!$D287,0)+500</f>
        <v>193766</v>
      </c>
      <c r="F372" s="53">
        <f>ROUND([8]Err!$D275,0)</f>
        <v>2129</v>
      </c>
      <c r="G372" s="53">
        <f>ROUND([9]Err!$D275,0)</f>
        <v>1511</v>
      </c>
      <c r="H372" s="53">
        <f>ROUND([10]Err!$D287,0)</f>
        <v>25571</v>
      </c>
      <c r="I372" s="155">
        <f t="shared" si="378"/>
        <v>73505.665344180728</v>
      </c>
      <c r="J372" s="29"/>
      <c r="K372" s="181">
        <f t="shared" si="379"/>
        <v>8.9999999999999993E-3</v>
      </c>
      <c r="L372" s="181">
        <f t="shared" si="380"/>
        <v>8.9999999999999993E-3</v>
      </c>
      <c r="M372" s="181">
        <f t="shared" si="381"/>
        <v>-7.0000000000000001E-3</v>
      </c>
      <c r="N372" s="181">
        <f t="shared" si="382"/>
        <v>0</v>
      </c>
      <c r="O372" s="181">
        <f t="shared" si="383"/>
        <v>2E-3</v>
      </c>
      <c r="P372" s="181">
        <f t="shared" si="384"/>
        <v>8.9999999999999993E-3</v>
      </c>
      <c r="R372" s="30">
        <f t="shared" si="385"/>
        <v>2026</v>
      </c>
      <c r="S372" s="30">
        <f t="shared" si="386"/>
        <v>10</v>
      </c>
      <c r="T372" s="31">
        <f t="shared" si="387"/>
        <v>14143.631945020868</v>
      </c>
      <c r="U372" s="31">
        <f>[5]Forecast!C349</f>
        <v>12068</v>
      </c>
      <c r="V372" s="31">
        <f>[5]Forecast!D349</f>
        <v>1735.631945020868</v>
      </c>
      <c r="W372" s="31">
        <f>[5]Forecast!E349</f>
        <v>6</v>
      </c>
      <c r="X372" s="31">
        <f>[5]Forecast!F349</f>
        <v>15</v>
      </c>
      <c r="Y372" s="31">
        <f>[5]Forecast!G349</f>
        <v>319</v>
      </c>
      <c r="AA372" s="32">
        <f t="shared" si="388"/>
        <v>2026</v>
      </c>
      <c r="AB372" s="33">
        <f t="shared" si="389"/>
        <v>10</v>
      </c>
      <c r="AC372" s="31">
        <f t="shared" si="390"/>
        <v>1958968.2572021391</v>
      </c>
      <c r="AD372" s="52">
        <f t="shared" si="391"/>
        <v>1738066.8891471601</v>
      </c>
      <c r="AE372" s="52">
        <f t="shared" si="392"/>
        <v>192030.36805497913</v>
      </c>
      <c r="AF372" s="52">
        <f t="shared" si="393"/>
        <v>2123</v>
      </c>
      <c r="AG372" s="52">
        <f t="shared" si="394"/>
        <v>1496</v>
      </c>
      <c r="AH372" s="52">
        <f t="shared" si="395"/>
        <v>25252</v>
      </c>
      <c r="AJ372" s="32">
        <f t="shared" si="368"/>
        <v>2026</v>
      </c>
      <c r="AK372" s="32">
        <f t="shared" si="369"/>
        <v>10</v>
      </c>
      <c r="AL372" s="137">
        <f t="shared" si="370"/>
        <v>18103.386991700158</v>
      </c>
      <c r="AM372" s="137">
        <f t="shared" si="371"/>
        <v>16419.386991700158</v>
      </c>
      <c r="AN372" s="137">
        <f t="shared" si="372"/>
        <v>1653</v>
      </c>
      <c r="AO372" s="137">
        <f t="shared" si="373"/>
        <v>-14</v>
      </c>
      <c r="AP372" s="137">
        <f t="shared" si="374"/>
        <v>0</v>
      </c>
      <c r="AQ372" s="137">
        <f t="shared" si="375"/>
        <v>45</v>
      </c>
      <c r="AR372" s="137">
        <f t="shared" si="376"/>
        <v>689.61425365140894</v>
      </c>
      <c r="AS372" s="93"/>
      <c r="AT372" s="93"/>
      <c r="AY372" s="65">
        <f t="shared" si="399"/>
        <v>2026</v>
      </c>
      <c r="AZ372" s="65">
        <f t="shared" si="400"/>
        <v>10</v>
      </c>
      <c r="BA372" s="68">
        <f t="shared" si="364"/>
        <v>1971600.8891471601</v>
      </c>
      <c r="BQ372" s="65">
        <f t="shared" si="401"/>
        <v>2026</v>
      </c>
      <c r="BR372" s="65" t="str">
        <f t="shared" si="377"/>
        <v>Oct</v>
      </c>
      <c r="BS372" s="68">
        <f t="shared" si="396"/>
        <v>1750134.8891471601</v>
      </c>
      <c r="CI372" s="65">
        <f t="shared" si="402"/>
        <v>2026</v>
      </c>
      <c r="CJ372" s="65">
        <f t="shared" si="403"/>
        <v>10</v>
      </c>
      <c r="CK372" s="68">
        <f t="shared" si="366"/>
        <v>73505.665344180728</v>
      </c>
      <c r="DA372" s="65">
        <f t="shared" si="404"/>
        <v>2026</v>
      </c>
      <c r="DB372" s="65">
        <f t="shared" si="405"/>
        <v>10</v>
      </c>
      <c r="DC372" s="68">
        <f>[4]ssr!$I349</f>
        <v>0</v>
      </c>
    </row>
    <row r="373" spans="1:107" s="30" customFormat="1">
      <c r="A373" s="65">
        <f t="shared" si="367"/>
        <v>2026</v>
      </c>
      <c r="B373" s="65">
        <f t="shared" si="397"/>
        <v>11</v>
      </c>
      <c r="C373" s="27">
        <f t="shared" si="398"/>
        <v>1974631.37565691</v>
      </c>
      <c r="D373" s="80">
        <f>[6]Err!$D288</f>
        <v>1751483.37565691</v>
      </c>
      <c r="E373" s="80">
        <f>ROUND([7]Err!$D288,0)+500</f>
        <v>193901</v>
      </c>
      <c r="F373" s="53">
        <f>ROUND([8]Err!$D276,0)</f>
        <v>2128</v>
      </c>
      <c r="G373" s="53">
        <f>ROUND([9]Err!$D276,0)</f>
        <v>1511</v>
      </c>
      <c r="H373" s="53">
        <f>ROUND([10]Err!$D288,0)</f>
        <v>25608</v>
      </c>
      <c r="I373" s="155">
        <f t="shared" si="378"/>
        <v>73562.301777590226</v>
      </c>
      <c r="J373" s="29"/>
      <c r="K373" s="181">
        <f t="shared" si="379"/>
        <v>8.9999999999999993E-3</v>
      </c>
      <c r="L373" s="181">
        <f t="shared" si="380"/>
        <v>8.9999999999999993E-3</v>
      </c>
      <c r="M373" s="181">
        <f t="shared" si="381"/>
        <v>-7.0000000000000001E-3</v>
      </c>
      <c r="N373" s="181">
        <f t="shared" si="382"/>
        <v>0</v>
      </c>
      <c r="O373" s="181">
        <f t="shared" si="383"/>
        <v>2E-3</v>
      </c>
      <c r="P373" s="181">
        <f t="shared" si="384"/>
        <v>8.9999999999999993E-3</v>
      </c>
      <c r="R373" s="30">
        <f t="shared" si="385"/>
        <v>2026</v>
      </c>
      <c r="S373" s="30">
        <f t="shared" si="386"/>
        <v>11</v>
      </c>
      <c r="T373" s="31">
        <f t="shared" si="387"/>
        <v>14166.583651401006</v>
      </c>
      <c r="U373" s="31">
        <f>[5]Forecast!C350</f>
        <v>12094</v>
      </c>
      <c r="V373" s="31">
        <f>[5]Forecast!D350</f>
        <v>1732.5836514010066</v>
      </c>
      <c r="W373" s="31">
        <f>[5]Forecast!E350</f>
        <v>6</v>
      </c>
      <c r="X373" s="31">
        <f>[5]Forecast!F350</f>
        <v>15</v>
      </c>
      <c r="Y373" s="31">
        <f>[5]Forecast!G350</f>
        <v>319</v>
      </c>
      <c r="AA373" s="32">
        <f t="shared" si="388"/>
        <v>2026</v>
      </c>
      <c r="AB373" s="33">
        <f t="shared" si="389"/>
        <v>11</v>
      </c>
      <c r="AC373" s="31">
        <f t="shared" si="390"/>
        <v>1960464.7920055089</v>
      </c>
      <c r="AD373" s="52">
        <f t="shared" si="391"/>
        <v>1739389.37565691</v>
      </c>
      <c r="AE373" s="52">
        <f t="shared" si="392"/>
        <v>192168.41634859898</v>
      </c>
      <c r="AF373" s="52">
        <f t="shared" si="393"/>
        <v>2122</v>
      </c>
      <c r="AG373" s="52">
        <f t="shared" si="394"/>
        <v>1496</v>
      </c>
      <c r="AH373" s="52">
        <f t="shared" si="395"/>
        <v>25289</v>
      </c>
      <c r="AJ373" s="32">
        <f t="shared" si="368"/>
        <v>2026</v>
      </c>
      <c r="AK373" s="32">
        <f t="shared" si="369"/>
        <v>11</v>
      </c>
      <c r="AL373" s="137">
        <f t="shared" si="370"/>
        <v>18072.992672289954</v>
      </c>
      <c r="AM373" s="137">
        <f t="shared" si="371"/>
        <v>16392.992672289954</v>
      </c>
      <c r="AN373" s="137">
        <f t="shared" si="372"/>
        <v>1650</v>
      </c>
      <c r="AO373" s="137">
        <f t="shared" si="373"/>
        <v>-14</v>
      </c>
      <c r="AP373" s="137">
        <f t="shared" si="374"/>
        <v>0</v>
      </c>
      <c r="AQ373" s="137">
        <f t="shared" si="375"/>
        <v>44</v>
      </c>
      <c r="AR373" s="137">
        <f t="shared" si="376"/>
        <v>688.50569223618368</v>
      </c>
      <c r="AS373" s="93"/>
      <c r="AT373" s="93"/>
      <c r="AY373" s="65">
        <f t="shared" si="399"/>
        <v>2026</v>
      </c>
      <c r="AZ373" s="65">
        <f t="shared" si="400"/>
        <v>11</v>
      </c>
      <c r="BA373" s="68">
        <f t="shared" si="364"/>
        <v>1973120.37565691</v>
      </c>
      <c r="BQ373" s="65">
        <f t="shared" si="401"/>
        <v>2026</v>
      </c>
      <c r="BR373" s="65" t="str">
        <f t="shared" si="377"/>
        <v>Nov</v>
      </c>
      <c r="BS373" s="68">
        <f t="shared" si="396"/>
        <v>1751483.37565691</v>
      </c>
      <c r="CI373" s="65">
        <f t="shared" si="402"/>
        <v>2026</v>
      </c>
      <c r="CJ373" s="65">
        <f t="shared" si="403"/>
        <v>11</v>
      </c>
      <c r="CK373" s="68">
        <f t="shared" si="366"/>
        <v>73562.301777590226</v>
      </c>
      <c r="DA373" s="65">
        <f t="shared" si="404"/>
        <v>2026</v>
      </c>
      <c r="DB373" s="65">
        <f t="shared" si="405"/>
        <v>11</v>
      </c>
      <c r="DC373" s="68">
        <f>[4]ssr!$I350</f>
        <v>0</v>
      </c>
    </row>
    <row r="374" spans="1:107" s="30" customFormat="1">
      <c r="A374" s="65">
        <f t="shared" si="367"/>
        <v>2026</v>
      </c>
      <c r="B374" s="65">
        <f t="shared" si="397"/>
        <v>12</v>
      </c>
      <c r="C374" s="27">
        <f t="shared" si="398"/>
        <v>1976064.8621666599</v>
      </c>
      <c r="D374" s="80">
        <f>[6]Err!$D289</f>
        <v>1752831.8621666599</v>
      </c>
      <c r="E374" s="80">
        <f>ROUND([7]Err!$D289,0)+500</f>
        <v>194036</v>
      </c>
      <c r="F374" s="53">
        <f>ROUND([8]Err!$D277,0)</f>
        <v>2127</v>
      </c>
      <c r="G374" s="53">
        <f>ROUND([9]Err!$D277,0)</f>
        <v>1511</v>
      </c>
      <c r="H374" s="53">
        <f>ROUND([10]Err!$D289,0)</f>
        <v>25559</v>
      </c>
      <c r="I374" s="156">
        <f t="shared" si="378"/>
        <v>73618.938210999724</v>
      </c>
      <c r="J374" s="29"/>
      <c r="K374" s="181">
        <f t="shared" si="379"/>
        <v>8.9999999999999993E-3</v>
      </c>
      <c r="L374" s="181">
        <f t="shared" si="380"/>
        <v>8.9999999999999993E-3</v>
      </c>
      <c r="M374" s="181">
        <f t="shared" si="381"/>
        <v>-7.0000000000000001E-3</v>
      </c>
      <c r="N374" s="181">
        <f t="shared" si="382"/>
        <v>0</v>
      </c>
      <c r="O374" s="181">
        <f t="shared" si="383"/>
        <v>2E-3</v>
      </c>
      <c r="P374" s="181">
        <f t="shared" si="384"/>
        <v>8.9999999999999993E-3</v>
      </c>
      <c r="R374" s="30">
        <f t="shared" si="385"/>
        <v>2026</v>
      </c>
      <c r="S374" s="30">
        <f t="shared" si="386"/>
        <v>12</v>
      </c>
      <c r="T374" s="31">
        <f t="shared" si="387"/>
        <v>14267.202764516782</v>
      </c>
      <c r="U374" s="31">
        <f>[5]Forecast!C351</f>
        <v>12198</v>
      </c>
      <c r="V374" s="31">
        <f>[5]Forecast!D351</f>
        <v>1729.2027645167825</v>
      </c>
      <c r="W374" s="31">
        <f>[5]Forecast!E351</f>
        <v>6</v>
      </c>
      <c r="X374" s="31">
        <f>[5]Forecast!F351</f>
        <v>15</v>
      </c>
      <c r="Y374" s="31">
        <f>[5]Forecast!G351</f>
        <v>319</v>
      </c>
      <c r="AA374" s="32">
        <f t="shared" si="388"/>
        <v>2026</v>
      </c>
      <c r="AB374" s="33">
        <f t="shared" si="389"/>
        <v>12</v>
      </c>
      <c r="AC374" s="31">
        <f t="shared" si="390"/>
        <v>1961797.6594021432</v>
      </c>
      <c r="AD374" s="52">
        <f t="shared" si="391"/>
        <v>1740633.8621666599</v>
      </c>
      <c r="AE374" s="52">
        <f t="shared" si="392"/>
        <v>192306.79723548322</v>
      </c>
      <c r="AF374" s="52">
        <f t="shared" si="393"/>
        <v>2121</v>
      </c>
      <c r="AG374" s="52">
        <f t="shared" si="394"/>
        <v>1496</v>
      </c>
      <c r="AH374" s="52">
        <f t="shared" si="395"/>
        <v>25240</v>
      </c>
      <c r="AJ374" s="32">
        <f t="shared" si="368"/>
        <v>2026</v>
      </c>
      <c r="AK374" s="32">
        <f t="shared" si="369"/>
        <v>12</v>
      </c>
      <c r="AL374" s="137">
        <f t="shared" si="370"/>
        <v>18041.598352879984</v>
      </c>
      <c r="AM374" s="137">
        <f t="shared" si="371"/>
        <v>16366.598352879984</v>
      </c>
      <c r="AN374" s="137">
        <f t="shared" si="372"/>
        <v>1646</v>
      </c>
      <c r="AO374" s="137">
        <f t="shared" si="373"/>
        <v>-14</v>
      </c>
      <c r="AP374" s="137">
        <f t="shared" si="374"/>
        <v>0</v>
      </c>
      <c r="AQ374" s="137">
        <f t="shared" si="375"/>
        <v>43</v>
      </c>
      <c r="AR374" s="137">
        <f t="shared" si="376"/>
        <v>687.39713082095841</v>
      </c>
      <c r="AS374" s="93"/>
      <c r="AT374" s="93"/>
      <c r="AY374" s="65">
        <f t="shared" si="399"/>
        <v>2026</v>
      </c>
      <c r="AZ374" s="65">
        <f t="shared" si="400"/>
        <v>12</v>
      </c>
      <c r="BA374" s="68">
        <f t="shared" si="364"/>
        <v>1974553.8621666599</v>
      </c>
      <c r="BQ374" s="65">
        <f t="shared" si="401"/>
        <v>2026</v>
      </c>
      <c r="BR374" s="65" t="str">
        <f t="shared" si="377"/>
        <v>Dec</v>
      </c>
      <c r="BS374" s="68">
        <f t="shared" si="396"/>
        <v>1752831.8621666599</v>
      </c>
      <c r="CI374" s="65">
        <f t="shared" si="402"/>
        <v>2026</v>
      </c>
      <c r="CJ374" s="65">
        <f t="shared" si="403"/>
        <v>12</v>
      </c>
      <c r="CK374" s="68">
        <f t="shared" si="366"/>
        <v>73618.938210999724</v>
      </c>
      <c r="DA374" s="65">
        <f t="shared" si="404"/>
        <v>2026</v>
      </c>
      <c r="DB374" s="65">
        <f t="shared" si="405"/>
        <v>12</v>
      </c>
      <c r="DC374" s="68">
        <f>[4]ssr!$I351</f>
        <v>0</v>
      </c>
    </row>
    <row r="375" spans="1:107" s="30" customFormat="1">
      <c r="A375" s="65">
        <f t="shared" si="367"/>
        <v>2027</v>
      </c>
      <c r="B375" s="65">
        <f t="shared" si="397"/>
        <v>1</v>
      </c>
      <c r="C375" s="27">
        <f t="shared" si="398"/>
        <v>1977588.34867642</v>
      </c>
      <c r="D375" s="80">
        <f>[6]Err!$D290</f>
        <v>1754180.34867642</v>
      </c>
      <c r="E375" s="80">
        <f>ROUND([7]Err!$D290,0)+500</f>
        <v>194171</v>
      </c>
      <c r="F375" s="53">
        <f>ROUND([8]Err!$D278,0)</f>
        <v>2126</v>
      </c>
      <c r="G375" s="53">
        <f>ROUND([9]Err!$D278,0)</f>
        <v>1510</v>
      </c>
      <c r="H375" s="53">
        <f>ROUND([10]Err!$D290,0)</f>
        <v>25601</v>
      </c>
      <c r="I375" s="155">
        <f t="shared" si="378"/>
        <v>73675.574644409644</v>
      </c>
      <c r="J375" s="29"/>
      <c r="K375" s="181">
        <f t="shared" si="379"/>
        <v>8.9999999999999993E-3</v>
      </c>
      <c r="L375" s="181">
        <f t="shared" si="380"/>
        <v>8.9999999999999993E-3</v>
      </c>
      <c r="M375" s="181">
        <f t="shared" si="381"/>
        <v>-7.0000000000000001E-3</v>
      </c>
      <c r="N375" s="181">
        <f t="shared" si="382"/>
        <v>-1E-3</v>
      </c>
      <c r="O375" s="181">
        <f t="shared" si="383"/>
        <v>2E-3</v>
      </c>
      <c r="P375" s="181">
        <f t="shared" si="384"/>
        <v>8.9999999999999993E-3</v>
      </c>
      <c r="R375" s="30">
        <f t="shared" si="385"/>
        <v>2027</v>
      </c>
      <c r="S375" s="30">
        <f t="shared" si="386"/>
        <v>1</v>
      </c>
      <c r="T375" s="31">
        <f t="shared" si="387"/>
        <v>14330.161539787585</v>
      </c>
      <c r="U375" s="31">
        <f>[5]Forecast!C352</f>
        <v>12247</v>
      </c>
      <c r="V375" s="31">
        <f>[5]Forecast!D352</f>
        <v>1743.1615397875846</v>
      </c>
      <c r="W375" s="31">
        <f>[5]Forecast!E352</f>
        <v>6</v>
      </c>
      <c r="X375" s="31">
        <f>[5]Forecast!F352</f>
        <v>15</v>
      </c>
      <c r="Y375" s="31">
        <f>[5]Forecast!G352</f>
        <v>319</v>
      </c>
      <c r="AA375" s="32">
        <f t="shared" si="388"/>
        <v>2027</v>
      </c>
      <c r="AB375" s="33">
        <f t="shared" si="389"/>
        <v>1</v>
      </c>
      <c r="AC375" s="31">
        <f t="shared" si="390"/>
        <v>1963258.1871366324</v>
      </c>
      <c r="AD375" s="52">
        <f t="shared" si="391"/>
        <v>1741933.34867642</v>
      </c>
      <c r="AE375" s="52">
        <f t="shared" si="392"/>
        <v>192427.83846021243</v>
      </c>
      <c r="AF375" s="52">
        <f t="shared" si="393"/>
        <v>2120</v>
      </c>
      <c r="AG375" s="52">
        <f t="shared" si="394"/>
        <v>1495</v>
      </c>
      <c r="AH375" s="52">
        <f t="shared" si="395"/>
        <v>25282</v>
      </c>
      <c r="AJ375" s="32">
        <f t="shared" si="368"/>
        <v>2027</v>
      </c>
      <c r="AK375" s="32">
        <f t="shared" si="369"/>
        <v>1</v>
      </c>
      <c r="AL375" s="137">
        <f t="shared" si="370"/>
        <v>18010.204033480026</v>
      </c>
      <c r="AM375" s="137">
        <f t="shared" si="371"/>
        <v>16340.204033480026</v>
      </c>
      <c r="AN375" s="137">
        <f t="shared" si="372"/>
        <v>1643</v>
      </c>
      <c r="AO375" s="137">
        <f t="shared" si="373"/>
        <v>-14</v>
      </c>
      <c r="AP375" s="137">
        <f t="shared" si="374"/>
        <v>-1</v>
      </c>
      <c r="AQ375" s="137">
        <f t="shared" si="375"/>
        <v>42</v>
      </c>
      <c r="AR375" s="137">
        <f t="shared" si="376"/>
        <v>686.28856940615515</v>
      </c>
      <c r="AS375" s="93"/>
      <c r="AT375" s="93"/>
      <c r="AY375" s="65">
        <f t="shared" si="399"/>
        <v>2027</v>
      </c>
      <c r="AZ375" s="65">
        <f t="shared" si="400"/>
        <v>1</v>
      </c>
      <c r="BA375" s="68">
        <f t="shared" si="364"/>
        <v>1976078.34867642</v>
      </c>
      <c r="BQ375" s="65">
        <f t="shared" si="401"/>
        <v>2027</v>
      </c>
      <c r="BR375" s="65" t="str">
        <f t="shared" si="377"/>
        <v>Jan</v>
      </c>
      <c r="BS375" s="68">
        <f t="shared" si="396"/>
        <v>1754180.34867642</v>
      </c>
      <c r="CI375" s="65">
        <f t="shared" si="402"/>
        <v>2027</v>
      </c>
      <c r="CJ375" s="65">
        <f t="shared" si="403"/>
        <v>1</v>
      </c>
      <c r="CK375" s="68">
        <f t="shared" si="366"/>
        <v>73675.574644409644</v>
      </c>
      <c r="DA375" s="65">
        <f t="shared" si="404"/>
        <v>2027</v>
      </c>
      <c r="DB375" s="65">
        <f t="shared" si="405"/>
        <v>1</v>
      </c>
      <c r="DC375" s="68">
        <f>[4]ssr!$I352</f>
        <v>0</v>
      </c>
    </row>
    <row r="376" spans="1:107" s="30" customFormat="1">
      <c r="A376" s="65">
        <f t="shared" si="367"/>
        <v>2027</v>
      </c>
      <c r="B376" s="65">
        <f t="shared" si="397"/>
        <v>2</v>
      </c>
      <c r="C376" s="27">
        <f t="shared" si="398"/>
        <v>1979075.8351861699</v>
      </c>
      <c r="D376" s="80">
        <f>[6]Err!$D291</f>
        <v>1755528.8351861699</v>
      </c>
      <c r="E376" s="80">
        <f>ROUND([7]Err!$D291,0)+500</f>
        <v>194305</v>
      </c>
      <c r="F376" s="53">
        <f>ROUND([8]Err!$D279,0)</f>
        <v>2125</v>
      </c>
      <c r="G376" s="53">
        <f>ROUND([9]Err!$D279,0)</f>
        <v>1510</v>
      </c>
      <c r="H376" s="53">
        <f>ROUND([10]Err!$D291,0)</f>
        <v>25607</v>
      </c>
      <c r="I376" s="155">
        <f t="shared" si="378"/>
        <v>73732.211077819142</v>
      </c>
      <c r="J376" s="29"/>
      <c r="K376" s="181">
        <f t="shared" si="379"/>
        <v>8.9999999999999993E-3</v>
      </c>
      <c r="L376" s="181">
        <f t="shared" si="380"/>
        <v>8.9999999999999993E-3</v>
      </c>
      <c r="M376" s="181">
        <f t="shared" si="381"/>
        <v>-6.0000000000000001E-3</v>
      </c>
      <c r="N376" s="181">
        <f t="shared" si="382"/>
        <v>-1E-3</v>
      </c>
      <c r="O376" s="181">
        <f t="shared" si="383"/>
        <v>2E-3</v>
      </c>
      <c r="P376" s="181">
        <f t="shared" si="384"/>
        <v>8.9999999999999993E-3</v>
      </c>
      <c r="R376" s="30">
        <f t="shared" si="385"/>
        <v>2027</v>
      </c>
      <c r="S376" s="30">
        <f t="shared" si="386"/>
        <v>2</v>
      </c>
      <c r="T376" s="31">
        <f t="shared" si="387"/>
        <v>14356.153583475792</v>
      </c>
      <c r="U376" s="31">
        <f>[5]Forecast!C353</f>
        <v>12275</v>
      </c>
      <c r="V376" s="31">
        <f>[5]Forecast!D353</f>
        <v>1741.1535834757926</v>
      </c>
      <c r="W376" s="31">
        <f>[5]Forecast!E353</f>
        <v>6</v>
      </c>
      <c r="X376" s="31">
        <f>[5]Forecast!F353</f>
        <v>15</v>
      </c>
      <c r="Y376" s="31">
        <f>[5]Forecast!G353</f>
        <v>319</v>
      </c>
      <c r="AA376" s="32">
        <f t="shared" si="388"/>
        <v>2027</v>
      </c>
      <c r="AB376" s="33">
        <f t="shared" si="389"/>
        <v>2</v>
      </c>
      <c r="AC376" s="31">
        <f t="shared" si="390"/>
        <v>1964719.6816026941</v>
      </c>
      <c r="AD376" s="52">
        <f t="shared" si="391"/>
        <v>1743253.8351861699</v>
      </c>
      <c r="AE376" s="52">
        <f t="shared" si="392"/>
        <v>192563.8464165242</v>
      </c>
      <c r="AF376" s="52">
        <f t="shared" si="393"/>
        <v>2119</v>
      </c>
      <c r="AG376" s="52">
        <f t="shared" si="394"/>
        <v>1495</v>
      </c>
      <c r="AH376" s="52">
        <f t="shared" si="395"/>
        <v>25288</v>
      </c>
      <c r="AJ376" s="32">
        <f t="shared" si="368"/>
        <v>2027</v>
      </c>
      <c r="AK376" s="32">
        <f t="shared" si="369"/>
        <v>2</v>
      </c>
      <c r="AL376" s="137">
        <f t="shared" si="370"/>
        <v>17980.809714070056</v>
      </c>
      <c r="AM376" s="137">
        <f t="shared" si="371"/>
        <v>16313.809714070056</v>
      </c>
      <c r="AN376" s="137">
        <f t="shared" si="372"/>
        <v>1638</v>
      </c>
      <c r="AO376" s="137">
        <f t="shared" si="373"/>
        <v>-13</v>
      </c>
      <c r="AP376" s="137">
        <f t="shared" si="374"/>
        <v>-1</v>
      </c>
      <c r="AQ376" s="137">
        <f t="shared" si="375"/>
        <v>43</v>
      </c>
      <c r="AR376" s="137">
        <f t="shared" si="376"/>
        <v>685.18000799094443</v>
      </c>
      <c r="AS376" s="93"/>
      <c r="AT376" s="93"/>
      <c r="AY376" s="65">
        <f t="shared" si="399"/>
        <v>2027</v>
      </c>
      <c r="AZ376" s="65">
        <f t="shared" si="400"/>
        <v>2</v>
      </c>
      <c r="BA376" s="68">
        <f t="shared" si="364"/>
        <v>1977565.8351861699</v>
      </c>
      <c r="BQ376" s="65">
        <f t="shared" si="401"/>
        <v>2027</v>
      </c>
      <c r="BR376" s="65" t="str">
        <f t="shared" si="377"/>
        <v>Feb</v>
      </c>
      <c r="BS376" s="68">
        <f t="shared" si="396"/>
        <v>1755528.8351861699</v>
      </c>
      <c r="CI376" s="65">
        <f t="shared" si="402"/>
        <v>2027</v>
      </c>
      <c r="CJ376" s="65">
        <f t="shared" si="403"/>
        <v>2</v>
      </c>
      <c r="CK376" s="68">
        <f t="shared" si="366"/>
        <v>73732.211077819142</v>
      </c>
      <c r="DA376" s="65">
        <f t="shared" si="404"/>
        <v>2027</v>
      </c>
      <c r="DB376" s="65">
        <f t="shared" si="405"/>
        <v>2</v>
      </c>
      <c r="DC376" s="68">
        <f>[4]ssr!$I353</f>
        <v>0</v>
      </c>
    </row>
    <row r="377" spans="1:107" s="30" customFormat="1">
      <c r="A377" s="65">
        <f t="shared" si="367"/>
        <v>2027</v>
      </c>
      <c r="B377" s="65">
        <f t="shared" si="397"/>
        <v>3</v>
      </c>
      <c r="C377" s="27">
        <f t="shared" si="398"/>
        <v>1980549.3216959201</v>
      </c>
      <c r="D377" s="80">
        <f>[6]Err!$D292</f>
        <v>1756877.3216959201</v>
      </c>
      <c r="E377" s="80">
        <f>ROUND([7]Err!$D292,0)+500</f>
        <v>194440</v>
      </c>
      <c r="F377" s="53">
        <f>ROUND([8]Err!$D280,0)</f>
        <v>2124</v>
      </c>
      <c r="G377" s="53">
        <f>ROUND([9]Err!$D280,0)</f>
        <v>1510</v>
      </c>
      <c r="H377" s="53">
        <f>ROUND([10]Err!$D292,0)</f>
        <v>25598</v>
      </c>
      <c r="I377" s="155">
        <f t="shared" si="378"/>
        <v>73788.847511228654</v>
      </c>
      <c r="J377" s="29"/>
      <c r="K377" s="181">
        <f t="shared" si="379"/>
        <v>8.9999999999999993E-3</v>
      </c>
      <c r="L377" s="181">
        <f t="shared" si="380"/>
        <v>8.0000000000000002E-3</v>
      </c>
      <c r="M377" s="181">
        <f t="shared" si="381"/>
        <v>-6.0000000000000001E-3</v>
      </c>
      <c r="N377" s="181">
        <f t="shared" si="382"/>
        <v>-1E-3</v>
      </c>
      <c r="O377" s="181">
        <f t="shared" si="383"/>
        <v>2E-3</v>
      </c>
      <c r="P377" s="181">
        <f t="shared" si="384"/>
        <v>8.9999999999999993E-3</v>
      </c>
      <c r="R377" s="30">
        <f t="shared" si="385"/>
        <v>2027</v>
      </c>
      <c r="S377" s="30">
        <f t="shared" si="386"/>
        <v>3</v>
      </c>
      <c r="T377" s="31">
        <f t="shared" si="387"/>
        <v>14395.217217955484</v>
      </c>
      <c r="U377" s="31">
        <f>[5]Forecast!C354</f>
        <v>12311</v>
      </c>
      <c r="V377" s="31">
        <f>[5]Forecast!D354</f>
        <v>1744.2172179554834</v>
      </c>
      <c r="W377" s="31">
        <f>[5]Forecast!E354</f>
        <v>6</v>
      </c>
      <c r="X377" s="31">
        <f>[5]Forecast!F354</f>
        <v>15</v>
      </c>
      <c r="Y377" s="31">
        <f>[5]Forecast!G354</f>
        <v>319</v>
      </c>
      <c r="AA377" s="32">
        <f t="shared" si="388"/>
        <v>2027</v>
      </c>
      <c r="AB377" s="33">
        <f t="shared" si="389"/>
        <v>3</v>
      </c>
      <c r="AC377" s="31">
        <f t="shared" si="390"/>
        <v>1966154.1044779646</v>
      </c>
      <c r="AD377" s="52">
        <f t="shared" si="391"/>
        <v>1744566.3216959201</v>
      </c>
      <c r="AE377" s="52">
        <f t="shared" si="392"/>
        <v>192695.78278204452</v>
      </c>
      <c r="AF377" s="52">
        <f t="shared" si="393"/>
        <v>2118</v>
      </c>
      <c r="AG377" s="52">
        <f t="shared" si="394"/>
        <v>1495</v>
      </c>
      <c r="AH377" s="52">
        <f t="shared" si="395"/>
        <v>25279</v>
      </c>
      <c r="AJ377" s="32">
        <f t="shared" si="368"/>
        <v>2027</v>
      </c>
      <c r="AK377" s="32">
        <f t="shared" si="369"/>
        <v>3</v>
      </c>
      <c r="AL377" s="137">
        <f t="shared" si="370"/>
        <v>17950.415394660085</v>
      </c>
      <c r="AM377" s="137">
        <f t="shared" si="371"/>
        <v>16287.415394660085</v>
      </c>
      <c r="AN377" s="137">
        <f t="shared" si="372"/>
        <v>1635</v>
      </c>
      <c r="AO377" s="137">
        <f t="shared" si="373"/>
        <v>-13</v>
      </c>
      <c r="AP377" s="137">
        <f t="shared" si="374"/>
        <v>-1</v>
      </c>
      <c r="AQ377" s="137">
        <f t="shared" si="375"/>
        <v>42</v>
      </c>
      <c r="AR377" s="137">
        <f t="shared" si="376"/>
        <v>684.07144657573372</v>
      </c>
      <c r="AS377" s="93"/>
      <c r="AT377" s="93"/>
      <c r="AY377" s="65">
        <f t="shared" si="399"/>
        <v>2027</v>
      </c>
      <c r="AZ377" s="65">
        <f t="shared" si="400"/>
        <v>3</v>
      </c>
      <c r="BA377" s="68">
        <f t="shared" si="364"/>
        <v>1979039.3216959201</v>
      </c>
      <c r="BQ377" s="65">
        <f t="shared" si="401"/>
        <v>2027</v>
      </c>
      <c r="BR377" s="65" t="str">
        <f t="shared" si="377"/>
        <v>Mar</v>
      </c>
      <c r="BS377" s="68">
        <f t="shared" si="396"/>
        <v>1756877.3216959201</v>
      </c>
      <c r="CI377" s="65">
        <f t="shared" si="402"/>
        <v>2027</v>
      </c>
      <c r="CJ377" s="65">
        <f t="shared" si="403"/>
        <v>3</v>
      </c>
      <c r="CK377" s="68">
        <f t="shared" si="366"/>
        <v>73788.847511228654</v>
      </c>
      <c r="DA377" s="65">
        <f t="shared" si="404"/>
        <v>2027</v>
      </c>
      <c r="DB377" s="65">
        <f t="shared" si="405"/>
        <v>3</v>
      </c>
      <c r="DC377" s="68">
        <f>[4]ssr!$I354</f>
        <v>0</v>
      </c>
    </row>
    <row r="378" spans="1:107" s="30" customFormat="1">
      <c r="A378" s="65">
        <f t="shared" si="367"/>
        <v>2027</v>
      </c>
      <c r="B378" s="65">
        <f t="shared" si="397"/>
        <v>4</v>
      </c>
      <c r="C378" s="27">
        <f t="shared" si="398"/>
        <v>1981991.80820567</v>
      </c>
      <c r="D378" s="80">
        <f>[6]Err!$D293</f>
        <v>1758225.80820567</v>
      </c>
      <c r="E378" s="80">
        <f>ROUND([7]Err!$D293,0)+500</f>
        <v>194575</v>
      </c>
      <c r="F378" s="53">
        <f>ROUND([8]Err!$D281,0)</f>
        <v>2123</v>
      </c>
      <c r="G378" s="53">
        <f>ROUND([9]Err!$D281,0)</f>
        <v>1510</v>
      </c>
      <c r="H378" s="53">
        <f>ROUND([10]Err!$D293,0)</f>
        <v>25558</v>
      </c>
      <c r="I378" s="155">
        <f t="shared" si="378"/>
        <v>73845.483944638137</v>
      </c>
      <c r="J378" s="29"/>
      <c r="K378" s="181">
        <f t="shared" si="379"/>
        <v>8.9999999999999993E-3</v>
      </c>
      <c r="L378" s="181">
        <f t="shared" si="380"/>
        <v>8.0000000000000002E-3</v>
      </c>
      <c r="M378" s="181">
        <f t="shared" si="381"/>
        <v>-6.0000000000000001E-3</v>
      </c>
      <c r="N378" s="181">
        <f t="shared" si="382"/>
        <v>-1E-3</v>
      </c>
      <c r="O378" s="181">
        <f t="shared" si="383"/>
        <v>2E-3</v>
      </c>
      <c r="P378" s="181">
        <f t="shared" si="384"/>
        <v>8.9999999999999993E-3</v>
      </c>
      <c r="R378" s="30">
        <f t="shared" si="385"/>
        <v>2027</v>
      </c>
      <c r="S378" s="30">
        <f t="shared" si="386"/>
        <v>4</v>
      </c>
      <c r="T378" s="31">
        <f t="shared" si="387"/>
        <v>14306.667864138222</v>
      </c>
      <c r="U378" s="31">
        <f>[5]Forecast!C355</f>
        <v>12222</v>
      </c>
      <c r="V378" s="31">
        <f>[5]Forecast!D355</f>
        <v>1744.6678641382225</v>
      </c>
      <c r="W378" s="31">
        <f>[5]Forecast!E355</f>
        <v>6</v>
      </c>
      <c r="X378" s="31">
        <f>[5]Forecast!F355</f>
        <v>15</v>
      </c>
      <c r="Y378" s="31">
        <f>[5]Forecast!G355</f>
        <v>319</v>
      </c>
      <c r="AA378" s="32">
        <f t="shared" si="388"/>
        <v>2027</v>
      </c>
      <c r="AB378" s="33">
        <f t="shared" si="389"/>
        <v>4</v>
      </c>
      <c r="AC378" s="31">
        <f t="shared" si="390"/>
        <v>1967685.1403415317</v>
      </c>
      <c r="AD378" s="52">
        <f t="shared" si="391"/>
        <v>1746003.80820567</v>
      </c>
      <c r="AE378" s="52">
        <f t="shared" si="392"/>
        <v>192830.33213586177</v>
      </c>
      <c r="AF378" s="52">
        <f t="shared" si="393"/>
        <v>2117</v>
      </c>
      <c r="AG378" s="52">
        <f t="shared" si="394"/>
        <v>1495</v>
      </c>
      <c r="AH378" s="52">
        <f t="shared" si="395"/>
        <v>25239</v>
      </c>
      <c r="AJ378" s="32">
        <f t="shared" si="368"/>
        <v>2027</v>
      </c>
      <c r="AK378" s="32">
        <f t="shared" si="369"/>
        <v>4</v>
      </c>
      <c r="AL378" s="137">
        <f t="shared" si="370"/>
        <v>17921.021075249882</v>
      </c>
      <c r="AM378" s="137">
        <f t="shared" si="371"/>
        <v>16261.021075249882</v>
      </c>
      <c r="AN378" s="137">
        <f t="shared" si="372"/>
        <v>1632</v>
      </c>
      <c r="AO378" s="137">
        <f t="shared" si="373"/>
        <v>-13</v>
      </c>
      <c r="AP378" s="137">
        <f t="shared" si="374"/>
        <v>-1</v>
      </c>
      <c r="AQ378" s="137">
        <f t="shared" si="375"/>
        <v>42</v>
      </c>
      <c r="AR378" s="137">
        <f t="shared" si="376"/>
        <v>682.9628851604939</v>
      </c>
      <c r="AS378" s="93"/>
      <c r="AT378" s="93"/>
      <c r="AY378" s="65">
        <f t="shared" si="399"/>
        <v>2027</v>
      </c>
      <c r="AZ378" s="65">
        <f t="shared" si="400"/>
        <v>4</v>
      </c>
      <c r="BA378" s="68">
        <f t="shared" si="364"/>
        <v>1980481.80820567</v>
      </c>
      <c r="BQ378" s="65">
        <f t="shared" si="401"/>
        <v>2027</v>
      </c>
      <c r="BR378" s="65" t="str">
        <f t="shared" si="377"/>
        <v>Apr</v>
      </c>
      <c r="BS378" s="68">
        <f t="shared" si="396"/>
        <v>1758225.80820567</v>
      </c>
      <c r="CI378" s="65">
        <f t="shared" si="402"/>
        <v>2027</v>
      </c>
      <c r="CJ378" s="65">
        <f t="shared" si="403"/>
        <v>4</v>
      </c>
      <c r="CK378" s="68">
        <f t="shared" si="366"/>
        <v>73845.483944638137</v>
      </c>
      <c r="DA378" s="65">
        <f t="shared" si="404"/>
        <v>2027</v>
      </c>
      <c r="DB378" s="65">
        <f t="shared" si="405"/>
        <v>4</v>
      </c>
      <c r="DC378" s="68">
        <f>[4]ssr!$I355</f>
        <v>0</v>
      </c>
    </row>
    <row r="379" spans="1:107" s="30" customFormat="1">
      <c r="A379" s="65">
        <f t="shared" si="367"/>
        <v>2027</v>
      </c>
      <c r="B379" s="65">
        <f t="shared" si="397"/>
        <v>5</v>
      </c>
      <c r="C379" s="27">
        <f t="shared" si="398"/>
        <v>1983508.2947154201</v>
      </c>
      <c r="D379" s="80">
        <f>[6]Err!$D294</f>
        <v>1759574.2947154201</v>
      </c>
      <c r="E379" s="80">
        <f>ROUND([7]Err!$D294,0)+500</f>
        <v>194709</v>
      </c>
      <c r="F379" s="53">
        <f>ROUND([8]Err!$D282,0)</f>
        <v>2122</v>
      </c>
      <c r="G379" s="53">
        <f>ROUND([9]Err!$D282,0)</f>
        <v>1510</v>
      </c>
      <c r="H379" s="53">
        <f>ROUND([10]Err!$D294,0)</f>
        <v>25593</v>
      </c>
      <c r="I379" s="155">
        <f t="shared" si="378"/>
        <v>73902.12037804765</v>
      </c>
      <c r="J379" s="29"/>
      <c r="K379" s="181">
        <f t="shared" si="379"/>
        <v>8.9999999999999993E-3</v>
      </c>
      <c r="L379" s="181">
        <f t="shared" si="380"/>
        <v>8.0000000000000002E-3</v>
      </c>
      <c r="M379" s="181">
        <f t="shared" si="381"/>
        <v>-6.0000000000000001E-3</v>
      </c>
      <c r="N379" s="181">
        <f t="shared" si="382"/>
        <v>-1E-3</v>
      </c>
      <c r="O379" s="181">
        <f t="shared" si="383"/>
        <v>2E-3</v>
      </c>
      <c r="P379" s="181">
        <f t="shared" si="384"/>
        <v>8.9999999999999993E-3</v>
      </c>
      <c r="R379" s="30">
        <f t="shared" si="385"/>
        <v>2027</v>
      </c>
      <c r="S379" s="30">
        <f t="shared" si="386"/>
        <v>5</v>
      </c>
      <c r="T379" s="31">
        <f t="shared" si="387"/>
        <v>14249.076339934083</v>
      </c>
      <c r="U379" s="31">
        <f>[5]Forecast!C356</f>
        <v>12165</v>
      </c>
      <c r="V379" s="31">
        <f>[5]Forecast!D356</f>
        <v>1744.076339934084</v>
      </c>
      <c r="W379" s="31">
        <f>[5]Forecast!E356</f>
        <v>6</v>
      </c>
      <c r="X379" s="31">
        <f>[5]Forecast!F356</f>
        <v>15</v>
      </c>
      <c r="Y379" s="31">
        <f>[5]Forecast!G356</f>
        <v>319</v>
      </c>
      <c r="AA379" s="32">
        <f t="shared" si="388"/>
        <v>2027</v>
      </c>
      <c r="AB379" s="33">
        <f t="shared" si="389"/>
        <v>5</v>
      </c>
      <c r="AC379" s="31">
        <f t="shared" si="390"/>
        <v>1969259.2183754861</v>
      </c>
      <c r="AD379" s="52">
        <f t="shared" si="391"/>
        <v>1747409.2947154201</v>
      </c>
      <c r="AE379" s="52">
        <f t="shared" si="392"/>
        <v>192964.92366006592</v>
      </c>
      <c r="AF379" s="52">
        <f t="shared" si="393"/>
        <v>2116</v>
      </c>
      <c r="AG379" s="52">
        <f t="shared" si="394"/>
        <v>1495</v>
      </c>
      <c r="AH379" s="52">
        <f t="shared" si="395"/>
        <v>25274</v>
      </c>
      <c r="AJ379" s="32">
        <f t="shared" si="368"/>
        <v>2027</v>
      </c>
      <c r="AK379" s="32">
        <f t="shared" si="369"/>
        <v>5</v>
      </c>
      <c r="AL379" s="137">
        <f t="shared" si="370"/>
        <v>17888.626755840145</v>
      </c>
      <c r="AM379" s="137">
        <f t="shared" si="371"/>
        <v>16234.626755840145</v>
      </c>
      <c r="AN379" s="137">
        <f t="shared" si="372"/>
        <v>1627</v>
      </c>
      <c r="AO379" s="137">
        <f t="shared" si="373"/>
        <v>-13</v>
      </c>
      <c r="AP379" s="137">
        <f t="shared" si="374"/>
        <v>-1</v>
      </c>
      <c r="AQ379" s="137">
        <f t="shared" si="375"/>
        <v>41</v>
      </c>
      <c r="AR379" s="137">
        <f t="shared" si="376"/>
        <v>681.85432374528318</v>
      </c>
      <c r="AS379" s="93"/>
      <c r="AT379" s="93"/>
      <c r="AY379" s="65">
        <f t="shared" si="399"/>
        <v>2027</v>
      </c>
      <c r="AZ379" s="65">
        <f t="shared" si="400"/>
        <v>5</v>
      </c>
      <c r="BA379" s="68">
        <f t="shared" si="364"/>
        <v>1981998.2947154201</v>
      </c>
      <c r="BQ379" s="65">
        <f t="shared" si="401"/>
        <v>2027</v>
      </c>
      <c r="BR379" s="65" t="str">
        <f t="shared" si="377"/>
        <v>May</v>
      </c>
      <c r="BS379" s="68">
        <f t="shared" si="396"/>
        <v>1759574.2947154201</v>
      </c>
      <c r="CI379" s="65">
        <f t="shared" si="402"/>
        <v>2027</v>
      </c>
      <c r="CJ379" s="65">
        <f t="shared" si="403"/>
        <v>5</v>
      </c>
      <c r="CK379" s="68">
        <f t="shared" si="366"/>
        <v>73902.12037804765</v>
      </c>
      <c r="DA379" s="65">
        <f t="shared" si="404"/>
        <v>2027</v>
      </c>
      <c r="DB379" s="65">
        <f t="shared" si="405"/>
        <v>5</v>
      </c>
      <c r="DC379" s="68">
        <f>[4]ssr!$I356</f>
        <v>0</v>
      </c>
    </row>
    <row r="380" spans="1:107" s="30" customFormat="1">
      <c r="A380" s="65">
        <f t="shared" si="367"/>
        <v>2027</v>
      </c>
      <c r="B380" s="65">
        <f t="shared" si="397"/>
        <v>6</v>
      </c>
      <c r="C380" s="27">
        <f t="shared" si="398"/>
        <v>1984941.78122518</v>
      </c>
      <c r="D380" s="80">
        <f>[6]Err!$D295</f>
        <v>1760922.78122518</v>
      </c>
      <c r="E380" s="80">
        <f>ROUND([7]Err!$D295,0)+500</f>
        <v>194844</v>
      </c>
      <c r="F380" s="53">
        <f>ROUND([8]Err!$D283,0)</f>
        <v>2121</v>
      </c>
      <c r="G380" s="53">
        <f>ROUND([9]Err!$D283,0)</f>
        <v>1510</v>
      </c>
      <c r="H380" s="53">
        <f>ROUND([10]Err!$D295,0)</f>
        <v>25544</v>
      </c>
      <c r="I380" s="155">
        <f t="shared" si="378"/>
        <v>73958.75681145757</v>
      </c>
      <c r="J380" s="29"/>
      <c r="K380" s="181">
        <f t="shared" si="379"/>
        <v>8.9999999999999993E-3</v>
      </c>
      <c r="L380" s="181">
        <f t="shared" si="380"/>
        <v>8.0000000000000002E-3</v>
      </c>
      <c r="M380" s="181">
        <f t="shared" si="381"/>
        <v>-6.0000000000000001E-3</v>
      </c>
      <c r="N380" s="181">
        <f t="shared" si="382"/>
        <v>-1E-3</v>
      </c>
      <c r="O380" s="181">
        <f t="shared" si="383"/>
        <v>2E-3</v>
      </c>
      <c r="P380" s="181">
        <f t="shared" si="384"/>
        <v>8.9999999999999993E-3</v>
      </c>
      <c r="R380" s="30">
        <f t="shared" si="385"/>
        <v>2027</v>
      </c>
      <c r="S380" s="30">
        <f t="shared" si="386"/>
        <v>6</v>
      </c>
      <c r="T380" s="31">
        <f t="shared" si="387"/>
        <v>14223.174028619162</v>
      </c>
      <c r="U380" s="31">
        <f>[5]Forecast!C357</f>
        <v>12141</v>
      </c>
      <c r="V380" s="31">
        <f>[5]Forecast!D357</f>
        <v>1742.1740286191612</v>
      </c>
      <c r="W380" s="31">
        <f>[5]Forecast!E357</f>
        <v>6</v>
      </c>
      <c r="X380" s="31">
        <f>[5]Forecast!F357</f>
        <v>15</v>
      </c>
      <c r="Y380" s="31">
        <f>[5]Forecast!G357</f>
        <v>319</v>
      </c>
      <c r="AA380" s="32">
        <f t="shared" si="388"/>
        <v>2027</v>
      </c>
      <c r="AB380" s="33">
        <f t="shared" si="389"/>
        <v>6</v>
      </c>
      <c r="AC380" s="31">
        <f t="shared" si="390"/>
        <v>1970718.6071965608</v>
      </c>
      <c r="AD380" s="52">
        <f t="shared" si="391"/>
        <v>1748781.78122518</v>
      </c>
      <c r="AE380" s="52">
        <f t="shared" si="392"/>
        <v>193101.82597138084</v>
      </c>
      <c r="AF380" s="52">
        <f t="shared" si="393"/>
        <v>2115</v>
      </c>
      <c r="AG380" s="52">
        <f t="shared" si="394"/>
        <v>1495</v>
      </c>
      <c r="AH380" s="52">
        <f t="shared" si="395"/>
        <v>25225</v>
      </c>
      <c r="AJ380" s="32">
        <f t="shared" si="368"/>
        <v>2027</v>
      </c>
      <c r="AK380" s="32">
        <f t="shared" si="369"/>
        <v>6</v>
      </c>
      <c r="AL380" s="137">
        <f t="shared" si="370"/>
        <v>17859.232436439954</v>
      </c>
      <c r="AM380" s="137">
        <f t="shared" si="371"/>
        <v>16208.232436439954</v>
      </c>
      <c r="AN380" s="137">
        <f t="shared" si="372"/>
        <v>1624</v>
      </c>
      <c r="AO380" s="137">
        <f t="shared" si="373"/>
        <v>-13</v>
      </c>
      <c r="AP380" s="137">
        <f t="shared" si="374"/>
        <v>-1</v>
      </c>
      <c r="AQ380" s="137">
        <f t="shared" si="375"/>
        <v>41</v>
      </c>
      <c r="AR380" s="137">
        <f t="shared" si="376"/>
        <v>680.74576233047992</v>
      </c>
      <c r="AS380" s="93"/>
      <c r="AT380" s="93"/>
      <c r="AY380" s="65">
        <f t="shared" si="399"/>
        <v>2027</v>
      </c>
      <c r="AZ380" s="65">
        <f t="shared" si="400"/>
        <v>6</v>
      </c>
      <c r="BA380" s="68">
        <f t="shared" si="364"/>
        <v>1983431.78122518</v>
      </c>
      <c r="BQ380" s="65">
        <f t="shared" si="401"/>
        <v>2027</v>
      </c>
      <c r="BR380" s="65" t="str">
        <f t="shared" si="377"/>
        <v>Jun</v>
      </c>
      <c r="BS380" s="68">
        <f t="shared" si="396"/>
        <v>1760922.78122518</v>
      </c>
      <c r="CI380" s="65">
        <f t="shared" si="402"/>
        <v>2027</v>
      </c>
      <c r="CJ380" s="65">
        <f t="shared" si="403"/>
        <v>6</v>
      </c>
      <c r="CK380" s="68">
        <f t="shared" si="366"/>
        <v>73958.75681145757</v>
      </c>
      <c r="DA380" s="65">
        <f t="shared" si="404"/>
        <v>2027</v>
      </c>
      <c r="DB380" s="65">
        <f t="shared" si="405"/>
        <v>6</v>
      </c>
      <c r="DC380" s="68">
        <f>[4]ssr!$I357</f>
        <v>0</v>
      </c>
    </row>
    <row r="381" spans="1:107" s="30" customFormat="1">
      <c r="A381" s="65">
        <f t="shared" si="367"/>
        <v>2027</v>
      </c>
      <c r="B381" s="65">
        <f t="shared" si="397"/>
        <v>7</v>
      </c>
      <c r="C381" s="27">
        <f t="shared" si="398"/>
        <v>1986398.2677349299</v>
      </c>
      <c r="D381" s="80">
        <f>[6]Err!$D296</f>
        <v>1762271.2677349299</v>
      </c>
      <c r="E381" s="80">
        <f>ROUND([7]Err!$D296,0)+500</f>
        <v>194979</v>
      </c>
      <c r="F381" s="53">
        <f>ROUND([8]Err!$D284,0)</f>
        <v>2120</v>
      </c>
      <c r="G381" s="53">
        <f>ROUND([9]Err!$D284,0)</f>
        <v>1510</v>
      </c>
      <c r="H381" s="53">
        <f>ROUND([10]Err!$D296,0)</f>
        <v>25518</v>
      </c>
      <c r="I381" s="155">
        <f t="shared" si="378"/>
        <v>74015.393244867068</v>
      </c>
      <c r="J381" s="29"/>
      <c r="K381" s="181">
        <f t="shared" si="379"/>
        <v>8.9999999999999993E-3</v>
      </c>
      <c r="L381" s="181">
        <f t="shared" si="380"/>
        <v>8.0000000000000002E-3</v>
      </c>
      <c r="M381" s="181">
        <f t="shared" si="381"/>
        <v>-6.0000000000000001E-3</v>
      </c>
      <c r="N381" s="181">
        <f t="shared" si="382"/>
        <v>-1E-3</v>
      </c>
      <c r="O381" s="181">
        <f t="shared" si="383"/>
        <v>2E-3</v>
      </c>
      <c r="P381" s="181">
        <f t="shared" si="384"/>
        <v>8.9999999999999993E-3</v>
      </c>
      <c r="R381" s="30">
        <f t="shared" si="385"/>
        <v>2027</v>
      </c>
      <c r="S381" s="30">
        <f t="shared" si="386"/>
        <v>7</v>
      </c>
      <c r="T381" s="31">
        <f t="shared" si="387"/>
        <v>14186.546125205719</v>
      </c>
      <c r="U381" s="31">
        <f>[5]Forecast!C358</f>
        <v>12106</v>
      </c>
      <c r="V381" s="31">
        <f>[5]Forecast!D358</f>
        <v>1740.5461252057191</v>
      </c>
      <c r="W381" s="31">
        <f>[5]Forecast!E358</f>
        <v>6</v>
      </c>
      <c r="X381" s="31">
        <f>[5]Forecast!F358</f>
        <v>15</v>
      </c>
      <c r="Y381" s="31">
        <f>[5]Forecast!G358</f>
        <v>319</v>
      </c>
      <c r="AA381" s="32">
        <f t="shared" si="388"/>
        <v>2027</v>
      </c>
      <c r="AB381" s="33">
        <f t="shared" si="389"/>
        <v>7</v>
      </c>
      <c r="AC381" s="31">
        <f t="shared" si="390"/>
        <v>1972211.7216097242</v>
      </c>
      <c r="AD381" s="52">
        <f t="shared" si="391"/>
        <v>1750165.2677349299</v>
      </c>
      <c r="AE381" s="52">
        <f t="shared" si="392"/>
        <v>193238.45387479427</v>
      </c>
      <c r="AF381" s="52">
        <f t="shared" si="393"/>
        <v>2114</v>
      </c>
      <c r="AG381" s="52">
        <f t="shared" si="394"/>
        <v>1495</v>
      </c>
      <c r="AH381" s="52">
        <f t="shared" si="395"/>
        <v>25199</v>
      </c>
      <c r="AJ381" s="32">
        <f t="shared" si="368"/>
        <v>2027</v>
      </c>
      <c r="AK381" s="32">
        <f t="shared" si="369"/>
        <v>7</v>
      </c>
      <c r="AL381" s="137">
        <f t="shared" si="370"/>
        <v>17828.838117019972</v>
      </c>
      <c r="AM381" s="137">
        <f t="shared" si="371"/>
        <v>16181.838117019972</v>
      </c>
      <c r="AN381" s="137">
        <f t="shared" si="372"/>
        <v>1621</v>
      </c>
      <c r="AO381" s="137">
        <f t="shared" si="373"/>
        <v>-13</v>
      </c>
      <c r="AP381" s="137">
        <f t="shared" si="374"/>
        <v>-1</v>
      </c>
      <c r="AQ381" s="137">
        <f t="shared" si="375"/>
        <v>40</v>
      </c>
      <c r="AR381" s="137">
        <f t="shared" si="376"/>
        <v>679.6372009148472</v>
      </c>
      <c r="AS381" s="93"/>
      <c r="AT381" s="93"/>
      <c r="AY381" s="65">
        <f t="shared" si="399"/>
        <v>2027</v>
      </c>
      <c r="AZ381" s="65">
        <f t="shared" si="400"/>
        <v>7</v>
      </c>
      <c r="BA381" s="68">
        <f t="shared" si="364"/>
        <v>1984888.2677349299</v>
      </c>
      <c r="BQ381" s="65">
        <f t="shared" si="401"/>
        <v>2027</v>
      </c>
      <c r="BR381" s="65" t="str">
        <f t="shared" si="377"/>
        <v>Jul</v>
      </c>
      <c r="BS381" s="68">
        <f t="shared" si="396"/>
        <v>1762271.2677349299</v>
      </c>
      <c r="CI381" s="65">
        <f t="shared" si="402"/>
        <v>2027</v>
      </c>
      <c r="CJ381" s="65">
        <f t="shared" si="403"/>
        <v>7</v>
      </c>
      <c r="CK381" s="68">
        <f t="shared" si="366"/>
        <v>74015.393244867068</v>
      </c>
      <c r="DA381" s="65">
        <f t="shared" si="404"/>
        <v>2027</v>
      </c>
      <c r="DB381" s="65">
        <f t="shared" si="405"/>
        <v>7</v>
      </c>
      <c r="DC381" s="68">
        <f>[4]ssr!$I358</f>
        <v>0</v>
      </c>
    </row>
    <row r="382" spans="1:107" s="30" customFormat="1">
      <c r="A382" s="65">
        <f t="shared" si="367"/>
        <v>2027</v>
      </c>
      <c r="B382" s="65">
        <f t="shared" si="397"/>
        <v>8</v>
      </c>
      <c r="C382" s="27">
        <f t="shared" si="398"/>
        <v>1987908.7384523801</v>
      </c>
      <c r="D382" s="80">
        <f>[6]Err!$D297</f>
        <v>1763592.7384523801</v>
      </c>
      <c r="E382" s="80">
        <f>ROUND([7]Err!$D297,0)+500</f>
        <v>195112</v>
      </c>
      <c r="F382" s="53">
        <f>ROUND([8]Err!$D285,0)</f>
        <v>2119</v>
      </c>
      <c r="G382" s="53">
        <f>ROUND([9]Err!$D285,0)</f>
        <v>1510</v>
      </c>
      <c r="H382" s="53">
        <f>ROUND([10]Err!$D297,0)</f>
        <v>25575</v>
      </c>
      <c r="I382" s="155">
        <f t="shared" si="378"/>
        <v>74070.895014999973</v>
      </c>
      <c r="J382" s="29"/>
      <c r="K382" s="181">
        <f t="shared" si="379"/>
        <v>8.9999999999999993E-3</v>
      </c>
      <c r="L382" s="181">
        <f t="shared" si="380"/>
        <v>8.0000000000000002E-3</v>
      </c>
      <c r="M382" s="181">
        <f t="shared" si="381"/>
        <v>-6.0000000000000001E-3</v>
      </c>
      <c r="N382" s="181">
        <f t="shared" si="382"/>
        <v>-1E-3</v>
      </c>
      <c r="O382" s="181">
        <f t="shared" si="383"/>
        <v>2E-3</v>
      </c>
      <c r="P382" s="181">
        <f t="shared" si="384"/>
        <v>8.9999999999999993E-3</v>
      </c>
      <c r="R382" s="30">
        <f t="shared" si="385"/>
        <v>2027</v>
      </c>
      <c r="S382" s="30">
        <f t="shared" si="386"/>
        <v>8</v>
      </c>
      <c r="T382" s="31">
        <f t="shared" si="387"/>
        <v>14168.571603904522</v>
      </c>
      <c r="U382" s="31">
        <f>[5]Forecast!C359</f>
        <v>12090</v>
      </c>
      <c r="V382" s="31">
        <f>[5]Forecast!D359</f>
        <v>1738.5716039045221</v>
      </c>
      <c r="W382" s="31">
        <f>[5]Forecast!E359</f>
        <v>6</v>
      </c>
      <c r="X382" s="31">
        <f>[5]Forecast!F359</f>
        <v>15</v>
      </c>
      <c r="Y382" s="31">
        <f>[5]Forecast!G359</f>
        <v>319</v>
      </c>
      <c r="AA382" s="32">
        <f t="shared" si="388"/>
        <v>2027</v>
      </c>
      <c r="AB382" s="33">
        <f t="shared" si="389"/>
        <v>8</v>
      </c>
      <c r="AC382" s="31">
        <f t="shared" si="390"/>
        <v>1973740.1668484756</v>
      </c>
      <c r="AD382" s="52">
        <f t="shared" si="391"/>
        <v>1751502.7384523801</v>
      </c>
      <c r="AE382" s="52">
        <f t="shared" si="392"/>
        <v>193373.42839609546</v>
      </c>
      <c r="AF382" s="52">
        <f t="shared" si="393"/>
        <v>2113</v>
      </c>
      <c r="AG382" s="52">
        <f t="shared" si="394"/>
        <v>1495</v>
      </c>
      <c r="AH382" s="52">
        <f t="shared" si="395"/>
        <v>25256</v>
      </c>
      <c r="AJ382" s="32">
        <f t="shared" si="368"/>
        <v>2027</v>
      </c>
      <c r="AK382" s="32">
        <f t="shared" si="369"/>
        <v>8</v>
      </c>
      <c r="AL382" s="137">
        <f t="shared" si="370"/>
        <v>17796.822324719978</v>
      </c>
      <c r="AM382" s="137">
        <f t="shared" si="371"/>
        <v>16154.822324719978</v>
      </c>
      <c r="AN382" s="137">
        <f t="shared" si="372"/>
        <v>1617</v>
      </c>
      <c r="AO382" s="137">
        <f t="shared" si="373"/>
        <v>-13</v>
      </c>
      <c r="AP382" s="137">
        <f t="shared" si="374"/>
        <v>-1</v>
      </c>
      <c r="AQ382" s="137">
        <f t="shared" si="375"/>
        <v>39</v>
      </c>
      <c r="AR382" s="137">
        <f t="shared" si="376"/>
        <v>678.50253763824003</v>
      </c>
      <c r="AS382" s="93"/>
      <c r="AT382" s="93"/>
      <c r="AY382" s="65">
        <f t="shared" si="399"/>
        <v>2027</v>
      </c>
      <c r="AZ382" s="65">
        <f t="shared" si="400"/>
        <v>8</v>
      </c>
      <c r="BA382" s="68">
        <f t="shared" si="364"/>
        <v>1986398.7384523801</v>
      </c>
      <c r="BQ382" s="65">
        <f t="shared" si="401"/>
        <v>2027</v>
      </c>
      <c r="BR382" s="65" t="str">
        <f t="shared" si="377"/>
        <v>Aug</v>
      </c>
      <c r="BS382" s="68">
        <f t="shared" si="396"/>
        <v>1763592.7384523801</v>
      </c>
      <c r="CI382" s="65">
        <f t="shared" si="402"/>
        <v>2027</v>
      </c>
      <c r="CJ382" s="65">
        <f t="shared" si="403"/>
        <v>8</v>
      </c>
      <c r="CK382" s="68">
        <f t="shared" si="366"/>
        <v>74070.895014999973</v>
      </c>
      <c r="DA382" s="65">
        <f t="shared" si="404"/>
        <v>2027</v>
      </c>
      <c r="DB382" s="65">
        <f t="shared" si="405"/>
        <v>8</v>
      </c>
      <c r="DC382" s="68">
        <f>[4]ssr!$I359</f>
        <v>0</v>
      </c>
    </row>
    <row r="383" spans="1:107" s="30" customFormat="1">
      <c r="A383" s="65">
        <f t="shared" si="367"/>
        <v>2027</v>
      </c>
      <c r="B383" s="65">
        <f t="shared" si="397"/>
        <v>9</v>
      </c>
      <c r="C383" s="27">
        <f t="shared" si="398"/>
        <v>1989370.20916982</v>
      </c>
      <c r="D383" s="80">
        <f>[6]Err!$D298</f>
        <v>1764914.20916982</v>
      </c>
      <c r="E383" s="80">
        <f>ROUND([7]Err!$D298,0)+500</f>
        <v>195244</v>
      </c>
      <c r="F383" s="53">
        <f>ROUND([8]Err!$D286,0)</f>
        <v>2118</v>
      </c>
      <c r="G383" s="53">
        <f>ROUND([9]Err!$D286,0)</f>
        <v>1510</v>
      </c>
      <c r="H383" s="53">
        <f>ROUND([10]Err!$D298,0)</f>
        <v>25584</v>
      </c>
      <c r="I383" s="155">
        <f t="shared" si="378"/>
        <v>74126.396785132441</v>
      </c>
      <c r="J383" s="29"/>
      <c r="K383" s="181">
        <f t="shared" si="379"/>
        <v>8.9999999999999993E-3</v>
      </c>
      <c r="L383" s="181">
        <f t="shared" si="380"/>
        <v>8.0000000000000002E-3</v>
      </c>
      <c r="M383" s="181">
        <f t="shared" si="381"/>
        <v>-6.0000000000000001E-3</v>
      </c>
      <c r="N383" s="181">
        <f t="shared" si="382"/>
        <v>-1E-3</v>
      </c>
      <c r="O383" s="181">
        <f t="shared" si="383"/>
        <v>2E-3</v>
      </c>
      <c r="P383" s="181">
        <f t="shared" si="384"/>
        <v>8.9999999999999993E-3</v>
      </c>
      <c r="R383" s="30">
        <f t="shared" si="385"/>
        <v>2027</v>
      </c>
      <c r="S383" s="30">
        <f t="shared" si="386"/>
        <v>9</v>
      </c>
      <c r="T383" s="31">
        <f t="shared" si="387"/>
        <v>14150.026480843409</v>
      </c>
      <c r="U383" s="31">
        <f>[5]Forecast!C360</f>
        <v>12072</v>
      </c>
      <c r="V383" s="31">
        <f>[5]Forecast!D360</f>
        <v>1738.0264808434097</v>
      </c>
      <c r="W383" s="31">
        <f>[5]Forecast!E360</f>
        <v>6</v>
      </c>
      <c r="X383" s="31">
        <f>[5]Forecast!F360</f>
        <v>15</v>
      </c>
      <c r="Y383" s="31">
        <f>[5]Forecast!G360</f>
        <v>319</v>
      </c>
      <c r="AA383" s="32">
        <f t="shared" si="388"/>
        <v>2027</v>
      </c>
      <c r="AB383" s="33">
        <f t="shared" si="389"/>
        <v>9</v>
      </c>
      <c r="AC383" s="31">
        <f t="shared" si="390"/>
        <v>1975220.1826889766</v>
      </c>
      <c r="AD383" s="52">
        <f t="shared" si="391"/>
        <v>1752842.20916982</v>
      </c>
      <c r="AE383" s="52">
        <f t="shared" si="392"/>
        <v>193505.9735191566</v>
      </c>
      <c r="AF383" s="52">
        <f t="shared" si="393"/>
        <v>2112</v>
      </c>
      <c r="AG383" s="52">
        <f t="shared" si="394"/>
        <v>1495</v>
      </c>
      <c r="AH383" s="52">
        <f t="shared" si="395"/>
        <v>25265</v>
      </c>
      <c r="AJ383" s="32">
        <f t="shared" si="368"/>
        <v>2027</v>
      </c>
      <c r="AK383" s="32">
        <f t="shared" si="369"/>
        <v>9</v>
      </c>
      <c r="AL383" s="137">
        <f t="shared" si="370"/>
        <v>17765.806532409973</v>
      </c>
      <c r="AM383" s="137">
        <f t="shared" si="371"/>
        <v>16127.806532409973</v>
      </c>
      <c r="AN383" s="137">
        <f t="shared" si="372"/>
        <v>1613</v>
      </c>
      <c r="AO383" s="137">
        <f t="shared" si="373"/>
        <v>-13</v>
      </c>
      <c r="AP383" s="137">
        <f t="shared" si="374"/>
        <v>-1</v>
      </c>
      <c r="AQ383" s="137">
        <f t="shared" si="375"/>
        <v>39</v>
      </c>
      <c r="AR383" s="137">
        <f t="shared" si="376"/>
        <v>677.36787436121085</v>
      </c>
      <c r="AS383" s="93"/>
      <c r="AT383" s="93"/>
      <c r="AY383" s="65">
        <f t="shared" si="399"/>
        <v>2027</v>
      </c>
      <c r="AZ383" s="65">
        <f t="shared" si="400"/>
        <v>9</v>
      </c>
      <c r="BA383" s="68">
        <f t="shared" si="364"/>
        <v>1987860.20916982</v>
      </c>
      <c r="BQ383" s="65">
        <f t="shared" si="401"/>
        <v>2027</v>
      </c>
      <c r="BR383" s="65" t="str">
        <f t="shared" si="377"/>
        <v>Sep</v>
      </c>
      <c r="BS383" s="68">
        <f t="shared" si="396"/>
        <v>1764914.20916982</v>
      </c>
      <c r="CI383" s="65">
        <f t="shared" si="402"/>
        <v>2027</v>
      </c>
      <c r="CJ383" s="65">
        <f t="shared" si="403"/>
        <v>9</v>
      </c>
      <c r="CK383" s="68">
        <f t="shared" si="366"/>
        <v>74126.396785132441</v>
      </c>
      <c r="DA383" s="65">
        <f t="shared" si="404"/>
        <v>2027</v>
      </c>
      <c r="DB383" s="65">
        <f t="shared" si="405"/>
        <v>9</v>
      </c>
      <c r="DC383" s="68">
        <f>[4]ssr!$I360</f>
        <v>0</v>
      </c>
    </row>
    <row r="384" spans="1:107" s="30" customFormat="1">
      <c r="A384" s="65">
        <f t="shared" si="367"/>
        <v>2027</v>
      </c>
      <c r="B384" s="65">
        <f t="shared" si="397"/>
        <v>10</v>
      </c>
      <c r="C384" s="27">
        <f t="shared" si="398"/>
        <v>1990847.6798872701</v>
      </c>
      <c r="D384" s="80">
        <f>[6]Err!$D299</f>
        <v>1766235.6798872701</v>
      </c>
      <c r="E384" s="80">
        <f>ROUND([7]Err!$D299,0)+500</f>
        <v>195376</v>
      </c>
      <c r="F384" s="53">
        <f>ROUND([8]Err!$D287,0)</f>
        <v>2117</v>
      </c>
      <c r="G384" s="53">
        <f>ROUND([9]Err!$D287,0)</f>
        <v>1510</v>
      </c>
      <c r="H384" s="53">
        <f>ROUND([10]Err!$D299,0)</f>
        <v>25609</v>
      </c>
      <c r="I384" s="155">
        <f t="shared" si="378"/>
        <v>74181.898555265347</v>
      </c>
      <c r="J384" s="29"/>
      <c r="K384" s="181">
        <f t="shared" si="379"/>
        <v>8.9999999999999993E-3</v>
      </c>
      <c r="L384" s="181">
        <f t="shared" si="380"/>
        <v>8.0000000000000002E-3</v>
      </c>
      <c r="M384" s="181">
        <f t="shared" si="381"/>
        <v>-6.0000000000000001E-3</v>
      </c>
      <c r="N384" s="181">
        <f t="shared" si="382"/>
        <v>-1E-3</v>
      </c>
      <c r="O384" s="181">
        <f t="shared" si="383"/>
        <v>1E-3</v>
      </c>
      <c r="P384" s="181">
        <f t="shared" si="384"/>
        <v>8.9999999999999993E-3</v>
      </c>
      <c r="R384" s="30">
        <f t="shared" si="385"/>
        <v>2027</v>
      </c>
      <c r="S384" s="30">
        <f t="shared" si="386"/>
        <v>10</v>
      </c>
      <c r="T384" s="31">
        <f t="shared" si="387"/>
        <v>14150.629219986369</v>
      </c>
      <c r="U384" s="31">
        <f>[5]Forecast!C361</f>
        <v>12073</v>
      </c>
      <c r="V384" s="31">
        <f>[5]Forecast!D361</f>
        <v>1737.6292199863697</v>
      </c>
      <c r="W384" s="31">
        <f>[5]Forecast!E361</f>
        <v>6</v>
      </c>
      <c r="X384" s="31">
        <f>[5]Forecast!F361</f>
        <v>15</v>
      </c>
      <c r="Y384" s="31">
        <f>[5]Forecast!G361</f>
        <v>319</v>
      </c>
      <c r="AA384" s="32">
        <f t="shared" si="388"/>
        <v>2027</v>
      </c>
      <c r="AB384" s="33">
        <f t="shared" si="389"/>
        <v>10</v>
      </c>
      <c r="AC384" s="31">
        <f t="shared" si="390"/>
        <v>1976697.0506672836</v>
      </c>
      <c r="AD384" s="52">
        <f t="shared" si="391"/>
        <v>1754162.6798872701</v>
      </c>
      <c r="AE384" s="52">
        <f t="shared" si="392"/>
        <v>193638.37078001362</v>
      </c>
      <c r="AF384" s="52">
        <f t="shared" si="393"/>
        <v>2111</v>
      </c>
      <c r="AG384" s="52">
        <f t="shared" si="394"/>
        <v>1495</v>
      </c>
      <c r="AH384" s="52">
        <f t="shared" si="395"/>
        <v>25290</v>
      </c>
      <c r="AJ384" s="32">
        <f t="shared" si="368"/>
        <v>2027</v>
      </c>
      <c r="AK384" s="32">
        <f t="shared" si="369"/>
        <v>10</v>
      </c>
      <c r="AL384" s="137">
        <f t="shared" si="370"/>
        <v>17735.79074010998</v>
      </c>
      <c r="AM384" s="137">
        <f t="shared" si="371"/>
        <v>16100.79074010998</v>
      </c>
      <c r="AN384" s="137">
        <f t="shared" si="372"/>
        <v>1610</v>
      </c>
      <c r="AO384" s="137">
        <f t="shared" si="373"/>
        <v>-12</v>
      </c>
      <c r="AP384" s="137">
        <f t="shared" si="374"/>
        <v>-1</v>
      </c>
      <c r="AQ384" s="137">
        <f t="shared" si="375"/>
        <v>38</v>
      </c>
      <c r="AR384" s="137">
        <f t="shared" si="376"/>
        <v>676.23321108461823</v>
      </c>
      <c r="AS384" s="93"/>
      <c r="AT384" s="93"/>
      <c r="AY384" s="65">
        <f t="shared" si="399"/>
        <v>2027</v>
      </c>
      <c r="AZ384" s="65">
        <f t="shared" si="400"/>
        <v>10</v>
      </c>
      <c r="BA384" s="68">
        <f t="shared" si="364"/>
        <v>1989337.6798872701</v>
      </c>
      <c r="BQ384" s="65">
        <f t="shared" si="401"/>
        <v>2027</v>
      </c>
      <c r="BR384" s="65" t="str">
        <f t="shared" si="377"/>
        <v>Oct</v>
      </c>
      <c r="BS384" s="68">
        <f t="shared" si="396"/>
        <v>1766235.6798872701</v>
      </c>
      <c r="CI384" s="65">
        <f t="shared" si="402"/>
        <v>2027</v>
      </c>
      <c r="CJ384" s="65">
        <f t="shared" si="403"/>
        <v>10</v>
      </c>
      <c r="CK384" s="68">
        <f t="shared" si="366"/>
        <v>74181.898555265347</v>
      </c>
      <c r="DA384" s="65">
        <f t="shared" si="404"/>
        <v>2027</v>
      </c>
      <c r="DB384" s="65">
        <f t="shared" si="405"/>
        <v>10</v>
      </c>
      <c r="DC384" s="68">
        <f>[4]ssr!$I361</f>
        <v>0</v>
      </c>
    </row>
    <row r="385" spans="1:107" s="30" customFormat="1">
      <c r="A385" s="65">
        <f t="shared" si="367"/>
        <v>2027</v>
      </c>
      <c r="B385" s="65">
        <f t="shared" si="397"/>
        <v>11</v>
      </c>
      <c r="C385" s="27">
        <f t="shared" si="398"/>
        <v>1992336.15060472</v>
      </c>
      <c r="D385" s="80">
        <f>[6]Err!$D300</f>
        <v>1767557.15060472</v>
      </c>
      <c r="E385" s="80">
        <f>ROUND([7]Err!$D300,0)+500</f>
        <v>195507</v>
      </c>
      <c r="F385" s="53">
        <f>ROUND([8]Err!$D288,0)</f>
        <v>2116</v>
      </c>
      <c r="G385" s="53">
        <f>ROUND([9]Err!$D288,0)</f>
        <v>1510</v>
      </c>
      <c r="H385" s="53">
        <f>ROUND([10]Err!$D300,0)</f>
        <v>25646</v>
      </c>
      <c r="I385" s="155">
        <f t="shared" si="378"/>
        <v>74237.400325398237</v>
      </c>
      <c r="J385" s="29"/>
      <c r="K385" s="181">
        <f t="shared" si="379"/>
        <v>8.9999999999999993E-3</v>
      </c>
      <c r="L385" s="181">
        <f t="shared" si="380"/>
        <v>8.0000000000000002E-3</v>
      </c>
      <c r="M385" s="181">
        <f t="shared" si="381"/>
        <v>-6.0000000000000001E-3</v>
      </c>
      <c r="N385" s="181">
        <f t="shared" si="382"/>
        <v>-1E-3</v>
      </c>
      <c r="O385" s="181">
        <f t="shared" si="383"/>
        <v>1E-3</v>
      </c>
      <c r="P385" s="181">
        <f t="shared" si="384"/>
        <v>8.9999999999999993E-3</v>
      </c>
      <c r="R385" s="30">
        <f t="shared" si="385"/>
        <v>2027</v>
      </c>
      <c r="S385" s="30">
        <f t="shared" si="386"/>
        <v>11</v>
      </c>
      <c r="T385" s="31">
        <f t="shared" si="387"/>
        <v>14173.577418548764</v>
      </c>
      <c r="U385" s="31">
        <f>[5]Forecast!C362</f>
        <v>12099</v>
      </c>
      <c r="V385" s="31">
        <f>[5]Forecast!D362</f>
        <v>1734.5774185487637</v>
      </c>
      <c r="W385" s="31">
        <f>[5]Forecast!E362</f>
        <v>6</v>
      </c>
      <c r="X385" s="31">
        <f>[5]Forecast!F362</f>
        <v>15</v>
      </c>
      <c r="Y385" s="31">
        <f>[5]Forecast!G362</f>
        <v>319</v>
      </c>
      <c r="AA385" s="32">
        <f t="shared" si="388"/>
        <v>2027</v>
      </c>
      <c r="AB385" s="33">
        <f t="shared" si="389"/>
        <v>11</v>
      </c>
      <c r="AC385" s="31">
        <f t="shared" si="390"/>
        <v>1978162.5731861712</v>
      </c>
      <c r="AD385" s="52">
        <f t="shared" si="391"/>
        <v>1755458.15060472</v>
      </c>
      <c r="AE385" s="52">
        <f t="shared" si="392"/>
        <v>193772.42258145125</v>
      </c>
      <c r="AF385" s="52">
        <f t="shared" si="393"/>
        <v>2110</v>
      </c>
      <c r="AG385" s="52">
        <f t="shared" si="394"/>
        <v>1495</v>
      </c>
      <c r="AH385" s="52">
        <f t="shared" si="395"/>
        <v>25327</v>
      </c>
      <c r="AJ385" s="32">
        <f t="shared" si="368"/>
        <v>2027</v>
      </c>
      <c r="AK385" s="32">
        <f t="shared" si="369"/>
        <v>11</v>
      </c>
      <c r="AL385" s="137">
        <f t="shared" si="370"/>
        <v>17704.774947809987</v>
      </c>
      <c r="AM385" s="137">
        <f t="shared" si="371"/>
        <v>16073.774947809987</v>
      </c>
      <c r="AN385" s="137">
        <f t="shared" si="372"/>
        <v>1606</v>
      </c>
      <c r="AO385" s="137">
        <f t="shared" si="373"/>
        <v>-12</v>
      </c>
      <c r="AP385" s="137">
        <f t="shared" si="374"/>
        <v>-1</v>
      </c>
      <c r="AQ385" s="137">
        <f t="shared" si="375"/>
        <v>38</v>
      </c>
      <c r="AR385" s="137">
        <f t="shared" si="376"/>
        <v>675.09854780801106</v>
      </c>
      <c r="AS385" s="93"/>
      <c r="AT385" s="93"/>
      <c r="AY385" s="65">
        <f t="shared" si="399"/>
        <v>2027</v>
      </c>
      <c r="AZ385" s="65">
        <f t="shared" si="400"/>
        <v>11</v>
      </c>
      <c r="BA385" s="68">
        <f t="shared" si="364"/>
        <v>1990826.15060472</v>
      </c>
      <c r="BQ385" s="65">
        <f t="shared" si="401"/>
        <v>2027</v>
      </c>
      <c r="BR385" s="65" t="str">
        <f t="shared" si="377"/>
        <v>Nov</v>
      </c>
      <c r="BS385" s="68">
        <f t="shared" si="396"/>
        <v>1767557.15060472</v>
      </c>
      <c r="CI385" s="65">
        <f t="shared" si="402"/>
        <v>2027</v>
      </c>
      <c r="CJ385" s="65">
        <f t="shared" si="403"/>
        <v>11</v>
      </c>
      <c r="CK385" s="68">
        <f t="shared" si="366"/>
        <v>74237.400325398237</v>
      </c>
      <c r="DA385" s="65">
        <f t="shared" si="404"/>
        <v>2027</v>
      </c>
      <c r="DB385" s="65">
        <f t="shared" si="405"/>
        <v>11</v>
      </c>
      <c r="DC385" s="68">
        <f>[4]ssr!$I362</f>
        <v>0</v>
      </c>
    </row>
    <row r="386" spans="1:107" s="30" customFormat="1">
      <c r="A386" s="65">
        <f t="shared" si="367"/>
        <v>2027</v>
      </c>
      <c r="B386" s="65">
        <f t="shared" si="397"/>
        <v>12</v>
      </c>
      <c r="C386" s="27">
        <f t="shared" si="398"/>
        <v>1993738.6213221699</v>
      </c>
      <c r="D386" s="80">
        <f>[6]Err!$D301</f>
        <v>1768878.6213221699</v>
      </c>
      <c r="E386" s="80">
        <f>ROUND([7]Err!$D301,0)+500</f>
        <v>195638</v>
      </c>
      <c r="F386" s="53">
        <f>ROUND([8]Err!$D289,0)</f>
        <v>2115</v>
      </c>
      <c r="G386" s="53">
        <f>ROUND([9]Err!$D289,0)</f>
        <v>1510</v>
      </c>
      <c r="H386" s="53">
        <f>ROUND([10]Err!$D301,0)</f>
        <v>25597</v>
      </c>
      <c r="I386" s="156">
        <f t="shared" si="378"/>
        <v>74292.902095531143</v>
      </c>
      <c r="J386" s="29"/>
      <c r="K386" s="181">
        <f t="shared" si="379"/>
        <v>8.9999999999999993E-3</v>
      </c>
      <c r="L386" s="181">
        <f t="shared" si="380"/>
        <v>8.0000000000000002E-3</v>
      </c>
      <c r="M386" s="181">
        <f t="shared" si="381"/>
        <v>-6.0000000000000001E-3</v>
      </c>
      <c r="N386" s="181">
        <f t="shared" si="382"/>
        <v>-1E-3</v>
      </c>
      <c r="O386" s="181">
        <f t="shared" si="383"/>
        <v>1E-3</v>
      </c>
      <c r="P386" s="181">
        <f t="shared" si="384"/>
        <v>8.9999999999999993E-3</v>
      </c>
      <c r="R386" s="30">
        <f t="shared" si="385"/>
        <v>2027</v>
      </c>
      <c r="S386" s="30">
        <f t="shared" si="386"/>
        <v>12</v>
      </c>
      <c r="T386" s="31">
        <f t="shared" si="387"/>
        <v>14274.192641115766</v>
      </c>
      <c r="U386" s="31">
        <f>[5]Forecast!C363</f>
        <v>12203</v>
      </c>
      <c r="V386" s="31">
        <f>[5]Forecast!D363</f>
        <v>1731.1926411157663</v>
      </c>
      <c r="W386" s="31">
        <f>[5]Forecast!E363</f>
        <v>6</v>
      </c>
      <c r="X386" s="31">
        <f>[5]Forecast!F363</f>
        <v>15</v>
      </c>
      <c r="Y386" s="31">
        <f>[5]Forecast!G363</f>
        <v>319</v>
      </c>
      <c r="AA386" s="32">
        <f t="shared" si="388"/>
        <v>2027</v>
      </c>
      <c r="AB386" s="33">
        <f t="shared" si="389"/>
        <v>12</v>
      </c>
      <c r="AC386" s="31">
        <f t="shared" si="390"/>
        <v>1979464.4286810542</v>
      </c>
      <c r="AD386" s="52">
        <f t="shared" si="391"/>
        <v>1756675.6213221699</v>
      </c>
      <c r="AE386" s="52">
        <f t="shared" si="392"/>
        <v>193906.80735888422</v>
      </c>
      <c r="AF386" s="52">
        <f t="shared" si="393"/>
        <v>2109</v>
      </c>
      <c r="AG386" s="52">
        <f t="shared" si="394"/>
        <v>1495</v>
      </c>
      <c r="AH386" s="52">
        <f t="shared" si="395"/>
        <v>25278</v>
      </c>
      <c r="AJ386" s="32">
        <f t="shared" si="368"/>
        <v>2027</v>
      </c>
      <c r="AK386" s="32">
        <f t="shared" si="369"/>
        <v>12</v>
      </c>
      <c r="AL386" s="137">
        <f t="shared" si="370"/>
        <v>17673.759155509993</v>
      </c>
      <c r="AM386" s="137">
        <f t="shared" si="371"/>
        <v>16046.759155509993</v>
      </c>
      <c r="AN386" s="137">
        <f t="shared" si="372"/>
        <v>1602</v>
      </c>
      <c r="AO386" s="137">
        <f t="shared" si="373"/>
        <v>-12</v>
      </c>
      <c r="AP386" s="137">
        <f t="shared" si="374"/>
        <v>-1</v>
      </c>
      <c r="AQ386" s="137">
        <f t="shared" si="375"/>
        <v>38</v>
      </c>
      <c r="AR386" s="137">
        <f t="shared" si="376"/>
        <v>673.96388453141844</v>
      </c>
      <c r="AS386" s="93"/>
      <c r="AT386" s="93"/>
      <c r="AY386" s="65">
        <f t="shared" si="399"/>
        <v>2027</v>
      </c>
      <c r="AZ386" s="65">
        <f t="shared" si="400"/>
        <v>12</v>
      </c>
      <c r="BA386" s="68">
        <f t="shared" si="364"/>
        <v>1992228.6213221699</v>
      </c>
      <c r="BQ386" s="65">
        <f t="shared" si="401"/>
        <v>2027</v>
      </c>
      <c r="BR386" s="65" t="str">
        <f t="shared" si="377"/>
        <v>Dec</v>
      </c>
      <c r="BS386" s="68">
        <f t="shared" si="396"/>
        <v>1768878.6213221699</v>
      </c>
      <c r="CI386" s="65">
        <f t="shared" si="402"/>
        <v>2027</v>
      </c>
      <c r="CJ386" s="65">
        <f t="shared" si="403"/>
        <v>12</v>
      </c>
      <c r="CK386" s="68">
        <f t="shared" si="366"/>
        <v>74292.902095531143</v>
      </c>
      <c r="DA386" s="65">
        <f t="shared" si="404"/>
        <v>2027</v>
      </c>
      <c r="DB386" s="65">
        <f t="shared" si="405"/>
        <v>12</v>
      </c>
      <c r="DC386" s="68">
        <f>[4]ssr!$I363</f>
        <v>0</v>
      </c>
    </row>
    <row r="387" spans="1:107" s="30" customFormat="1">
      <c r="A387" s="65">
        <f t="shared" si="367"/>
        <v>2028</v>
      </c>
      <c r="B387" s="65">
        <f t="shared" si="397"/>
        <v>1</v>
      </c>
      <c r="C387" s="27">
        <f t="shared" si="398"/>
        <v>1995231.09203962</v>
      </c>
      <c r="D387" s="80">
        <f>[6]Err!$D302</f>
        <v>1770200.09203962</v>
      </c>
      <c r="E387" s="80">
        <f>ROUND([7]Err!$D302,0)+500</f>
        <v>195769</v>
      </c>
      <c r="F387" s="53">
        <f>ROUND([8]Err!$D290,0)</f>
        <v>2113</v>
      </c>
      <c r="G387" s="53">
        <f>ROUND([9]Err!$D290,0)</f>
        <v>1510</v>
      </c>
      <c r="H387" s="53">
        <f>ROUND([10]Err!$D302,0)</f>
        <v>25639</v>
      </c>
      <c r="I387" s="155">
        <f t="shared" si="378"/>
        <v>74348.403865664048</v>
      </c>
      <c r="J387" s="29"/>
      <c r="K387" s="181">
        <f t="shared" si="379"/>
        <v>8.9999999999999993E-3</v>
      </c>
      <c r="L387" s="181">
        <f t="shared" si="380"/>
        <v>8.0000000000000002E-3</v>
      </c>
      <c r="M387" s="181">
        <f t="shared" si="381"/>
        <v>-6.0000000000000001E-3</v>
      </c>
      <c r="N387" s="181">
        <f t="shared" si="382"/>
        <v>0</v>
      </c>
      <c r="O387" s="181">
        <f t="shared" si="383"/>
        <v>1E-3</v>
      </c>
      <c r="P387" s="181">
        <f t="shared" si="384"/>
        <v>8.9999999999999993E-3</v>
      </c>
      <c r="R387" s="30">
        <f t="shared" si="385"/>
        <v>2028</v>
      </c>
      <c r="S387" s="30">
        <f t="shared" si="386"/>
        <v>1</v>
      </c>
      <c r="T387" s="31">
        <f t="shared" si="387"/>
        <v>14335.161539787585</v>
      </c>
      <c r="U387" s="31">
        <f>[5]Forecast!C364</f>
        <v>12252</v>
      </c>
      <c r="V387" s="31">
        <f>[5]Forecast!D364</f>
        <v>1743.1615397875846</v>
      </c>
      <c r="W387" s="31">
        <f>[5]Forecast!E364</f>
        <v>6</v>
      </c>
      <c r="X387" s="31">
        <f>[5]Forecast!F364</f>
        <v>15</v>
      </c>
      <c r="Y387" s="31">
        <f>[5]Forecast!G364</f>
        <v>319</v>
      </c>
      <c r="AA387" s="32">
        <f t="shared" si="388"/>
        <v>2028</v>
      </c>
      <c r="AB387" s="33">
        <f t="shared" si="389"/>
        <v>1</v>
      </c>
      <c r="AC387" s="31">
        <f t="shared" si="390"/>
        <v>1980895.9304998324</v>
      </c>
      <c r="AD387" s="52">
        <f t="shared" si="391"/>
        <v>1757948.09203962</v>
      </c>
      <c r="AE387" s="52">
        <f t="shared" si="392"/>
        <v>194025.83846021243</v>
      </c>
      <c r="AF387" s="52">
        <f t="shared" si="393"/>
        <v>2107</v>
      </c>
      <c r="AG387" s="52">
        <f t="shared" si="394"/>
        <v>1495</v>
      </c>
      <c r="AH387" s="52">
        <f t="shared" si="395"/>
        <v>25320</v>
      </c>
      <c r="AJ387" s="32">
        <f t="shared" si="368"/>
        <v>2028</v>
      </c>
      <c r="AK387" s="32">
        <f t="shared" si="369"/>
        <v>1</v>
      </c>
      <c r="AL387" s="137">
        <f t="shared" si="370"/>
        <v>17642.743363199988</v>
      </c>
      <c r="AM387" s="137">
        <f t="shared" si="371"/>
        <v>16019.743363199988</v>
      </c>
      <c r="AN387" s="137">
        <f t="shared" si="372"/>
        <v>1598</v>
      </c>
      <c r="AO387" s="137">
        <f t="shared" si="373"/>
        <v>-13</v>
      </c>
      <c r="AP387" s="137">
        <f t="shared" si="374"/>
        <v>0</v>
      </c>
      <c r="AQ387" s="137">
        <f t="shared" si="375"/>
        <v>38</v>
      </c>
      <c r="AR387" s="137">
        <f t="shared" si="376"/>
        <v>672.82922125440382</v>
      </c>
      <c r="AS387" s="93"/>
      <c r="AT387" s="93"/>
      <c r="AY387" s="65">
        <f t="shared" si="399"/>
        <v>2028</v>
      </c>
      <c r="AZ387" s="65">
        <f t="shared" si="400"/>
        <v>1</v>
      </c>
      <c r="BA387" s="68">
        <f t="shared" si="364"/>
        <v>1993721.09203962</v>
      </c>
      <c r="BQ387" s="65">
        <f t="shared" si="401"/>
        <v>2028</v>
      </c>
      <c r="BR387" s="65" t="str">
        <f t="shared" si="377"/>
        <v>Jan</v>
      </c>
      <c r="BS387" s="68">
        <f t="shared" si="396"/>
        <v>1770200.09203962</v>
      </c>
      <c r="CI387" s="65">
        <f t="shared" si="402"/>
        <v>2028</v>
      </c>
      <c r="CJ387" s="65">
        <f t="shared" si="403"/>
        <v>1</v>
      </c>
      <c r="CK387" s="68">
        <f t="shared" si="366"/>
        <v>74348.403865664048</v>
      </c>
      <c r="DA387" s="65">
        <f t="shared" si="404"/>
        <v>2028</v>
      </c>
      <c r="DB387" s="65">
        <f t="shared" si="405"/>
        <v>1</v>
      </c>
      <c r="DC387" s="68">
        <f>[4]ssr!$I364</f>
        <v>0</v>
      </c>
    </row>
    <row r="388" spans="1:107" s="30" customFormat="1">
      <c r="A388" s="65">
        <f t="shared" si="367"/>
        <v>2028</v>
      </c>
      <c r="B388" s="65">
        <f t="shared" si="397"/>
        <v>2</v>
      </c>
      <c r="C388" s="27">
        <f t="shared" si="398"/>
        <v>1996687.5627570699</v>
      </c>
      <c r="D388" s="80">
        <f>[6]Err!$D303</f>
        <v>1771521.5627570699</v>
      </c>
      <c r="E388" s="80">
        <f>ROUND([7]Err!$D303,0)+500</f>
        <v>195900</v>
      </c>
      <c r="F388" s="53">
        <f>ROUND([8]Err!$D291,0)</f>
        <v>2112</v>
      </c>
      <c r="G388" s="53">
        <f>ROUND([9]Err!$D291,0)</f>
        <v>1510</v>
      </c>
      <c r="H388" s="53">
        <f>ROUND([10]Err!$D303,0)</f>
        <v>25644</v>
      </c>
      <c r="I388" s="155">
        <f t="shared" si="378"/>
        <v>74403.905635796938</v>
      </c>
      <c r="J388" s="29"/>
      <c r="K388" s="181">
        <f t="shared" si="379"/>
        <v>8.9999999999999993E-3</v>
      </c>
      <c r="L388" s="181">
        <f t="shared" si="380"/>
        <v>8.0000000000000002E-3</v>
      </c>
      <c r="M388" s="181">
        <f t="shared" si="381"/>
        <v>-6.0000000000000001E-3</v>
      </c>
      <c r="N388" s="181">
        <f t="shared" si="382"/>
        <v>0</v>
      </c>
      <c r="O388" s="181">
        <f t="shared" si="383"/>
        <v>1E-3</v>
      </c>
      <c r="P388" s="181">
        <f t="shared" si="384"/>
        <v>8.9999999999999993E-3</v>
      </c>
      <c r="R388" s="30">
        <f t="shared" si="385"/>
        <v>2028</v>
      </c>
      <c r="S388" s="30">
        <f t="shared" si="386"/>
        <v>2</v>
      </c>
      <c r="T388" s="31">
        <f t="shared" si="387"/>
        <v>14361.153583475792</v>
      </c>
      <c r="U388" s="31">
        <f>[5]Forecast!C365</f>
        <v>12280</v>
      </c>
      <c r="V388" s="31">
        <f>[5]Forecast!D365</f>
        <v>1741.1535834757926</v>
      </c>
      <c r="W388" s="31">
        <f>[5]Forecast!E365</f>
        <v>6</v>
      </c>
      <c r="X388" s="31">
        <f>[5]Forecast!F365</f>
        <v>15</v>
      </c>
      <c r="Y388" s="31">
        <f>[5]Forecast!G365</f>
        <v>319</v>
      </c>
      <c r="AA388" s="32">
        <f t="shared" si="388"/>
        <v>2028</v>
      </c>
      <c r="AB388" s="33">
        <f t="shared" si="389"/>
        <v>2</v>
      </c>
      <c r="AC388" s="31">
        <f t="shared" si="390"/>
        <v>1982326.4091735941</v>
      </c>
      <c r="AD388" s="52">
        <f t="shared" si="391"/>
        <v>1759241.5627570699</v>
      </c>
      <c r="AE388" s="52">
        <f t="shared" si="392"/>
        <v>194158.8464165242</v>
      </c>
      <c r="AF388" s="52">
        <f t="shared" si="393"/>
        <v>2106</v>
      </c>
      <c r="AG388" s="52">
        <f t="shared" si="394"/>
        <v>1495</v>
      </c>
      <c r="AH388" s="52">
        <f t="shared" si="395"/>
        <v>25325</v>
      </c>
      <c r="AJ388" s="32">
        <f t="shared" si="368"/>
        <v>2028</v>
      </c>
      <c r="AK388" s="32">
        <f t="shared" si="369"/>
        <v>2</v>
      </c>
      <c r="AL388" s="137">
        <f t="shared" si="370"/>
        <v>17611.727570899995</v>
      </c>
      <c r="AM388" s="137">
        <f t="shared" si="371"/>
        <v>15992.727570899995</v>
      </c>
      <c r="AN388" s="137">
        <f t="shared" si="372"/>
        <v>1595</v>
      </c>
      <c r="AO388" s="137">
        <f t="shared" si="373"/>
        <v>-13</v>
      </c>
      <c r="AP388" s="137">
        <f t="shared" si="374"/>
        <v>0</v>
      </c>
      <c r="AQ388" s="137">
        <f t="shared" si="375"/>
        <v>37</v>
      </c>
      <c r="AR388" s="137">
        <f t="shared" si="376"/>
        <v>671.69455797779665</v>
      </c>
      <c r="AS388" s="93"/>
      <c r="AT388" s="93"/>
      <c r="AY388" s="65">
        <f t="shared" si="399"/>
        <v>2028</v>
      </c>
      <c r="AZ388" s="65">
        <f t="shared" si="400"/>
        <v>2</v>
      </c>
      <c r="BA388" s="68">
        <f t="shared" ref="BA388:BA422" si="406">SUM(D388:F388,H388)</f>
        <v>1995177.5627570699</v>
      </c>
      <c r="BQ388" s="65">
        <f t="shared" si="401"/>
        <v>2028</v>
      </c>
      <c r="BR388" s="65" t="str">
        <f t="shared" si="377"/>
        <v>Feb</v>
      </c>
      <c r="BS388" s="68">
        <f t="shared" si="396"/>
        <v>1771521.5627570699</v>
      </c>
      <c r="CI388" s="65">
        <f t="shared" si="402"/>
        <v>2028</v>
      </c>
      <c r="CJ388" s="65">
        <f t="shared" si="403"/>
        <v>2</v>
      </c>
      <c r="CK388" s="68">
        <f t="shared" ref="CK388:CK422" si="407">I388</f>
        <v>74403.905635796938</v>
      </c>
      <c r="DA388" s="65">
        <f t="shared" si="404"/>
        <v>2028</v>
      </c>
      <c r="DB388" s="65">
        <f t="shared" si="405"/>
        <v>2</v>
      </c>
      <c r="DC388" s="68">
        <f>[4]ssr!$I365</f>
        <v>0</v>
      </c>
    </row>
    <row r="389" spans="1:107" s="30" customFormat="1">
      <c r="A389" s="65">
        <f t="shared" si="367"/>
        <v>2028</v>
      </c>
      <c r="B389" s="65">
        <f t="shared" si="397"/>
        <v>3</v>
      </c>
      <c r="C389" s="27">
        <f t="shared" si="398"/>
        <v>1998130.0334745101</v>
      </c>
      <c r="D389" s="80">
        <f>[6]Err!$D304</f>
        <v>1772843.0334745101</v>
      </c>
      <c r="E389" s="80">
        <f>ROUND([7]Err!$D304,0)+500</f>
        <v>196031</v>
      </c>
      <c r="F389" s="53">
        <f>ROUND([8]Err!$D292,0)</f>
        <v>2111</v>
      </c>
      <c r="G389" s="53">
        <f>ROUND([9]Err!$D292,0)</f>
        <v>1510</v>
      </c>
      <c r="H389" s="53">
        <f>ROUND([10]Err!$D304,0)</f>
        <v>25635</v>
      </c>
      <c r="I389" s="155">
        <f t="shared" si="378"/>
        <v>74459.407405929422</v>
      </c>
      <c r="J389" s="29"/>
      <c r="K389" s="181">
        <f t="shared" si="379"/>
        <v>8.9999999999999993E-3</v>
      </c>
      <c r="L389" s="181">
        <f t="shared" si="380"/>
        <v>8.0000000000000002E-3</v>
      </c>
      <c r="M389" s="181">
        <f t="shared" si="381"/>
        <v>-6.0000000000000001E-3</v>
      </c>
      <c r="N389" s="181">
        <f t="shared" si="382"/>
        <v>0</v>
      </c>
      <c r="O389" s="181">
        <f t="shared" si="383"/>
        <v>1E-3</v>
      </c>
      <c r="P389" s="181">
        <f t="shared" si="384"/>
        <v>8.9999999999999993E-3</v>
      </c>
      <c r="R389" s="30">
        <f t="shared" si="385"/>
        <v>2028</v>
      </c>
      <c r="S389" s="30">
        <f t="shared" si="386"/>
        <v>3</v>
      </c>
      <c r="T389" s="31">
        <f t="shared" si="387"/>
        <v>14400.217217955484</v>
      </c>
      <c r="U389" s="31">
        <f>[5]Forecast!C366</f>
        <v>12316</v>
      </c>
      <c r="V389" s="31">
        <f>[5]Forecast!D366</f>
        <v>1744.2172179554834</v>
      </c>
      <c r="W389" s="31">
        <f>[5]Forecast!E366</f>
        <v>6</v>
      </c>
      <c r="X389" s="31">
        <f>[5]Forecast!F366</f>
        <v>15</v>
      </c>
      <c r="Y389" s="31">
        <f>[5]Forecast!G366</f>
        <v>319</v>
      </c>
      <c r="AA389" s="32">
        <f t="shared" si="388"/>
        <v>2028</v>
      </c>
      <c r="AB389" s="33">
        <f t="shared" si="389"/>
        <v>3</v>
      </c>
      <c r="AC389" s="31">
        <f t="shared" si="390"/>
        <v>1983729.8162565546</v>
      </c>
      <c r="AD389" s="52">
        <f t="shared" si="391"/>
        <v>1760527.0334745101</v>
      </c>
      <c r="AE389" s="52">
        <f t="shared" si="392"/>
        <v>194286.78278204452</v>
      </c>
      <c r="AF389" s="52">
        <f t="shared" si="393"/>
        <v>2105</v>
      </c>
      <c r="AG389" s="52">
        <f t="shared" si="394"/>
        <v>1495</v>
      </c>
      <c r="AH389" s="52">
        <f t="shared" si="395"/>
        <v>25316</v>
      </c>
      <c r="AJ389" s="32">
        <f t="shared" si="368"/>
        <v>2028</v>
      </c>
      <c r="AK389" s="32">
        <f t="shared" si="369"/>
        <v>3</v>
      </c>
      <c r="AL389" s="137">
        <f t="shared" si="370"/>
        <v>17580.71177858999</v>
      </c>
      <c r="AM389" s="137">
        <f t="shared" si="371"/>
        <v>15965.71177858999</v>
      </c>
      <c r="AN389" s="137">
        <f t="shared" si="372"/>
        <v>1591</v>
      </c>
      <c r="AO389" s="137">
        <f t="shared" si="373"/>
        <v>-13</v>
      </c>
      <c r="AP389" s="137">
        <f t="shared" si="374"/>
        <v>0</v>
      </c>
      <c r="AQ389" s="137">
        <f t="shared" si="375"/>
        <v>37</v>
      </c>
      <c r="AR389" s="137">
        <f t="shared" si="376"/>
        <v>670.55989470076747</v>
      </c>
      <c r="AS389" s="93"/>
      <c r="AT389" s="93"/>
      <c r="AY389" s="65">
        <f t="shared" si="399"/>
        <v>2028</v>
      </c>
      <c r="AZ389" s="65">
        <f t="shared" si="400"/>
        <v>3</v>
      </c>
      <c r="BA389" s="68">
        <f t="shared" si="406"/>
        <v>1996620.0334745101</v>
      </c>
      <c r="BQ389" s="65">
        <f t="shared" si="401"/>
        <v>2028</v>
      </c>
      <c r="BR389" s="65" t="str">
        <f t="shared" si="377"/>
        <v>Mar</v>
      </c>
      <c r="BS389" s="68">
        <f t="shared" si="396"/>
        <v>1772843.0334745101</v>
      </c>
      <c r="CI389" s="65">
        <f t="shared" si="402"/>
        <v>2028</v>
      </c>
      <c r="CJ389" s="65">
        <f t="shared" si="403"/>
        <v>3</v>
      </c>
      <c r="CK389" s="68">
        <f t="shared" si="407"/>
        <v>74459.407405929422</v>
      </c>
      <c r="DA389" s="65">
        <f t="shared" si="404"/>
        <v>2028</v>
      </c>
      <c r="DB389" s="65">
        <f t="shared" si="405"/>
        <v>3</v>
      </c>
      <c r="DC389" s="68">
        <f>[4]ssr!$I366</f>
        <v>0</v>
      </c>
    </row>
    <row r="390" spans="1:107" s="30" customFormat="1">
      <c r="A390" s="65">
        <f t="shared" si="367"/>
        <v>2028</v>
      </c>
      <c r="B390" s="65">
        <f t="shared" si="397"/>
        <v>4</v>
      </c>
      <c r="C390" s="27">
        <f t="shared" si="398"/>
        <v>1999540.50419196</v>
      </c>
      <c r="D390" s="80">
        <f>[6]Err!$D305</f>
        <v>1774164.50419196</v>
      </c>
      <c r="E390" s="80">
        <f>ROUND([7]Err!$D305,0)+500</f>
        <v>196162</v>
      </c>
      <c r="F390" s="53">
        <f>ROUND([8]Err!$D293,0)</f>
        <v>2110</v>
      </c>
      <c r="G390" s="53">
        <f>ROUND([9]Err!$D293,0)</f>
        <v>1510</v>
      </c>
      <c r="H390" s="53">
        <f>ROUND([10]Err!$D305,0)</f>
        <v>25594</v>
      </c>
      <c r="I390" s="155">
        <f t="shared" si="378"/>
        <v>74514.909176062327</v>
      </c>
      <c r="J390" s="29"/>
      <c r="K390" s="181">
        <f t="shared" si="379"/>
        <v>8.9999999999999993E-3</v>
      </c>
      <c r="L390" s="181">
        <f t="shared" si="380"/>
        <v>8.0000000000000002E-3</v>
      </c>
      <c r="M390" s="181">
        <f t="shared" si="381"/>
        <v>-6.0000000000000001E-3</v>
      </c>
      <c r="N390" s="181">
        <f t="shared" si="382"/>
        <v>0</v>
      </c>
      <c r="O390" s="181">
        <f t="shared" si="383"/>
        <v>1E-3</v>
      </c>
      <c r="P390" s="181">
        <f t="shared" si="384"/>
        <v>8.9999999999999993E-3</v>
      </c>
      <c r="R390" s="30">
        <f t="shared" si="385"/>
        <v>2028</v>
      </c>
      <c r="S390" s="30">
        <f t="shared" si="386"/>
        <v>4</v>
      </c>
      <c r="T390" s="31">
        <f t="shared" si="387"/>
        <v>14311.667864138222</v>
      </c>
      <c r="U390" s="31">
        <f>[5]Forecast!C367</f>
        <v>12227</v>
      </c>
      <c r="V390" s="31">
        <f>[5]Forecast!D367</f>
        <v>1744.6678641382225</v>
      </c>
      <c r="W390" s="31">
        <f>[5]Forecast!E367</f>
        <v>6</v>
      </c>
      <c r="X390" s="31">
        <f>[5]Forecast!F367</f>
        <v>15</v>
      </c>
      <c r="Y390" s="31">
        <f>[5]Forecast!G367</f>
        <v>319</v>
      </c>
      <c r="AA390" s="32">
        <f t="shared" si="388"/>
        <v>2028</v>
      </c>
      <c r="AB390" s="33">
        <f t="shared" si="389"/>
        <v>4</v>
      </c>
      <c r="AC390" s="31">
        <f t="shared" si="390"/>
        <v>1985228.8363278217</v>
      </c>
      <c r="AD390" s="52">
        <f t="shared" si="391"/>
        <v>1761937.50419196</v>
      </c>
      <c r="AE390" s="52">
        <f t="shared" si="392"/>
        <v>194417.33213586177</v>
      </c>
      <c r="AF390" s="52">
        <f t="shared" si="393"/>
        <v>2104</v>
      </c>
      <c r="AG390" s="52">
        <f t="shared" si="394"/>
        <v>1495</v>
      </c>
      <c r="AH390" s="52">
        <f t="shared" si="395"/>
        <v>25275</v>
      </c>
      <c r="AJ390" s="32">
        <f t="shared" si="368"/>
        <v>2028</v>
      </c>
      <c r="AK390" s="32">
        <f t="shared" si="369"/>
        <v>4</v>
      </c>
      <c r="AL390" s="137">
        <f t="shared" si="370"/>
        <v>17548.695986289997</v>
      </c>
      <c r="AM390" s="137">
        <f t="shared" si="371"/>
        <v>15938.695986289997</v>
      </c>
      <c r="AN390" s="137">
        <f t="shared" si="372"/>
        <v>1587</v>
      </c>
      <c r="AO390" s="137">
        <f t="shared" si="373"/>
        <v>-13</v>
      </c>
      <c r="AP390" s="137">
        <f t="shared" si="374"/>
        <v>0</v>
      </c>
      <c r="AQ390" s="137">
        <f t="shared" si="375"/>
        <v>36</v>
      </c>
      <c r="AR390" s="137">
        <f t="shared" si="376"/>
        <v>669.42523142418941</v>
      </c>
      <c r="AS390" s="93"/>
      <c r="AT390" s="93"/>
      <c r="AY390" s="65">
        <f t="shared" si="399"/>
        <v>2028</v>
      </c>
      <c r="AZ390" s="65">
        <f t="shared" si="400"/>
        <v>4</v>
      </c>
      <c r="BA390" s="68">
        <f t="shared" si="406"/>
        <v>1998030.50419196</v>
      </c>
      <c r="BQ390" s="65">
        <f t="shared" si="401"/>
        <v>2028</v>
      </c>
      <c r="BR390" s="65" t="str">
        <f t="shared" si="377"/>
        <v>Apr</v>
      </c>
      <c r="BS390" s="68">
        <f t="shared" si="396"/>
        <v>1774164.50419196</v>
      </c>
      <c r="CI390" s="65">
        <f t="shared" si="402"/>
        <v>2028</v>
      </c>
      <c r="CJ390" s="65">
        <f t="shared" si="403"/>
        <v>4</v>
      </c>
      <c r="CK390" s="68">
        <f t="shared" si="407"/>
        <v>74514.909176062327</v>
      </c>
      <c r="DA390" s="65">
        <f t="shared" si="404"/>
        <v>2028</v>
      </c>
      <c r="DB390" s="65">
        <f t="shared" si="405"/>
        <v>4</v>
      </c>
      <c r="DC390" s="68">
        <f>[4]ssr!$I367</f>
        <v>0</v>
      </c>
    </row>
    <row r="391" spans="1:107" s="30" customFormat="1">
      <c r="A391" s="65">
        <f t="shared" si="367"/>
        <v>2028</v>
      </c>
      <c r="B391" s="65">
        <f t="shared" si="397"/>
        <v>5</v>
      </c>
      <c r="C391" s="27">
        <f t="shared" si="398"/>
        <v>2001026.9749094101</v>
      </c>
      <c r="D391" s="80">
        <f>[6]Err!$D306</f>
        <v>1775485.9749094101</v>
      </c>
      <c r="E391" s="80">
        <f>ROUND([7]Err!$D306,0)+500</f>
        <v>196293</v>
      </c>
      <c r="F391" s="53">
        <f>ROUND([8]Err!$D294,0)</f>
        <v>2109</v>
      </c>
      <c r="G391" s="53">
        <f>ROUND([9]Err!$D294,0)</f>
        <v>1510</v>
      </c>
      <c r="H391" s="53">
        <f>ROUND([10]Err!$D306,0)</f>
        <v>25629</v>
      </c>
      <c r="I391" s="155">
        <f t="shared" si="378"/>
        <v>74570.410946195232</v>
      </c>
      <c r="J391" s="29"/>
      <c r="K391" s="181">
        <f t="shared" si="379"/>
        <v>8.9999999999999993E-3</v>
      </c>
      <c r="L391" s="181">
        <f t="shared" si="380"/>
        <v>8.0000000000000002E-3</v>
      </c>
      <c r="M391" s="181">
        <f t="shared" si="381"/>
        <v>-6.0000000000000001E-3</v>
      </c>
      <c r="N391" s="181">
        <f t="shared" si="382"/>
        <v>0</v>
      </c>
      <c r="O391" s="181">
        <f t="shared" si="383"/>
        <v>1E-3</v>
      </c>
      <c r="P391" s="181">
        <f t="shared" si="384"/>
        <v>8.9999999999999993E-3</v>
      </c>
      <c r="R391" s="30">
        <f t="shared" si="385"/>
        <v>2028</v>
      </c>
      <c r="S391" s="30">
        <f t="shared" si="386"/>
        <v>5</v>
      </c>
      <c r="T391" s="31">
        <f t="shared" si="387"/>
        <v>14254.076339934083</v>
      </c>
      <c r="U391" s="31">
        <f>[5]Forecast!C368</f>
        <v>12170</v>
      </c>
      <c r="V391" s="31">
        <f>[5]Forecast!D368</f>
        <v>1744.076339934084</v>
      </c>
      <c r="W391" s="31">
        <f>[5]Forecast!E368</f>
        <v>6</v>
      </c>
      <c r="X391" s="31">
        <f>[5]Forecast!F368</f>
        <v>15</v>
      </c>
      <c r="Y391" s="31">
        <f>[5]Forecast!G368</f>
        <v>319</v>
      </c>
      <c r="AA391" s="32">
        <f t="shared" si="388"/>
        <v>2028</v>
      </c>
      <c r="AB391" s="33">
        <f t="shared" si="389"/>
        <v>5</v>
      </c>
      <c r="AC391" s="31">
        <f t="shared" si="390"/>
        <v>1986772.8985694761</v>
      </c>
      <c r="AD391" s="52">
        <f t="shared" si="391"/>
        <v>1763315.9749094101</v>
      </c>
      <c r="AE391" s="52">
        <f t="shared" si="392"/>
        <v>194548.92366006592</v>
      </c>
      <c r="AF391" s="52">
        <f t="shared" si="393"/>
        <v>2103</v>
      </c>
      <c r="AG391" s="52">
        <f t="shared" si="394"/>
        <v>1495</v>
      </c>
      <c r="AH391" s="52">
        <f t="shared" si="395"/>
        <v>25310</v>
      </c>
      <c r="AJ391" s="32">
        <f t="shared" si="368"/>
        <v>2028</v>
      </c>
      <c r="AK391" s="32">
        <f t="shared" si="369"/>
        <v>5</v>
      </c>
      <c r="AL391" s="137">
        <f t="shared" si="370"/>
        <v>17518.680193990003</v>
      </c>
      <c r="AM391" s="137">
        <f t="shared" si="371"/>
        <v>15911.680193990003</v>
      </c>
      <c r="AN391" s="137">
        <f t="shared" si="372"/>
        <v>1584</v>
      </c>
      <c r="AO391" s="137">
        <f t="shared" si="373"/>
        <v>-13</v>
      </c>
      <c r="AP391" s="137">
        <f t="shared" si="374"/>
        <v>0</v>
      </c>
      <c r="AQ391" s="137">
        <f t="shared" si="375"/>
        <v>36</v>
      </c>
      <c r="AR391" s="137">
        <f t="shared" si="376"/>
        <v>668.29056814758223</v>
      </c>
      <c r="AS391" s="93"/>
      <c r="AT391" s="93"/>
      <c r="AY391" s="65">
        <f t="shared" si="399"/>
        <v>2028</v>
      </c>
      <c r="AZ391" s="65">
        <f t="shared" si="400"/>
        <v>5</v>
      </c>
      <c r="BA391" s="68">
        <f t="shared" si="406"/>
        <v>1999516.9749094101</v>
      </c>
      <c r="BQ391" s="65">
        <f t="shared" si="401"/>
        <v>2028</v>
      </c>
      <c r="BR391" s="65" t="str">
        <f t="shared" si="377"/>
        <v>May</v>
      </c>
      <c r="BS391" s="68">
        <f t="shared" si="396"/>
        <v>1775485.9749094101</v>
      </c>
      <c r="CI391" s="65">
        <f t="shared" si="402"/>
        <v>2028</v>
      </c>
      <c r="CJ391" s="65">
        <f t="shared" si="403"/>
        <v>5</v>
      </c>
      <c r="CK391" s="68">
        <f t="shared" si="407"/>
        <v>74570.410946195232</v>
      </c>
      <c r="DA391" s="65">
        <f t="shared" si="404"/>
        <v>2028</v>
      </c>
      <c r="DB391" s="65">
        <f t="shared" si="405"/>
        <v>5</v>
      </c>
      <c r="DC391" s="68">
        <f>[4]ssr!$I368</f>
        <v>0</v>
      </c>
    </row>
    <row r="392" spans="1:107" s="30" customFormat="1">
      <c r="A392" s="65">
        <f t="shared" ref="A392:A455" si="408">A380+1</f>
        <v>2028</v>
      </c>
      <c r="B392" s="65">
        <f t="shared" si="397"/>
        <v>6</v>
      </c>
      <c r="C392" s="27">
        <f t="shared" si="398"/>
        <v>2002429.44562686</v>
      </c>
      <c r="D392" s="80">
        <f>[6]Err!$D307</f>
        <v>1776807.44562686</v>
      </c>
      <c r="E392" s="80">
        <f>ROUND([7]Err!$D307,0)+500</f>
        <v>196424</v>
      </c>
      <c r="F392" s="53">
        <f>ROUND([8]Err!$D295,0)</f>
        <v>2108</v>
      </c>
      <c r="G392" s="53">
        <f>ROUND([9]Err!$D295,0)</f>
        <v>1510</v>
      </c>
      <c r="H392" s="53">
        <f>ROUND([10]Err!$D307,0)</f>
        <v>25580</v>
      </c>
      <c r="I392" s="155">
        <f t="shared" si="378"/>
        <v>74625.912716328123</v>
      </c>
      <c r="J392" s="29"/>
      <c r="K392" s="181">
        <f t="shared" si="379"/>
        <v>8.9999999999999993E-3</v>
      </c>
      <c r="L392" s="181">
        <f t="shared" si="380"/>
        <v>8.0000000000000002E-3</v>
      </c>
      <c r="M392" s="181">
        <f t="shared" si="381"/>
        <v>-6.0000000000000001E-3</v>
      </c>
      <c r="N392" s="181">
        <f t="shared" si="382"/>
        <v>0</v>
      </c>
      <c r="O392" s="181">
        <f t="shared" si="383"/>
        <v>1E-3</v>
      </c>
      <c r="P392" s="181">
        <f t="shared" si="384"/>
        <v>8.9999999999999993E-3</v>
      </c>
      <c r="R392" s="30">
        <f t="shared" si="385"/>
        <v>2028</v>
      </c>
      <c r="S392" s="30">
        <f t="shared" si="386"/>
        <v>6</v>
      </c>
      <c r="T392" s="31">
        <f t="shared" si="387"/>
        <v>14228.174028619162</v>
      </c>
      <c r="U392" s="31">
        <f>[5]Forecast!C369</f>
        <v>12146</v>
      </c>
      <c r="V392" s="31">
        <f>[5]Forecast!D369</f>
        <v>1742.1740286191612</v>
      </c>
      <c r="W392" s="31">
        <f>[5]Forecast!E369</f>
        <v>6</v>
      </c>
      <c r="X392" s="31">
        <f>[5]Forecast!F369</f>
        <v>15</v>
      </c>
      <c r="Y392" s="31">
        <f>[5]Forecast!G369</f>
        <v>319</v>
      </c>
      <c r="AA392" s="32">
        <f t="shared" si="388"/>
        <v>2028</v>
      </c>
      <c r="AB392" s="33">
        <f t="shared" si="389"/>
        <v>6</v>
      </c>
      <c r="AC392" s="31">
        <f t="shared" si="390"/>
        <v>1988201.2715982408</v>
      </c>
      <c r="AD392" s="52">
        <f t="shared" si="391"/>
        <v>1764661.44562686</v>
      </c>
      <c r="AE392" s="52">
        <f t="shared" si="392"/>
        <v>194681.82597138084</v>
      </c>
      <c r="AF392" s="52">
        <f t="shared" si="393"/>
        <v>2102</v>
      </c>
      <c r="AG392" s="52">
        <f t="shared" si="394"/>
        <v>1495</v>
      </c>
      <c r="AH392" s="52">
        <f t="shared" si="395"/>
        <v>25261</v>
      </c>
      <c r="AJ392" s="32">
        <f t="shared" si="368"/>
        <v>2028</v>
      </c>
      <c r="AK392" s="32">
        <f t="shared" si="369"/>
        <v>6</v>
      </c>
      <c r="AL392" s="137">
        <f t="shared" si="370"/>
        <v>17487.664401679998</v>
      </c>
      <c r="AM392" s="137">
        <f t="shared" si="371"/>
        <v>15884.664401679998</v>
      </c>
      <c r="AN392" s="137">
        <f t="shared" si="372"/>
        <v>1580</v>
      </c>
      <c r="AO392" s="137">
        <f t="shared" si="373"/>
        <v>-13</v>
      </c>
      <c r="AP392" s="137">
        <f t="shared" si="374"/>
        <v>0</v>
      </c>
      <c r="AQ392" s="137">
        <f t="shared" si="375"/>
        <v>36</v>
      </c>
      <c r="AR392" s="137">
        <f t="shared" si="376"/>
        <v>667.15590487055306</v>
      </c>
      <c r="AS392" s="93"/>
      <c r="AT392" s="93"/>
      <c r="AY392" s="65">
        <f t="shared" si="399"/>
        <v>2028</v>
      </c>
      <c r="AZ392" s="65">
        <f t="shared" si="400"/>
        <v>6</v>
      </c>
      <c r="BA392" s="68">
        <f t="shared" si="406"/>
        <v>2000919.44562686</v>
      </c>
      <c r="BQ392" s="65">
        <f t="shared" si="401"/>
        <v>2028</v>
      </c>
      <c r="BR392" s="65" t="str">
        <f t="shared" si="377"/>
        <v>Jun</v>
      </c>
      <c r="BS392" s="68">
        <f t="shared" si="396"/>
        <v>1776807.44562686</v>
      </c>
      <c r="CI392" s="65">
        <f t="shared" si="402"/>
        <v>2028</v>
      </c>
      <c r="CJ392" s="65">
        <f t="shared" si="403"/>
        <v>6</v>
      </c>
      <c r="CK392" s="68">
        <f t="shared" si="407"/>
        <v>74625.912716328123</v>
      </c>
      <c r="DA392" s="65">
        <f t="shared" si="404"/>
        <v>2028</v>
      </c>
      <c r="DB392" s="65">
        <f t="shared" si="405"/>
        <v>6</v>
      </c>
      <c r="DC392" s="68">
        <f>[4]ssr!$I369</f>
        <v>0</v>
      </c>
    </row>
    <row r="393" spans="1:107" s="30" customFormat="1">
      <c r="A393" s="65">
        <f t="shared" si="408"/>
        <v>2028</v>
      </c>
      <c r="B393" s="65">
        <f t="shared" si="397"/>
        <v>7</v>
      </c>
      <c r="C393" s="27">
        <f t="shared" si="398"/>
        <v>2003852.9163443099</v>
      </c>
      <c r="D393" s="80">
        <f>[6]Err!$D308</f>
        <v>1778128.9163443099</v>
      </c>
      <c r="E393" s="80">
        <f>ROUND([7]Err!$D308,0)+500</f>
        <v>196554</v>
      </c>
      <c r="F393" s="53">
        <f>ROUND([8]Err!$D296,0)</f>
        <v>2107</v>
      </c>
      <c r="G393" s="53">
        <f>ROUND([9]Err!$D296,0)</f>
        <v>1510</v>
      </c>
      <c r="H393" s="53">
        <f>ROUND([10]Err!$D308,0)</f>
        <v>25553</v>
      </c>
      <c r="I393" s="155">
        <f t="shared" si="378"/>
        <v>74681.414486461028</v>
      </c>
      <c r="J393" s="29"/>
      <c r="K393" s="181">
        <f t="shared" si="379"/>
        <v>8.9999999999999993E-3</v>
      </c>
      <c r="L393" s="181">
        <f t="shared" si="380"/>
        <v>8.0000000000000002E-3</v>
      </c>
      <c r="M393" s="181">
        <f t="shared" si="381"/>
        <v>-6.0000000000000001E-3</v>
      </c>
      <c r="N393" s="181">
        <f t="shared" si="382"/>
        <v>0</v>
      </c>
      <c r="O393" s="181">
        <f t="shared" si="383"/>
        <v>1E-3</v>
      </c>
      <c r="P393" s="181">
        <f t="shared" si="384"/>
        <v>8.9999999999999993E-3</v>
      </c>
      <c r="R393" s="30">
        <f t="shared" si="385"/>
        <v>2028</v>
      </c>
      <c r="S393" s="30">
        <f t="shared" si="386"/>
        <v>7</v>
      </c>
      <c r="T393" s="31">
        <f t="shared" si="387"/>
        <v>14191.546125205719</v>
      </c>
      <c r="U393" s="31">
        <f>[5]Forecast!C370</f>
        <v>12111</v>
      </c>
      <c r="V393" s="31">
        <f>[5]Forecast!D370</f>
        <v>1740.5461252057191</v>
      </c>
      <c r="W393" s="31">
        <f>[5]Forecast!E370</f>
        <v>6</v>
      </c>
      <c r="X393" s="31">
        <f>[5]Forecast!F370</f>
        <v>15</v>
      </c>
      <c r="Y393" s="31">
        <f>[5]Forecast!G370</f>
        <v>319</v>
      </c>
      <c r="AA393" s="32">
        <f t="shared" si="388"/>
        <v>2028</v>
      </c>
      <c r="AB393" s="33">
        <f t="shared" si="389"/>
        <v>7</v>
      </c>
      <c r="AC393" s="31">
        <f t="shared" si="390"/>
        <v>1989661.3702191042</v>
      </c>
      <c r="AD393" s="52">
        <f t="shared" si="391"/>
        <v>1766017.9163443099</v>
      </c>
      <c r="AE393" s="52">
        <f t="shared" si="392"/>
        <v>194813.45387479427</v>
      </c>
      <c r="AF393" s="52">
        <f t="shared" si="393"/>
        <v>2101</v>
      </c>
      <c r="AG393" s="52">
        <f t="shared" si="394"/>
        <v>1495</v>
      </c>
      <c r="AH393" s="52">
        <f t="shared" si="395"/>
        <v>25234</v>
      </c>
      <c r="AJ393" s="32">
        <f t="shared" si="368"/>
        <v>2028</v>
      </c>
      <c r="AK393" s="32">
        <f t="shared" si="369"/>
        <v>7</v>
      </c>
      <c r="AL393" s="137">
        <f t="shared" si="370"/>
        <v>17454.648609380005</v>
      </c>
      <c r="AM393" s="137">
        <f t="shared" si="371"/>
        <v>15857.648609380005</v>
      </c>
      <c r="AN393" s="137">
        <f t="shared" si="372"/>
        <v>1575</v>
      </c>
      <c r="AO393" s="137">
        <f t="shared" si="373"/>
        <v>-13</v>
      </c>
      <c r="AP393" s="137">
        <f t="shared" si="374"/>
        <v>0</v>
      </c>
      <c r="AQ393" s="137">
        <f t="shared" si="375"/>
        <v>35</v>
      </c>
      <c r="AR393" s="137">
        <f t="shared" si="376"/>
        <v>666.02124159396044</v>
      </c>
      <c r="AS393" s="93"/>
      <c r="AT393" s="93"/>
      <c r="AY393" s="65">
        <f t="shared" si="399"/>
        <v>2028</v>
      </c>
      <c r="AZ393" s="65">
        <f t="shared" si="400"/>
        <v>7</v>
      </c>
      <c r="BA393" s="68">
        <f t="shared" si="406"/>
        <v>2002342.9163443099</v>
      </c>
      <c r="BQ393" s="65">
        <f t="shared" si="401"/>
        <v>2028</v>
      </c>
      <c r="BR393" s="65" t="str">
        <f t="shared" si="377"/>
        <v>Jul</v>
      </c>
      <c r="BS393" s="68">
        <f t="shared" si="396"/>
        <v>1778128.9163443099</v>
      </c>
      <c r="CI393" s="65">
        <f t="shared" si="402"/>
        <v>2028</v>
      </c>
      <c r="CJ393" s="65">
        <f t="shared" si="403"/>
        <v>7</v>
      </c>
      <c r="CK393" s="68">
        <f t="shared" si="407"/>
        <v>74681.414486461028</v>
      </c>
      <c r="DA393" s="65">
        <f t="shared" si="404"/>
        <v>2028</v>
      </c>
      <c r="DB393" s="65">
        <f t="shared" si="405"/>
        <v>7</v>
      </c>
      <c r="DC393" s="68">
        <f>[4]ssr!$I370</f>
        <v>0</v>
      </c>
    </row>
    <row r="394" spans="1:107" s="30" customFormat="1">
      <c r="A394" s="65">
        <f t="shared" si="408"/>
        <v>2028</v>
      </c>
      <c r="B394" s="65">
        <f t="shared" si="397"/>
        <v>8</v>
      </c>
      <c r="C394" s="27">
        <f t="shared" si="398"/>
        <v>2005332.6766820999</v>
      </c>
      <c r="D394" s="80">
        <f>[6]Err!$D309</f>
        <v>1779422.6766820999</v>
      </c>
      <c r="E394" s="80">
        <f>ROUND([7]Err!$D309,0)+500</f>
        <v>196684</v>
      </c>
      <c r="F394" s="53">
        <f>ROUND([8]Err!$D297,0)</f>
        <v>2106</v>
      </c>
      <c r="G394" s="53">
        <f>ROUND([9]Err!$D297,0)</f>
        <v>1510</v>
      </c>
      <c r="H394" s="53">
        <f>ROUND([10]Err!$D309,0)</f>
        <v>25610</v>
      </c>
      <c r="I394" s="155">
        <f t="shared" si="378"/>
        <v>74735.752420648205</v>
      </c>
      <c r="J394" s="29"/>
      <c r="K394" s="181">
        <f t="shared" si="379"/>
        <v>8.9999999999999993E-3</v>
      </c>
      <c r="L394" s="181">
        <f t="shared" si="380"/>
        <v>8.0000000000000002E-3</v>
      </c>
      <c r="M394" s="181">
        <f t="shared" si="381"/>
        <v>-6.0000000000000001E-3</v>
      </c>
      <c r="N394" s="181">
        <f t="shared" si="382"/>
        <v>0</v>
      </c>
      <c r="O394" s="181">
        <f t="shared" si="383"/>
        <v>1E-3</v>
      </c>
      <c r="P394" s="181">
        <f t="shared" si="384"/>
        <v>8.9999999999999993E-3</v>
      </c>
      <c r="R394" s="30">
        <f t="shared" si="385"/>
        <v>2028</v>
      </c>
      <c r="S394" s="30">
        <f t="shared" si="386"/>
        <v>8</v>
      </c>
      <c r="T394" s="31">
        <f t="shared" si="387"/>
        <v>14173.571603904522</v>
      </c>
      <c r="U394" s="31">
        <f>[5]Forecast!C371</f>
        <v>12095</v>
      </c>
      <c r="V394" s="31">
        <f>[5]Forecast!D371</f>
        <v>1738.5716039045221</v>
      </c>
      <c r="W394" s="31">
        <f>[5]Forecast!E371</f>
        <v>6</v>
      </c>
      <c r="X394" s="31">
        <f>[5]Forecast!F371</f>
        <v>15</v>
      </c>
      <c r="Y394" s="31">
        <f>[5]Forecast!G371</f>
        <v>319</v>
      </c>
      <c r="AA394" s="32">
        <f t="shared" si="388"/>
        <v>2028</v>
      </c>
      <c r="AB394" s="33">
        <f t="shared" si="389"/>
        <v>8</v>
      </c>
      <c r="AC394" s="31">
        <f t="shared" si="390"/>
        <v>1991159.1050781955</v>
      </c>
      <c r="AD394" s="52">
        <f t="shared" si="391"/>
        <v>1767327.6766820999</v>
      </c>
      <c r="AE394" s="52">
        <f t="shared" si="392"/>
        <v>194945.42839609546</v>
      </c>
      <c r="AF394" s="52">
        <f t="shared" si="393"/>
        <v>2100</v>
      </c>
      <c r="AG394" s="52">
        <f t="shared" si="394"/>
        <v>1495</v>
      </c>
      <c r="AH394" s="52">
        <f t="shared" si="395"/>
        <v>25291</v>
      </c>
      <c r="AJ394" s="32">
        <f t="shared" si="368"/>
        <v>2028</v>
      </c>
      <c r="AK394" s="32">
        <f t="shared" si="369"/>
        <v>8</v>
      </c>
      <c r="AL394" s="137">
        <f t="shared" si="370"/>
        <v>17423.938229719875</v>
      </c>
      <c r="AM394" s="137">
        <f t="shared" si="371"/>
        <v>15829.938229719875</v>
      </c>
      <c r="AN394" s="137">
        <f t="shared" si="372"/>
        <v>1572</v>
      </c>
      <c r="AO394" s="137">
        <f t="shared" si="373"/>
        <v>-13</v>
      </c>
      <c r="AP394" s="137">
        <f t="shared" si="374"/>
        <v>0</v>
      </c>
      <c r="AQ394" s="137">
        <f t="shared" si="375"/>
        <v>35</v>
      </c>
      <c r="AR394" s="137">
        <f t="shared" si="376"/>
        <v>664.85740564823209</v>
      </c>
      <c r="AS394" s="93"/>
      <c r="AT394" s="93"/>
      <c r="AY394" s="65">
        <f t="shared" si="399"/>
        <v>2028</v>
      </c>
      <c r="AZ394" s="65">
        <f t="shared" si="400"/>
        <v>8</v>
      </c>
      <c r="BA394" s="68">
        <f t="shared" si="406"/>
        <v>2003822.6766820999</v>
      </c>
      <c r="BQ394" s="65">
        <f t="shared" si="401"/>
        <v>2028</v>
      </c>
      <c r="BR394" s="65" t="str">
        <f t="shared" si="377"/>
        <v>Aug</v>
      </c>
      <c r="BS394" s="68">
        <f t="shared" si="396"/>
        <v>1779422.6766820999</v>
      </c>
      <c r="CI394" s="65">
        <f t="shared" si="402"/>
        <v>2028</v>
      </c>
      <c r="CJ394" s="65">
        <f t="shared" si="403"/>
        <v>8</v>
      </c>
      <c r="CK394" s="68">
        <f t="shared" si="407"/>
        <v>74735.752420648205</v>
      </c>
      <c r="DA394" s="65">
        <f t="shared" si="404"/>
        <v>2028</v>
      </c>
      <c r="DB394" s="65">
        <f t="shared" si="405"/>
        <v>8</v>
      </c>
      <c r="DC394" s="68">
        <f>[4]ssr!$I371</f>
        <v>0</v>
      </c>
    </row>
    <row r="395" spans="1:107" s="30" customFormat="1">
      <c r="A395" s="65">
        <f t="shared" si="408"/>
        <v>2028</v>
      </c>
      <c r="B395" s="65">
        <f t="shared" si="397"/>
        <v>9</v>
      </c>
      <c r="C395" s="27">
        <f t="shared" si="398"/>
        <v>2006762.4370198899</v>
      </c>
      <c r="D395" s="80">
        <f>[6]Err!$D310</f>
        <v>1780716.4370198899</v>
      </c>
      <c r="E395" s="80">
        <f>ROUND([7]Err!$D310,0)+500</f>
        <v>196813</v>
      </c>
      <c r="F395" s="53">
        <f>ROUND([8]Err!$D298,0)</f>
        <v>2105</v>
      </c>
      <c r="G395" s="53">
        <f>ROUND([9]Err!$D298,0)</f>
        <v>1509</v>
      </c>
      <c r="H395" s="53">
        <f>ROUND([10]Err!$D310,0)</f>
        <v>25619</v>
      </c>
      <c r="I395" s="155">
        <f t="shared" si="378"/>
        <v>74790.090354835382</v>
      </c>
      <c r="J395" s="29"/>
      <c r="K395" s="181">
        <f t="shared" si="379"/>
        <v>8.9999999999999993E-3</v>
      </c>
      <c r="L395" s="181">
        <f t="shared" si="380"/>
        <v>8.0000000000000002E-3</v>
      </c>
      <c r="M395" s="181">
        <f t="shared" si="381"/>
        <v>-6.0000000000000001E-3</v>
      </c>
      <c r="N395" s="181">
        <f t="shared" si="382"/>
        <v>-1E-3</v>
      </c>
      <c r="O395" s="181">
        <f t="shared" si="383"/>
        <v>1E-3</v>
      </c>
      <c r="P395" s="181">
        <f t="shared" si="384"/>
        <v>8.9999999999999993E-3</v>
      </c>
      <c r="R395" s="30">
        <f t="shared" si="385"/>
        <v>2028</v>
      </c>
      <c r="S395" s="30">
        <f t="shared" si="386"/>
        <v>9</v>
      </c>
      <c r="T395" s="31">
        <f t="shared" si="387"/>
        <v>14155.026480843409</v>
      </c>
      <c r="U395" s="31">
        <f>[5]Forecast!C372</f>
        <v>12077</v>
      </c>
      <c r="V395" s="31">
        <f>[5]Forecast!D372</f>
        <v>1738.0264808434097</v>
      </c>
      <c r="W395" s="31">
        <f>[5]Forecast!E372</f>
        <v>6</v>
      </c>
      <c r="X395" s="31">
        <f>[5]Forecast!F372</f>
        <v>15</v>
      </c>
      <c r="Y395" s="31">
        <f>[5]Forecast!G372</f>
        <v>319</v>
      </c>
      <c r="AA395" s="32">
        <f t="shared" si="388"/>
        <v>2028</v>
      </c>
      <c r="AB395" s="33">
        <f t="shared" si="389"/>
        <v>9</v>
      </c>
      <c r="AC395" s="31">
        <f t="shared" si="390"/>
        <v>1992607.4105390466</v>
      </c>
      <c r="AD395" s="52">
        <f t="shared" si="391"/>
        <v>1768639.4370198899</v>
      </c>
      <c r="AE395" s="52">
        <f t="shared" si="392"/>
        <v>195074.9735191566</v>
      </c>
      <c r="AF395" s="52">
        <f t="shared" si="393"/>
        <v>2099</v>
      </c>
      <c r="AG395" s="52">
        <f t="shared" si="394"/>
        <v>1494</v>
      </c>
      <c r="AH395" s="52">
        <f t="shared" si="395"/>
        <v>25300</v>
      </c>
      <c r="AJ395" s="32">
        <f t="shared" si="368"/>
        <v>2028</v>
      </c>
      <c r="AK395" s="32">
        <f t="shared" si="369"/>
        <v>9</v>
      </c>
      <c r="AL395" s="137">
        <f t="shared" si="370"/>
        <v>17392.22785006999</v>
      </c>
      <c r="AM395" s="137">
        <f t="shared" si="371"/>
        <v>15802.22785006999</v>
      </c>
      <c r="AN395" s="137">
        <f t="shared" si="372"/>
        <v>1569</v>
      </c>
      <c r="AO395" s="137">
        <f t="shared" si="373"/>
        <v>-13</v>
      </c>
      <c r="AP395" s="137">
        <f t="shared" si="374"/>
        <v>-1</v>
      </c>
      <c r="AQ395" s="137">
        <f t="shared" si="375"/>
        <v>35</v>
      </c>
      <c r="AR395" s="137">
        <f t="shared" si="376"/>
        <v>663.69356970294029</v>
      </c>
      <c r="AS395" s="93"/>
      <c r="AT395" s="93"/>
      <c r="AY395" s="65">
        <f t="shared" si="399"/>
        <v>2028</v>
      </c>
      <c r="AZ395" s="65">
        <f t="shared" si="400"/>
        <v>9</v>
      </c>
      <c r="BA395" s="68">
        <f t="shared" si="406"/>
        <v>2005253.4370198899</v>
      </c>
      <c r="BQ395" s="65">
        <f t="shared" si="401"/>
        <v>2028</v>
      </c>
      <c r="BR395" s="65" t="str">
        <f t="shared" si="377"/>
        <v>Sep</v>
      </c>
      <c r="BS395" s="68">
        <f t="shared" si="396"/>
        <v>1780716.4370198899</v>
      </c>
      <c r="CI395" s="65">
        <f t="shared" si="402"/>
        <v>2028</v>
      </c>
      <c r="CJ395" s="65">
        <f t="shared" si="403"/>
        <v>9</v>
      </c>
      <c r="CK395" s="68">
        <f t="shared" si="407"/>
        <v>74790.090354835382</v>
      </c>
      <c r="DA395" s="65">
        <f t="shared" si="404"/>
        <v>2028</v>
      </c>
      <c r="DB395" s="65">
        <f t="shared" si="405"/>
        <v>9</v>
      </c>
      <c r="DC395" s="68">
        <f>[4]ssr!$I372</f>
        <v>0</v>
      </c>
    </row>
    <row r="396" spans="1:107" s="30" customFormat="1">
      <c r="A396" s="65">
        <f t="shared" si="408"/>
        <v>2028</v>
      </c>
      <c r="B396" s="65">
        <f t="shared" si="397"/>
        <v>10</v>
      </c>
      <c r="C396" s="27">
        <f t="shared" si="398"/>
        <v>2008207.19735768</v>
      </c>
      <c r="D396" s="80">
        <f>[6]Err!$D311</f>
        <v>1782010.19735768</v>
      </c>
      <c r="E396" s="80">
        <f>ROUND([7]Err!$D311,0)+500</f>
        <v>196940</v>
      </c>
      <c r="F396" s="53">
        <f>ROUND([8]Err!$D299,0)</f>
        <v>2104</v>
      </c>
      <c r="G396" s="53">
        <f>ROUND([9]Err!$D299,0)</f>
        <v>1509</v>
      </c>
      <c r="H396" s="53">
        <f>ROUND([10]Err!$D311,0)</f>
        <v>25644</v>
      </c>
      <c r="I396" s="155">
        <f t="shared" si="378"/>
        <v>74844.428289022559</v>
      </c>
      <c r="J396" s="29"/>
      <c r="K396" s="181">
        <f t="shared" si="379"/>
        <v>8.9999999999999993E-3</v>
      </c>
      <c r="L396" s="181">
        <f t="shared" si="380"/>
        <v>8.0000000000000002E-3</v>
      </c>
      <c r="M396" s="181">
        <f t="shared" si="381"/>
        <v>-6.0000000000000001E-3</v>
      </c>
      <c r="N396" s="181">
        <f t="shared" si="382"/>
        <v>-1E-3</v>
      </c>
      <c r="O396" s="181">
        <f t="shared" si="383"/>
        <v>1E-3</v>
      </c>
      <c r="P396" s="181">
        <f t="shared" si="384"/>
        <v>8.9999999999999993E-3</v>
      </c>
      <c r="R396" s="30">
        <f t="shared" si="385"/>
        <v>2028</v>
      </c>
      <c r="S396" s="30">
        <f t="shared" si="386"/>
        <v>10</v>
      </c>
      <c r="T396" s="31">
        <f t="shared" si="387"/>
        <v>14155.629219986369</v>
      </c>
      <c r="U396" s="31">
        <f>[5]Forecast!C373</f>
        <v>12078</v>
      </c>
      <c r="V396" s="31">
        <f>[5]Forecast!D373</f>
        <v>1737.6292199863697</v>
      </c>
      <c r="W396" s="31">
        <f>[5]Forecast!E373</f>
        <v>6</v>
      </c>
      <c r="X396" s="31">
        <f>[5]Forecast!F373</f>
        <v>15</v>
      </c>
      <c r="Y396" s="31">
        <f>[5]Forecast!G373</f>
        <v>319</v>
      </c>
      <c r="AA396" s="32">
        <f t="shared" si="388"/>
        <v>2028</v>
      </c>
      <c r="AB396" s="33">
        <f t="shared" si="389"/>
        <v>10</v>
      </c>
      <c r="AC396" s="31">
        <f t="shared" si="390"/>
        <v>1994051.5681376937</v>
      </c>
      <c r="AD396" s="52">
        <f t="shared" si="391"/>
        <v>1769932.19735768</v>
      </c>
      <c r="AE396" s="52">
        <f t="shared" si="392"/>
        <v>195202.37078001362</v>
      </c>
      <c r="AF396" s="52">
        <f t="shared" si="393"/>
        <v>2098</v>
      </c>
      <c r="AG396" s="52">
        <f t="shared" si="394"/>
        <v>1494</v>
      </c>
      <c r="AH396" s="52">
        <f t="shared" si="395"/>
        <v>25325</v>
      </c>
      <c r="AJ396" s="32">
        <f t="shared" si="368"/>
        <v>2028</v>
      </c>
      <c r="AK396" s="32">
        <f t="shared" si="369"/>
        <v>10</v>
      </c>
      <c r="AL396" s="137">
        <f t="shared" si="370"/>
        <v>17359.517470409861</v>
      </c>
      <c r="AM396" s="137">
        <f t="shared" si="371"/>
        <v>15774.517470409861</v>
      </c>
      <c r="AN396" s="137">
        <f t="shared" si="372"/>
        <v>1564</v>
      </c>
      <c r="AO396" s="137">
        <f t="shared" si="373"/>
        <v>-13</v>
      </c>
      <c r="AP396" s="137">
        <f t="shared" si="374"/>
        <v>-1</v>
      </c>
      <c r="AQ396" s="137">
        <f t="shared" si="375"/>
        <v>35</v>
      </c>
      <c r="AR396" s="137">
        <f t="shared" si="376"/>
        <v>662.52973375721194</v>
      </c>
      <c r="AS396" s="93"/>
      <c r="AT396" s="93"/>
      <c r="AY396" s="65">
        <f t="shared" si="399"/>
        <v>2028</v>
      </c>
      <c r="AZ396" s="65">
        <f t="shared" si="400"/>
        <v>10</v>
      </c>
      <c r="BA396" s="68">
        <f t="shared" si="406"/>
        <v>2006698.19735768</v>
      </c>
      <c r="BQ396" s="65">
        <f t="shared" si="401"/>
        <v>2028</v>
      </c>
      <c r="BR396" s="65" t="str">
        <f t="shared" si="377"/>
        <v>Oct</v>
      </c>
      <c r="BS396" s="68">
        <f t="shared" si="396"/>
        <v>1782010.19735768</v>
      </c>
      <c r="CI396" s="65">
        <f t="shared" si="402"/>
        <v>2028</v>
      </c>
      <c r="CJ396" s="65">
        <f t="shared" si="403"/>
        <v>10</v>
      </c>
      <c r="CK396" s="68">
        <f t="shared" si="407"/>
        <v>74844.428289022559</v>
      </c>
      <c r="DA396" s="65">
        <f t="shared" si="404"/>
        <v>2028</v>
      </c>
      <c r="DB396" s="65">
        <f t="shared" si="405"/>
        <v>10</v>
      </c>
      <c r="DC396" s="68">
        <f>[4]ssr!$I373</f>
        <v>0</v>
      </c>
    </row>
    <row r="397" spans="1:107" s="30" customFormat="1">
      <c r="A397" s="65">
        <f t="shared" si="408"/>
        <v>2028</v>
      </c>
      <c r="B397" s="65">
        <f t="shared" si="397"/>
        <v>11</v>
      </c>
      <c r="C397" s="27">
        <f t="shared" si="398"/>
        <v>2009662.95769547</v>
      </c>
      <c r="D397" s="80">
        <f>[6]Err!$D312</f>
        <v>1783303.95769547</v>
      </c>
      <c r="E397" s="80">
        <f>ROUND([7]Err!$D312,0)+500</f>
        <v>197067</v>
      </c>
      <c r="F397" s="53">
        <f>ROUND([8]Err!$D300,0)</f>
        <v>2103</v>
      </c>
      <c r="G397" s="53">
        <f>ROUND([9]Err!$D300,0)</f>
        <v>1509</v>
      </c>
      <c r="H397" s="53">
        <f>ROUND([10]Err!$D312,0)</f>
        <v>25680</v>
      </c>
      <c r="I397" s="155">
        <f t="shared" si="378"/>
        <v>74898.76622320975</v>
      </c>
      <c r="J397" s="29"/>
      <c r="K397" s="181">
        <f t="shared" si="379"/>
        <v>8.9999999999999993E-3</v>
      </c>
      <c r="L397" s="181">
        <f t="shared" si="380"/>
        <v>8.0000000000000002E-3</v>
      </c>
      <c r="M397" s="181">
        <f t="shared" si="381"/>
        <v>-6.0000000000000001E-3</v>
      </c>
      <c r="N397" s="181">
        <f t="shared" si="382"/>
        <v>-1E-3</v>
      </c>
      <c r="O397" s="181">
        <f t="shared" si="383"/>
        <v>1E-3</v>
      </c>
      <c r="P397" s="181">
        <f t="shared" si="384"/>
        <v>8.9999999999999993E-3</v>
      </c>
      <c r="R397" s="30">
        <f t="shared" si="385"/>
        <v>2028</v>
      </c>
      <c r="S397" s="30">
        <f t="shared" si="386"/>
        <v>11</v>
      </c>
      <c r="T397" s="31">
        <f t="shared" si="387"/>
        <v>14178.577418548764</v>
      </c>
      <c r="U397" s="31">
        <f>[5]Forecast!C374</f>
        <v>12104</v>
      </c>
      <c r="V397" s="31">
        <f>[5]Forecast!D374</f>
        <v>1734.5774185487637</v>
      </c>
      <c r="W397" s="31">
        <f>[5]Forecast!E374</f>
        <v>6</v>
      </c>
      <c r="X397" s="31">
        <f>[5]Forecast!F374</f>
        <v>15</v>
      </c>
      <c r="Y397" s="31">
        <f>[5]Forecast!G374</f>
        <v>319</v>
      </c>
      <c r="AA397" s="32">
        <f t="shared" si="388"/>
        <v>2028</v>
      </c>
      <c r="AB397" s="33">
        <f t="shared" si="389"/>
        <v>11</v>
      </c>
      <c r="AC397" s="31">
        <f t="shared" si="390"/>
        <v>1995484.3802769212</v>
      </c>
      <c r="AD397" s="52">
        <f t="shared" si="391"/>
        <v>1771199.95769547</v>
      </c>
      <c r="AE397" s="52">
        <f t="shared" si="392"/>
        <v>195332.42258145125</v>
      </c>
      <c r="AF397" s="52">
        <f t="shared" si="393"/>
        <v>2097</v>
      </c>
      <c r="AG397" s="52">
        <f t="shared" si="394"/>
        <v>1494</v>
      </c>
      <c r="AH397" s="52">
        <f t="shared" si="395"/>
        <v>25361</v>
      </c>
      <c r="AJ397" s="32">
        <f t="shared" si="368"/>
        <v>2028</v>
      </c>
      <c r="AK397" s="32">
        <f t="shared" si="369"/>
        <v>11</v>
      </c>
      <c r="AL397" s="137">
        <f t="shared" si="370"/>
        <v>17326.807090749964</v>
      </c>
      <c r="AM397" s="137">
        <f t="shared" si="371"/>
        <v>15746.807090749964</v>
      </c>
      <c r="AN397" s="137">
        <f t="shared" si="372"/>
        <v>1560</v>
      </c>
      <c r="AO397" s="137">
        <f t="shared" si="373"/>
        <v>-13</v>
      </c>
      <c r="AP397" s="137">
        <f t="shared" si="374"/>
        <v>-1</v>
      </c>
      <c r="AQ397" s="137">
        <f t="shared" si="375"/>
        <v>34</v>
      </c>
      <c r="AR397" s="137">
        <f t="shared" si="376"/>
        <v>661.3658978115127</v>
      </c>
      <c r="AS397" s="93"/>
      <c r="AT397" s="93"/>
      <c r="AY397" s="65">
        <f t="shared" si="399"/>
        <v>2028</v>
      </c>
      <c r="AZ397" s="65">
        <f t="shared" si="400"/>
        <v>11</v>
      </c>
      <c r="BA397" s="68">
        <f t="shared" si="406"/>
        <v>2008153.95769547</v>
      </c>
      <c r="BQ397" s="65">
        <f t="shared" si="401"/>
        <v>2028</v>
      </c>
      <c r="BR397" s="65" t="str">
        <f t="shared" si="377"/>
        <v>Nov</v>
      </c>
      <c r="BS397" s="68">
        <f t="shared" si="396"/>
        <v>1783303.95769547</v>
      </c>
      <c r="CI397" s="65">
        <f t="shared" si="402"/>
        <v>2028</v>
      </c>
      <c r="CJ397" s="65">
        <f t="shared" si="403"/>
        <v>11</v>
      </c>
      <c r="CK397" s="68">
        <f t="shared" si="407"/>
        <v>74898.76622320975</v>
      </c>
      <c r="DA397" s="65">
        <f t="shared" si="404"/>
        <v>2028</v>
      </c>
      <c r="DB397" s="65">
        <f t="shared" si="405"/>
        <v>11</v>
      </c>
      <c r="DC397" s="68">
        <f>[4]ssr!$I374</f>
        <v>0</v>
      </c>
    </row>
    <row r="398" spans="1:107" s="30" customFormat="1">
      <c r="A398" s="65">
        <f t="shared" si="408"/>
        <v>2028</v>
      </c>
      <c r="B398" s="65">
        <f t="shared" si="397"/>
        <v>12</v>
      </c>
      <c r="C398" s="27">
        <f t="shared" si="398"/>
        <v>2011034.71803326</v>
      </c>
      <c r="D398" s="80">
        <f>[6]Err!$D313</f>
        <v>1784597.71803326</v>
      </c>
      <c r="E398" s="80">
        <f>ROUND([7]Err!$D313,0)+500</f>
        <v>197195</v>
      </c>
      <c r="F398" s="53">
        <f>ROUND([8]Err!$D301,0)</f>
        <v>2102</v>
      </c>
      <c r="G398" s="53">
        <f>ROUND([9]Err!$D301,0)</f>
        <v>1509</v>
      </c>
      <c r="H398" s="53">
        <f>ROUND([10]Err!$D313,0)</f>
        <v>25631</v>
      </c>
      <c r="I398" s="156">
        <f t="shared" si="378"/>
        <v>74953.104157396927</v>
      </c>
      <c r="J398" s="29"/>
      <c r="K398" s="181">
        <f t="shared" si="379"/>
        <v>8.9999999999999993E-3</v>
      </c>
      <c r="L398" s="181">
        <f t="shared" si="380"/>
        <v>8.0000000000000002E-3</v>
      </c>
      <c r="M398" s="181">
        <f t="shared" si="381"/>
        <v>-6.0000000000000001E-3</v>
      </c>
      <c r="N398" s="181">
        <f t="shared" si="382"/>
        <v>-1E-3</v>
      </c>
      <c r="O398" s="181">
        <f t="shared" si="383"/>
        <v>1E-3</v>
      </c>
      <c r="P398" s="181">
        <f t="shared" si="384"/>
        <v>8.9999999999999993E-3</v>
      </c>
      <c r="R398" s="30">
        <f t="shared" si="385"/>
        <v>2028</v>
      </c>
      <c r="S398" s="30">
        <f t="shared" si="386"/>
        <v>12</v>
      </c>
      <c r="T398" s="31">
        <f t="shared" si="387"/>
        <v>14279.192641115766</v>
      </c>
      <c r="U398" s="31">
        <f>[5]Forecast!C375</f>
        <v>12208</v>
      </c>
      <c r="V398" s="31">
        <f>[5]Forecast!D375</f>
        <v>1731.1926411157663</v>
      </c>
      <c r="W398" s="31">
        <f>[5]Forecast!E375</f>
        <v>6</v>
      </c>
      <c r="X398" s="31">
        <f>[5]Forecast!F375</f>
        <v>15</v>
      </c>
      <c r="Y398" s="31">
        <f>[5]Forecast!G375</f>
        <v>319</v>
      </c>
      <c r="AA398" s="32">
        <f t="shared" si="388"/>
        <v>2028</v>
      </c>
      <c r="AB398" s="33">
        <f t="shared" si="389"/>
        <v>12</v>
      </c>
      <c r="AC398" s="31">
        <f t="shared" si="390"/>
        <v>1996755.5253921442</v>
      </c>
      <c r="AD398" s="52">
        <f t="shared" si="391"/>
        <v>1772389.71803326</v>
      </c>
      <c r="AE398" s="52">
        <f t="shared" si="392"/>
        <v>195463.80735888422</v>
      </c>
      <c r="AF398" s="52">
        <f t="shared" si="393"/>
        <v>2096</v>
      </c>
      <c r="AG398" s="52">
        <f t="shared" si="394"/>
        <v>1494</v>
      </c>
      <c r="AH398" s="52">
        <f t="shared" si="395"/>
        <v>25312</v>
      </c>
      <c r="AJ398" s="32">
        <f t="shared" si="368"/>
        <v>2028</v>
      </c>
      <c r="AK398" s="32">
        <f t="shared" si="369"/>
        <v>12</v>
      </c>
      <c r="AL398" s="137">
        <f t="shared" si="370"/>
        <v>17296.096711090067</v>
      </c>
      <c r="AM398" s="137">
        <f t="shared" si="371"/>
        <v>15719.096711090067</v>
      </c>
      <c r="AN398" s="137">
        <f t="shared" si="372"/>
        <v>1557</v>
      </c>
      <c r="AO398" s="137">
        <f t="shared" si="373"/>
        <v>-13</v>
      </c>
      <c r="AP398" s="137">
        <f t="shared" si="374"/>
        <v>-1</v>
      </c>
      <c r="AQ398" s="137">
        <f t="shared" si="375"/>
        <v>34</v>
      </c>
      <c r="AR398" s="137">
        <f t="shared" si="376"/>
        <v>660.20206186578434</v>
      </c>
      <c r="AS398" s="93"/>
      <c r="AT398" s="93"/>
      <c r="AY398" s="65">
        <f t="shared" si="399"/>
        <v>2028</v>
      </c>
      <c r="AZ398" s="65">
        <f t="shared" si="400"/>
        <v>12</v>
      </c>
      <c r="BA398" s="68">
        <f t="shared" si="406"/>
        <v>2009525.71803326</v>
      </c>
      <c r="BQ398" s="65">
        <f t="shared" si="401"/>
        <v>2028</v>
      </c>
      <c r="BR398" s="65" t="str">
        <f t="shared" si="377"/>
        <v>Dec</v>
      </c>
      <c r="BS398" s="68">
        <f t="shared" si="396"/>
        <v>1784597.71803326</v>
      </c>
      <c r="CI398" s="65">
        <f t="shared" si="402"/>
        <v>2028</v>
      </c>
      <c r="CJ398" s="65">
        <f t="shared" si="403"/>
        <v>12</v>
      </c>
      <c r="CK398" s="68">
        <f t="shared" si="407"/>
        <v>74953.104157396927</v>
      </c>
      <c r="DA398" s="65">
        <f t="shared" si="404"/>
        <v>2028</v>
      </c>
      <c r="DB398" s="65">
        <f t="shared" si="405"/>
        <v>12</v>
      </c>
      <c r="DC398" s="68">
        <f>[4]ssr!$I375</f>
        <v>0</v>
      </c>
    </row>
    <row r="399" spans="1:107" s="30" customFormat="1">
      <c r="A399" s="65">
        <f t="shared" si="408"/>
        <v>2029</v>
      </c>
      <c r="B399" s="65">
        <f t="shared" si="397"/>
        <v>1</v>
      </c>
      <c r="C399" s="27">
        <f t="shared" si="398"/>
        <v>2012495.47837106</v>
      </c>
      <c r="D399" s="80">
        <f>[6]Err!$D314</f>
        <v>1785891.47837106</v>
      </c>
      <c r="E399" s="80">
        <f>ROUND([7]Err!$D314,0)+500</f>
        <v>197322</v>
      </c>
      <c r="F399" s="53">
        <f>ROUND([8]Err!$D302,0)</f>
        <v>2101</v>
      </c>
      <c r="G399" s="53">
        <f>ROUND([9]Err!$D302,0)</f>
        <v>1509</v>
      </c>
      <c r="H399" s="53">
        <f>ROUND([10]Err!$D314,0)</f>
        <v>25672</v>
      </c>
      <c r="I399" s="155">
        <f t="shared" si="378"/>
        <v>75007.442091584526</v>
      </c>
      <c r="J399" s="29"/>
      <c r="K399" s="181">
        <f t="shared" si="379"/>
        <v>8.9999999999999993E-3</v>
      </c>
      <c r="L399" s="181">
        <f t="shared" si="380"/>
        <v>8.0000000000000002E-3</v>
      </c>
      <c r="M399" s="181">
        <f t="shared" si="381"/>
        <v>-6.0000000000000001E-3</v>
      </c>
      <c r="N399" s="181">
        <f t="shared" si="382"/>
        <v>-1E-3</v>
      </c>
      <c r="O399" s="181">
        <f t="shared" si="383"/>
        <v>1E-3</v>
      </c>
      <c r="P399" s="181">
        <f t="shared" si="384"/>
        <v>8.9999999999999993E-3</v>
      </c>
      <c r="R399" s="30">
        <f t="shared" si="385"/>
        <v>2029</v>
      </c>
      <c r="S399" s="30">
        <f t="shared" si="386"/>
        <v>1</v>
      </c>
      <c r="T399" s="31">
        <f t="shared" si="387"/>
        <v>14340.161539787585</v>
      </c>
      <c r="U399" s="31">
        <f>[5]Forecast!C376</f>
        <v>12257</v>
      </c>
      <c r="V399" s="31">
        <f>[5]Forecast!D376</f>
        <v>1743.1615397875846</v>
      </c>
      <c r="W399" s="31">
        <f>[5]Forecast!E376</f>
        <v>6</v>
      </c>
      <c r="X399" s="31">
        <f>[5]Forecast!F376</f>
        <v>15</v>
      </c>
      <c r="Y399" s="31">
        <f>[5]Forecast!G376</f>
        <v>319</v>
      </c>
      <c r="AA399" s="32">
        <f t="shared" si="388"/>
        <v>2029</v>
      </c>
      <c r="AB399" s="33">
        <f t="shared" si="389"/>
        <v>1</v>
      </c>
      <c r="AC399" s="31">
        <f t="shared" si="390"/>
        <v>1998155.3168312723</v>
      </c>
      <c r="AD399" s="52">
        <f t="shared" si="391"/>
        <v>1773634.47837106</v>
      </c>
      <c r="AE399" s="52">
        <f t="shared" si="392"/>
        <v>195578.83846021243</v>
      </c>
      <c r="AF399" s="52">
        <f t="shared" si="393"/>
        <v>2095</v>
      </c>
      <c r="AG399" s="52">
        <f t="shared" si="394"/>
        <v>1494</v>
      </c>
      <c r="AH399" s="52">
        <f t="shared" si="395"/>
        <v>25353</v>
      </c>
      <c r="AJ399" s="32">
        <f t="shared" si="368"/>
        <v>2029</v>
      </c>
      <c r="AK399" s="32">
        <f t="shared" si="369"/>
        <v>1</v>
      </c>
      <c r="AL399" s="137">
        <f t="shared" si="370"/>
        <v>17264.38633143995</v>
      </c>
      <c r="AM399" s="137">
        <f t="shared" si="371"/>
        <v>15691.38633143995</v>
      </c>
      <c r="AN399" s="137">
        <f t="shared" si="372"/>
        <v>1553</v>
      </c>
      <c r="AO399" s="137">
        <f t="shared" si="373"/>
        <v>-12</v>
      </c>
      <c r="AP399" s="137">
        <f t="shared" si="374"/>
        <v>-1</v>
      </c>
      <c r="AQ399" s="137">
        <f t="shared" si="375"/>
        <v>33</v>
      </c>
      <c r="AR399" s="137">
        <f t="shared" si="376"/>
        <v>659.038225920478</v>
      </c>
      <c r="AS399" s="93"/>
      <c r="AT399" s="93"/>
      <c r="AY399" s="65">
        <f t="shared" si="399"/>
        <v>2029</v>
      </c>
      <c r="AZ399" s="65">
        <f t="shared" si="400"/>
        <v>1</v>
      </c>
      <c r="BA399" s="68">
        <f t="shared" si="406"/>
        <v>2010986.47837106</v>
      </c>
      <c r="BQ399" s="65">
        <f t="shared" si="401"/>
        <v>2029</v>
      </c>
      <c r="BR399" s="65" t="str">
        <f t="shared" si="377"/>
        <v>Jan</v>
      </c>
      <c r="BS399" s="68">
        <f t="shared" si="396"/>
        <v>1785891.47837106</v>
      </c>
      <c r="CI399" s="65">
        <f t="shared" si="402"/>
        <v>2029</v>
      </c>
      <c r="CJ399" s="65">
        <f t="shared" si="403"/>
        <v>1</v>
      </c>
      <c r="CK399" s="68">
        <f t="shared" si="407"/>
        <v>75007.442091584526</v>
      </c>
      <c r="DA399" s="65">
        <f t="shared" si="404"/>
        <v>2029</v>
      </c>
      <c r="DB399" s="65">
        <f t="shared" si="405"/>
        <v>1</v>
      </c>
      <c r="DC399" s="68">
        <f>[4]ssr!$I376</f>
        <v>0</v>
      </c>
    </row>
    <row r="400" spans="1:107" s="30" customFormat="1">
      <c r="A400" s="65">
        <f t="shared" si="408"/>
        <v>2029</v>
      </c>
      <c r="B400" s="65">
        <f t="shared" si="397"/>
        <v>2</v>
      </c>
      <c r="C400" s="27">
        <f t="shared" si="398"/>
        <v>2013920.23870885</v>
      </c>
      <c r="D400" s="80">
        <f>[6]Err!$D315</f>
        <v>1787185.23870885</v>
      </c>
      <c r="E400" s="80">
        <f>ROUND([7]Err!$D315,0)+500</f>
        <v>197449</v>
      </c>
      <c r="F400" s="53">
        <f>ROUND([8]Err!$D303,0)</f>
        <v>2100</v>
      </c>
      <c r="G400" s="53">
        <f>ROUND([9]Err!$D303,0)</f>
        <v>1509</v>
      </c>
      <c r="H400" s="53">
        <f>ROUND([10]Err!$D315,0)</f>
        <v>25677</v>
      </c>
      <c r="I400" s="155">
        <f t="shared" si="378"/>
        <v>75061.780025771703</v>
      </c>
      <c r="J400" s="29"/>
      <c r="K400" s="181">
        <f t="shared" si="379"/>
        <v>8.9999999999999993E-3</v>
      </c>
      <c r="L400" s="181">
        <f t="shared" si="380"/>
        <v>8.0000000000000002E-3</v>
      </c>
      <c r="M400" s="181">
        <f t="shared" si="381"/>
        <v>-6.0000000000000001E-3</v>
      </c>
      <c r="N400" s="181">
        <f t="shared" si="382"/>
        <v>-1E-3</v>
      </c>
      <c r="O400" s="181">
        <f t="shared" si="383"/>
        <v>1E-3</v>
      </c>
      <c r="P400" s="181">
        <f t="shared" si="384"/>
        <v>8.9999999999999993E-3</v>
      </c>
      <c r="R400" s="30">
        <f t="shared" si="385"/>
        <v>2029</v>
      </c>
      <c r="S400" s="30">
        <f t="shared" si="386"/>
        <v>2</v>
      </c>
      <c r="T400" s="31">
        <f t="shared" si="387"/>
        <v>14367.153583475792</v>
      </c>
      <c r="U400" s="31">
        <f>[5]Forecast!C377</f>
        <v>12286</v>
      </c>
      <c r="V400" s="31">
        <f>[5]Forecast!D377</f>
        <v>1741.1535834757926</v>
      </c>
      <c r="W400" s="31">
        <f>[5]Forecast!E377</f>
        <v>6</v>
      </c>
      <c r="X400" s="31">
        <f>[5]Forecast!F377</f>
        <v>15</v>
      </c>
      <c r="Y400" s="31">
        <f>[5]Forecast!G377</f>
        <v>319</v>
      </c>
      <c r="AA400" s="32">
        <f t="shared" si="388"/>
        <v>2029</v>
      </c>
      <c r="AB400" s="33">
        <f t="shared" si="389"/>
        <v>2</v>
      </c>
      <c r="AC400" s="31">
        <f t="shared" si="390"/>
        <v>1999553.0851253741</v>
      </c>
      <c r="AD400" s="52">
        <f t="shared" si="391"/>
        <v>1774899.23870885</v>
      </c>
      <c r="AE400" s="52">
        <f t="shared" si="392"/>
        <v>195707.8464165242</v>
      </c>
      <c r="AF400" s="52">
        <f t="shared" si="393"/>
        <v>2094</v>
      </c>
      <c r="AG400" s="52">
        <f t="shared" si="394"/>
        <v>1494</v>
      </c>
      <c r="AH400" s="52">
        <f t="shared" si="395"/>
        <v>25358</v>
      </c>
      <c r="AJ400" s="32">
        <f t="shared" ref="AJ400:AJ422" si="409">A400</f>
        <v>2029</v>
      </c>
      <c r="AK400" s="32">
        <f t="shared" ref="AK400:AK422" si="410">B400</f>
        <v>2</v>
      </c>
      <c r="AL400" s="137">
        <f t="shared" ref="AL400:AL422" si="411">C400-C388</f>
        <v>17232.675951780053</v>
      </c>
      <c r="AM400" s="137">
        <f t="shared" ref="AM400:AM422" si="412">D400-D388</f>
        <v>15663.675951780053</v>
      </c>
      <c r="AN400" s="137">
        <f t="shared" ref="AN400:AN422" si="413">E400-E388</f>
        <v>1549</v>
      </c>
      <c r="AO400" s="137">
        <f t="shared" ref="AO400:AO422" si="414">F400-F388</f>
        <v>-12</v>
      </c>
      <c r="AP400" s="137">
        <f t="shared" ref="AP400:AP422" si="415">G400-G388</f>
        <v>-1</v>
      </c>
      <c r="AQ400" s="137">
        <f t="shared" ref="AQ400:AQ422" si="416">H400-H388</f>
        <v>33</v>
      </c>
      <c r="AR400" s="137">
        <f t="shared" ref="AR400:AR422" si="417">I400-I388</f>
        <v>657.8743899747642</v>
      </c>
      <c r="AS400" s="93"/>
      <c r="AT400" s="93"/>
      <c r="AY400" s="65">
        <f t="shared" si="399"/>
        <v>2029</v>
      </c>
      <c r="AZ400" s="65">
        <f t="shared" si="400"/>
        <v>2</v>
      </c>
      <c r="BA400" s="68">
        <f t="shared" si="406"/>
        <v>2012411.23870885</v>
      </c>
      <c r="BQ400" s="65">
        <f t="shared" si="401"/>
        <v>2029</v>
      </c>
      <c r="BR400" s="65" t="str">
        <f t="shared" ref="BR400:BR463" si="418">BR388</f>
        <v>Feb</v>
      </c>
      <c r="BS400" s="68">
        <f t="shared" si="396"/>
        <v>1787185.23870885</v>
      </c>
      <c r="CI400" s="65">
        <f t="shared" si="402"/>
        <v>2029</v>
      </c>
      <c r="CJ400" s="65">
        <f t="shared" si="403"/>
        <v>2</v>
      </c>
      <c r="CK400" s="68">
        <f t="shared" si="407"/>
        <v>75061.780025771703</v>
      </c>
      <c r="DA400" s="65">
        <f t="shared" si="404"/>
        <v>2029</v>
      </c>
      <c r="DB400" s="65">
        <f t="shared" si="405"/>
        <v>2</v>
      </c>
      <c r="DC400" s="68">
        <f>[4]ssr!$I377</f>
        <v>0</v>
      </c>
    </row>
    <row r="401" spans="1:107" s="30" customFormat="1">
      <c r="A401" s="65">
        <f t="shared" si="408"/>
        <v>2029</v>
      </c>
      <c r="B401" s="65">
        <f t="shared" si="397"/>
        <v>3</v>
      </c>
      <c r="C401" s="27">
        <f t="shared" si="398"/>
        <v>2015330.99904664</v>
      </c>
      <c r="D401" s="80">
        <f>[6]Err!$D316</f>
        <v>1788478.99904664</v>
      </c>
      <c r="E401" s="80">
        <f>ROUND([7]Err!$D316,0)+500</f>
        <v>197576</v>
      </c>
      <c r="F401" s="53">
        <f>ROUND([8]Err!$D304,0)</f>
        <v>2100</v>
      </c>
      <c r="G401" s="53">
        <f>ROUND([9]Err!$D304,0)</f>
        <v>1509</v>
      </c>
      <c r="H401" s="53">
        <f>ROUND([10]Err!$D316,0)</f>
        <v>25667</v>
      </c>
      <c r="I401" s="155">
        <f t="shared" si="378"/>
        <v>75116.11795995888</v>
      </c>
      <c r="J401" s="29"/>
      <c r="K401" s="181">
        <f t="shared" si="379"/>
        <v>8.9999999999999993E-3</v>
      </c>
      <c r="L401" s="181">
        <f t="shared" si="380"/>
        <v>8.0000000000000002E-3</v>
      </c>
      <c r="M401" s="181">
        <f t="shared" si="381"/>
        <v>-5.0000000000000001E-3</v>
      </c>
      <c r="N401" s="181">
        <f t="shared" si="382"/>
        <v>-1E-3</v>
      </c>
      <c r="O401" s="181">
        <f t="shared" si="383"/>
        <v>1E-3</v>
      </c>
      <c r="P401" s="181">
        <f t="shared" si="384"/>
        <v>8.9999999999999993E-3</v>
      </c>
      <c r="R401" s="30">
        <f t="shared" si="385"/>
        <v>2029</v>
      </c>
      <c r="S401" s="30">
        <f t="shared" si="386"/>
        <v>3</v>
      </c>
      <c r="T401" s="31">
        <f t="shared" si="387"/>
        <v>14405.217217955484</v>
      </c>
      <c r="U401" s="31">
        <f>[5]Forecast!C378</f>
        <v>12321</v>
      </c>
      <c r="V401" s="31">
        <f>[5]Forecast!D378</f>
        <v>1744.2172179554834</v>
      </c>
      <c r="W401" s="31">
        <f>[5]Forecast!E378</f>
        <v>6</v>
      </c>
      <c r="X401" s="31">
        <f>[5]Forecast!F378</f>
        <v>15</v>
      </c>
      <c r="Y401" s="31">
        <f>[5]Forecast!G378</f>
        <v>319</v>
      </c>
      <c r="AA401" s="32">
        <f t="shared" si="388"/>
        <v>2029</v>
      </c>
      <c r="AB401" s="33">
        <f t="shared" si="389"/>
        <v>3</v>
      </c>
      <c r="AC401" s="31">
        <f t="shared" si="390"/>
        <v>2000925.7818286845</v>
      </c>
      <c r="AD401" s="52">
        <f t="shared" si="391"/>
        <v>1776157.99904664</v>
      </c>
      <c r="AE401" s="52">
        <f t="shared" si="392"/>
        <v>195831.78278204452</v>
      </c>
      <c r="AF401" s="52">
        <f t="shared" si="393"/>
        <v>2094</v>
      </c>
      <c r="AG401" s="52">
        <f t="shared" si="394"/>
        <v>1494</v>
      </c>
      <c r="AH401" s="52">
        <f t="shared" si="395"/>
        <v>25348</v>
      </c>
      <c r="AJ401" s="32">
        <f t="shared" si="409"/>
        <v>2029</v>
      </c>
      <c r="AK401" s="32">
        <f t="shared" si="410"/>
        <v>3</v>
      </c>
      <c r="AL401" s="137">
        <f t="shared" si="411"/>
        <v>17200.965572129935</v>
      </c>
      <c r="AM401" s="137">
        <f t="shared" si="412"/>
        <v>15635.965572129935</v>
      </c>
      <c r="AN401" s="137">
        <f t="shared" si="413"/>
        <v>1545</v>
      </c>
      <c r="AO401" s="137">
        <f t="shared" si="414"/>
        <v>-11</v>
      </c>
      <c r="AP401" s="137">
        <f t="shared" si="415"/>
        <v>-1</v>
      </c>
      <c r="AQ401" s="137">
        <f t="shared" si="416"/>
        <v>32</v>
      </c>
      <c r="AR401" s="137">
        <f t="shared" si="417"/>
        <v>656.71055402945785</v>
      </c>
      <c r="AS401" s="93"/>
      <c r="AT401" s="93"/>
      <c r="AY401" s="65">
        <f t="shared" si="399"/>
        <v>2029</v>
      </c>
      <c r="AZ401" s="65">
        <f t="shared" si="400"/>
        <v>3</v>
      </c>
      <c r="BA401" s="68">
        <f t="shared" si="406"/>
        <v>2013821.99904664</v>
      </c>
      <c r="BQ401" s="65">
        <f t="shared" si="401"/>
        <v>2029</v>
      </c>
      <c r="BR401" s="65" t="str">
        <f t="shared" si="418"/>
        <v>Mar</v>
      </c>
      <c r="BS401" s="68">
        <f t="shared" si="396"/>
        <v>1788478.99904664</v>
      </c>
      <c r="CI401" s="65">
        <f t="shared" si="402"/>
        <v>2029</v>
      </c>
      <c r="CJ401" s="65">
        <f t="shared" si="403"/>
        <v>3</v>
      </c>
      <c r="CK401" s="68">
        <f t="shared" si="407"/>
        <v>75116.11795995888</v>
      </c>
      <c r="DA401" s="65">
        <f t="shared" si="404"/>
        <v>2029</v>
      </c>
      <c r="DB401" s="65">
        <f t="shared" si="405"/>
        <v>3</v>
      </c>
      <c r="DC401" s="68">
        <f>[4]ssr!$I378</f>
        <v>0</v>
      </c>
    </row>
    <row r="402" spans="1:107" s="30" customFormat="1">
      <c r="A402" s="65">
        <f t="shared" si="408"/>
        <v>2029</v>
      </c>
      <c r="B402" s="65">
        <f t="shared" si="397"/>
        <v>4</v>
      </c>
      <c r="C402" s="27">
        <f t="shared" si="398"/>
        <v>2016710.75938443</v>
      </c>
      <c r="D402" s="80">
        <f>[6]Err!$D317</f>
        <v>1789772.75938443</v>
      </c>
      <c r="E402" s="80">
        <f>ROUND([7]Err!$D317,0)+500</f>
        <v>197703</v>
      </c>
      <c r="F402" s="53">
        <f>ROUND([8]Err!$D305,0)</f>
        <v>2099</v>
      </c>
      <c r="G402" s="53">
        <f>ROUND([9]Err!$D305,0)</f>
        <v>1509</v>
      </c>
      <c r="H402" s="53">
        <f>ROUND([10]Err!$D317,0)</f>
        <v>25627</v>
      </c>
      <c r="I402" s="155">
        <f t="shared" si="378"/>
        <v>75170.455894146071</v>
      </c>
      <c r="J402" s="29"/>
      <c r="K402" s="181">
        <f t="shared" si="379"/>
        <v>8.9999999999999993E-3</v>
      </c>
      <c r="L402" s="181">
        <f t="shared" si="380"/>
        <v>8.0000000000000002E-3</v>
      </c>
      <c r="M402" s="181">
        <f t="shared" si="381"/>
        <v>-5.0000000000000001E-3</v>
      </c>
      <c r="N402" s="181">
        <f t="shared" si="382"/>
        <v>-1E-3</v>
      </c>
      <c r="O402" s="181">
        <f t="shared" si="383"/>
        <v>1E-3</v>
      </c>
      <c r="P402" s="181">
        <f t="shared" si="384"/>
        <v>8.9999999999999993E-3</v>
      </c>
      <c r="R402" s="30">
        <f t="shared" si="385"/>
        <v>2029</v>
      </c>
      <c r="S402" s="30">
        <f t="shared" si="386"/>
        <v>4</v>
      </c>
      <c r="T402" s="31">
        <f t="shared" si="387"/>
        <v>14316.667864138222</v>
      </c>
      <c r="U402" s="31">
        <f>[5]Forecast!C379</f>
        <v>12232</v>
      </c>
      <c r="V402" s="31">
        <f>[5]Forecast!D379</f>
        <v>1744.6678641382225</v>
      </c>
      <c r="W402" s="31">
        <f>[5]Forecast!E379</f>
        <v>6</v>
      </c>
      <c r="X402" s="31">
        <f>[5]Forecast!F379</f>
        <v>15</v>
      </c>
      <c r="Y402" s="31">
        <f>[5]Forecast!G379</f>
        <v>319</v>
      </c>
      <c r="AA402" s="32">
        <f t="shared" si="388"/>
        <v>2029</v>
      </c>
      <c r="AB402" s="33">
        <f t="shared" si="389"/>
        <v>4</v>
      </c>
      <c r="AC402" s="31">
        <f t="shared" si="390"/>
        <v>2002394.0915202918</v>
      </c>
      <c r="AD402" s="52">
        <f t="shared" si="391"/>
        <v>1777540.75938443</v>
      </c>
      <c r="AE402" s="52">
        <f t="shared" si="392"/>
        <v>195958.33213586177</v>
      </c>
      <c r="AF402" s="52">
        <f t="shared" si="393"/>
        <v>2093</v>
      </c>
      <c r="AG402" s="52">
        <f t="shared" si="394"/>
        <v>1494</v>
      </c>
      <c r="AH402" s="52">
        <f t="shared" si="395"/>
        <v>25308</v>
      </c>
      <c r="AJ402" s="32">
        <f t="shared" si="409"/>
        <v>2029</v>
      </c>
      <c r="AK402" s="32">
        <f t="shared" si="410"/>
        <v>4</v>
      </c>
      <c r="AL402" s="137">
        <f t="shared" si="411"/>
        <v>17170.255192470038</v>
      </c>
      <c r="AM402" s="137">
        <f t="shared" si="412"/>
        <v>15608.255192470038</v>
      </c>
      <c r="AN402" s="137">
        <f t="shared" si="413"/>
        <v>1541</v>
      </c>
      <c r="AO402" s="137">
        <f t="shared" si="414"/>
        <v>-11</v>
      </c>
      <c r="AP402" s="137">
        <f t="shared" si="415"/>
        <v>-1</v>
      </c>
      <c r="AQ402" s="137">
        <f t="shared" si="416"/>
        <v>33</v>
      </c>
      <c r="AR402" s="137">
        <f t="shared" si="417"/>
        <v>655.54671808374405</v>
      </c>
      <c r="AS402" s="93"/>
      <c r="AT402" s="93"/>
      <c r="AY402" s="65">
        <f t="shared" si="399"/>
        <v>2029</v>
      </c>
      <c r="AZ402" s="65">
        <f t="shared" si="400"/>
        <v>4</v>
      </c>
      <c r="BA402" s="68">
        <f t="shared" si="406"/>
        <v>2015201.75938443</v>
      </c>
      <c r="BQ402" s="65">
        <f t="shared" si="401"/>
        <v>2029</v>
      </c>
      <c r="BR402" s="65" t="str">
        <f t="shared" si="418"/>
        <v>Apr</v>
      </c>
      <c r="BS402" s="68">
        <f t="shared" si="396"/>
        <v>1789772.75938443</v>
      </c>
      <c r="CI402" s="65">
        <f t="shared" si="402"/>
        <v>2029</v>
      </c>
      <c r="CJ402" s="65">
        <f t="shared" si="403"/>
        <v>4</v>
      </c>
      <c r="CK402" s="68">
        <f t="shared" si="407"/>
        <v>75170.455894146071</v>
      </c>
      <c r="DA402" s="65">
        <f t="shared" si="404"/>
        <v>2029</v>
      </c>
      <c r="DB402" s="65">
        <f t="shared" si="405"/>
        <v>4</v>
      </c>
      <c r="DC402" s="68">
        <f>[4]ssr!$I379</f>
        <v>0</v>
      </c>
    </row>
    <row r="403" spans="1:107" s="30" customFormat="1">
      <c r="A403" s="65">
        <f t="shared" si="408"/>
        <v>2029</v>
      </c>
      <c r="B403" s="65">
        <f t="shared" si="397"/>
        <v>5</v>
      </c>
      <c r="C403" s="27">
        <f t="shared" si="398"/>
        <v>2018164.51972222</v>
      </c>
      <c r="D403" s="80">
        <f>[6]Err!$D318</f>
        <v>1791066.51972222</v>
      </c>
      <c r="E403" s="80">
        <f>ROUND([7]Err!$D318,0)+500</f>
        <v>197830</v>
      </c>
      <c r="F403" s="53">
        <f>ROUND([8]Err!$D306,0)</f>
        <v>2098</v>
      </c>
      <c r="G403" s="53">
        <f>ROUND([9]Err!$D306,0)</f>
        <v>1509</v>
      </c>
      <c r="H403" s="53">
        <f>ROUND([10]Err!$D318,0)</f>
        <v>25661</v>
      </c>
      <c r="I403" s="155">
        <f t="shared" si="378"/>
        <v>75224.793828333248</v>
      </c>
      <c r="J403" s="29"/>
      <c r="K403" s="181">
        <f t="shared" si="379"/>
        <v>8.9999999999999993E-3</v>
      </c>
      <c r="L403" s="181">
        <f t="shared" si="380"/>
        <v>8.0000000000000002E-3</v>
      </c>
      <c r="M403" s="181">
        <f t="shared" si="381"/>
        <v>-5.0000000000000001E-3</v>
      </c>
      <c r="N403" s="181">
        <f t="shared" si="382"/>
        <v>-1E-3</v>
      </c>
      <c r="O403" s="181">
        <f t="shared" si="383"/>
        <v>1E-3</v>
      </c>
      <c r="P403" s="181">
        <f t="shared" si="384"/>
        <v>8.9999999999999993E-3</v>
      </c>
      <c r="R403" s="30">
        <f t="shared" si="385"/>
        <v>2029</v>
      </c>
      <c r="S403" s="30">
        <f t="shared" si="386"/>
        <v>5</v>
      </c>
      <c r="T403" s="31">
        <f t="shared" si="387"/>
        <v>14259.076339934083</v>
      </c>
      <c r="U403" s="31">
        <f>[5]Forecast!C380</f>
        <v>12175</v>
      </c>
      <c r="V403" s="31">
        <f>[5]Forecast!D380</f>
        <v>1744.076339934084</v>
      </c>
      <c r="W403" s="31">
        <f>[5]Forecast!E380</f>
        <v>6</v>
      </c>
      <c r="X403" s="31">
        <f>[5]Forecast!F380</f>
        <v>15</v>
      </c>
      <c r="Y403" s="31">
        <f>[5]Forecast!G380</f>
        <v>319</v>
      </c>
      <c r="AA403" s="32">
        <f t="shared" si="388"/>
        <v>2029</v>
      </c>
      <c r="AB403" s="33">
        <f t="shared" si="389"/>
        <v>5</v>
      </c>
      <c r="AC403" s="31">
        <f t="shared" si="390"/>
        <v>2003905.443382286</v>
      </c>
      <c r="AD403" s="52">
        <f t="shared" si="391"/>
        <v>1778891.51972222</v>
      </c>
      <c r="AE403" s="52">
        <f t="shared" si="392"/>
        <v>196085.92366006592</v>
      </c>
      <c r="AF403" s="52">
        <f t="shared" si="393"/>
        <v>2092</v>
      </c>
      <c r="AG403" s="52">
        <f t="shared" si="394"/>
        <v>1494</v>
      </c>
      <c r="AH403" s="52">
        <f t="shared" si="395"/>
        <v>25342</v>
      </c>
      <c r="AJ403" s="32">
        <f t="shared" si="409"/>
        <v>2029</v>
      </c>
      <c r="AK403" s="32">
        <f t="shared" si="410"/>
        <v>5</v>
      </c>
      <c r="AL403" s="137">
        <f t="shared" si="411"/>
        <v>17137.544812809909</v>
      </c>
      <c r="AM403" s="137">
        <f t="shared" si="412"/>
        <v>15580.544812809909</v>
      </c>
      <c r="AN403" s="137">
        <f t="shared" si="413"/>
        <v>1537</v>
      </c>
      <c r="AO403" s="137">
        <f t="shared" si="414"/>
        <v>-11</v>
      </c>
      <c r="AP403" s="137">
        <f t="shared" si="415"/>
        <v>-1</v>
      </c>
      <c r="AQ403" s="137">
        <f t="shared" si="416"/>
        <v>32</v>
      </c>
      <c r="AR403" s="137">
        <f t="shared" si="417"/>
        <v>654.3828821380157</v>
      </c>
      <c r="AS403" s="93"/>
      <c r="AT403" s="93"/>
      <c r="AY403" s="65">
        <f t="shared" si="399"/>
        <v>2029</v>
      </c>
      <c r="AZ403" s="65">
        <f t="shared" si="400"/>
        <v>5</v>
      </c>
      <c r="BA403" s="68">
        <f t="shared" si="406"/>
        <v>2016655.51972222</v>
      </c>
      <c r="BQ403" s="65">
        <f t="shared" si="401"/>
        <v>2029</v>
      </c>
      <c r="BR403" s="65" t="str">
        <f t="shared" si="418"/>
        <v>May</v>
      </c>
      <c r="BS403" s="68">
        <f t="shared" si="396"/>
        <v>1791066.51972222</v>
      </c>
      <c r="CI403" s="65">
        <f t="shared" si="402"/>
        <v>2029</v>
      </c>
      <c r="CJ403" s="65">
        <f t="shared" si="403"/>
        <v>5</v>
      </c>
      <c r="CK403" s="68">
        <f t="shared" si="407"/>
        <v>75224.793828333248</v>
      </c>
      <c r="DA403" s="65">
        <f t="shared" si="404"/>
        <v>2029</v>
      </c>
      <c r="DB403" s="65">
        <f t="shared" si="405"/>
        <v>5</v>
      </c>
      <c r="DC403" s="68">
        <f>[4]ssr!$I380</f>
        <v>0</v>
      </c>
    </row>
    <row r="404" spans="1:107" s="30" customFormat="1">
      <c r="A404" s="65">
        <f t="shared" si="408"/>
        <v>2029</v>
      </c>
      <c r="B404" s="65">
        <f t="shared" si="397"/>
        <v>6</v>
      </c>
      <c r="C404" s="27">
        <f t="shared" si="398"/>
        <v>2019534.28006001</v>
      </c>
      <c r="D404" s="80">
        <f>[6]Err!$D319</f>
        <v>1792360.28006001</v>
      </c>
      <c r="E404" s="80">
        <f>ROUND([7]Err!$D319,0)+500</f>
        <v>197957</v>
      </c>
      <c r="F404" s="53">
        <f>ROUND([8]Err!$D307,0)</f>
        <v>2097</v>
      </c>
      <c r="G404" s="53">
        <f>ROUND([9]Err!$D307,0)</f>
        <v>1509</v>
      </c>
      <c r="H404" s="53">
        <f>ROUND([10]Err!$D319,0)</f>
        <v>25611</v>
      </c>
      <c r="I404" s="155">
        <f t="shared" si="378"/>
        <v>75279.131762520425</v>
      </c>
      <c r="J404" s="29"/>
      <c r="K404" s="181">
        <f t="shared" si="379"/>
        <v>8.9999999999999993E-3</v>
      </c>
      <c r="L404" s="181">
        <f t="shared" si="380"/>
        <v>8.0000000000000002E-3</v>
      </c>
      <c r="M404" s="181">
        <f t="shared" si="381"/>
        <v>-5.0000000000000001E-3</v>
      </c>
      <c r="N404" s="181">
        <f t="shared" si="382"/>
        <v>-1E-3</v>
      </c>
      <c r="O404" s="181">
        <f t="shared" si="383"/>
        <v>1E-3</v>
      </c>
      <c r="P404" s="181">
        <f t="shared" si="384"/>
        <v>8.9999999999999993E-3</v>
      </c>
      <c r="R404" s="30">
        <f t="shared" si="385"/>
        <v>2029</v>
      </c>
      <c r="S404" s="30">
        <f t="shared" si="386"/>
        <v>6</v>
      </c>
      <c r="T404" s="31">
        <f t="shared" si="387"/>
        <v>14233.174028619162</v>
      </c>
      <c r="U404" s="31">
        <f>[5]Forecast!C381</f>
        <v>12151</v>
      </c>
      <c r="V404" s="31">
        <f>[5]Forecast!D381</f>
        <v>1742.1740286191612</v>
      </c>
      <c r="W404" s="31">
        <f>[5]Forecast!E381</f>
        <v>6</v>
      </c>
      <c r="X404" s="31">
        <f>[5]Forecast!F381</f>
        <v>15</v>
      </c>
      <c r="Y404" s="31">
        <f>[5]Forecast!G381</f>
        <v>319</v>
      </c>
      <c r="AA404" s="32">
        <f t="shared" si="388"/>
        <v>2029</v>
      </c>
      <c r="AB404" s="33">
        <f t="shared" si="389"/>
        <v>6</v>
      </c>
      <c r="AC404" s="31">
        <f t="shared" si="390"/>
        <v>2005301.1060313908</v>
      </c>
      <c r="AD404" s="52">
        <f t="shared" si="391"/>
        <v>1780209.28006001</v>
      </c>
      <c r="AE404" s="52">
        <f t="shared" si="392"/>
        <v>196214.82597138084</v>
      </c>
      <c r="AF404" s="52">
        <f t="shared" si="393"/>
        <v>2091</v>
      </c>
      <c r="AG404" s="52">
        <f t="shared" si="394"/>
        <v>1494</v>
      </c>
      <c r="AH404" s="52">
        <f t="shared" si="395"/>
        <v>25292</v>
      </c>
      <c r="AJ404" s="32">
        <f t="shared" si="409"/>
        <v>2029</v>
      </c>
      <c r="AK404" s="32">
        <f t="shared" si="410"/>
        <v>6</v>
      </c>
      <c r="AL404" s="137">
        <f t="shared" si="411"/>
        <v>17104.834433150012</v>
      </c>
      <c r="AM404" s="137">
        <f t="shared" si="412"/>
        <v>15552.834433150012</v>
      </c>
      <c r="AN404" s="137">
        <f t="shared" si="413"/>
        <v>1533</v>
      </c>
      <c r="AO404" s="137">
        <f t="shared" si="414"/>
        <v>-11</v>
      </c>
      <c r="AP404" s="137">
        <f t="shared" si="415"/>
        <v>-1</v>
      </c>
      <c r="AQ404" s="137">
        <f t="shared" si="416"/>
        <v>31</v>
      </c>
      <c r="AR404" s="137">
        <f t="shared" si="417"/>
        <v>653.2190461923019</v>
      </c>
      <c r="AS404" s="93"/>
      <c r="AT404" s="93"/>
      <c r="AY404" s="65">
        <f t="shared" si="399"/>
        <v>2029</v>
      </c>
      <c r="AZ404" s="65">
        <f t="shared" si="400"/>
        <v>6</v>
      </c>
      <c r="BA404" s="68">
        <f t="shared" si="406"/>
        <v>2018025.28006001</v>
      </c>
      <c r="BQ404" s="65">
        <f t="shared" si="401"/>
        <v>2029</v>
      </c>
      <c r="BR404" s="65" t="str">
        <f t="shared" si="418"/>
        <v>Jun</v>
      </c>
      <c r="BS404" s="68">
        <f t="shared" ref="BS404:BS422" si="419">D404</f>
        <v>1792360.28006001</v>
      </c>
      <c r="CI404" s="65">
        <f t="shared" si="402"/>
        <v>2029</v>
      </c>
      <c r="CJ404" s="65">
        <f t="shared" si="403"/>
        <v>6</v>
      </c>
      <c r="CK404" s="68">
        <f t="shared" si="407"/>
        <v>75279.131762520425</v>
      </c>
      <c r="DA404" s="65">
        <f t="shared" si="404"/>
        <v>2029</v>
      </c>
      <c r="DB404" s="65">
        <f t="shared" si="405"/>
        <v>6</v>
      </c>
      <c r="DC404" s="68">
        <f>[4]ssr!$I381</f>
        <v>0</v>
      </c>
    </row>
    <row r="405" spans="1:107" s="30" customFormat="1">
      <c r="A405" s="65">
        <f t="shared" si="408"/>
        <v>2029</v>
      </c>
      <c r="B405" s="65">
        <f t="shared" si="397"/>
        <v>7</v>
      </c>
      <c r="C405" s="27">
        <f t="shared" si="398"/>
        <v>2020928.0403978101</v>
      </c>
      <c r="D405" s="80">
        <f>[6]Err!$D320</f>
        <v>1793654.0403978101</v>
      </c>
      <c r="E405" s="80">
        <f>ROUND([7]Err!$D320,0)+500</f>
        <v>198084</v>
      </c>
      <c r="F405" s="53">
        <f>ROUND([8]Err!$D308,0)</f>
        <v>2096</v>
      </c>
      <c r="G405" s="53">
        <f>ROUND([9]Err!$D308,0)</f>
        <v>1509</v>
      </c>
      <c r="H405" s="53">
        <f>ROUND([10]Err!$D320,0)</f>
        <v>25585</v>
      </c>
      <c r="I405" s="155">
        <f t="shared" si="378"/>
        <v>75333.469696708024</v>
      </c>
      <c r="J405" s="29"/>
      <c r="K405" s="181">
        <f t="shared" si="379"/>
        <v>8.9999999999999993E-3</v>
      </c>
      <c r="L405" s="181">
        <f t="shared" si="380"/>
        <v>8.0000000000000002E-3</v>
      </c>
      <c r="M405" s="181">
        <f t="shared" si="381"/>
        <v>-5.0000000000000001E-3</v>
      </c>
      <c r="N405" s="181">
        <f t="shared" si="382"/>
        <v>-1E-3</v>
      </c>
      <c r="O405" s="181">
        <f t="shared" si="383"/>
        <v>1E-3</v>
      </c>
      <c r="P405" s="181">
        <f t="shared" si="384"/>
        <v>8.9999999999999993E-3</v>
      </c>
      <c r="R405" s="30">
        <f t="shared" si="385"/>
        <v>2029</v>
      </c>
      <c r="S405" s="30">
        <f t="shared" si="386"/>
        <v>7</v>
      </c>
      <c r="T405" s="31">
        <f t="shared" si="387"/>
        <v>14196.546125205719</v>
      </c>
      <c r="U405" s="31">
        <f>[5]Forecast!C382</f>
        <v>12116</v>
      </c>
      <c r="V405" s="31">
        <f>[5]Forecast!D382</f>
        <v>1740.5461252057191</v>
      </c>
      <c r="W405" s="31">
        <f>[5]Forecast!E382</f>
        <v>6</v>
      </c>
      <c r="X405" s="31">
        <f>[5]Forecast!F382</f>
        <v>15</v>
      </c>
      <c r="Y405" s="31">
        <f>[5]Forecast!G382</f>
        <v>319</v>
      </c>
      <c r="AA405" s="32">
        <f t="shared" si="388"/>
        <v>2029</v>
      </c>
      <c r="AB405" s="33">
        <f t="shared" si="389"/>
        <v>7</v>
      </c>
      <c r="AC405" s="31">
        <f t="shared" si="390"/>
        <v>2006731.4942726044</v>
      </c>
      <c r="AD405" s="52">
        <f t="shared" si="391"/>
        <v>1781538.0403978101</v>
      </c>
      <c r="AE405" s="52">
        <f t="shared" si="392"/>
        <v>196343.45387479427</v>
      </c>
      <c r="AF405" s="52">
        <f t="shared" si="393"/>
        <v>2090</v>
      </c>
      <c r="AG405" s="52">
        <f t="shared" si="394"/>
        <v>1494</v>
      </c>
      <c r="AH405" s="52">
        <f t="shared" si="395"/>
        <v>25266</v>
      </c>
      <c r="AJ405" s="32">
        <f t="shared" si="409"/>
        <v>2029</v>
      </c>
      <c r="AK405" s="32">
        <f t="shared" si="410"/>
        <v>7</v>
      </c>
      <c r="AL405" s="137">
        <f t="shared" si="411"/>
        <v>17075.124053500127</v>
      </c>
      <c r="AM405" s="137">
        <f t="shared" si="412"/>
        <v>15525.124053500127</v>
      </c>
      <c r="AN405" s="137">
        <f t="shared" si="413"/>
        <v>1530</v>
      </c>
      <c r="AO405" s="137">
        <f t="shared" si="414"/>
        <v>-11</v>
      </c>
      <c r="AP405" s="137">
        <f t="shared" si="415"/>
        <v>-1</v>
      </c>
      <c r="AQ405" s="137">
        <f t="shared" si="416"/>
        <v>32</v>
      </c>
      <c r="AR405" s="137">
        <f t="shared" si="417"/>
        <v>652.05521024699556</v>
      </c>
      <c r="AS405" s="93"/>
      <c r="AT405" s="93"/>
      <c r="AY405" s="65">
        <f t="shared" si="399"/>
        <v>2029</v>
      </c>
      <c r="AZ405" s="65">
        <f t="shared" si="400"/>
        <v>7</v>
      </c>
      <c r="BA405" s="68">
        <f t="shared" si="406"/>
        <v>2019419.0403978101</v>
      </c>
      <c r="BQ405" s="65">
        <f t="shared" si="401"/>
        <v>2029</v>
      </c>
      <c r="BR405" s="65" t="str">
        <f t="shared" si="418"/>
        <v>Jul</v>
      </c>
      <c r="BS405" s="68">
        <f t="shared" si="419"/>
        <v>1793654.0403978101</v>
      </c>
      <c r="CI405" s="65">
        <f t="shared" si="402"/>
        <v>2029</v>
      </c>
      <c r="CJ405" s="65">
        <f t="shared" si="403"/>
        <v>7</v>
      </c>
      <c r="CK405" s="68">
        <f t="shared" si="407"/>
        <v>75333.469696708024</v>
      </c>
      <c r="DA405" s="65">
        <f t="shared" si="404"/>
        <v>2029</v>
      </c>
      <c r="DB405" s="65">
        <f t="shared" si="405"/>
        <v>7</v>
      </c>
      <c r="DC405" s="68">
        <f>[4]ssr!$I382</f>
        <v>0</v>
      </c>
    </row>
    <row r="406" spans="1:107" s="30" customFormat="1">
      <c r="A406" s="65">
        <f t="shared" si="408"/>
        <v>2029</v>
      </c>
      <c r="B406" s="65">
        <f t="shared" si="397"/>
        <v>8</v>
      </c>
      <c r="C406" s="27">
        <f t="shared" si="398"/>
        <v>2022322.6413797899</v>
      </c>
      <c r="D406" s="80">
        <f>[6]Err!$D321</f>
        <v>1794869.6413797899</v>
      </c>
      <c r="E406" s="80">
        <f>ROUND([7]Err!$D321,0)+500</f>
        <v>198208</v>
      </c>
      <c r="F406" s="53">
        <f>ROUND([8]Err!$D309,0)</f>
        <v>2095</v>
      </c>
      <c r="G406" s="53">
        <f>ROUND([9]Err!$D309,0)</f>
        <v>1509</v>
      </c>
      <c r="H406" s="53">
        <f>ROUND([10]Err!$D321,0)</f>
        <v>25641</v>
      </c>
      <c r="I406" s="155">
        <f t="shared" si="378"/>
        <v>75384.524937951181</v>
      </c>
      <c r="J406" s="29"/>
      <c r="K406" s="181">
        <f t="shared" si="379"/>
        <v>8.9999999999999993E-3</v>
      </c>
      <c r="L406" s="181">
        <f t="shared" si="380"/>
        <v>8.0000000000000002E-3</v>
      </c>
      <c r="M406" s="181">
        <f t="shared" si="381"/>
        <v>-5.0000000000000001E-3</v>
      </c>
      <c r="N406" s="181">
        <f t="shared" si="382"/>
        <v>-1E-3</v>
      </c>
      <c r="O406" s="181">
        <f t="shared" si="383"/>
        <v>1E-3</v>
      </c>
      <c r="P406" s="181">
        <f t="shared" si="384"/>
        <v>8.0000000000000002E-3</v>
      </c>
      <c r="R406" s="30">
        <f t="shared" si="385"/>
        <v>2029</v>
      </c>
      <c r="S406" s="30">
        <f t="shared" si="386"/>
        <v>8</v>
      </c>
      <c r="T406" s="31">
        <f t="shared" si="387"/>
        <v>14178.571603904522</v>
      </c>
      <c r="U406" s="31">
        <f>[5]Forecast!C383</f>
        <v>12100</v>
      </c>
      <c r="V406" s="31">
        <f>[5]Forecast!D383</f>
        <v>1738.5716039045221</v>
      </c>
      <c r="W406" s="31">
        <f>[5]Forecast!E383</f>
        <v>6</v>
      </c>
      <c r="X406" s="31">
        <f>[5]Forecast!F383</f>
        <v>15</v>
      </c>
      <c r="Y406" s="31">
        <f>[5]Forecast!G383</f>
        <v>319</v>
      </c>
      <c r="AA406" s="32">
        <f t="shared" si="388"/>
        <v>2029</v>
      </c>
      <c r="AB406" s="33">
        <f t="shared" si="389"/>
        <v>8</v>
      </c>
      <c r="AC406" s="31">
        <f t="shared" si="390"/>
        <v>2008144.0697758854</v>
      </c>
      <c r="AD406" s="52">
        <f t="shared" si="391"/>
        <v>1782769.6413797899</v>
      </c>
      <c r="AE406" s="52">
        <f t="shared" si="392"/>
        <v>196469.42839609546</v>
      </c>
      <c r="AF406" s="52">
        <f t="shared" si="393"/>
        <v>2089</v>
      </c>
      <c r="AG406" s="52">
        <f t="shared" si="394"/>
        <v>1494</v>
      </c>
      <c r="AH406" s="52">
        <f t="shared" si="395"/>
        <v>25322</v>
      </c>
      <c r="AJ406" s="32">
        <f t="shared" si="409"/>
        <v>2029</v>
      </c>
      <c r="AK406" s="32">
        <f t="shared" si="410"/>
        <v>8</v>
      </c>
      <c r="AL406" s="137">
        <f t="shared" si="411"/>
        <v>16989.964697689982</v>
      </c>
      <c r="AM406" s="137">
        <f t="shared" si="412"/>
        <v>15446.964697689982</v>
      </c>
      <c r="AN406" s="137">
        <f t="shared" si="413"/>
        <v>1524</v>
      </c>
      <c r="AO406" s="137">
        <f t="shared" si="414"/>
        <v>-11</v>
      </c>
      <c r="AP406" s="137">
        <f t="shared" si="415"/>
        <v>-1</v>
      </c>
      <c r="AQ406" s="137">
        <f t="shared" si="416"/>
        <v>31</v>
      </c>
      <c r="AR406" s="137">
        <f t="shared" si="417"/>
        <v>648.77251730297576</v>
      </c>
      <c r="AS406" s="93"/>
      <c r="AT406" s="93"/>
      <c r="AY406" s="65">
        <f t="shared" si="399"/>
        <v>2029</v>
      </c>
      <c r="AZ406" s="65">
        <f t="shared" si="400"/>
        <v>8</v>
      </c>
      <c r="BA406" s="68">
        <f t="shared" si="406"/>
        <v>2020813.6413797899</v>
      </c>
      <c r="BQ406" s="65">
        <f t="shared" si="401"/>
        <v>2029</v>
      </c>
      <c r="BR406" s="65" t="str">
        <f t="shared" si="418"/>
        <v>Aug</v>
      </c>
      <c r="BS406" s="68">
        <f t="shared" si="419"/>
        <v>1794869.6413797899</v>
      </c>
      <c r="CI406" s="65">
        <f t="shared" si="402"/>
        <v>2029</v>
      </c>
      <c r="CJ406" s="65">
        <f t="shared" si="403"/>
        <v>8</v>
      </c>
      <c r="CK406" s="68">
        <f t="shared" si="407"/>
        <v>75384.524937951181</v>
      </c>
      <c r="DA406" s="65">
        <f t="shared" si="404"/>
        <v>2029</v>
      </c>
      <c r="DB406" s="65">
        <f t="shared" si="405"/>
        <v>8</v>
      </c>
      <c r="DC406" s="68">
        <f>[4]ssr!$I383</f>
        <v>0</v>
      </c>
    </row>
    <row r="407" spans="1:107" s="30" customFormat="1">
      <c r="A407" s="65">
        <f t="shared" si="408"/>
        <v>2029</v>
      </c>
      <c r="B407" s="65">
        <f t="shared" si="397"/>
        <v>9</v>
      </c>
      <c r="C407" s="27">
        <f t="shared" si="398"/>
        <v>2023667.24236176</v>
      </c>
      <c r="D407" s="80">
        <f>[6]Err!$D322</f>
        <v>1796085.24236176</v>
      </c>
      <c r="E407" s="80">
        <f>ROUND([7]Err!$D322,0)+500</f>
        <v>198329</v>
      </c>
      <c r="F407" s="53">
        <f>ROUND([8]Err!$D310,0)</f>
        <v>2094</v>
      </c>
      <c r="G407" s="53">
        <f>ROUND([9]Err!$D310,0)</f>
        <v>1509</v>
      </c>
      <c r="H407" s="53">
        <f>ROUND([10]Err!$D322,0)</f>
        <v>25650</v>
      </c>
      <c r="I407" s="155">
        <f t="shared" si="378"/>
        <v>75435.58017919393</v>
      </c>
      <c r="J407" s="29"/>
      <c r="K407" s="181">
        <f t="shared" si="379"/>
        <v>8.9999999999999993E-3</v>
      </c>
      <c r="L407" s="181">
        <f t="shared" si="380"/>
        <v>8.0000000000000002E-3</v>
      </c>
      <c r="M407" s="181">
        <f t="shared" si="381"/>
        <v>-5.0000000000000001E-3</v>
      </c>
      <c r="N407" s="181">
        <f t="shared" si="382"/>
        <v>0</v>
      </c>
      <c r="O407" s="181">
        <f t="shared" si="383"/>
        <v>1E-3</v>
      </c>
      <c r="P407" s="181">
        <f t="shared" si="384"/>
        <v>8.0000000000000002E-3</v>
      </c>
      <c r="R407" s="30">
        <f t="shared" si="385"/>
        <v>2029</v>
      </c>
      <c r="S407" s="30">
        <f t="shared" si="386"/>
        <v>9</v>
      </c>
      <c r="T407" s="31">
        <f t="shared" si="387"/>
        <v>14160.026480843409</v>
      </c>
      <c r="U407" s="31">
        <f>[5]Forecast!C384</f>
        <v>12082</v>
      </c>
      <c r="V407" s="31">
        <f>[5]Forecast!D384</f>
        <v>1738.0264808434097</v>
      </c>
      <c r="W407" s="31">
        <f>[5]Forecast!E384</f>
        <v>6</v>
      </c>
      <c r="X407" s="31">
        <f>[5]Forecast!F384</f>
        <v>15</v>
      </c>
      <c r="Y407" s="31">
        <f>[5]Forecast!G384</f>
        <v>319</v>
      </c>
      <c r="AA407" s="32">
        <f t="shared" si="388"/>
        <v>2029</v>
      </c>
      <c r="AB407" s="33">
        <f t="shared" si="389"/>
        <v>9</v>
      </c>
      <c r="AC407" s="31">
        <f t="shared" si="390"/>
        <v>2009507.2158809167</v>
      </c>
      <c r="AD407" s="52">
        <f t="shared" si="391"/>
        <v>1784003.24236176</v>
      </c>
      <c r="AE407" s="52">
        <f t="shared" si="392"/>
        <v>196590.9735191566</v>
      </c>
      <c r="AF407" s="52">
        <f t="shared" si="393"/>
        <v>2088</v>
      </c>
      <c r="AG407" s="52">
        <f t="shared" si="394"/>
        <v>1494</v>
      </c>
      <c r="AH407" s="52">
        <f t="shared" si="395"/>
        <v>25331</v>
      </c>
      <c r="AJ407" s="32">
        <f t="shared" si="409"/>
        <v>2029</v>
      </c>
      <c r="AK407" s="32">
        <f t="shared" si="410"/>
        <v>9</v>
      </c>
      <c r="AL407" s="137">
        <f t="shared" si="411"/>
        <v>16904.805341870058</v>
      </c>
      <c r="AM407" s="137">
        <f t="shared" si="412"/>
        <v>15368.805341870058</v>
      </c>
      <c r="AN407" s="137">
        <f t="shared" si="413"/>
        <v>1516</v>
      </c>
      <c r="AO407" s="137">
        <f t="shared" si="414"/>
        <v>-11</v>
      </c>
      <c r="AP407" s="137">
        <f t="shared" si="415"/>
        <v>0</v>
      </c>
      <c r="AQ407" s="137">
        <f t="shared" si="416"/>
        <v>31</v>
      </c>
      <c r="AR407" s="137">
        <f t="shared" si="417"/>
        <v>645.4898243585485</v>
      </c>
      <c r="AS407" s="93"/>
      <c r="AT407" s="93"/>
      <c r="AY407" s="65">
        <f t="shared" si="399"/>
        <v>2029</v>
      </c>
      <c r="AZ407" s="65">
        <f t="shared" si="400"/>
        <v>9</v>
      </c>
      <c r="BA407" s="68">
        <f t="shared" si="406"/>
        <v>2022158.24236176</v>
      </c>
      <c r="BQ407" s="65">
        <f t="shared" si="401"/>
        <v>2029</v>
      </c>
      <c r="BR407" s="65" t="str">
        <f t="shared" si="418"/>
        <v>Sep</v>
      </c>
      <c r="BS407" s="68">
        <f t="shared" si="419"/>
        <v>1796085.24236176</v>
      </c>
      <c r="CI407" s="65">
        <f t="shared" si="402"/>
        <v>2029</v>
      </c>
      <c r="CJ407" s="65">
        <f t="shared" si="403"/>
        <v>9</v>
      </c>
      <c r="CK407" s="68">
        <f t="shared" si="407"/>
        <v>75435.58017919393</v>
      </c>
      <c r="DA407" s="65">
        <f t="shared" si="404"/>
        <v>2029</v>
      </c>
      <c r="DB407" s="65">
        <f t="shared" si="405"/>
        <v>9</v>
      </c>
      <c r="DC407" s="68">
        <f>[4]ssr!$I384</f>
        <v>0</v>
      </c>
    </row>
    <row r="408" spans="1:107" s="30" customFormat="1">
      <c r="A408" s="65">
        <f t="shared" si="408"/>
        <v>2029</v>
      </c>
      <c r="B408" s="65">
        <f t="shared" si="397"/>
        <v>10</v>
      </c>
      <c r="C408" s="27">
        <f t="shared" si="398"/>
        <v>2025023.8433437401</v>
      </c>
      <c r="D408" s="80">
        <f>[6]Err!$D323</f>
        <v>1797300.8433437401</v>
      </c>
      <c r="E408" s="80">
        <f>ROUND([7]Err!$D323,0)+500</f>
        <v>198447</v>
      </c>
      <c r="F408" s="53">
        <f>ROUND([8]Err!$D311,0)</f>
        <v>2093</v>
      </c>
      <c r="G408" s="53">
        <f>ROUND([9]Err!$D311,0)</f>
        <v>1509</v>
      </c>
      <c r="H408" s="53">
        <f>ROUND([10]Err!$D323,0)</f>
        <v>25674</v>
      </c>
      <c r="I408" s="155">
        <f t="shared" ref="I408:I471" si="420">D408*0.042</f>
        <v>75486.635420437087</v>
      </c>
      <c r="J408" s="29"/>
      <c r="K408" s="181">
        <f t="shared" ref="K408:K471" si="421">ROUND(D408/D396-1,3)</f>
        <v>8.9999999999999993E-3</v>
      </c>
      <c r="L408" s="181">
        <f t="shared" ref="L408:L471" si="422">ROUND(E408/E396-1,3)</f>
        <v>8.0000000000000002E-3</v>
      </c>
      <c r="M408" s="181">
        <f t="shared" ref="M408:M471" si="423">ROUND(F408/F396-1,3)</f>
        <v>-5.0000000000000001E-3</v>
      </c>
      <c r="N408" s="181">
        <f t="shared" ref="N408:N471" si="424">ROUND(G408/G396-1,3)</f>
        <v>0</v>
      </c>
      <c r="O408" s="181">
        <f t="shared" ref="O408:O471" si="425">ROUND(H408/H396-1,3)</f>
        <v>1E-3</v>
      </c>
      <c r="P408" s="181">
        <f t="shared" ref="P408:P471" si="426">ROUND(C408/C396-1,3)</f>
        <v>8.0000000000000002E-3</v>
      </c>
      <c r="R408" s="30">
        <f t="shared" si="385"/>
        <v>2029</v>
      </c>
      <c r="S408" s="30">
        <f t="shared" si="386"/>
        <v>10</v>
      </c>
      <c r="T408" s="31">
        <f t="shared" si="387"/>
        <v>14160.629219986369</v>
      </c>
      <c r="U408" s="31">
        <f>[5]Forecast!C385</f>
        <v>12083</v>
      </c>
      <c r="V408" s="31">
        <f>[5]Forecast!D385</f>
        <v>1737.6292199863697</v>
      </c>
      <c r="W408" s="31">
        <f>[5]Forecast!E385</f>
        <v>6</v>
      </c>
      <c r="X408" s="31">
        <f>[5]Forecast!F385</f>
        <v>15</v>
      </c>
      <c r="Y408" s="31">
        <f>[5]Forecast!G385</f>
        <v>319</v>
      </c>
      <c r="AA408" s="32">
        <f t="shared" si="388"/>
        <v>2029</v>
      </c>
      <c r="AB408" s="33">
        <f t="shared" si="389"/>
        <v>10</v>
      </c>
      <c r="AC408" s="31">
        <f t="shared" si="390"/>
        <v>2010863.2141237538</v>
      </c>
      <c r="AD408" s="52">
        <f t="shared" si="391"/>
        <v>1785217.8433437401</v>
      </c>
      <c r="AE408" s="52">
        <f t="shared" si="392"/>
        <v>196709.37078001362</v>
      </c>
      <c r="AF408" s="52">
        <f t="shared" si="393"/>
        <v>2087</v>
      </c>
      <c r="AG408" s="52">
        <f t="shared" si="394"/>
        <v>1494</v>
      </c>
      <c r="AH408" s="52">
        <f t="shared" si="395"/>
        <v>25355</v>
      </c>
      <c r="AJ408" s="32">
        <f t="shared" si="409"/>
        <v>2029</v>
      </c>
      <c r="AK408" s="32">
        <f t="shared" si="410"/>
        <v>10</v>
      </c>
      <c r="AL408" s="137">
        <f t="shared" si="411"/>
        <v>16816.645986060146</v>
      </c>
      <c r="AM408" s="137">
        <f t="shared" si="412"/>
        <v>15290.645986060146</v>
      </c>
      <c r="AN408" s="137">
        <f t="shared" si="413"/>
        <v>1507</v>
      </c>
      <c r="AO408" s="137">
        <f t="shared" si="414"/>
        <v>-11</v>
      </c>
      <c r="AP408" s="137">
        <f t="shared" si="415"/>
        <v>0</v>
      </c>
      <c r="AQ408" s="137">
        <f t="shared" si="416"/>
        <v>30</v>
      </c>
      <c r="AR408" s="137">
        <f t="shared" si="417"/>
        <v>642.2071314145287</v>
      </c>
      <c r="AS408" s="93"/>
      <c r="AT408" s="93"/>
      <c r="AY408" s="65">
        <f t="shared" si="399"/>
        <v>2029</v>
      </c>
      <c r="AZ408" s="65">
        <f t="shared" si="400"/>
        <v>10</v>
      </c>
      <c r="BA408" s="68">
        <f t="shared" si="406"/>
        <v>2023514.8433437401</v>
      </c>
      <c r="BQ408" s="65">
        <f t="shared" si="401"/>
        <v>2029</v>
      </c>
      <c r="BR408" s="65" t="str">
        <f t="shared" si="418"/>
        <v>Oct</v>
      </c>
      <c r="BS408" s="68">
        <f t="shared" si="419"/>
        <v>1797300.8433437401</v>
      </c>
      <c r="CI408" s="65">
        <f t="shared" si="402"/>
        <v>2029</v>
      </c>
      <c r="CJ408" s="65">
        <f t="shared" si="403"/>
        <v>10</v>
      </c>
      <c r="CK408" s="68">
        <f t="shared" si="407"/>
        <v>75486.635420437087</v>
      </c>
      <c r="DA408" s="65">
        <f t="shared" si="404"/>
        <v>2029</v>
      </c>
      <c r="DB408" s="65">
        <f t="shared" si="405"/>
        <v>10</v>
      </c>
      <c r="DC408" s="68">
        <f>[4]ssr!$I385</f>
        <v>0</v>
      </c>
    </row>
    <row r="409" spans="1:107" s="30" customFormat="1">
      <c r="A409" s="65">
        <f t="shared" si="408"/>
        <v>2029</v>
      </c>
      <c r="B409" s="65">
        <f t="shared" si="397"/>
        <v>11</v>
      </c>
      <c r="C409" s="27">
        <f t="shared" si="398"/>
        <v>2026391.44432572</v>
      </c>
      <c r="D409" s="80">
        <f>[6]Err!$D324</f>
        <v>1798516.44432572</v>
      </c>
      <c r="E409" s="80">
        <f>ROUND([7]Err!$D324,0)+500</f>
        <v>198564</v>
      </c>
      <c r="F409" s="53">
        <f>ROUND([8]Err!$D312,0)</f>
        <v>2092</v>
      </c>
      <c r="G409" s="53">
        <f>ROUND([9]Err!$D312,0)</f>
        <v>1509</v>
      </c>
      <c r="H409" s="53">
        <f>ROUND([10]Err!$D324,0)</f>
        <v>25710</v>
      </c>
      <c r="I409" s="155">
        <f t="shared" si="420"/>
        <v>75537.690661680244</v>
      </c>
      <c r="J409" s="29"/>
      <c r="K409" s="181">
        <f t="shared" si="421"/>
        <v>8.9999999999999993E-3</v>
      </c>
      <c r="L409" s="181">
        <f t="shared" si="422"/>
        <v>8.0000000000000002E-3</v>
      </c>
      <c r="M409" s="181">
        <f t="shared" si="423"/>
        <v>-5.0000000000000001E-3</v>
      </c>
      <c r="N409" s="181">
        <f t="shared" si="424"/>
        <v>0</v>
      </c>
      <c r="O409" s="181">
        <f t="shared" si="425"/>
        <v>1E-3</v>
      </c>
      <c r="P409" s="181">
        <f t="shared" si="426"/>
        <v>8.0000000000000002E-3</v>
      </c>
      <c r="R409" s="30">
        <f t="shared" si="385"/>
        <v>2029</v>
      </c>
      <c r="S409" s="30">
        <f t="shared" si="386"/>
        <v>11</v>
      </c>
      <c r="T409" s="31">
        <f t="shared" si="387"/>
        <v>14183.577418548764</v>
      </c>
      <c r="U409" s="31">
        <f>[5]Forecast!C386</f>
        <v>12109</v>
      </c>
      <c r="V409" s="31">
        <f>[5]Forecast!D386</f>
        <v>1734.5774185487637</v>
      </c>
      <c r="W409" s="31">
        <f>[5]Forecast!E386</f>
        <v>6</v>
      </c>
      <c r="X409" s="31">
        <f>[5]Forecast!F386</f>
        <v>15</v>
      </c>
      <c r="Y409" s="31">
        <f>[5]Forecast!G386</f>
        <v>319</v>
      </c>
      <c r="AA409" s="32">
        <f t="shared" si="388"/>
        <v>2029</v>
      </c>
      <c r="AB409" s="33">
        <f t="shared" si="389"/>
        <v>11</v>
      </c>
      <c r="AC409" s="31">
        <f t="shared" si="390"/>
        <v>2012207.8669071712</v>
      </c>
      <c r="AD409" s="52">
        <f t="shared" si="391"/>
        <v>1786407.44432572</v>
      </c>
      <c r="AE409" s="52">
        <f t="shared" si="392"/>
        <v>196829.42258145125</v>
      </c>
      <c r="AF409" s="52">
        <f t="shared" si="393"/>
        <v>2086</v>
      </c>
      <c r="AG409" s="52">
        <f t="shared" si="394"/>
        <v>1494</v>
      </c>
      <c r="AH409" s="52">
        <f t="shared" si="395"/>
        <v>25391</v>
      </c>
      <c r="AJ409" s="32">
        <f t="shared" si="409"/>
        <v>2029</v>
      </c>
      <c r="AK409" s="32">
        <f t="shared" si="410"/>
        <v>11</v>
      </c>
      <c r="AL409" s="137">
        <f t="shared" si="411"/>
        <v>16728.486630250001</v>
      </c>
      <c r="AM409" s="137">
        <f t="shared" si="412"/>
        <v>15212.486630250001</v>
      </c>
      <c r="AN409" s="137">
        <f t="shared" si="413"/>
        <v>1497</v>
      </c>
      <c r="AO409" s="137">
        <f t="shared" si="414"/>
        <v>-11</v>
      </c>
      <c r="AP409" s="137">
        <f t="shared" si="415"/>
        <v>0</v>
      </c>
      <c r="AQ409" s="137">
        <f t="shared" si="416"/>
        <v>30</v>
      </c>
      <c r="AR409" s="137">
        <f t="shared" si="417"/>
        <v>638.92443847049435</v>
      </c>
      <c r="AS409" s="93"/>
      <c r="AT409" s="93"/>
      <c r="AY409" s="65">
        <f t="shared" si="399"/>
        <v>2029</v>
      </c>
      <c r="AZ409" s="65">
        <f t="shared" si="400"/>
        <v>11</v>
      </c>
      <c r="BA409" s="68">
        <f t="shared" si="406"/>
        <v>2024882.44432572</v>
      </c>
      <c r="BQ409" s="65">
        <f t="shared" si="401"/>
        <v>2029</v>
      </c>
      <c r="BR409" s="65" t="str">
        <f t="shared" si="418"/>
        <v>Nov</v>
      </c>
      <c r="BS409" s="68">
        <f t="shared" si="419"/>
        <v>1798516.44432572</v>
      </c>
      <c r="CI409" s="65">
        <f t="shared" si="402"/>
        <v>2029</v>
      </c>
      <c r="CJ409" s="65">
        <f t="shared" si="403"/>
        <v>11</v>
      </c>
      <c r="CK409" s="68">
        <f t="shared" si="407"/>
        <v>75537.690661680244</v>
      </c>
      <c r="DA409" s="65">
        <f t="shared" si="404"/>
        <v>2029</v>
      </c>
      <c r="DB409" s="65">
        <f t="shared" si="405"/>
        <v>11</v>
      </c>
      <c r="DC409" s="68">
        <f>[4]ssr!$I386</f>
        <v>0</v>
      </c>
    </row>
    <row r="410" spans="1:107" s="30" customFormat="1">
      <c r="A410" s="65">
        <f t="shared" si="408"/>
        <v>2029</v>
      </c>
      <c r="B410" s="65">
        <f t="shared" si="397"/>
        <v>12</v>
      </c>
      <c r="C410" s="27">
        <f t="shared" si="398"/>
        <v>2027674.0453077001</v>
      </c>
      <c r="D410" s="80">
        <f>[6]Err!$D325</f>
        <v>1799732.0453077001</v>
      </c>
      <c r="E410" s="80">
        <f>ROUND([7]Err!$D325,0)+500</f>
        <v>198682</v>
      </c>
      <c r="F410" s="53">
        <f>ROUND([8]Err!$D313,0)</f>
        <v>2091</v>
      </c>
      <c r="G410" s="53">
        <f>ROUND([9]Err!$D313,0)</f>
        <v>1509</v>
      </c>
      <c r="H410" s="53">
        <f>ROUND([10]Err!$D325,0)</f>
        <v>25660</v>
      </c>
      <c r="I410" s="156">
        <f t="shared" si="420"/>
        <v>75588.745902923401</v>
      </c>
      <c r="J410" s="29"/>
      <c r="K410" s="181">
        <f t="shared" si="421"/>
        <v>8.0000000000000002E-3</v>
      </c>
      <c r="L410" s="181">
        <f t="shared" si="422"/>
        <v>8.0000000000000002E-3</v>
      </c>
      <c r="M410" s="181">
        <f t="shared" si="423"/>
        <v>-5.0000000000000001E-3</v>
      </c>
      <c r="N410" s="181">
        <f t="shared" si="424"/>
        <v>0</v>
      </c>
      <c r="O410" s="181">
        <f t="shared" si="425"/>
        <v>1E-3</v>
      </c>
      <c r="P410" s="181">
        <f t="shared" si="426"/>
        <v>8.0000000000000002E-3</v>
      </c>
      <c r="R410" s="30">
        <f t="shared" si="385"/>
        <v>2029</v>
      </c>
      <c r="S410" s="30">
        <f t="shared" si="386"/>
        <v>12</v>
      </c>
      <c r="T410" s="31">
        <f t="shared" si="387"/>
        <v>14284.192641115766</v>
      </c>
      <c r="U410" s="31">
        <f>[5]Forecast!C387</f>
        <v>12213</v>
      </c>
      <c r="V410" s="31">
        <f>[5]Forecast!D387</f>
        <v>1731.1926411157663</v>
      </c>
      <c r="W410" s="31">
        <f>[5]Forecast!E387</f>
        <v>6</v>
      </c>
      <c r="X410" s="31">
        <f>[5]Forecast!F387</f>
        <v>15</v>
      </c>
      <c r="Y410" s="31">
        <f>[5]Forecast!G387</f>
        <v>319</v>
      </c>
      <c r="AA410" s="32">
        <f t="shared" si="388"/>
        <v>2029</v>
      </c>
      <c r="AB410" s="33">
        <f t="shared" si="389"/>
        <v>12</v>
      </c>
      <c r="AC410" s="31">
        <f t="shared" si="390"/>
        <v>2013389.8526665843</v>
      </c>
      <c r="AD410" s="52">
        <f t="shared" si="391"/>
        <v>1787519.0453077001</v>
      </c>
      <c r="AE410" s="52">
        <f t="shared" si="392"/>
        <v>196950.80735888422</v>
      </c>
      <c r="AF410" s="52">
        <f t="shared" si="393"/>
        <v>2085</v>
      </c>
      <c r="AG410" s="52">
        <f t="shared" si="394"/>
        <v>1494</v>
      </c>
      <c r="AH410" s="52">
        <f t="shared" si="395"/>
        <v>25341</v>
      </c>
      <c r="AJ410" s="32">
        <f t="shared" si="409"/>
        <v>2029</v>
      </c>
      <c r="AK410" s="32">
        <f t="shared" si="410"/>
        <v>12</v>
      </c>
      <c r="AL410" s="137">
        <f t="shared" si="411"/>
        <v>16639.327274440089</v>
      </c>
      <c r="AM410" s="137">
        <f t="shared" si="412"/>
        <v>15134.327274440089</v>
      </c>
      <c r="AN410" s="137">
        <f t="shared" si="413"/>
        <v>1487</v>
      </c>
      <c r="AO410" s="137">
        <f t="shared" si="414"/>
        <v>-11</v>
      </c>
      <c r="AP410" s="137">
        <f t="shared" si="415"/>
        <v>0</v>
      </c>
      <c r="AQ410" s="137">
        <f t="shared" si="416"/>
        <v>29</v>
      </c>
      <c r="AR410" s="137">
        <f t="shared" si="417"/>
        <v>635.64174552647455</v>
      </c>
      <c r="AS410" s="93"/>
      <c r="AT410" s="93"/>
      <c r="AY410" s="65">
        <f t="shared" si="399"/>
        <v>2029</v>
      </c>
      <c r="AZ410" s="65">
        <f t="shared" si="400"/>
        <v>12</v>
      </c>
      <c r="BA410" s="68">
        <f t="shared" si="406"/>
        <v>2026165.0453077001</v>
      </c>
      <c r="BQ410" s="65">
        <f t="shared" si="401"/>
        <v>2029</v>
      </c>
      <c r="BR410" s="65" t="str">
        <f t="shared" si="418"/>
        <v>Dec</v>
      </c>
      <c r="BS410" s="68">
        <f t="shared" si="419"/>
        <v>1799732.0453077001</v>
      </c>
      <c r="CI410" s="65">
        <f t="shared" si="402"/>
        <v>2029</v>
      </c>
      <c r="CJ410" s="65">
        <f t="shared" si="403"/>
        <v>12</v>
      </c>
      <c r="CK410" s="68">
        <f t="shared" si="407"/>
        <v>75588.745902923401</v>
      </c>
      <c r="DA410" s="65">
        <f t="shared" si="404"/>
        <v>2029</v>
      </c>
      <c r="DB410" s="65">
        <f t="shared" si="405"/>
        <v>12</v>
      </c>
      <c r="DC410" s="68">
        <f>[4]ssr!$I387</f>
        <v>0</v>
      </c>
    </row>
    <row r="411" spans="1:107" s="30" customFormat="1">
      <c r="A411" s="65">
        <f t="shared" si="408"/>
        <v>2030</v>
      </c>
      <c r="B411" s="65">
        <f t="shared" si="397"/>
        <v>1</v>
      </c>
      <c r="C411" s="27">
        <f t="shared" si="398"/>
        <v>2029048.6462896799</v>
      </c>
      <c r="D411" s="80">
        <f>[6]Err!$D326</f>
        <v>1800947.6462896799</v>
      </c>
      <c r="E411" s="80">
        <f>ROUND([7]Err!$D326,0)+500</f>
        <v>198800</v>
      </c>
      <c r="F411" s="53">
        <f>ROUND([8]Err!$D314,0)</f>
        <v>2090</v>
      </c>
      <c r="G411" s="53">
        <f>ROUND([9]Err!$D314,0)</f>
        <v>1509</v>
      </c>
      <c r="H411" s="53">
        <f>ROUND([10]Err!$D326,0)</f>
        <v>25702</v>
      </c>
      <c r="I411" s="155">
        <f t="shared" si="420"/>
        <v>75639.801144166559</v>
      </c>
      <c r="J411" s="29"/>
      <c r="K411" s="181">
        <f t="shared" si="421"/>
        <v>8.0000000000000002E-3</v>
      </c>
      <c r="L411" s="181">
        <f t="shared" si="422"/>
        <v>7.0000000000000001E-3</v>
      </c>
      <c r="M411" s="181">
        <f t="shared" si="423"/>
        <v>-5.0000000000000001E-3</v>
      </c>
      <c r="N411" s="181">
        <f t="shared" si="424"/>
        <v>0</v>
      </c>
      <c r="O411" s="181">
        <f t="shared" si="425"/>
        <v>1E-3</v>
      </c>
      <c r="P411" s="181">
        <f t="shared" si="426"/>
        <v>8.0000000000000002E-3</v>
      </c>
      <c r="R411" s="30">
        <f t="shared" si="385"/>
        <v>2030</v>
      </c>
      <c r="S411" s="30">
        <f t="shared" si="386"/>
        <v>1</v>
      </c>
      <c r="T411" s="31">
        <f t="shared" si="387"/>
        <v>14345.161539787585</v>
      </c>
      <c r="U411" s="31">
        <f>U399+5</f>
        <v>12262</v>
      </c>
      <c r="V411" s="31">
        <f>[5]Forecast!D388</f>
        <v>1743.1615397875846</v>
      </c>
      <c r="W411" s="31">
        <f>[5]Forecast!E388</f>
        <v>6</v>
      </c>
      <c r="X411" s="31">
        <f>X399</f>
        <v>15</v>
      </c>
      <c r="Y411" s="31">
        <f>[5]Forecast!G388</f>
        <v>319</v>
      </c>
      <c r="AA411" s="32">
        <f t="shared" si="388"/>
        <v>2030</v>
      </c>
      <c r="AB411" s="33">
        <f t="shared" si="389"/>
        <v>1</v>
      </c>
      <c r="AC411" s="31">
        <f t="shared" si="390"/>
        <v>2014703.4847498923</v>
      </c>
      <c r="AD411" s="52">
        <f t="shared" si="391"/>
        <v>1788685.6462896799</v>
      </c>
      <c r="AE411" s="52">
        <f t="shared" si="392"/>
        <v>197056.83846021243</v>
      </c>
      <c r="AF411" s="52">
        <f t="shared" si="393"/>
        <v>2084</v>
      </c>
      <c r="AG411" s="52">
        <f t="shared" si="394"/>
        <v>1494</v>
      </c>
      <c r="AH411" s="52">
        <f t="shared" si="395"/>
        <v>25383</v>
      </c>
      <c r="AJ411" s="32">
        <f t="shared" si="409"/>
        <v>2030</v>
      </c>
      <c r="AK411" s="32">
        <f t="shared" si="410"/>
        <v>1</v>
      </c>
      <c r="AL411" s="137">
        <f t="shared" si="411"/>
        <v>16553.167918619933</v>
      </c>
      <c r="AM411" s="137">
        <f t="shared" si="412"/>
        <v>15056.167918619933</v>
      </c>
      <c r="AN411" s="137">
        <f t="shared" si="413"/>
        <v>1478</v>
      </c>
      <c r="AO411" s="137">
        <f t="shared" si="414"/>
        <v>-11</v>
      </c>
      <c r="AP411" s="137">
        <f t="shared" si="415"/>
        <v>0</v>
      </c>
      <c r="AQ411" s="137">
        <f t="shared" si="416"/>
        <v>30</v>
      </c>
      <c r="AR411" s="137">
        <f t="shared" si="417"/>
        <v>632.35905258203275</v>
      </c>
      <c r="AS411" s="93"/>
      <c r="AT411" s="93"/>
      <c r="AY411" s="65">
        <f t="shared" si="399"/>
        <v>2030</v>
      </c>
      <c r="AZ411" s="65">
        <f t="shared" si="400"/>
        <v>1</v>
      </c>
      <c r="BA411" s="68">
        <f t="shared" si="406"/>
        <v>2027539.6462896799</v>
      </c>
      <c r="BQ411" s="65">
        <f t="shared" si="401"/>
        <v>2030</v>
      </c>
      <c r="BR411" s="65" t="str">
        <f t="shared" si="418"/>
        <v>Jan</v>
      </c>
      <c r="BS411" s="68">
        <f t="shared" si="419"/>
        <v>1800947.6462896799</v>
      </c>
      <c r="CI411" s="65">
        <f t="shared" si="402"/>
        <v>2030</v>
      </c>
      <c r="CJ411" s="65">
        <f t="shared" si="403"/>
        <v>1</v>
      </c>
      <c r="CK411" s="68">
        <f t="shared" si="407"/>
        <v>75639.801144166559</v>
      </c>
      <c r="DA411" s="65">
        <f t="shared" si="404"/>
        <v>2030</v>
      </c>
      <c r="DB411" s="65">
        <f t="shared" si="405"/>
        <v>1</v>
      </c>
      <c r="DC411" s="68">
        <f>[4]ssr!$I388</f>
        <v>0</v>
      </c>
    </row>
    <row r="412" spans="1:107" s="30" customFormat="1">
      <c r="A412" s="65">
        <f t="shared" si="408"/>
        <v>2030</v>
      </c>
      <c r="B412" s="65">
        <f t="shared" si="397"/>
        <v>2</v>
      </c>
      <c r="C412" s="27">
        <f t="shared" si="398"/>
        <v>2030384.24727166</v>
      </c>
      <c r="D412" s="80">
        <f>[6]Err!$D327</f>
        <v>1802163.24727166</v>
      </c>
      <c r="E412" s="80">
        <f>ROUND([7]Err!$D327,0)+500</f>
        <v>198917</v>
      </c>
      <c r="F412" s="53">
        <f>ROUND([8]Err!$D315,0)</f>
        <v>2089</v>
      </c>
      <c r="G412" s="53">
        <f>ROUND([9]Err!$D315,0)</f>
        <v>1509</v>
      </c>
      <c r="H412" s="53">
        <f>ROUND([10]Err!$D327,0)</f>
        <v>25706</v>
      </c>
      <c r="I412" s="155">
        <f t="shared" si="420"/>
        <v>75690.85638540973</v>
      </c>
      <c r="J412" s="29"/>
      <c r="K412" s="181">
        <f t="shared" si="421"/>
        <v>8.0000000000000002E-3</v>
      </c>
      <c r="L412" s="181">
        <f t="shared" si="422"/>
        <v>7.0000000000000001E-3</v>
      </c>
      <c r="M412" s="181">
        <f t="shared" si="423"/>
        <v>-5.0000000000000001E-3</v>
      </c>
      <c r="N412" s="181">
        <f t="shared" si="424"/>
        <v>0</v>
      </c>
      <c r="O412" s="181">
        <f t="shared" si="425"/>
        <v>1E-3</v>
      </c>
      <c r="P412" s="181">
        <f t="shared" si="426"/>
        <v>8.0000000000000002E-3</v>
      </c>
      <c r="R412" s="30">
        <f t="shared" si="385"/>
        <v>2030</v>
      </c>
      <c r="S412" s="30">
        <f t="shared" si="386"/>
        <v>2</v>
      </c>
      <c r="T412" s="31">
        <f t="shared" si="387"/>
        <v>14372.153583475792</v>
      </c>
      <c r="U412" s="31">
        <f t="shared" ref="U412:U475" si="427">U400+5</f>
        <v>12291</v>
      </c>
      <c r="V412" s="31">
        <f>[5]Forecast!D389</f>
        <v>1741.1535834757926</v>
      </c>
      <c r="W412" s="31">
        <f>[5]Forecast!E389</f>
        <v>6</v>
      </c>
      <c r="X412" s="31">
        <f t="shared" ref="X412" si="428">X400</f>
        <v>15</v>
      </c>
      <c r="Y412" s="31">
        <f>[5]Forecast!G389</f>
        <v>319</v>
      </c>
      <c r="AA412" s="32">
        <f t="shared" si="388"/>
        <v>2030</v>
      </c>
      <c r="AB412" s="33">
        <f t="shared" si="389"/>
        <v>2</v>
      </c>
      <c r="AC412" s="31">
        <f t="shared" si="390"/>
        <v>2016012.0936881842</v>
      </c>
      <c r="AD412" s="52">
        <f t="shared" si="391"/>
        <v>1789872.24727166</v>
      </c>
      <c r="AE412" s="52">
        <f t="shared" si="392"/>
        <v>197175.8464165242</v>
      </c>
      <c r="AF412" s="52">
        <f t="shared" si="393"/>
        <v>2083</v>
      </c>
      <c r="AG412" s="52">
        <f t="shared" si="394"/>
        <v>1494</v>
      </c>
      <c r="AH412" s="52">
        <f t="shared" si="395"/>
        <v>25387</v>
      </c>
      <c r="AJ412" s="32">
        <f t="shared" si="409"/>
        <v>2030</v>
      </c>
      <c r="AK412" s="32">
        <f t="shared" si="410"/>
        <v>2</v>
      </c>
      <c r="AL412" s="137">
        <f t="shared" si="411"/>
        <v>16464.008562810021</v>
      </c>
      <c r="AM412" s="137">
        <f t="shared" si="412"/>
        <v>14978.008562810021</v>
      </c>
      <c r="AN412" s="137">
        <f t="shared" si="413"/>
        <v>1468</v>
      </c>
      <c r="AO412" s="137">
        <f t="shared" si="414"/>
        <v>-11</v>
      </c>
      <c r="AP412" s="137">
        <f t="shared" si="415"/>
        <v>0</v>
      </c>
      <c r="AQ412" s="137">
        <f t="shared" si="416"/>
        <v>29</v>
      </c>
      <c r="AR412" s="137">
        <f t="shared" si="417"/>
        <v>629.0763596380275</v>
      </c>
      <c r="AS412" s="93"/>
      <c r="AT412" s="93"/>
      <c r="AY412" s="65">
        <f t="shared" si="399"/>
        <v>2030</v>
      </c>
      <c r="AZ412" s="65">
        <f t="shared" si="400"/>
        <v>2</v>
      </c>
      <c r="BA412" s="68">
        <f t="shared" si="406"/>
        <v>2028875.24727166</v>
      </c>
      <c r="BQ412" s="65">
        <f t="shared" si="401"/>
        <v>2030</v>
      </c>
      <c r="BR412" s="65" t="str">
        <f t="shared" si="418"/>
        <v>Feb</v>
      </c>
      <c r="BS412" s="68">
        <f t="shared" si="419"/>
        <v>1802163.24727166</v>
      </c>
      <c r="CI412" s="65">
        <f t="shared" si="402"/>
        <v>2030</v>
      </c>
      <c r="CJ412" s="65">
        <f t="shared" si="403"/>
        <v>2</v>
      </c>
      <c r="CK412" s="68">
        <f t="shared" si="407"/>
        <v>75690.85638540973</v>
      </c>
      <c r="DA412" s="65">
        <f t="shared" si="404"/>
        <v>2030</v>
      </c>
      <c r="DB412" s="65">
        <f t="shared" si="405"/>
        <v>2</v>
      </c>
      <c r="DC412" s="68">
        <f>[4]ssr!$I389</f>
        <v>0</v>
      </c>
    </row>
    <row r="413" spans="1:107" s="30" customFormat="1">
      <c r="A413" s="65">
        <f t="shared" si="408"/>
        <v>2030</v>
      </c>
      <c r="B413" s="65">
        <f t="shared" si="397"/>
        <v>3</v>
      </c>
      <c r="C413" s="27">
        <f t="shared" si="398"/>
        <v>2031706.8482536401</v>
      </c>
      <c r="D413" s="80">
        <f>[6]Err!$D328</f>
        <v>1803378.8482536401</v>
      </c>
      <c r="E413" s="80">
        <f>ROUND([7]Err!$D328,0)+500</f>
        <v>199035</v>
      </c>
      <c r="F413" s="53">
        <f>ROUND([8]Err!$D316,0)</f>
        <v>2088</v>
      </c>
      <c r="G413" s="53">
        <f>ROUND([9]Err!$D316,0)</f>
        <v>1509</v>
      </c>
      <c r="H413" s="53">
        <f>ROUND([10]Err!$D328,0)</f>
        <v>25696</v>
      </c>
      <c r="I413" s="155">
        <f t="shared" si="420"/>
        <v>75741.911626652887</v>
      </c>
      <c r="J413" s="29"/>
      <c r="K413" s="181">
        <f t="shared" si="421"/>
        <v>8.0000000000000002E-3</v>
      </c>
      <c r="L413" s="181">
        <f t="shared" si="422"/>
        <v>7.0000000000000001E-3</v>
      </c>
      <c r="M413" s="181">
        <f t="shared" si="423"/>
        <v>-6.0000000000000001E-3</v>
      </c>
      <c r="N413" s="181">
        <f t="shared" si="424"/>
        <v>0</v>
      </c>
      <c r="O413" s="181">
        <f t="shared" si="425"/>
        <v>1E-3</v>
      </c>
      <c r="P413" s="181">
        <f t="shared" si="426"/>
        <v>8.0000000000000002E-3</v>
      </c>
      <c r="R413" s="30">
        <f t="shared" si="385"/>
        <v>2030</v>
      </c>
      <c r="S413" s="30">
        <f t="shared" si="386"/>
        <v>3</v>
      </c>
      <c r="T413" s="31">
        <f t="shared" si="387"/>
        <v>14410.217217955484</v>
      </c>
      <c r="U413" s="31">
        <f t="shared" si="427"/>
        <v>12326</v>
      </c>
      <c r="V413" s="31">
        <f>[5]Forecast!D390</f>
        <v>1744.2172179554834</v>
      </c>
      <c r="W413" s="31">
        <f>[5]Forecast!E390</f>
        <v>6</v>
      </c>
      <c r="X413" s="31">
        <f t="shared" ref="X413" si="429">X401</f>
        <v>15</v>
      </c>
      <c r="Y413" s="31">
        <f>[5]Forecast!G390</f>
        <v>319</v>
      </c>
      <c r="AA413" s="32">
        <f t="shared" si="388"/>
        <v>2030</v>
      </c>
      <c r="AB413" s="33">
        <f t="shared" si="389"/>
        <v>3</v>
      </c>
      <c r="AC413" s="31">
        <f t="shared" si="390"/>
        <v>2017296.6310356846</v>
      </c>
      <c r="AD413" s="52">
        <f t="shared" si="391"/>
        <v>1791052.8482536401</v>
      </c>
      <c r="AE413" s="52">
        <f t="shared" si="392"/>
        <v>197290.78278204452</v>
      </c>
      <c r="AF413" s="52">
        <f t="shared" si="393"/>
        <v>2082</v>
      </c>
      <c r="AG413" s="52">
        <f t="shared" si="394"/>
        <v>1494</v>
      </c>
      <c r="AH413" s="52">
        <f t="shared" si="395"/>
        <v>25377</v>
      </c>
      <c r="AJ413" s="32">
        <f t="shared" si="409"/>
        <v>2030</v>
      </c>
      <c r="AK413" s="32">
        <f t="shared" si="410"/>
        <v>3</v>
      </c>
      <c r="AL413" s="137">
        <f t="shared" si="411"/>
        <v>16375.849207000108</v>
      </c>
      <c r="AM413" s="137">
        <f t="shared" si="412"/>
        <v>14899.849207000108</v>
      </c>
      <c r="AN413" s="137">
        <f t="shared" si="413"/>
        <v>1459</v>
      </c>
      <c r="AO413" s="137">
        <f t="shared" si="414"/>
        <v>-12</v>
      </c>
      <c r="AP413" s="137">
        <f t="shared" si="415"/>
        <v>0</v>
      </c>
      <c r="AQ413" s="137">
        <f t="shared" si="416"/>
        <v>29</v>
      </c>
      <c r="AR413" s="137">
        <f t="shared" si="417"/>
        <v>625.7936666940077</v>
      </c>
      <c r="AS413" s="93"/>
      <c r="AT413" s="93"/>
      <c r="AY413" s="65">
        <f t="shared" si="399"/>
        <v>2030</v>
      </c>
      <c r="AZ413" s="65">
        <f t="shared" si="400"/>
        <v>3</v>
      </c>
      <c r="BA413" s="68">
        <f t="shared" si="406"/>
        <v>2030197.8482536401</v>
      </c>
      <c r="BQ413" s="65">
        <f t="shared" si="401"/>
        <v>2030</v>
      </c>
      <c r="BR413" s="65" t="str">
        <f t="shared" si="418"/>
        <v>Mar</v>
      </c>
      <c r="BS413" s="68">
        <f t="shared" si="419"/>
        <v>1803378.8482536401</v>
      </c>
      <c r="CI413" s="65">
        <f t="shared" si="402"/>
        <v>2030</v>
      </c>
      <c r="CJ413" s="65">
        <f t="shared" si="403"/>
        <v>3</v>
      </c>
      <c r="CK413" s="68">
        <f t="shared" si="407"/>
        <v>75741.911626652887</v>
      </c>
      <c r="DA413" s="65">
        <f t="shared" si="404"/>
        <v>2030</v>
      </c>
      <c r="DB413" s="65">
        <f t="shared" si="405"/>
        <v>3</v>
      </c>
      <c r="DC413" s="68">
        <f>[4]ssr!$I390</f>
        <v>0</v>
      </c>
    </row>
    <row r="414" spans="1:107" s="30" customFormat="1">
      <c r="A414" s="65">
        <f t="shared" si="408"/>
        <v>2030</v>
      </c>
      <c r="B414" s="65">
        <f t="shared" si="397"/>
        <v>4</v>
      </c>
      <c r="C414" s="27">
        <f t="shared" si="398"/>
        <v>2032998.44923562</v>
      </c>
      <c r="D414" s="80">
        <f>[6]Err!$D329</f>
        <v>1804594.44923562</v>
      </c>
      <c r="E414" s="80">
        <f>ROUND([7]Err!$D329,0)+500</f>
        <v>199152</v>
      </c>
      <c r="F414" s="53">
        <f>ROUND([8]Err!$D317,0)</f>
        <v>2088</v>
      </c>
      <c r="G414" s="53">
        <f>ROUND([9]Err!$D317,0)</f>
        <v>1509</v>
      </c>
      <c r="H414" s="53">
        <f>ROUND([10]Err!$D329,0)</f>
        <v>25655</v>
      </c>
      <c r="I414" s="155">
        <f t="shared" si="420"/>
        <v>75792.966867896044</v>
      </c>
      <c r="J414" s="29"/>
      <c r="K414" s="181">
        <f t="shared" si="421"/>
        <v>8.0000000000000002E-3</v>
      </c>
      <c r="L414" s="181">
        <f t="shared" si="422"/>
        <v>7.0000000000000001E-3</v>
      </c>
      <c r="M414" s="181">
        <f t="shared" si="423"/>
        <v>-5.0000000000000001E-3</v>
      </c>
      <c r="N414" s="181">
        <f t="shared" si="424"/>
        <v>0</v>
      </c>
      <c r="O414" s="181">
        <f t="shared" si="425"/>
        <v>1E-3</v>
      </c>
      <c r="P414" s="181">
        <f t="shared" si="426"/>
        <v>8.0000000000000002E-3</v>
      </c>
      <c r="R414" s="30">
        <f t="shared" si="385"/>
        <v>2030</v>
      </c>
      <c r="S414" s="30">
        <f t="shared" si="386"/>
        <v>4</v>
      </c>
      <c r="T414" s="31">
        <f t="shared" si="387"/>
        <v>14321.667864138222</v>
      </c>
      <c r="U414" s="31">
        <f t="shared" si="427"/>
        <v>12237</v>
      </c>
      <c r="V414" s="31">
        <f>[5]Forecast!D391</f>
        <v>1744.6678641382225</v>
      </c>
      <c r="W414" s="31">
        <f>[5]Forecast!E391</f>
        <v>6</v>
      </c>
      <c r="X414" s="31">
        <f t="shared" ref="X414" si="430">X402</f>
        <v>15</v>
      </c>
      <c r="Y414" s="31">
        <f>[5]Forecast!G391</f>
        <v>319</v>
      </c>
      <c r="AA414" s="32">
        <f t="shared" si="388"/>
        <v>2030</v>
      </c>
      <c r="AB414" s="33">
        <f t="shared" si="389"/>
        <v>4</v>
      </c>
      <c r="AC414" s="31">
        <f t="shared" si="390"/>
        <v>2018676.7813714817</v>
      </c>
      <c r="AD414" s="52">
        <f t="shared" si="391"/>
        <v>1792357.44923562</v>
      </c>
      <c r="AE414" s="52">
        <f t="shared" si="392"/>
        <v>197407.33213586177</v>
      </c>
      <c r="AF414" s="52">
        <f t="shared" si="393"/>
        <v>2082</v>
      </c>
      <c r="AG414" s="52">
        <f t="shared" si="394"/>
        <v>1494</v>
      </c>
      <c r="AH414" s="52">
        <f t="shared" si="395"/>
        <v>25336</v>
      </c>
      <c r="AJ414" s="32">
        <f t="shared" si="409"/>
        <v>2030</v>
      </c>
      <c r="AK414" s="32">
        <f t="shared" si="410"/>
        <v>4</v>
      </c>
      <c r="AL414" s="137">
        <f t="shared" si="411"/>
        <v>16287.689851189964</v>
      </c>
      <c r="AM414" s="137">
        <f t="shared" si="412"/>
        <v>14821.689851189964</v>
      </c>
      <c r="AN414" s="137">
        <f t="shared" si="413"/>
        <v>1449</v>
      </c>
      <c r="AO414" s="137">
        <f t="shared" si="414"/>
        <v>-11</v>
      </c>
      <c r="AP414" s="137">
        <f t="shared" si="415"/>
        <v>0</v>
      </c>
      <c r="AQ414" s="137">
        <f t="shared" si="416"/>
        <v>28</v>
      </c>
      <c r="AR414" s="137">
        <f t="shared" si="417"/>
        <v>622.51097374997335</v>
      </c>
      <c r="AS414" s="93"/>
      <c r="AT414" s="93"/>
      <c r="AY414" s="65">
        <f t="shared" si="399"/>
        <v>2030</v>
      </c>
      <c r="AZ414" s="65">
        <f t="shared" si="400"/>
        <v>4</v>
      </c>
      <c r="BA414" s="68">
        <f t="shared" si="406"/>
        <v>2031489.44923562</v>
      </c>
      <c r="BQ414" s="65">
        <f t="shared" si="401"/>
        <v>2030</v>
      </c>
      <c r="BR414" s="65" t="str">
        <f t="shared" si="418"/>
        <v>Apr</v>
      </c>
      <c r="BS414" s="68">
        <f t="shared" si="419"/>
        <v>1804594.44923562</v>
      </c>
      <c r="CI414" s="65">
        <f t="shared" si="402"/>
        <v>2030</v>
      </c>
      <c r="CJ414" s="65">
        <f t="shared" si="403"/>
        <v>4</v>
      </c>
      <c r="CK414" s="68">
        <f t="shared" si="407"/>
        <v>75792.966867896044</v>
      </c>
      <c r="DA414" s="65">
        <f t="shared" si="404"/>
        <v>2030</v>
      </c>
      <c r="DB414" s="65">
        <f t="shared" si="405"/>
        <v>4</v>
      </c>
      <c r="DC414" s="68">
        <f>[4]ssr!$I391</f>
        <v>0</v>
      </c>
    </row>
    <row r="415" spans="1:107" s="30" customFormat="1">
      <c r="A415" s="65">
        <f t="shared" si="408"/>
        <v>2030</v>
      </c>
      <c r="B415" s="65">
        <f t="shared" si="397"/>
        <v>5</v>
      </c>
      <c r="C415" s="27">
        <f t="shared" si="398"/>
        <v>2034364.0502176001</v>
      </c>
      <c r="D415" s="80">
        <f>[6]Err!$D330</f>
        <v>1805810.0502176001</v>
      </c>
      <c r="E415" s="80">
        <f>ROUND([7]Err!$D330,0)+500</f>
        <v>199269</v>
      </c>
      <c r="F415" s="53">
        <f>ROUND([8]Err!$D318,0)</f>
        <v>2087</v>
      </c>
      <c r="G415" s="53">
        <f>ROUND([9]Err!$D318,0)</f>
        <v>1509</v>
      </c>
      <c r="H415" s="53">
        <f>ROUND([10]Err!$D330,0)</f>
        <v>25689</v>
      </c>
      <c r="I415" s="155">
        <f t="shared" si="420"/>
        <v>75844.022109139201</v>
      </c>
      <c r="J415" s="29"/>
      <c r="K415" s="181">
        <f t="shared" si="421"/>
        <v>8.0000000000000002E-3</v>
      </c>
      <c r="L415" s="181">
        <f t="shared" si="422"/>
        <v>7.0000000000000001E-3</v>
      </c>
      <c r="M415" s="181">
        <f t="shared" si="423"/>
        <v>-5.0000000000000001E-3</v>
      </c>
      <c r="N415" s="181">
        <f t="shared" si="424"/>
        <v>0</v>
      </c>
      <c r="O415" s="181">
        <f t="shared" si="425"/>
        <v>1E-3</v>
      </c>
      <c r="P415" s="181">
        <f t="shared" si="426"/>
        <v>8.0000000000000002E-3</v>
      </c>
      <c r="R415" s="30">
        <f t="shared" si="385"/>
        <v>2030</v>
      </c>
      <c r="S415" s="30">
        <f t="shared" si="386"/>
        <v>5</v>
      </c>
      <c r="T415" s="31">
        <f t="shared" si="387"/>
        <v>14264.076339934083</v>
      </c>
      <c r="U415" s="31">
        <f t="shared" si="427"/>
        <v>12180</v>
      </c>
      <c r="V415" s="31">
        <f>[5]Forecast!D392</f>
        <v>1744.076339934084</v>
      </c>
      <c r="W415" s="31">
        <f>[5]Forecast!E392</f>
        <v>6</v>
      </c>
      <c r="X415" s="31">
        <f t="shared" ref="X415" si="431">X403</f>
        <v>15</v>
      </c>
      <c r="Y415" s="31">
        <f>[5]Forecast!G392</f>
        <v>319</v>
      </c>
      <c r="AA415" s="32">
        <f t="shared" si="388"/>
        <v>2030</v>
      </c>
      <c r="AB415" s="33">
        <f t="shared" si="389"/>
        <v>5</v>
      </c>
      <c r="AC415" s="31">
        <f t="shared" si="390"/>
        <v>2020099.9738776661</v>
      </c>
      <c r="AD415" s="52">
        <f t="shared" si="391"/>
        <v>1793630.0502176001</v>
      </c>
      <c r="AE415" s="52">
        <f t="shared" si="392"/>
        <v>197524.92366006592</v>
      </c>
      <c r="AF415" s="52">
        <f t="shared" si="393"/>
        <v>2081</v>
      </c>
      <c r="AG415" s="52">
        <f t="shared" si="394"/>
        <v>1494</v>
      </c>
      <c r="AH415" s="52">
        <f t="shared" si="395"/>
        <v>25370</v>
      </c>
      <c r="AJ415" s="32">
        <f t="shared" si="409"/>
        <v>2030</v>
      </c>
      <c r="AK415" s="32">
        <f t="shared" si="410"/>
        <v>5</v>
      </c>
      <c r="AL415" s="137">
        <f t="shared" si="411"/>
        <v>16199.530495380051</v>
      </c>
      <c r="AM415" s="137">
        <f t="shared" si="412"/>
        <v>14743.530495380051</v>
      </c>
      <c r="AN415" s="137">
        <f t="shared" si="413"/>
        <v>1439</v>
      </c>
      <c r="AO415" s="137">
        <f t="shared" si="414"/>
        <v>-11</v>
      </c>
      <c r="AP415" s="137">
        <f t="shared" si="415"/>
        <v>0</v>
      </c>
      <c r="AQ415" s="137">
        <f t="shared" si="416"/>
        <v>28</v>
      </c>
      <c r="AR415" s="137">
        <f t="shared" si="417"/>
        <v>619.22828080595355</v>
      </c>
      <c r="AS415" s="93"/>
      <c r="AT415" s="93"/>
      <c r="AY415" s="65">
        <f t="shared" si="399"/>
        <v>2030</v>
      </c>
      <c r="AZ415" s="65">
        <f t="shared" si="400"/>
        <v>5</v>
      </c>
      <c r="BA415" s="68">
        <f t="shared" si="406"/>
        <v>2032855.0502176001</v>
      </c>
      <c r="BQ415" s="65">
        <f t="shared" si="401"/>
        <v>2030</v>
      </c>
      <c r="BR415" s="65" t="str">
        <f t="shared" si="418"/>
        <v>May</v>
      </c>
      <c r="BS415" s="68">
        <f t="shared" si="419"/>
        <v>1805810.0502176001</v>
      </c>
      <c r="CI415" s="65">
        <f t="shared" si="402"/>
        <v>2030</v>
      </c>
      <c r="CJ415" s="65">
        <f t="shared" si="403"/>
        <v>5</v>
      </c>
      <c r="CK415" s="68">
        <f t="shared" si="407"/>
        <v>75844.022109139201</v>
      </c>
      <c r="DA415" s="65">
        <f t="shared" si="404"/>
        <v>2030</v>
      </c>
      <c r="DB415" s="65">
        <f t="shared" si="405"/>
        <v>5</v>
      </c>
      <c r="DC415" s="68">
        <f>[4]ssr!$I392</f>
        <v>0</v>
      </c>
    </row>
    <row r="416" spans="1:107" s="30" customFormat="1">
      <c r="A416" s="65">
        <f t="shared" si="408"/>
        <v>2030</v>
      </c>
      <c r="B416" s="65">
        <f t="shared" si="397"/>
        <v>6</v>
      </c>
      <c r="C416" s="27">
        <f t="shared" si="398"/>
        <v>2035646.6511995799</v>
      </c>
      <c r="D416" s="80">
        <f>[6]Err!$D331</f>
        <v>1807025.6511995799</v>
      </c>
      <c r="E416" s="80">
        <f>ROUND([7]Err!$D331,0)+500</f>
        <v>199387</v>
      </c>
      <c r="F416" s="53">
        <f>ROUND([8]Err!$D319,0)</f>
        <v>2086</v>
      </c>
      <c r="G416" s="53">
        <f>ROUND([9]Err!$D319,0)</f>
        <v>1509</v>
      </c>
      <c r="H416" s="53">
        <f>ROUND([10]Err!$D331,0)</f>
        <v>25639</v>
      </c>
      <c r="I416" s="155">
        <f t="shared" si="420"/>
        <v>75895.077350382358</v>
      </c>
      <c r="J416" s="29"/>
      <c r="K416" s="181">
        <f t="shared" si="421"/>
        <v>8.0000000000000002E-3</v>
      </c>
      <c r="L416" s="181">
        <f t="shared" si="422"/>
        <v>7.0000000000000001E-3</v>
      </c>
      <c r="M416" s="181">
        <f t="shared" si="423"/>
        <v>-5.0000000000000001E-3</v>
      </c>
      <c r="N416" s="181">
        <f t="shared" si="424"/>
        <v>0</v>
      </c>
      <c r="O416" s="181">
        <f t="shared" si="425"/>
        <v>1E-3</v>
      </c>
      <c r="P416" s="181">
        <f t="shared" si="426"/>
        <v>8.0000000000000002E-3</v>
      </c>
      <c r="R416" s="30">
        <f t="shared" si="385"/>
        <v>2030</v>
      </c>
      <c r="S416" s="30">
        <f t="shared" si="386"/>
        <v>6</v>
      </c>
      <c r="T416" s="31">
        <f t="shared" si="387"/>
        <v>14238.174028619162</v>
      </c>
      <c r="U416" s="31">
        <f t="shared" si="427"/>
        <v>12156</v>
      </c>
      <c r="V416" s="31">
        <f>[5]Forecast!D393</f>
        <v>1742.1740286191612</v>
      </c>
      <c r="W416" s="31">
        <f>[5]Forecast!E393</f>
        <v>6</v>
      </c>
      <c r="X416" s="31">
        <f t="shared" ref="X416" si="432">X404</f>
        <v>15</v>
      </c>
      <c r="Y416" s="31">
        <f>[5]Forecast!G393</f>
        <v>319</v>
      </c>
      <c r="AA416" s="32">
        <f t="shared" si="388"/>
        <v>2030</v>
      </c>
      <c r="AB416" s="33">
        <f t="shared" si="389"/>
        <v>6</v>
      </c>
      <c r="AC416" s="31">
        <f t="shared" si="390"/>
        <v>2021408.4771709607</v>
      </c>
      <c r="AD416" s="52">
        <f t="shared" si="391"/>
        <v>1794869.6511995799</v>
      </c>
      <c r="AE416" s="52">
        <f t="shared" si="392"/>
        <v>197644.82597138084</v>
      </c>
      <c r="AF416" s="52">
        <f t="shared" si="393"/>
        <v>2080</v>
      </c>
      <c r="AG416" s="52">
        <f t="shared" si="394"/>
        <v>1494</v>
      </c>
      <c r="AH416" s="52">
        <f t="shared" si="395"/>
        <v>25320</v>
      </c>
      <c r="AJ416" s="32">
        <f t="shared" si="409"/>
        <v>2030</v>
      </c>
      <c r="AK416" s="32">
        <f t="shared" si="410"/>
        <v>6</v>
      </c>
      <c r="AL416" s="137">
        <f t="shared" si="411"/>
        <v>16112.371139569907</v>
      </c>
      <c r="AM416" s="137">
        <f t="shared" si="412"/>
        <v>14665.371139569907</v>
      </c>
      <c r="AN416" s="137">
        <f t="shared" si="413"/>
        <v>1430</v>
      </c>
      <c r="AO416" s="137">
        <f t="shared" si="414"/>
        <v>-11</v>
      </c>
      <c r="AP416" s="137">
        <f t="shared" si="415"/>
        <v>0</v>
      </c>
      <c r="AQ416" s="137">
        <f t="shared" si="416"/>
        <v>28</v>
      </c>
      <c r="AR416" s="137">
        <f t="shared" si="417"/>
        <v>615.94558786193375</v>
      </c>
      <c r="AS416" s="93"/>
      <c r="AT416" s="93"/>
      <c r="AY416" s="65">
        <f t="shared" si="399"/>
        <v>2030</v>
      </c>
      <c r="AZ416" s="65">
        <f t="shared" si="400"/>
        <v>6</v>
      </c>
      <c r="BA416" s="68">
        <f t="shared" si="406"/>
        <v>2034137.6511995799</v>
      </c>
      <c r="BQ416" s="65">
        <f t="shared" si="401"/>
        <v>2030</v>
      </c>
      <c r="BR416" s="65" t="str">
        <f t="shared" si="418"/>
        <v>Jun</v>
      </c>
      <c r="BS416" s="68">
        <f t="shared" si="419"/>
        <v>1807025.6511995799</v>
      </c>
      <c r="CI416" s="65">
        <f t="shared" si="402"/>
        <v>2030</v>
      </c>
      <c r="CJ416" s="65">
        <f t="shared" si="403"/>
        <v>6</v>
      </c>
      <c r="CK416" s="68">
        <f t="shared" si="407"/>
        <v>75895.077350382358</v>
      </c>
      <c r="DA416" s="65">
        <f t="shared" si="404"/>
        <v>2030</v>
      </c>
      <c r="DB416" s="65">
        <f t="shared" si="405"/>
        <v>6</v>
      </c>
      <c r="DC416" s="68">
        <f>[4]ssr!$I393</f>
        <v>0</v>
      </c>
    </row>
    <row r="417" spans="1:107" s="30" customFormat="1">
      <c r="A417" s="65">
        <f t="shared" si="408"/>
        <v>2030</v>
      </c>
      <c r="B417" s="65">
        <f t="shared" si="397"/>
        <v>7</v>
      </c>
      <c r="C417" s="27">
        <f t="shared" si="398"/>
        <v>2036951.25218156</v>
      </c>
      <c r="D417" s="80">
        <f>[6]Err!$D332</f>
        <v>1808241.25218156</v>
      </c>
      <c r="E417" s="80">
        <f>ROUND([7]Err!$D332,0)+500</f>
        <v>199504</v>
      </c>
      <c r="F417" s="53">
        <f>ROUND([8]Err!$D320,0)</f>
        <v>2085</v>
      </c>
      <c r="G417" s="53">
        <f>ROUND([9]Err!$D320,0)</f>
        <v>1509</v>
      </c>
      <c r="H417" s="53">
        <f>ROUND([10]Err!$D332,0)</f>
        <v>25612</v>
      </c>
      <c r="I417" s="155">
        <f t="shared" si="420"/>
        <v>75946.13259162553</v>
      </c>
      <c r="J417" s="29"/>
      <c r="K417" s="181">
        <f t="shared" si="421"/>
        <v>8.0000000000000002E-3</v>
      </c>
      <c r="L417" s="181">
        <f t="shared" si="422"/>
        <v>7.0000000000000001E-3</v>
      </c>
      <c r="M417" s="181">
        <f t="shared" si="423"/>
        <v>-5.0000000000000001E-3</v>
      </c>
      <c r="N417" s="181">
        <f t="shared" si="424"/>
        <v>0</v>
      </c>
      <c r="O417" s="181">
        <f t="shared" si="425"/>
        <v>1E-3</v>
      </c>
      <c r="P417" s="181">
        <f t="shared" si="426"/>
        <v>8.0000000000000002E-3</v>
      </c>
      <c r="R417" s="30">
        <f t="shared" si="385"/>
        <v>2030</v>
      </c>
      <c r="S417" s="30">
        <f t="shared" si="386"/>
        <v>7</v>
      </c>
      <c r="T417" s="31">
        <f t="shared" si="387"/>
        <v>14201.546125205719</v>
      </c>
      <c r="U417" s="31">
        <f t="shared" si="427"/>
        <v>12121</v>
      </c>
      <c r="V417" s="31">
        <f>[5]Forecast!D394</f>
        <v>1740.5461252057191</v>
      </c>
      <c r="W417" s="31">
        <f>[5]Forecast!E394</f>
        <v>6</v>
      </c>
      <c r="X417" s="31">
        <f t="shared" ref="X417" si="433">X405</f>
        <v>15</v>
      </c>
      <c r="Y417" s="31">
        <f>[5]Forecast!G394</f>
        <v>319</v>
      </c>
      <c r="AA417" s="32">
        <f t="shared" si="388"/>
        <v>2030</v>
      </c>
      <c r="AB417" s="33">
        <f t="shared" si="389"/>
        <v>7</v>
      </c>
      <c r="AC417" s="31">
        <f t="shared" si="390"/>
        <v>2022749.7060563543</v>
      </c>
      <c r="AD417" s="52">
        <f t="shared" si="391"/>
        <v>1796120.25218156</v>
      </c>
      <c r="AE417" s="52">
        <f t="shared" si="392"/>
        <v>197763.45387479427</v>
      </c>
      <c r="AF417" s="52">
        <f t="shared" si="393"/>
        <v>2079</v>
      </c>
      <c r="AG417" s="52">
        <f t="shared" si="394"/>
        <v>1494</v>
      </c>
      <c r="AH417" s="52">
        <f t="shared" si="395"/>
        <v>25293</v>
      </c>
      <c r="AJ417" s="32">
        <f t="shared" si="409"/>
        <v>2030</v>
      </c>
      <c r="AK417" s="32">
        <f t="shared" si="410"/>
        <v>7</v>
      </c>
      <c r="AL417" s="137">
        <f t="shared" si="411"/>
        <v>16023.211783749983</v>
      </c>
      <c r="AM417" s="137">
        <f t="shared" si="412"/>
        <v>14587.211783749983</v>
      </c>
      <c r="AN417" s="137">
        <f t="shared" si="413"/>
        <v>1420</v>
      </c>
      <c r="AO417" s="137">
        <f t="shared" si="414"/>
        <v>-11</v>
      </c>
      <c r="AP417" s="137">
        <f t="shared" si="415"/>
        <v>0</v>
      </c>
      <c r="AQ417" s="137">
        <f t="shared" si="416"/>
        <v>27</v>
      </c>
      <c r="AR417" s="137">
        <f t="shared" si="417"/>
        <v>612.66289491750649</v>
      </c>
      <c r="AS417" s="93"/>
      <c r="AT417" s="93"/>
      <c r="AY417" s="65">
        <f t="shared" si="399"/>
        <v>2030</v>
      </c>
      <c r="AZ417" s="65">
        <f t="shared" si="400"/>
        <v>7</v>
      </c>
      <c r="BA417" s="68">
        <f t="shared" si="406"/>
        <v>2035442.25218156</v>
      </c>
      <c r="BQ417" s="65">
        <f t="shared" si="401"/>
        <v>2030</v>
      </c>
      <c r="BR417" s="65" t="str">
        <f t="shared" si="418"/>
        <v>Jul</v>
      </c>
      <c r="BS417" s="68">
        <f t="shared" si="419"/>
        <v>1808241.25218156</v>
      </c>
      <c r="CI417" s="65">
        <f t="shared" si="402"/>
        <v>2030</v>
      </c>
      <c r="CJ417" s="65">
        <f t="shared" si="403"/>
        <v>7</v>
      </c>
      <c r="CK417" s="68">
        <f t="shared" si="407"/>
        <v>75946.13259162553</v>
      </c>
      <c r="DA417" s="65">
        <f t="shared" si="404"/>
        <v>2030</v>
      </c>
      <c r="DB417" s="65">
        <f t="shared" si="405"/>
        <v>7</v>
      </c>
      <c r="DC417" s="68">
        <f>[4]ssr!$I394</f>
        <v>0</v>
      </c>
    </row>
    <row r="418" spans="1:107" s="30" customFormat="1">
      <c r="A418" s="65">
        <f t="shared" si="408"/>
        <v>2030</v>
      </c>
      <c r="B418" s="65">
        <f t="shared" si="397"/>
        <v>8</v>
      </c>
      <c r="C418" s="27">
        <f t="shared" si="398"/>
        <v>2038309.09557905</v>
      </c>
      <c r="D418" s="80">
        <f>[6]Err!$D333</f>
        <v>1809427.09557905</v>
      </c>
      <c r="E418" s="80">
        <f>ROUND([7]Err!$D333,0)+500</f>
        <v>199620</v>
      </c>
      <c r="F418" s="53">
        <f>ROUND([8]Err!$D321,0)</f>
        <v>2084</v>
      </c>
      <c r="G418" s="53">
        <f>ROUND([9]Err!$D321,0)</f>
        <v>1509</v>
      </c>
      <c r="H418" s="53">
        <f>ROUND([10]Err!$D333,0)</f>
        <v>25669</v>
      </c>
      <c r="I418" s="155">
        <f t="shared" si="420"/>
        <v>75995.938014320112</v>
      </c>
      <c r="J418" s="29"/>
      <c r="K418" s="181">
        <f t="shared" si="421"/>
        <v>8.0000000000000002E-3</v>
      </c>
      <c r="L418" s="181">
        <f t="shared" si="422"/>
        <v>7.0000000000000001E-3</v>
      </c>
      <c r="M418" s="181">
        <f t="shared" si="423"/>
        <v>-5.0000000000000001E-3</v>
      </c>
      <c r="N418" s="181">
        <f t="shared" si="424"/>
        <v>0</v>
      </c>
      <c r="O418" s="181">
        <f t="shared" si="425"/>
        <v>1E-3</v>
      </c>
      <c r="P418" s="181">
        <f t="shared" si="426"/>
        <v>8.0000000000000002E-3</v>
      </c>
      <c r="R418" s="30">
        <f t="shared" si="385"/>
        <v>2030</v>
      </c>
      <c r="S418" s="30">
        <f t="shared" si="386"/>
        <v>8</v>
      </c>
      <c r="T418" s="31">
        <f t="shared" si="387"/>
        <v>14183.571603904522</v>
      </c>
      <c r="U418" s="31">
        <f t="shared" si="427"/>
        <v>12105</v>
      </c>
      <c r="V418" s="31">
        <f>[5]Forecast!D395</f>
        <v>1738.5716039045221</v>
      </c>
      <c r="W418" s="31">
        <f>[5]Forecast!E395</f>
        <v>6</v>
      </c>
      <c r="X418" s="31">
        <f t="shared" ref="X418" si="434">X406</f>
        <v>15</v>
      </c>
      <c r="Y418" s="31">
        <f>[5]Forecast!G395</f>
        <v>319</v>
      </c>
      <c r="AA418" s="32">
        <f t="shared" si="388"/>
        <v>2030</v>
      </c>
      <c r="AB418" s="33">
        <f t="shared" si="389"/>
        <v>8</v>
      </c>
      <c r="AC418" s="31">
        <f t="shared" si="390"/>
        <v>2024125.5239751455</v>
      </c>
      <c r="AD418" s="52">
        <f t="shared" si="391"/>
        <v>1797322.09557905</v>
      </c>
      <c r="AE418" s="52">
        <f t="shared" si="392"/>
        <v>197881.42839609546</v>
      </c>
      <c r="AF418" s="52">
        <f t="shared" si="393"/>
        <v>2078</v>
      </c>
      <c r="AG418" s="52">
        <f t="shared" si="394"/>
        <v>1494</v>
      </c>
      <c r="AH418" s="52">
        <f t="shared" si="395"/>
        <v>25350</v>
      </c>
      <c r="AJ418" s="32">
        <f t="shared" si="409"/>
        <v>2030</v>
      </c>
      <c r="AK418" s="32">
        <f t="shared" si="410"/>
        <v>8</v>
      </c>
      <c r="AL418" s="137">
        <f t="shared" si="411"/>
        <v>15986.454199260101</v>
      </c>
      <c r="AM418" s="137">
        <f t="shared" si="412"/>
        <v>14557.454199260101</v>
      </c>
      <c r="AN418" s="137">
        <f t="shared" si="413"/>
        <v>1412</v>
      </c>
      <c r="AO418" s="137">
        <f t="shared" si="414"/>
        <v>-11</v>
      </c>
      <c r="AP418" s="137">
        <f t="shared" si="415"/>
        <v>0</v>
      </c>
      <c r="AQ418" s="137">
        <f t="shared" si="416"/>
        <v>28</v>
      </c>
      <c r="AR418" s="137">
        <f t="shared" si="417"/>
        <v>611.4130763689318</v>
      </c>
      <c r="AS418" s="93"/>
      <c r="AT418" s="93"/>
      <c r="AY418" s="65">
        <f t="shared" si="399"/>
        <v>2030</v>
      </c>
      <c r="AZ418" s="65">
        <f t="shared" si="400"/>
        <v>8</v>
      </c>
      <c r="BA418" s="68">
        <f t="shared" si="406"/>
        <v>2036800.09557905</v>
      </c>
      <c r="BQ418" s="65">
        <f t="shared" si="401"/>
        <v>2030</v>
      </c>
      <c r="BR418" s="65" t="str">
        <f t="shared" si="418"/>
        <v>Aug</v>
      </c>
      <c r="BS418" s="68">
        <f t="shared" si="419"/>
        <v>1809427.09557905</v>
      </c>
      <c r="CI418" s="65">
        <f t="shared" si="402"/>
        <v>2030</v>
      </c>
      <c r="CJ418" s="65">
        <f t="shared" si="403"/>
        <v>8</v>
      </c>
      <c r="CK418" s="68">
        <f t="shared" si="407"/>
        <v>75995.938014320112</v>
      </c>
      <c r="DA418" s="65">
        <f t="shared" si="404"/>
        <v>2030</v>
      </c>
      <c r="DB418" s="65">
        <f t="shared" si="405"/>
        <v>8</v>
      </c>
      <c r="DC418" s="68">
        <f>[4]ssr!$I395</f>
        <v>0</v>
      </c>
    </row>
    <row r="419" spans="1:107" s="30" customFormat="1">
      <c r="A419" s="65">
        <f t="shared" si="408"/>
        <v>2030</v>
      </c>
      <c r="B419" s="65">
        <f t="shared" si="397"/>
        <v>9</v>
      </c>
      <c r="C419" s="27">
        <f t="shared" si="398"/>
        <v>2039616.93897654</v>
      </c>
      <c r="D419" s="80">
        <f>[6]Err!$D334</f>
        <v>1810612.93897654</v>
      </c>
      <c r="E419" s="80">
        <f>ROUND([7]Err!$D334,0)+500</f>
        <v>199735</v>
      </c>
      <c r="F419" s="53">
        <f>ROUND([8]Err!$D322,0)</f>
        <v>2083</v>
      </c>
      <c r="G419" s="53">
        <f>ROUND([9]Err!$D322,0)</f>
        <v>1509</v>
      </c>
      <c r="H419" s="53">
        <f>ROUND([10]Err!$D334,0)</f>
        <v>25677</v>
      </c>
      <c r="I419" s="155">
        <f t="shared" si="420"/>
        <v>76045.74343701468</v>
      </c>
      <c r="J419" s="29"/>
      <c r="K419" s="181">
        <f t="shared" si="421"/>
        <v>8.0000000000000002E-3</v>
      </c>
      <c r="L419" s="181">
        <f t="shared" si="422"/>
        <v>7.0000000000000001E-3</v>
      </c>
      <c r="M419" s="181">
        <f t="shared" si="423"/>
        <v>-5.0000000000000001E-3</v>
      </c>
      <c r="N419" s="181">
        <f t="shared" si="424"/>
        <v>0</v>
      </c>
      <c r="O419" s="181">
        <f t="shared" si="425"/>
        <v>1E-3</v>
      </c>
      <c r="P419" s="181">
        <f t="shared" si="426"/>
        <v>8.0000000000000002E-3</v>
      </c>
      <c r="R419" s="30">
        <f t="shared" si="385"/>
        <v>2030</v>
      </c>
      <c r="S419" s="30">
        <f t="shared" si="386"/>
        <v>9</v>
      </c>
      <c r="T419" s="31">
        <f t="shared" si="387"/>
        <v>14165.026480843409</v>
      </c>
      <c r="U419" s="31">
        <f t="shared" si="427"/>
        <v>12087</v>
      </c>
      <c r="V419" s="31">
        <f>[5]Forecast!D396</f>
        <v>1738.0264808434097</v>
      </c>
      <c r="W419" s="31">
        <f>[5]Forecast!E396</f>
        <v>6</v>
      </c>
      <c r="X419" s="31">
        <f t="shared" ref="X419" si="435">X407</f>
        <v>15</v>
      </c>
      <c r="Y419" s="31">
        <f>[5]Forecast!G396</f>
        <v>319</v>
      </c>
      <c r="AA419" s="32">
        <f t="shared" si="388"/>
        <v>2030</v>
      </c>
      <c r="AB419" s="33">
        <f t="shared" si="389"/>
        <v>9</v>
      </c>
      <c r="AC419" s="31">
        <f t="shared" si="390"/>
        <v>2025451.9124956967</v>
      </c>
      <c r="AD419" s="52">
        <f t="shared" si="391"/>
        <v>1798525.93897654</v>
      </c>
      <c r="AE419" s="52">
        <f t="shared" si="392"/>
        <v>197996.9735191566</v>
      </c>
      <c r="AF419" s="52">
        <f t="shared" si="393"/>
        <v>2077</v>
      </c>
      <c r="AG419" s="52">
        <f t="shared" si="394"/>
        <v>1494</v>
      </c>
      <c r="AH419" s="52">
        <f t="shared" si="395"/>
        <v>25358</v>
      </c>
      <c r="AJ419" s="32">
        <f t="shared" si="409"/>
        <v>2030</v>
      </c>
      <c r="AK419" s="32">
        <f t="shared" si="410"/>
        <v>9</v>
      </c>
      <c r="AL419" s="137">
        <f t="shared" si="411"/>
        <v>15949.696614779998</v>
      </c>
      <c r="AM419" s="137">
        <f t="shared" si="412"/>
        <v>14527.696614779998</v>
      </c>
      <c r="AN419" s="137">
        <f t="shared" si="413"/>
        <v>1406</v>
      </c>
      <c r="AO419" s="137">
        <f t="shared" si="414"/>
        <v>-11</v>
      </c>
      <c r="AP419" s="137">
        <f t="shared" si="415"/>
        <v>0</v>
      </c>
      <c r="AQ419" s="137">
        <f t="shared" si="416"/>
        <v>27</v>
      </c>
      <c r="AR419" s="137">
        <f t="shared" si="417"/>
        <v>610.16325782075</v>
      </c>
      <c r="AS419" s="93"/>
      <c r="AT419" s="93"/>
      <c r="AY419" s="65">
        <f t="shared" si="399"/>
        <v>2030</v>
      </c>
      <c r="AZ419" s="65">
        <f t="shared" si="400"/>
        <v>9</v>
      </c>
      <c r="BA419" s="68">
        <f t="shared" si="406"/>
        <v>2038107.93897654</v>
      </c>
      <c r="BQ419" s="65">
        <f t="shared" si="401"/>
        <v>2030</v>
      </c>
      <c r="BR419" s="65" t="str">
        <f t="shared" si="418"/>
        <v>Sep</v>
      </c>
      <c r="BS419" s="68">
        <f t="shared" si="419"/>
        <v>1810612.93897654</v>
      </c>
      <c r="CI419" s="65">
        <f t="shared" si="402"/>
        <v>2030</v>
      </c>
      <c r="CJ419" s="65">
        <f t="shared" si="403"/>
        <v>9</v>
      </c>
      <c r="CK419" s="68">
        <f t="shared" si="407"/>
        <v>76045.74343701468</v>
      </c>
      <c r="DA419" s="65">
        <f t="shared" si="404"/>
        <v>2030</v>
      </c>
      <c r="DB419" s="65">
        <f t="shared" si="405"/>
        <v>9</v>
      </c>
      <c r="DC419" s="68">
        <f>[4]ssr!$I396</f>
        <v>0</v>
      </c>
    </row>
    <row r="420" spans="1:107" s="30" customFormat="1">
      <c r="A420" s="65">
        <f t="shared" si="408"/>
        <v>2030</v>
      </c>
      <c r="B420" s="65">
        <f t="shared" si="397"/>
        <v>10</v>
      </c>
      <c r="C420" s="27">
        <f t="shared" si="398"/>
        <v>2040939.78237404</v>
      </c>
      <c r="D420" s="80">
        <f>[6]Err!$D335</f>
        <v>1811798.78237404</v>
      </c>
      <c r="E420" s="80">
        <f>ROUND([7]Err!$D335,0)+500</f>
        <v>199849</v>
      </c>
      <c r="F420" s="53">
        <f>ROUND([8]Err!$D323,0)</f>
        <v>2082</v>
      </c>
      <c r="G420" s="53">
        <f>ROUND([9]Err!$D323,0)</f>
        <v>1509</v>
      </c>
      <c r="H420" s="53">
        <f>ROUND([10]Err!$D335,0)</f>
        <v>25701</v>
      </c>
      <c r="I420" s="155">
        <f t="shared" si="420"/>
        <v>76095.548859709685</v>
      </c>
      <c r="J420" s="29"/>
      <c r="K420" s="181">
        <f t="shared" si="421"/>
        <v>8.0000000000000002E-3</v>
      </c>
      <c r="L420" s="181">
        <f t="shared" si="422"/>
        <v>7.0000000000000001E-3</v>
      </c>
      <c r="M420" s="181">
        <f t="shared" si="423"/>
        <v>-5.0000000000000001E-3</v>
      </c>
      <c r="N420" s="181">
        <f t="shared" si="424"/>
        <v>0</v>
      </c>
      <c r="O420" s="181">
        <f t="shared" si="425"/>
        <v>1E-3</v>
      </c>
      <c r="P420" s="181">
        <f t="shared" si="426"/>
        <v>8.0000000000000002E-3</v>
      </c>
      <c r="R420" s="30">
        <f t="shared" si="385"/>
        <v>2030</v>
      </c>
      <c r="S420" s="30">
        <f t="shared" si="386"/>
        <v>10</v>
      </c>
      <c r="T420" s="31">
        <f t="shared" si="387"/>
        <v>14165.629219986369</v>
      </c>
      <c r="U420" s="31">
        <f t="shared" si="427"/>
        <v>12088</v>
      </c>
      <c r="V420" s="31">
        <f>[5]Forecast!D397</f>
        <v>1737.6292199863697</v>
      </c>
      <c r="W420" s="31">
        <f>[5]Forecast!E397</f>
        <v>6</v>
      </c>
      <c r="X420" s="31">
        <f t="shared" ref="X420" si="436">X408</f>
        <v>15</v>
      </c>
      <c r="Y420" s="31">
        <f>[5]Forecast!G397</f>
        <v>319</v>
      </c>
      <c r="AA420" s="32">
        <f t="shared" si="388"/>
        <v>2030</v>
      </c>
      <c r="AB420" s="33">
        <f t="shared" si="389"/>
        <v>10</v>
      </c>
      <c r="AC420" s="31">
        <f t="shared" si="390"/>
        <v>2026774.1531540537</v>
      </c>
      <c r="AD420" s="52">
        <f t="shared" si="391"/>
        <v>1799710.78237404</v>
      </c>
      <c r="AE420" s="52">
        <f t="shared" si="392"/>
        <v>198111.37078001362</v>
      </c>
      <c r="AF420" s="52">
        <f t="shared" si="393"/>
        <v>2076</v>
      </c>
      <c r="AG420" s="52">
        <f t="shared" si="394"/>
        <v>1494</v>
      </c>
      <c r="AH420" s="52">
        <f t="shared" si="395"/>
        <v>25382</v>
      </c>
      <c r="AJ420" s="32">
        <f t="shared" si="409"/>
        <v>2030</v>
      </c>
      <c r="AK420" s="32">
        <f t="shared" si="410"/>
        <v>10</v>
      </c>
      <c r="AL420" s="137">
        <f t="shared" si="411"/>
        <v>15915.939030299895</v>
      </c>
      <c r="AM420" s="137">
        <f t="shared" si="412"/>
        <v>14497.939030299895</v>
      </c>
      <c r="AN420" s="137">
        <f t="shared" si="413"/>
        <v>1402</v>
      </c>
      <c r="AO420" s="137">
        <f t="shared" si="414"/>
        <v>-11</v>
      </c>
      <c r="AP420" s="137">
        <f t="shared" si="415"/>
        <v>0</v>
      </c>
      <c r="AQ420" s="137">
        <f t="shared" si="416"/>
        <v>27</v>
      </c>
      <c r="AR420" s="137">
        <f t="shared" si="417"/>
        <v>608.91343927259732</v>
      </c>
      <c r="AS420" s="93"/>
      <c r="AT420" s="93"/>
      <c r="AY420" s="65">
        <f t="shared" si="399"/>
        <v>2030</v>
      </c>
      <c r="AZ420" s="65">
        <f t="shared" si="400"/>
        <v>10</v>
      </c>
      <c r="BA420" s="68">
        <f t="shared" si="406"/>
        <v>2039430.78237404</v>
      </c>
      <c r="BQ420" s="65">
        <f t="shared" si="401"/>
        <v>2030</v>
      </c>
      <c r="BR420" s="65" t="str">
        <f t="shared" si="418"/>
        <v>Oct</v>
      </c>
      <c r="BS420" s="68">
        <f t="shared" si="419"/>
        <v>1811798.78237404</v>
      </c>
      <c r="CI420" s="65">
        <f t="shared" si="402"/>
        <v>2030</v>
      </c>
      <c r="CJ420" s="65">
        <f t="shared" si="403"/>
        <v>10</v>
      </c>
      <c r="CK420" s="68">
        <f t="shared" si="407"/>
        <v>76095.548859709685</v>
      </c>
      <c r="DA420" s="65">
        <f t="shared" si="404"/>
        <v>2030</v>
      </c>
      <c r="DB420" s="65">
        <f t="shared" si="405"/>
        <v>10</v>
      </c>
      <c r="DC420" s="68">
        <f>[4]ssr!$I397</f>
        <v>0</v>
      </c>
    </row>
    <row r="421" spans="1:107" s="30" customFormat="1">
      <c r="A421" s="65">
        <f t="shared" si="408"/>
        <v>2030</v>
      </c>
      <c r="B421" s="65">
        <f t="shared" si="397"/>
        <v>11</v>
      </c>
      <c r="C421" s="27">
        <f t="shared" si="398"/>
        <v>2042273.62577153</v>
      </c>
      <c r="D421" s="80">
        <f>[6]Err!$D336</f>
        <v>1812984.62577153</v>
      </c>
      <c r="E421" s="80">
        <f>ROUND([7]Err!$D336,0)+500</f>
        <v>199962</v>
      </c>
      <c r="F421" s="53">
        <f>ROUND([8]Err!$D324,0)</f>
        <v>2082</v>
      </c>
      <c r="G421" s="53">
        <f>ROUND([9]Err!$D324,0)</f>
        <v>1509</v>
      </c>
      <c r="H421" s="53">
        <f>ROUND([10]Err!$D336,0)</f>
        <v>25736</v>
      </c>
      <c r="I421" s="155">
        <f t="shared" si="420"/>
        <v>76145.354282404267</v>
      </c>
      <c r="J421" s="29"/>
      <c r="K421" s="181">
        <f t="shared" si="421"/>
        <v>8.0000000000000002E-3</v>
      </c>
      <c r="L421" s="181">
        <f t="shared" si="422"/>
        <v>7.0000000000000001E-3</v>
      </c>
      <c r="M421" s="181">
        <f t="shared" si="423"/>
        <v>-5.0000000000000001E-3</v>
      </c>
      <c r="N421" s="181">
        <f t="shared" si="424"/>
        <v>0</v>
      </c>
      <c r="O421" s="181">
        <f t="shared" si="425"/>
        <v>1E-3</v>
      </c>
      <c r="P421" s="181">
        <f t="shared" si="426"/>
        <v>8.0000000000000002E-3</v>
      </c>
      <c r="R421" s="30">
        <f t="shared" si="385"/>
        <v>2030</v>
      </c>
      <c r="S421" s="30">
        <f t="shared" si="386"/>
        <v>11</v>
      </c>
      <c r="T421" s="31">
        <f t="shared" si="387"/>
        <v>14188.577418548764</v>
      </c>
      <c r="U421" s="31">
        <f t="shared" si="427"/>
        <v>12114</v>
      </c>
      <c r="V421" s="31">
        <f>[5]Forecast!D398</f>
        <v>1734.5774185487637</v>
      </c>
      <c r="W421" s="31">
        <f>[5]Forecast!E398</f>
        <v>6</v>
      </c>
      <c r="X421" s="31">
        <f t="shared" ref="X421" si="437">X409</f>
        <v>15</v>
      </c>
      <c r="Y421" s="31">
        <f>[5]Forecast!G398</f>
        <v>319</v>
      </c>
      <c r="AA421" s="32">
        <f t="shared" si="388"/>
        <v>2030</v>
      </c>
      <c r="AB421" s="33">
        <f t="shared" si="389"/>
        <v>11</v>
      </c>
      <c r="AC421" s="31">
        <f t="shared" si="390"/>
        <v>2028085.0483529812</v>
      </c>
      <c r="AD421" s="52">
        <f t="shared" si="391"/>
        <v>1800870.62577153</v>
      </c>
      <c r="AE421" s="52">
        <f t="shared" si="392"/>
        <v>198227.42258145125</v>
      </c>
      <c r="AF421" s="52">
        <f t="shared" si="393"/>
        <v>2076</v>
      </c>
      <c r="AG421" s="52">
        <f t="shared" si="394"/>
        <v>1494</v>
      </c>
      <c r="AH421" s="52">
        <f t="shared" si="395"/>
        <v>25417</v>
      </c>
      <c r="AJ421" s="32">
        <f t="shared" si="409"/>
        <v>2030</v>
      </c>
      <c r="AK421" s="32">
        <f t="shared" si="410"/>
        <v>11</v>
      </c>
      <c r="AL421" s="137">
        <f t="shared" si="411"/>
        <v>15882.181445810013</v>
      </c>
      <c r="AM421" s="137">
        <f t="shared" si="412"/>
        <v>14468.181445810013</v>
      </c>
      <c r="AN421" s="137">
        <f t="shared" si="413"/>
        <v>1398</v>
      </c>
      <c r="AO421" s="137">
        <f t="shared" si="414"/>
        <v>-10</v>
      </c>
      <c r="AP421" s="137">
        <f t="shared" si="415"/>
        <v>0</v>
      </c>
      <c r="AQ421" s="137">
        <f t="shared" si="416"/>
        <v>26</v>
      </c>
      <c r="AR421" s="137">
        <f t="shared" si="417"/>
        <v>607.66362072402262</v>
      </c>
      <c r="AS421" s="93"/>
      <c r="AT421" s="93"/>
      <c r="AY421" s="65">
        <f t="shared" si="399"/>
        <v>2030</v>
      </c>
      <c r="AZ421" s="65">
        <f t="shared" si="400"/>
        <v>11</v>
      </c>
      <c r="BA421" s="68">
        <f t="shared" si="406"/>
        <v>2040764.62577153</v>
      </c>
      <c r="BQ421" s="65">
        <f t="shared" si="401"/>
        <v>2030</v>
      </c>
      <c r="BR421" s="65" t="str">
        <f t="shared" si="418"/>
        <v>Nov</v>
      </c>
      <c r="BS421" s="68">
        <f t="shared" si="419"/>
        <v>1812984.62577153</v>
      </c>
      <c r="CI421" s="65">
        <f t="shared" si="402"/>
        <v>2030</v>
      </c>
      <c r="CJ421" s="65">
        <f t="shared" si="403"/>
        <v>11</v>
      </c>
      <c r="CK421" s="68">
        <f t="shared" si="407"/>
        <v>76145.354282404267</v>
      </c>
      <c r="DA421" s="65">
        <f t="shared" si="404"/>
        <v>2030</v>
      </c>
      <c r="DB421" s="65">
        <f t="shared" si="405"/>
        <v>11</v>
      </c>
      <c r="DC421" s="68">
        <f>[4]ssr!$I398</f>
        <v>0</v>
      </c>
    </row>
    <row r="422" spans="1:107" s="30" customFormat="1">
      <c r="A422" s="65">
        <f t="shared" si="408"/>
        <v>2030</v>
      </c>
      <c r="B422" s="65">
        <f t="shared" si="397"/>
        <v>12</v>
      </c>
      <c r="C422" s="27">
        <f t="shared" si="398"/>
        <v>2043522.46916902</v>
      </c>
      <c r="D422" s="80">
        <f>[6]Err!$D337</f>
        <v>1814170.46916902</v>
      </c>
      <c r="E422" s="80">
        <f>ROUND([7]Err!$D337,0)+500</f>
        <v>200076</v>
      </c>
      <c r="F422" s="53">
        <f>ROUND([8]Err!$D325,0)</f>
        <v>2081</v>
      </c>
      <c r="G422" s="53">
        <f>ROUND([9]Err!$D325,0)</f>
        <v>1509</v>
      </c>
      <c r="H422" s="53">
        <f>ROUND([10]Err!$D337,0)</f>
        <v>25686</v>
      </c>
      <c r="I422" s="156">
        <f t="shared" si="420"/>
        <v>76195.159705098849</v>
      </c>
      <c r="J422" s="29"/>
      <c r="K422" s="181">
        <f t="shared" si="421"/>
        <v>8.0000000000000002E-3</v>
      </c>
      <c r="L422" s="181">
        <f t="shared" si="422"/>
        <v>7.0000000000000001E-3</v>
      </c>
      <c r="M422" s="181">
        <f t="shared" si="423"/>
        <v>-5.0000000000000001E-3</v>
      </c>
      <c r="N422" s="181">
        <f t="shared" si="424"/>
        <v>0</v>
      </c>
      <c r="O422" s="181">
        <f t="shared" si="425"/>
        <v>1E-3</v>
      </c>
      <c r="P422" s="181">
        <f t="shared" si="426"/>
        <v>8.0000000000000002E-3</v>
      </c>
      <c r="R422" s="30">
        <f t="shared" si="385"/>
        <v>2030</v>
      </c>
      <c r="S422" s="30">
        <f t="shared" si="386"/>
        <v>12</v>
      </c>
      <c r="T422" s="31">
        <f t="shared" si="387"/>
        <v>14289.192641115766</v>
      </c>
      <c r="U422" s="31">
        <f t="shared" si="427"/>
        <v>12218</v>
      </c>
      <c r="V422" s="31">
        <f>[5]Forecast!D399</f>
        <v>1731.1926411157663</v>
      </c>
      <c r="W422" s="31">
        <f>[5]Forecast!E399</f>
        <v>6</v>
      </c>
      <c r="X422" s="31">
        <f t="shared" ref="X422" si="438">X410</f>
        <v>15</v>
      </c>
      <c r="Y422" s="31">
        <f>[5]Forecast!G399</f>
        <v>319</v>
      </c>
      <c r="AA422" s="32">
        <f t="shared" si="388"/>
        <v>2030</v>
      </c>
      <c r="AB422" s="33">
        <f t="shared" si="389"/>
        <v>12</v>
      </c>
      <c r="AC422" s="31">
        <f t="shared" si="390"/>
        <v>2029233.2765279042</v>
      </c>
      <c r="AD422" s="52">
        <f t="shared" si="391"/>
        <v>1801952.46916902</v>
      </c>
      <c r="AE422" s="52">
        <f t="shared" si="392"/>
        <v>198344.80735888422</v>
      </c>
      <c r="AF422" s="52">
        <f t="shared" si="393"/>
        <v>2075</v>
      </c>
      <c r="AG422" s="52">
        <f t="shared" si="394"/>
        <v>1494</v>
      </c>
      <c r="AH422" s="52">
        <f t="shared" si="395"/>
        <v>25367</v>
      </c>
      <c r="AJ422" s="32">
        <f t="shared" si="409"/>
        <v>2030</v>
      </c>
      <c r="AK422" s="32">
        <f t="shared" si="410"/>
        <v>12</v>
      </c>
      <c r="AL422" s="137">
        <f t="shared" si="411"/>
        <v>15848.423861319898</v>
      </c>
      <c r="AM422" s="137">
        <f t="shared" si="412"/>
        <v>14438.423861319898</v>
      </c>
      <c r="AN422" s="137">
        <f t="shared" si="413"/>
        <v>1394</v>
      </c>
      <c r="AO422" s="137">
        <f t="shared" si="414"/>
        <v>-10</v>
      </c>
      <c r="AP422" s="137">
        <f t="shared" si="415"/>
        <v>0</v>
      </c>
      <c r="AQ422" s="137">
        <f t="shared" si="416"/>
        <v>26</v>
      </c>
      <c r="AR422" s="137">
        <f t="shared" si="417"/>
        <v>606.41380217544793</v>
      </c>
      <c r="AS422" s="93"/>
      <c r="AT422" s="93"/>
      <c r="AY422" s="65">
        <f t="shared" si="399"/>
        <v>2030</v>
      </c>
      <c r="AZ422" s="65">
        <f t="shared" si="400"/>
        <v>12</v>
      </c>
      <c r="BA422" s="68">
        <f t="shared" si="406"/>
        <v>2042013.46916902</v>
      </c>
      <c r="BQ422" s="65">
        <f t="shared" si="401"/>
        <v>2030</v>
      </c>
      <c r="BR422" s="65" t="str">
        <f t="shared" si="418"/>
        <v>Dec</v>
      </c>
      <c r="BS422" s="68">
        <f t="shared" si="419"/>
        <v>1814170.46916902</v>
      </c>
      <c r="CI422" s="65">
        <f t="shared" si="402"/>
        <v>2030</v>
      </c>
      <c r="CJ422" s="65">
        <f t="shared" si="403"/>
        <v>12</v>
      </c>
      <c r="CK422" s="68">
        <f t="shared" si="407"/>
        <v>76195.159705098849</v>
      </c>
      <c r="DA422" s="65">
        <f t="shared" si="404"/>
        <v>2030</v>
      </c>
      <c r="DB422" s="65">
        <f t="shared" si="405"/>
        <v>12</v>
      </c>
      <c r="DC422" s="68">
        <f>[4]ssr!$I399</f>
        <v>0</v>
      </c>
    </row>
    <row r="423" spans="1:107" s="30" customFormat="1">
      <c r="A423" s="65">
        <f t="shared" si="408"/>
        <v>2031</v>
      </c>
      <c r="B423" s="65">
        <f t="shared" si="397"/>
        <v>1</v>
      </c>
      <c r="C423" s="27">
        <f t="shared" ref="C423:C482" si="439">SUM(D423:H423)</f>
        <v>2044861.3125665199</v>
      </c>
      <c r="D423" s="80">
        <f>[6]Err!$D338</f>
        <v>1815356.3125665199</v>
      </c>
      <c r="E423" s="80">
        <f>ROUND([7]Err!$D338,0)+500</f>
        <v>200189</v>
      </c>
      <c r="F423" s="53">
        <f>ROUND([8]Err!$D326,0)</f>
        <v>2080</v>
      </c>
      <c r="G423" s="53">
        <f>ROUND([9]Err!$D326,0)</f>
        <v>1509</v>
      </c>
      <c r="H423" s="53">
        <f>ROUND([10]Err!$D338,0)</f>
        <v>25727</v>
      </c>
      <c r="I423" s="155">
        <f t="shared" si="420"/>
        <v>76244.965127793839</v>
      </c>
      <c r="J423" s="29"/>
      <c r="K423" s="181">
        <f t="shared" si="421"/>
        <v>8.0000000000000002E-3</v>
      </c>
      <c r="L423" s="181">
        <f t="shared" si="422"/>
        <v>7.0000000000000001E-3</v>
      </c>
      <c r="M423" s="181">
        <f t="shared" si="423"/>
        <v>-5.0000000000000001E-3</v>
      </c>
      <c r="N423" s="181">
        <f t="shared" si="424"/>
        <v>0</v>
      </c>
      <c r="O423" s="181">
        <f t="shared" si="425"/>
        <v>1E-3</v>
      </c>
      <c r="P423" s="181">
        <f t="shared" si="426"/>
        <v>8.0000000000000002E-3</v>
      </c>
      <c r="R423" s="30">
        <f t="shared" ref="R423:R486" si="440">A423</f>
        <v>2031</v>
      </c>
      <c r="S423" s="30">
        <f t="shared" ref="S423:S486" si="441">B423</f>
        <v>1</v>
      </c>
      <c r="T423" s="31">
        <f t="shared" si="387"/>
        <v>14350.161539787585</v>
      </c>
      <c r="U423" s="31">
        <f t="shared" si="427"/>
        <v>12267</v>
      </c>
      <c r="V423" s="31">
        <f>V411</f>
        <v>1743.1615397875846</v>
      </c>
      <c r="W423" s="31">
        <f t="shared" ref="W423:Y423" si="442">W411</f>
        <v>6</v>
      </c>
      <c r="X423" s="31">
        <f t="shared" si="442"/>
        <v>15</v>
      </c>
      <c r="Y423" s="31">
        <f t="shared" si="442"/>
        <v>319</v>
      </c>
      <c r="AA423" s="32">
        <f t="shared" ref="AA423:AA486" si="443">A423</f>
        <v>2031</v>
      </c>
      <c r="AB423" s="33">
        <f t="shared" ref="AB423:AB486" si="444">B423</f>
        <v>1</v>
      </c>
      <c r="AC423" s="31">
        <f t="shared" ref="AC423:AC486" si="445">SUM(AD423:AH423)</f>
        <v>2030511.1510267323</v>
      </c>
      <c r="AD423" s="52">
        <f t="shared" ref="AD423:AD486" si="446">D423-U423</f>
        <v>1803089.3125665199</v>
      </c>
      <c r="AE423" s="52">
        <f t="shared" ref="AE423:AE486" si="447">E423-V423</f>
        <v>198445.83846021243</v>
      </c>
      <c r="AF423" s="52">
        <f t="shared" ref="AF423:AF486" si="448">F423-W423</f>
        <v>2074</v>
      </c>
      <c r="AG423" s="52">
        <f t="shared" ref="AG423:AG486" si="449">G423-X423</f>
        <v>1494</v>
      </c>
      <c r="AH423" s="52">
        <f t="shared" ref="AH423:AH486" si="450">H423-Y423</f>
        <v>25408</v>
      </c>
      <c r="AK423" s="90"/>
      <c r="AL423" s="90"/>
      <c r="AM423" s="91"/>
      <c r="AN423" s="92"/>
      <c r="AO423" s="92"/>
      <c r="AP423" s="92"/>
      <c r="AQ423" s="92"/>
      <c r="AR423" s="92"/>
      <c r="AS423" s="93"/>
      <c r="AT423" s="93"/>
      <c r="AY423" s="65">
        <f t="shared" si="399"/>
        <v>2031</v>
      </c>
      <c r="AZ423" s="65">
        <f t="shared" si="400"/>
        <v>1</v>
      </c>
      <c r="BA423" s="68">
        <f t="shared" ref="BA423:BA486" si="451">SUM(D423:F423,H423)</f>
        <v>2043352.3125665199</v>
      </c>
      <c r="BQ423" s="65">
        <f t="shared" si="401"/>
        <v>2031</v>
      </c>
      <c r="BR423" s="65" t="str">
        <f t="shared" si="418"/>
        <v>Jan</v>
      </c>
      <c r="BS423" s="68">
        <f t="shared" ref="BS423:BS486" si="452">D423</f>
        <v>1815356.3125665199</v>
      </c>
      <c r="CI423" s="65">
        <f t="shared" si="402"/>
        <v>2031</v>
      </c>
      <c r="CJ423" s="65">
        <f t="shared" si="403"/>
        <v>1</v>
      </c>
      <c r="CK423" s="68">
        <f t="shared" ref="CK423:CK486" si="453">I423</f>
        <v>76244.965127793839</v>
      </c>
      <c r="DA423" s="65">
        <f t="shared" si="404"/>
        <v>2031</v>
      </c>
      <c r="DB423" s="65">
        <f t="shared" si="405"/>
        <v>1</v>
      </c>
      <c r="DC423" s="68">
        <f>[4]ssr!$I400</f>
        <v>0</v>
      </c>
    </row>
    <row r="424" spans="1:107" s="30" customFormat="1">
      <c r="A424" s="65">
        <f t="shared" si="408"/>
        <v>2031</v>
      </c>
      <c r="B424" s="65">
        <f t="shared" si="397"/>
        <v>2</v>
      </c>
      <c r="C424" s="27">
        <f t="shared" si="439"/>
        <v>2046164.1559640099</v>
      </c>
      <c r="D424" s="80">
        <f>[6]Err!$D339</f>
        <v>1816542.1559640099</v>
      </c>
      <c r="E424" s="80">
        <f>ROUND([7]Err!$D339,0)+500</f>
        <v>200303</v>
      </c>
      <c r="F424" s="53">
        <f>ROUND([8]Err!$D327,0)</f>
        <v>2079</v>
      </c>
      <c r="G424" s="53">
        <f>ROUND([9]Err!$D327,0)</f>
        <v>1509</v>
      </c>
      <c r="H424" s="53">
        <f>ROUND([10]Err!$D339,0)</f>
        <v>25731</v>
      </c>
      <c r="I424" s="155">
        <f t="shared" si="420"/>
        <v>76294.770550488422</v>
      </c>
      <c r="J424" s="29"/>
      <c r="K424" s="181">
        <f t="shared" si="421"/>
        <v>8.0000000000000002E-3</v>
      </c>
      <c r="L424" s="181">
        <f t="shared" si="422"/>
        <v>7.0000000000000001E-3</v>
      </c>
      <c r="M424" s="181">
        <f t="shared" si="423"/>
        <v>-5.0000000000000001E-3</v>
      </c>
      <c r="N424" s="181">
        <f t="shared" si="424"/>
        <v>0</v>
      </c>
      <c r="O424" s="181">
        <f t="shared" si="425"/>
        <v>1E-3</v>
      </c>
      <c r="P424" s="181">
        <f t="shared" si="426"/>
        <v>8.0000000000000002E-3</v>
      </c>
      <c r="R424" s="30">
        <f t="shared" si="440"/>
        <v>2031</v>
      </c>
      <c r="S424" s="30">
        <f t="shared" si="441"/>
        <v>2</v>
      </c>
      <c r="T424" s="31">
        <f t="shared" si="387"/>
        <v>14377.153583475792</v>
      </c>
      <c r="U424" s="31">
        <f t="shared" si="427"/>
        <v>12296</v>
      </c>
      <c r="V424" s="31">
        <f t="shared" ref="V424:V487" si="454">V412</f>
        <v>1741.1535834757926</v>
      </c>
      <c r="W424" s="31">
        <f t="shared" ref="W424:Y424" si="455">W412</f>
        <v>6</v>
      </c>
      <c r="X424" s="31">
        <f t="shared" si="455"/>
        <v>15</v>
      </c>
      <c r="Y424" s="31">
        <f t="shared" si="455"/>
        <v>319</v>
      </c>
      <c r="AA424" s="32">
        <f t="shared" si="443"/>
        <v>2031</v>
      </c>
      <c r="AB424" s="33">
        <f t="shared" si="444"/>
        <v>2</v>
      </c>
      <c r="AC424" s="31">
        <f t="shared" si="445"/>
        <v>2031787.0023805341</v>
      </c>
      <c r="AD424" s="52">
        <f t="shared" si="446"/>
        <v>1804246.1559640099</v>
      </c>
      <c r="AE424" s="52">
        <f t="shared" si="447"/>
        <v>198561.8464165242</v>
      </c>
      <c r="AF424" s="52">
        <f t="shared" si="448"/>
        <v>2073</v>
      </c>
      <c r="AG424" s="52">
        <f t="shared" si="449"/>
        <v>1494</v>
      </c>
      <c r="AH424" s="52">
        <f t="shared" si="450"/>
        <v>25412</v>
      </c>
      <c r="AK424" s="90"/>
      <c r="AL424" s="90"/>
      <c r="AM424" s="91"/>
      <c r="AN424" s="92"/>
      <c r="AO424" s="92"/>
      <c r="AP424" s="92"/>
      <c r="AQ424" s="92"/>
      <c r="AR424" s="92"/>
      <c r="AS424" s="93"/>
      <c r="AT424" s="93"/>
      <c r="AY424" s="65">
        <f t="shared" si="399"/>
        <v>2031</v>
      </c>
      <c r="AZ424" s="65">
        <f t="shared" si="400"/>
        <v>2</v>
      </c>
      <c r="BA424" s="68">
        <f t="shared" si="451"/>
        <v>2044655.1559640099</v>
      </c>
      <c r="BQ424" s="65">
        <f t="shared" si="401"/>
        <v>2031</v>
      </c>
      <c r="BR424" s="65" t="str">
        <f t="shared" si="418"/>
        <v>Feb</v>
      </c>
      <c r="BS424" s="68">
        <f t="shared" si="452"/>
        <v>1816542.1559640099</v>
      </c>
      <c r="CI424" s="65">
        <f t="shared" si="402"/>
        <v>2031</v>
      </c>
      <c r="CJ424" s="65">
        <f t="shared" si="403"/>
        <v>2</v>
      </c>
      <c r="CK424" s="68">
        <f t="shared" si="453"/>
        <v>76294.770550488422</v>
      </c>
      <c r="DA424" s="65">
        <f t="shared" si="404"/>
        <v>2031</v>
      </c>
      <c r="DB424" s="65">
        <f t="shared" si="405"/>
        <v>2</v>
      </c>
      <c r="DC424" s="68">
        <f>[4]ssr!$I401</f>
        <v>0</v>
      </c>
    </row>
    <row r="425" spans="1:107" s="30" customFormat="1">
      <c r="A425" s="65">
        <f t="shared" si="408"/>
        <v>2031</v>
      </c>
      <c r="B425" s="65">
        <f t="shared" si="397"/>
        <v>3</v>
      </c>
      <c r="C425" s="27">
        <f t="shared" si="439"/>
        <v>2047451.9993614999</v>
      </c>
      <c r="D425" s="80">
        <f>[6]Err!$D340</f>
        <v>1817727.9993614999</v>
      </c>
      <c r="E425" s="80">
        <f>ROUND([7]Err!$D340,0)+500</f>
        <v>200416</v>
      </c>
      <c r="F425" s="53">
        <f>ROUND([8]Err!$D328,0)</f>
        <v>2078</v>
      </c>
      <c r="G425" s="53">
        <f>ROUND([9]Err!$D328,0)</f>
        <v>1509</v>
      </c>
      <c r="H425" s="53">
        <f>ROUND([10]Err!$D340,0)</f>
        <v>25721</v>
      </c>
      <c r="I425" s="155">
        <f t="shared" si="420"/>
        <v>76344.575973183004</v>
      </c>
      <c r="J425" s="29"/>
      <c r="K425" s="181">
        <f t="shared" si="421"/>
        <v>8.0000000000000002E-3</v>
      </c>
      <c r="L425" s="181">
        <f t="shared" si="422"/>
        <v>7.0000000000000001E-3</v>
      </c>
      <c r="M425" s="181">
        <f t="shared" si="423"/>
        <v>-5.0000000000000001E-3</v>
      </c>
      <c r="N425" s="181">
        <f t="shared" si="424"/>
        <v>0</v>
      </c>
      <c r="O425" s="181">
        <f t="shared" si="425"/>
        <v>1E-3</v>
      </c>
      <c r="P425" s="181">
        <f t="shared" si="426"/>
        <v>8.0000000000000002E-3</v>
      </c>
      <c r="R425" s="30">
        <f t="shared" si="440"/>
        <v>2031</v>
      </c>
      <c r="S425" s="30">
        <f t="shared" si="441"/>
        <v>3</v>
      </c>
      <c r="T425" s="31">
        <f t="shared" si="387"/>
        <v>14415.217217955484</v>
      </c>
      <c r="U425" s="31">
        <f t="shared" si="427"/>
        <v>12331</v>
      </c>
      <c r="V425" s="31">
        <f t="shared" si="454"/>
        <v>1744.2172179554834</v>
      </c>
      <c r="W425" s="31">
        <f t="shared" ref="W425:Y425" si="456">W413</f>
        <v>6</v>
      </c>
      <c r="X425" s="31">
        <f t="shared" si="456"/>
        <v>15</v>
      </c>
      <c r="Y425" s="31">
        <f t="shared" si="456"/>
        <v>319</v>
      </c>
      <c r="AA425" s="32">
        <f t="shared" si="443"/>
        <v>2031</v>
      </c>
      <c r="AB425" s="33">
        <f t="shared" si="444"/>
        <v>3</v>
      </c>
      <c r="AC425" s="31">
        <f t="shared" si="445"/>
        <v>2033036.7821435444</v>
      </c>
      <c r="AD425" s="52">
        <f t="shared" si="446"/>
        <v>1805396.9993614999</v>
      </c>
      <c r="AE425" s="52">
        <f t="shared" si="447"/>
        <v>198671.78278204452</v>
      </c>
      <c r="AF425" s="52">
        <f t="shared" si="448"/>
        <v>2072</v>
      </c>
      <c r="AG425" s="52">
        <f t="shared" si="449"/>
        <v>1494</v>
      </c>
      <c r="AH425" s="52">
        <f t="shared" si="450"/>
        <v>25402</v>
      </c>
      <c r="AK425" s="90"/>
      <c r="AL425" s="90"/>
      <c r="AM425" s="91"/>
      <c r="AN425" s="92"/>
      <c r="AO425" s="92"/>
      <c r="AP425" s="92"/>
      <c r="AQ425" s="92"/>
      <c r="AR425" s="92"/>
      <c r="AS425" s="93"/>
      <c r="AT425" s="93"/>
      <c r="AY425" s="65">
        <f t="shared" si="399"/>
        <v>2031</v>
      </c>
      <c r="AZ425" s="65">
        <f t="shared" si="400"/>
        <v>3</v>
      </c>
      <c r="BA425" s="68">
        <f t="shared" si="451"/>
        <v>2045942.9993614999</v>
      </c>
      <c r="BQ425" s="65">
        <f t="shared" si="401"/>
        <v>2031</v>
      </c>
      <c r="BR425" s="65" t="str">
        <f t="shared" si="418"/>
        <v>Mar</v>
      </c>
      <c r="BS425" s="68">
        <f t="shared" si="452"/>
        <v>1817727.9993614999</v>
      </c>
      <c r="CI425" s="65">
        <f t="shared" si="402"/>
        <v>2031</v>
      </c>
      <c r="CJ425" s="65">
        <f t="shared" si="403"/>
        <v>3</v>
      </c>
      <c r="CK425" s="68">
        <f t="shared" si="453"/>
        <v>76344.575973183004</v>
      </c>
      <c r="DA425" s="65">
        <f t="shared" si="404"/>
        <v>2031</v>
      </c>
      <c r="DB425" s="65">
        <f t="shared" si="405"/>
        <v>3</v>
      </c>
      <c r="DC425" s="68">
        <f>[4]ssr!$I402</f>
        <v>0</v>
      </c>
    </row>
    <row r="426" spans="1:107" s="30" customFormat="1">
      <c r="A426" s="65">
        <f t="shared" si="408"/>
        <v>2031</v>
      </c>
      <c r="B426" s="65">
        <f t="shared" si="397"/>
        <v>4</v>
      </c>
      <c r="C426" s="27">
        <f t="shared" si="439"/>
        <v>2048707.8427589999</v>
      </c>
      <c r="D426" s="80">
        <f>[6]Err!$D341</f>
        <v>1818913.8427589999</v>
      </c>
      <c r="E426" s="80">
        <f>ROUND([7]Err!$D341,0)+500</f>
        <v>200529</v>
      </c>
      <c r="F426" s="53">
        <f>ROUND([8]Err!$D329,0)</f>
        <v>2077</v>
      </c>
      <c r="G426" s="53">
        <f>ROUND([9]Err!$D329,0)</f>
        <v>1508</v>
      </c>
      <c r="H426" s="53">
        <f>ROUND([10]Err!$D341,0)</f>
        <v>25680</v>
      </c>
      <c r="I426" s="155">
        <f t="shared" si="420"/>
        <v>76394.381395877994</v>
      </c>
      <c r="J426" s="29"/>
      <c r="K426" s="181">
        <f t="shared" si="421"/>
        <v>8.0000000000000002E-3</v>
      </c>
      <c r="L426" s="181">
        <f t="shared" si="422"/>
        <v>7.0000000000000001E-3</v>
      </c>
      <c r="M426" s="181">
        <f t="shared" si="423"/>
        <v>-5.0000000000000001E-3</v>
      </c>
      <c r="N426" s="181">
        <f t="shared" si="424"/>
        <v>-1E-3</v>
      </c>
      <c r="O426" s="181">
        <f t="shared" si="425"/>
        <v>1E-3</v>
      </c>
      <c r="P426" s="181">
        <f t="shared" si="426"/>
        <v>8.0000000000000002E-3</v>
      </c>
      <c r="R426" s="30">
        <f t="shared" si="440"/>
        <v>2031</v>
      </c>
      <c r="S426" s="30">
        <f t="shared" si="441"/>
        <v>4</v>
      </c>
      <c r="T426" s="31">
        <f t="shared" si="387"/>
        <v>14326.667864138222</v>
      </c>
      <c r="U426" s="31">
        <f t="shared" si="427"/>
        <v>12242</v>
      </c>
      <c r="V426" s="31">
        <f t="shared" si="454"/>
        <v>1744.6678641382225</v>
      </c>
      <c r="W426" s="31">
        <f t="shared" ref="W426:Y426" si="457">W414</f>
        <v>6</v>
      </c>
      <c r="X426" s="31">
        <f t="shared" si="457"/>
        <v>15</v>
      </c>
      <c r="Y426" s="31">
        <f t="shared" si="457"/>
        <v>319</v>
      </c>
      <c r="AA426" s="32">
        <f t="shared" si="443"/>
        <v>2031</v>
      </c>
      <c r="AB426" s="33">
        <f t="shared" si="444"/>
        <v>4</v>
      </c>
      <c r="AC426" s="31">
        <f t="shared" si="445"/>
        <v>2034381.1748948616</v>
      </c>
      <c r="AD426" s="52">
        <f t="shared" si="446"/>
        <v>1806671.8427589999</v>
      </c>
      <c r="AE426" s="52">
        <f t="shared" si="447"/>
        <v>198784.33213586177</v>
      </c>
      <c r="AF426" s="52">
        <f t="shared" si="448"/>
        <v>2071</v>
      </c>
      <c r="AG426" s="52">
        <f t="shared" si="449"/>
        <v>1493</v>
      </c>
      <c r="AH426" s="52">
        <f t="shared" si="450"/>
        <v>25361</v>
      </c>
      <c r="AK426" s="90"/>
      <c r="AL426" s="90"/>
      <c r="AM426" s="91"/>
      <c r="AN426" s="92"/>
      <c r="AO426" s="92"/>
      <c r="AP426" s="92"/>
      <c r="AQ426" s="92"/>
      <c r="AR426" s="92"/>
      <c r="AS426" s="93"/>
      <c r="AT426" s="93"/>
      <c r="AY426" s="65">
        <f t="shared" si="399"/>
        <v>2031</v>
      </c>
      <c r="AZ426" s="65">
        <f t="shared" si="400"/>
        <v>4</v>
      </c>
      <c r="BA426" s="68">
        <f t="shared" si="451"/>
        <v>2047199.8427589999</v>
      </c>
      <c r="BQ426" s="65">
        <f t="shared" si="401"/>
        <v>2031</v>
      </c>
      <c r="BR426" s="65" t="str">
        <f t="shared" si="418"/>
        <v>Apr</v>
      </c>
      <c r="BS426" s="68">
        <f t="shared" si="452"/>
        <v>1818913.8427589999</v>
      </c>
      <c r="CI426" s="65">
        <f t="shared" si="402"/>
        <v>2031</v>
      </c>
      <c r="CJ426" s="65">
        <f t="shared" si="403"/>
        <v>4</v>
      </c>
      <c r="CK426" s="68">
        <f t="shared" si="453"/>
        <v>76394.381395877994</v>
      </c>
      <c r="DA426" s="65">
        <f t="shared" si="404"/>
        <v>2031</v>
      </c>
      <c r="DB426" s="65">
        <f t="shared" si="405"/>
        <v>4</v>
      </c>
      <c r="DC426" s="68">
        <f>[4]ssr!$I403</f>
        <v>0</v>
      </c>
    </row>
    <row r="427" spans="1:107" s="30" customFormat="1">
      <c r="A427" s="65">
        <f t="shared" si="408"/>
        <v>2031</v>
      </c>
      <c r="B427" s="65">
        <f t="shared" si="397"/>
        <v>5</v>
      </c>
      <c r="C427" s="27">
        <f t="shared" si="439"/>
        <v>2050041.6861564899</v>
      </c>
      <c r="D427" s="80">
        <f>[6]Err!$D342</f>
        <v>1820099.6861564899</v>
      </c>
      <c r="E427" s="80">
        <f>ROUND([7]Err!$D342,0)+500</f>
        <v>200643</v>
      </c>
      <c r="F427" s="53">
        <f>ROUND([8]Err!$D330,0)</f>
        <v>2077</v>
      </c>
      <c r="G427" s="53">
        <f>ROUND([9]Err!$D330,0)</f>
        <v>1508</v>
      </c>
      <c r="H427" s="53">
        <f>ROUND([10]Err!$D342,0)</f>
        <v>25714</v>
      </c>
      <c r="I427" s="155">
        <f t="shared" si="420"/>
        <v>76444.186818572576</v>
      </c>
      <c r="J427" s="29"/>
      <c r="K427" s="181">
        <f t="shared" si="421"/>
        <v>8.0000000000000002E-3</v>
      </c>
      <c r="L427" s="181">
        <f t="shared" si="422"/>
        <v>7.0000000000000001E-3</v>
      </c>
      <c r="M427" s="181">
        <f t="shared" si="423"/>
        <v>-5.0000000000000001E-3</v>
      </c>
      <c r="N427" s="181">
        <f t="shared" si="424"/>
        <v>-1E-3</v>
      </c>
      <c r="O427" s="181">
        <f t="shared" si="425"/>
        <v>1E-3</v>
      </c>
      <c r="P427" s="181">
        <f t="shared" si="426"/>
        <v>8.0000000000000002E-3</v>
      </c>
      <c r="R427" s="30">
        <f t="shared" si="440"/>
        <v>2031</v>
      </c>
      <c r="S427" s="30">
        <f t="shared" si="441"/>
        <v>5</v>
      </c>
      <c r="T427" s="31">
        <f t="shared" ref="T427:T490" si="458">SUM(U427:Y427)</f>
        <v>14269.076339934083</v>
      </c>
      <c r="U427" s="31">
        <f t="shared" si="427"/>
        <v>12185</v>
      </c>
      <c r="V427" s="31">
        <f t="shared" si="454"/>
        <v>1744.076339934084</v>
      </c>
      <c r="W427" s="31">
        <f t="shared" ref="W427:Y427" si="459">W415</f>
        <v>6</v>
      </c>
      <c r="X427" s="31">
        <f t="shared" si="459"/>
        <v>15</v>
      </c>
      <c r="Y427" s="31">
        <f t="shared" si="459"/>
        <v>319</v>
      </c>
      <c r="AA427" s="32">
        <f t="shared" si="443"/>
        <v>2031</v>
      </c>
      <c r="AB427" s="33">
        <f t="shared" si="444"/>
        <v>5</v>
      </c>
      <c r="AC427" s="31">
        <f t="shared" si="445"/>
        <v>2035772.6098165559</v>
      </c>
      <c r="AD427" s="52">
        <f t="shared" si="446"/>
        <v>1807914.6861564899</v>
      </c>
      <c r="AE427" s="52">
        <f t="shared" si="447"/>
        <v>198898.92366006592</v>
      </c>
      <c r="AF427" s="52">
        <f t="shared" si="448"/>
        <v>2071</v>
      </c>
      <c r="AG427" s="52">
        <f t="shared" si="449"/>
        <v>1493</v>
      </c>
      <c r="AH427" s="52">
        <f t="shared" si="450"/>
        <v>25395</v>
      </c>
      <c r="AK427" s="90"/>
      <c r="AL427" s="90"/>
      <c r="AM427" s="91"/>
      <c r="AN427" s="92"/>
      <c r="AO427" s="92"/>
      <c r="AP427" s="92"/>
      <c r="AQ427" s="92"/>
      <c r="AR427" s="92"/>
      <c r="AS427" s="93"/>
      <c r="AT427" s="93"/>
      <c r="AY427" s="65">
        <f t="shared" si="399"/>
        <v>2031</v>
      </c>
      <c r="AZ427" s="65">
        <f t="shared" si="400"/>
        <v>5</v>
      </c>
      <c r="BA427" s="68">
        <f t="shared" si="451"/>
        <v>2048533.6861564899</v>
      </c>
      <c r="BQ427" s="65">
        <f t="shared" si="401"/>
        <v>2031</v>
      </c>
      <c r="BR427" s="65" t="str">
        <f t="shared" si="418"/>
        <v>May</v>
      </c>
      <c r="BS427" s="68">
        <f t="shared" si="452"/>
        <v>1820099.6861564899</v>
      </c>
      <c r="CI427" s="65">
        <f t="shared" si="402"/>
        <v>2031</v>
      </c>
      <c r="CJ427" s="65">
        <f t="shared" si="403"/>
        <v>5</v>
      </c>
      <c r="CK427" s="68">
        <f t="shared" si="453"/>
        <v>76444.186818572576</v>
      </c>
      <c r="DA427" s="65">
        <f t="shared" si="404"/>
        <v>2031</v>
      </c>
      <c r="DB427" s="65">
        <f t="shared" si="405"/>
        <v>5</v>
      </c>
      <c r="DC427" s="68">
        <f>[4]ssr!$I404</f>
        <v>0</v>
      </c>
    </row>
    <row r="428" spans="1:107" s="30" customFormat="1">
      <c r="A428" s="65">
        <f t="shared" si="408"/>
        <v>2031</v>
      </c>
      <c r="B428" s="65">
        <f t="shared" ref="B428:B491" si="460">B416</f>
        <v>6</v>
      </c>
      <c r="C428" s="27">
        <f t="shared" si="439"/>
        <v>2051288.5295539801</v>
      </c>
      <c r="D428" s="80">
        <f>[6]Err!$D343</f>
        <v>1821285.5295539801</v>
      </c>
      <c r="E428" s="80">
        <f>ROUND([7]Err!$D343,0)+500</f>
        <v>200756</v>
      </c>
      <c r="F428" s="53">
        <f>ROUND([8]Err!$D331,0)</f>
        <v>2076</v>
      </c>
      <c r="G428" s="53">
        <f>ROUND([9]Err!$D331,0)</f>
        <v>1508</v>
      </c>
      <c r="H428" s="53">
        <f>ROUND([10]Err!$D343,0)</f>
        <v>25663</v>
      </c>
      <c r="I428" s="155">
        <f t="shared" si="420"/>
        <v>76493.992241267173</v>
      </c>
      <c r="J428" s="29"/>
      <c r="K428" s="181">
        <f t="shared" si="421"/>
        <v>8.0000000000000002E-3</v>
      </c>
      <c r="L428" s="181">
        <f t="shared" si="422"/>
        <v>7.0000000000000001E-3</v>
      </c>
      <c r="M428" s="181">
        <f t="shared" si="423"/>
        <v>-5.0000000000000001E-3</v>
      </c>
      <c r="N428" s="181">
        <f t="shared" si="424"/>
        <v>-1E-3</v>
      </c>
      <c r="O428" s="181">
        <f t="shared" si="425"/>
        <v>1E-3</v>
      </c>
      <c r="P428" s="181">
        <f t="shared" si="426"/>
        <v>8.0000000000000002E-3</v>
      </c>
      <c r="R428" s="30">
        <f t="shared" si="440"/>
        <v>2031</v>
      </c>
      <c r="S428" s="30">
        <f t="shared" si="441"/>
        <v>6</v>
      </c>
      <c r="T428" s="31">
        <f t="shared" si="458"/>
        <v>14243.174028619162</v>
      </c>
      <c r="U428" s="31">
        <f t="shared" si="427"/>
        <v>12161</v>
      </c>
      <c r="V428" s="31">
        <f t="shared" si="454"/>
        <v>1742.1740286191612</v>
      </c>
      <c r="W428" s="31">
        <f t="shared" ref="W428:Y428" si="461">W416</f>
        <v>6</v>
      </c>
      <c r="X428" s="31">
        <f t="shared" si="461"/>
        <v>15</v>
      </c>
      <c r="Y428" s="31">
        <f t="shared" si="461"/>
        <v>319</v>
      </c>
      <c r="AA428" s="32">
        <f t="shared" si="443"/>
        <v>2031</v>
      </c>
      <c r="AB428" s="33">
        <f t="shared" si="444"/>
        <v>6</v>
      </c>
      <c r="AC428" s="31">
        <f t="shared" si="445"/>
        <v>2037045.3555253609</v>
      </c>
      <c r="AD428" s="52">
        <f t="shared" si="446"/>
        <v>1809124.5295539801</v>
      </c>
      <c r="AE428" s="52">
        <f t="shared" si="447"/>
        <v>199013.82597138084</v>
      </c>
      <c r="AF428" s="52">
        <f t="shared" si="448"/>
        <v>2070</v>
      </c>
      <c r="AG428" s="52">
        <f t="shared" si="449"/>
        <v>1493</v>
      </c>
      <c r="AH428" s="52">
        <f t="shared" si="450"/>
        <v>25344</v>
      </c>
      <c r="AK428" s="90"/>
      <c r="AL428" s="90"/>
      <c r="AM428" s="91"/>
      <c r="AN428" s="92"/>
      <c r="AO428" s="92"/>
      <c r="AP428" s="92"/>
      <c r="AQ428" s="92"/>
      <c r="AR428" s="92"/>
      <c r="AS428" s="93"/>
      <c r="AT428" s="93"/>
      <c r="AY428" s="65">
        <f t="shared" si="399"/>
        <v>2031</v>
      </c>
      <c r="AZ428" s="65">
        <f t="shared" si="400"/>
        <v>6</v>
      </c>
      <c r="BA428" s="68">
        <f t="shared" si="451"/>
        <v>2049780.5295539801</v>
      </c>
      <c r="BQ428" s="65">
        <f t="shared" si="401"/>
        <v>2031</v>
      </c>
      <c r="BR428" s="65" t="str">
        <f t="shared" si="418"/>
        <v>Jun</v>
      </c>
      <c r="BS428" s="68">
        <f t="shared" si="452"/>
        <v>1821285.5295539801</v>
      </c>
      <c r="CI428" s="65">
        <f t="shared" si="402"/>
        <v>2031</v>
      </c>
      <c r="CJ428" s="65">
        <f t="shared" si="403"/>
        <v>6</v>
      </c>
      <c r="CK428" s="68">
        <f t="shared" si="453"/>
        <v>76493.992241267173</v>
      </c>
      <c r="DA428" s="65">
        <f t="shared" si="404"/>
        <v>2031</v>
      </c>
      <c r="DB428" s="65">
        <f t="shared" si="405"/>
        <v>6</v>
      </c>
      <c r="DC428" s="68">
        <f>[4]ssr!$I405</f>
        <v>0</v>
      </c>
    </row>
    <row r="429" spans="1:107" s="30" customFormat="1">
      <c r="A429" s="65">
        <f t="shared" si="408"/>
        <v>2031</v>
      </c>
      <c r="B429" s="65">
        <f t="shared" si="460"/>
        <v>7</v>
      </c>
      <c r="C429" s="27">
        <f t="shared" si="439"/>
        <v>2052559.3729514801</v>
      </c>
      <c r="D429" s="80">
        <f>[6]Err!$D344</f>
        <v>1822471.3729514801</v>
      </c>
      <c r="E429" s="80">
        <f>ROUND([7]Err!$D344,0)+500</f>
        <v>200869</v>
      </c>
      <c r="F429" s="53">
        <f>ROUND([8]Err!$D332,0)</f>
        <v>2075</v>
      </c>
      <c r="G429" s="53">
        <f>ROUND([9]Err!$D332,0)</f>
        <v>1508</v>
      </c>
      <c r="H429" s="53">
        <f>ROUND([10]Err!$D344,0)</f>
        <v>25636</v>
      </c>
      <c r="I429" s="155">
        <f t="shared" si="420"/>
        <v>76543.797663962163</v>
      </c>
      <c r="J429" s="29"/>
      <c r="K429" s="181">
        <f t="shared" si="421"/>
        <v>8.0000000000000002E-3</v>
      </c>
      <c r="L429" s="181">
        <f t="shared" si="422"/>
        <v>7.0000000000000001E-3</v>
      </c>
      <c r="M429" s="181">
        <f t="shared" si="423"/>
        <v>-5.0000000000000001E-3</v>
      </c>
      <c r="N429" s="181">
        <f t="shared" si="424"/>
        <v>-1E-3</v>
      </c>
      <c r="O429" s="181">
        <f t="shared" si="425"/>
        <v>1E-3</v>
      </c>
      <c r="P429" s="181">
        <f t="shared" si="426"/>
        <v>8.0000000000000002E-3</v>
      </c>
      <c r="R429" s="30">
        <f t="shared" si="440"/>
        <v>2031</v>
      </c>
      <c r="S429" s="30">
        <f t="shared" si="441"/>
        <v>7</v>
      </c>
      <c r="T429" s="31">
        <f t="shared" si="458"/>
        <v>14206.546125205719</v>
      </c>
      <c r="U429" s="31">
        <f t="shared" si="427"/>
        <v>12126</v>
      </c>
      <c r="V429" s="31">
        <f t="shared" si="454"/>
        <v>1740.5461252057191</v>
      </c>
      <c r="W429" s="31">
        <f t="shared" ref="W429:Y429" si="462">W417</f>
        <v>6</v>
      </c>
      <c r="X429" s="31">
        <f t="shared" si="462"/>
        <v>15</v>
      </c>
      <c r="Y429" s="31">
        <f t="shared" si="462"/>
        <v>319</v>
      </c>
      <c r="AA429" s="32">
        <f t="shared" si="443"/>
        <v>2031</v>
      </c>
      <c r="AB429" s="33">
        <f t="shared" si="444"/>
        <v>7</v>
      </c>
      <c r="AC429" s="31">
        <f t="shared" si="445"/>
        <v>2038352.8268262744</v>
      </c>
      <c r="AD429" s="52">
        <f t="shared" si="446"/>
        <v>1810345.3729514801</v>
      </c>
      <c r="AE429" s="52">
        <f t="shared" si="447"/>
        <v>199128.45387479427</v>
      </c>
      <c r="AF429" s="52">
        <f t="shared" si="448"/>
        <v>2069</v>
      </c>
      <c r="AG429" s="52">
        <f t="shared" si="449"/>
        <v>1493</v>
      </c>
      <c r="AH429" s="52">
        <f t="shared" si="450"/>
        <v>25317</v>
      </c>
      <c r="AK429" s="90"/>
      <c r="AL429" s="90"/>
      <c r="AM429" s="91"/>
      <c r="AN429" s="92"/>
      <c r="AO429" s="92"/>
      <c r="AP429" s="92"/>
      <c r="AQ429" s="92"/>
      <c r="AR429" s="92"/>
      <c r="AS429" s="93"/>
      <c r="AT429" s="93"/>
      <c r="AY429" s="65">
        <f t="shared" si="399"/>
        <v>2031</v>
      </c>
      <c r="AZ429" s="65">
        <f t="shared" si="400"/>
        <v>7</v>
      </c>
      <c r="BA429" s="68">
        <f t="shared" si="451"/>
        <v>2051051.3729514801</v>
      </c>
      <c r="BQ429" s="65">
        <f t="shared" si="401"/>
        <v>2031</v>
      </c>
      <c r="BR429" s="65" t="str">
        <f t="shared" si="418"/>
        <v>Jul</v>
      </c>
      <c r="BS429" s="68">
        <f t="shared" si="452"/>
        <v>1822471.3729514801</v>
      </c>
      <c r="CI429" s="65">
        <f t="shared" si="402"/>
        <v>2031</v>
      </c>
      <c r="CJ429" s="65">
        <f t="shared" si="403"/>
        <v>7</v>
      </c>
      <c r="CK429" s="68">
        <f t="shared" si="453"/>
        <v>76543.797663962163</v>
      </c>
      <c r="DA429" s="65">
        <f t="shared" si="404"/>
        <v>2031</v>
      </c>
      <c r="DB429" s="65">
        <f t="shared" si="405"/>
        <v>7</v>
      </c>
      <c r="DC429" s="68">
        <f>[4]ssr!$I406</f>
        <v>0</v>
      </c>
    </row>
    <row r="430" spans="1:107" s="30" customFormat="1">
      <c r="A430" s="65">
        <f t="shared" si="408"/>
        <v>2031</v>
      </c>
      <c r="B430" s="65">
        <f t="shared" si="460"/>
        <v>8</v>
      </c>
      <c r="C430" s="27">
        <f t="shared" si="439"/>
        <v>2053883.8974512301</v>
      </c>
      <c r="D430" s="80">
        <f>[6]Err!$D345</f>
        <v>1823627.8974512301</v>
      </c>
      <c r="E430" s="80">
        <f>ROUND([7]Err!$D345,0)+500</f>
        <v>200981</v>
      </c>
      <c r="F430" s="53">
        <f>ROUND([8]Err!$D333,0)</f>
        <v>2074</v>
      </c>
      <c r="G430" s="53">
        <f>ROUND([9]Err!$D333,0)</f>
        <v>1508</v>
      </c>
      <c r="H430" s="53">
        <f>ROUND([10]Err!$D345,0)</f>
        <v>25693</v>
      </c>
      <c r="I430" s="155">
        <f t="shared" si="420"/>
        <v>76592.371692951667</v>
      </c>
      <c r="J430" s="29"/>
      <c r="K430" s="181">
        <f t="shared" si="421"/>
        <v>8.0000000000000002E-3</v>
      </c>
      <c r="L430" s="181">
        <f t="shared" si="422"/>
        <v>7.0000000000000001E-3</v>
      </c>
      <c r="M430" s="181">
        <f t="shared" si="423"/>
        <v>-5.0000000000000001E-3</v>
      </c>
      <c r="N430" s="181">
        <f t="shared" si="424"/>
        <v>-1E-3</v>
      </c>
      <c r="O430" s="181">
        <f t="shared" si="425"/>
        <v>1E-3</v>
      </c>
      <c r="P430" s="181">
        <f t="shared" si="426"/>
        <v>8.0000000000000002E-3</v>
      </c>
      <c r="R430" s="30">
        <f t="shared" si="440"/>
        <v>2031</v>
      </c>
      <c r="S430" s="30">
        <f t="shared" si="441"/>
        <v>8</v>
      </c>
      <c r="T430" s="31">
        <f t="shared" si="458"/>
        <v>14188.571603904522</v>
      </c>
      <c r="U430" s="31">
        <f t="shared" si="427"/>
        <v>12110</v>
      </c>
      <c r="V430" s="31">
        <f t="shared" si="454"/>
        <v>1738.5716039045221</v>
      </c>
      <c r="W430" s="31">
        <f t="shared" ref="W430:Y430" si="463">W418</f>
        <v>6</v>
      </c>
      <c r="X430" s="31">
        <f t="shared" si="463"/>
        <v>15</v>
      </c>
      <c r="Y430" s="31">
        <f t="shared" si="463"/>
        <v>319</v>
      </c>
      <c r="AA430" s="32">
        <f t="shared" si="443"/>
        <v>2031</v>
      </c>
      <c r="AB430" s="33">
        <f t="shared" si="444"/>
        <v>8</v>
      </c>
      <c r="AC430" s="31">
        <f t="shared" si="445"/>
        <v>2039695.3258473256</v>
      </c>
      <c r="AD430" s="52">
        <f t="shared" si="446"/>
        <v>1811517.8974512301</v>
      </c>
      <c r="AE430" s="52">
        <f t="shared" si="447"/>
        <v>199242.42839609546</v>
      </c>
      <c r="AF430" s="52">
        <f t="shared" si="448"/>
        <v>2068</v>
      </c>
      <c r="AG430" s="52">
        <f t="shared" si="449"/>
        <v>1493</v>
      </c>
      <c r="AH430" s="52">
        <f t="shared" si="450"/>
        <v>25374</v>
      </c>
      <c r="AK430" s="90"/>
      <c r="AL430" s="90"/>
      <c r="AM430" s="91"/>
      <c r="AN430" s="92"/>
      <c r="AO430" s="92"/>
      <c r="AP430" s="92"/>
      <c r="AQ430" s="92"/>
      <c r="AR430" s="92"/>
      <c r="AS430" s="93"/>
      <c r="AT430" s="93"/>
      <c r="AY430" s="65">
        <f t="shared" si="399"/>
        <v>2031</v>
      </c>
      <c r="AZ430" s="65">
        <f t="shared" si="400"/>
        <v>8</v>
      </c>
      <c r="BA430" s="68">
        <f t="shared" si="451"/>
        <v>2052375.8974512301</v>
      </c>
      <c r="BQ430" s="65">
        <f t="shared" si="401"/>
        <v>2031</v>
      </c>
      <c r="BR430" s="65" t="str">
        <f t="shared" si="418"/>
        <v>Aug</v>
      </c>
      <c r="BS430" s="68">
        <f t="shared" si="452"/>
        <v>1823627.8974512301</v>
      </c>
      <c r="CI430" s="65">
        <f t="shared" si="402"/>
        <v>2031</v>
      </c>
      <c r="CJ430" s="65">
        <f t="shared" si="403"/>
        <v>8</v>
      </c>
      <c r="CK430" s="68">
        <f t="shared" si="453"/>
        <v>76592.371692951667</v>
      </c>
      <c r="DA430" s="65">
        <f t="shared" si="404"/>
        <v>2031</v>
      </c>
      <c r="DB430" s="65">
        <f t="shared" si="405"/>
        <v>8</v>
      </c>
      <c r="DC430" s="68">
        <f>[4]ssr!$I407</f>
        <v>0</v>
      </c>
    </row>
    <row r="431" spans="1:107" s="30" customFormat="1">
      <c r="A431" s="65">
        <f t="shared" si="408"/>
        <v>2031</v>
      </c>
      <c r="B431" s="65">
        <f t="shared" si="460"/>
        <v>9</v>
      </c>
      <c r="C431" s="27">
        <f t="shared" si="439"/>
        <v>2055157.4219509901</v>
      </c>
      <c r="D431" s="80">
        <f>[6]Err!$D346</f>
        <v>1824784.4219509901</v>
      </c>
      <c r="E431" s="80">
        <f>ROUND([7]Err!$D346,0)+500</f>
        <v>201092</v>
      </c>
      <c r="F431" s="53">
        <f>ROUND([8]Err!$D334,0)</f>
        <v>2073</v>
      </c>
      <c r="G431" s="53">
        <f>ROUND([9]Err!$D334,0)</f>
        <v>1508</v>
      </c>
      <c r="H431" s="53">
        <f>ROUND([10]Err!$D346,0)</f>
        <v>25700</v>
      </c>
      <c r="I431" s="155">
        <f t="shared" si="420"/>
        <v>76640.945721941593</v>
      </c>
      <c r="J431" s="29"/>
      <c r="K431" s="181">
        <f t="shared" si="421"/>
        <v>8.0000000000000002E-3</v>
      </c>
      <c r="L431" s="181">
        <f t="shared" si="422"/>
        <v>7.0000000000000001E-3</v>
      </c>
      <c r="M431" s="181">
        <f t="shared" si="423"/>
        <v>-5.0000000000000001E-3</v>
      </c>
      <c r="N431" s="181">
        <f t="shared" si="424"/>
        <v>-1E-3</v>
      </c>
      <c r="O431" s="181">
        <f t="shared" si="425"/>
        <v>1E-3</v>
      </c>
      <c r="P431" s="181">
        <f t="shared" si="426"/>
        <v>8.0000000000000002E-3</v>
      </c>
      <c r="R431" s="30">
        <f t="shared" si="440"/>
        <v>2031</v>
      </c>
      <c r="S431" s="30">
        <f t="shared" si="441"/>
        <v>9</v>
      </c>
      <c r="T431" s="31">
        <f t="shared" si="458"/>
        <v>14170.026480843409</v>
      </c>
      <c r="U431" s="31">
        <f t="shared" si="427"/>
        <v>12092</v>
      </c>
      <c r="V431" s="31">
        <f t="shared" si="454"/>
        <v>1738.0264808434097</v>
      </c>
      <c r="W431" s="31">
        <f t="shared" ref="W431:Y431" si="464">W419</f>
        <v>6</v>
      </c>
      <c r="X431" s="31">
        <f t="shared" si="464"/>
        <v>15</v>
      </c>
      <c r="Y431" s="31">
        <f t="shared" si="464"/>
        <v>319</v>
      </c>
      <c r="AA431" s="32">
        <f t="shared" si="443"/>
        <v>2031</v>
      </c>
      <c r="AB431" s="33">
        <f t="shared" si="444"/>
        <v>9</v>
      </c>
      <c r="AC431" s="31">
        <f t="shared" si="445"/>
        <v>2040987.3954701468</v>
      </c>
      <c r="AD431" s="52">
        <f t="shared" si="446"/>
        <v>1812692.4219509901</v>
      </c>
      <c r="AE431" s="52">
        <f t="shared" si="447"/>
        <v>199353.9735191566</v>
      </c>
      <c r="AF431" s="52">
        <f t="shared" si="448"/>
        <v>2067</v>
      </c>
      <c r="AG431" s="52">
        <f t="shared" si="449"/>
        <v>1493</v>
      </c>
      <c r="AH431" s="52">
        <f t="shared" si="450"/>
        <v>25381</v>
      </c>
      <c r="AK431" s="90"/>
      <c r="AL431" s="90"/>
      <c r="AM431" s="91"/>
      <c r="AN431" s="92"/>
      <c r="AO431" s="92"/>
      <c r="AP431" s="92"/>
      <c r="AQ431" s="92"/>
      <c r="AR431" s="92"/>
      <c r="AS431" s="93"/>
      <c r="AT431" s="93"/>
      <c r="AY431" s="65">
        <f t="shared" si="399"/>
        <v>2031</v>
      </c>
      <c r="AZ431" s="65">
        <f t="shared" si="400"/>
        <v>9</v>
      </c>
      <c r="BA431" s="68">
        <f t="shared" si="451"/>
        <v>2053649.4219509901</v>
      </c>
      <c r="BQ431" s="65">
        <f t="shared" si="401"/>
        <v>2031</v>
      </c>
      <c r="BR431" s="65" t="str">
        <f t="shared" si="418"/>
        <v>Sep</v>
      </c>
      <c r="BS431" s="68">
        <f t="shared" si="452"/>
        <v>1824784.4219509901</v>
      </c>
      <c r="CI431" s="65">
        <f t="shared" si="402"/>
        <v>2031</v>
      </c>
      <c r="CJ431" s="65">
        <f t="shared" si="403"/>
        <v>9</v>
      </c>
      <c r="CK431" s="68">
        <f t="shared" si="453"/>
        <v>76640.945721941593</v>
      </c>
      <c r="DA431" s="65">
        <f t="shared" si="404"/>
        <v>2031</v>
      </c>
      <c r="DB431" s="65">
        <f t="shared" si="405"/>
        <v>9</v>
      </c>
      <c r="DC431" s="68">
        <f>[4]ssr!$I408</f>
        <v>0</v>
      </c>
    </row>
    <row r="432" spans="1:107" s="30" customFormat="1">
      <c r="A432" s="65">
        <f t="shared" si="408"/>
        <v>2031</v>
      </c>
      <c r="B432" s="65">
        <f t="shared" si="460"/>
        <v>10</v>
      </c>
      <c r="C432" s="27">
        <f t="shared" si="439"/>
        <v>2056446.9464507401</v>
      </c>
      <c r="D432" s="80">
        <f>[6]Err!$D347</f>
        <v>1825940.9464507401</v>
      </c>
      <c r="E432" s="80">
        <f>ROUND([7]Err!$D347,0)+500</f>
        <v>201201</v>
      </c>
      <c r="F432" s="53">
        <f>ROUND([8]Err!$D335,0)</f>
        <v>2073</v>
      </c>
      <c r="G432" s="53">
        <f>ROUND([9]Err!$D335,0)</f>
        <v>1508</v>
      </c>
      <c r="H432" s="53">
        <f>ROUND([10]Err!$D347,0)</f>
        <v>25724</v>
      </c>
      <c r="I432" s="155">
        <f t="shared" si="420"/>
        <v>76689.519750931082</v>
      </c>
      <c r="J432" s="29"/>
      <c r="K432" s="181">
        <f t="shared" si="421"/>
        <v>8.0000000000000002E-3</v>
      </c>
      <c r="L432" s="181">
        <f t="shared" si="422"/>
        <v>7.0000000000000001E-3</v>
      </c>
      <c r="M432" s="181">
        <f t="shared" si="423"/>
        <v>-4.0000000000000001E-3</v>
      </c>
      <c r="N432" s="181">
        <f t="shared" si="424"/>
        <v>-1E-3</v>
      </c>
      <c r="O432" s="181">
        <f t="shared" si="425"/>
        <v>1E-3</v>
      </c>
      <c r="P432" s="181">
        <f t="shared" si="426"/>
        <v>8.0000000000000002E-3</v>
      </c>
      <c r="R432" s="30">
        <f t="shared" si="440"/>
        <v>2031</v>
      </c>
      <c r="S432" s="30">
        <f t="shared" si="441"/>
        <v>10</v>
      </c>
      <c r="T432" s="31">
        <f t="shared" si="458"/>
        <v>14170.629219986369</v>
      </c>
      <c r="U432" s="31">
        <f t="shared" si="427"/>
        <v>12093</v>
      </c>
      <c r="V432" s="31">
        <f t="shared" si="454"/>
        <v>1737.6292199863697</v>
      </c>
      <c r="W432" s="31">
        <f t="shared" ref="W432:Y432" si="465">W420</f>
        <v>6</v>
      </c>
      <c r="X432" s="31">
        <f t="shared" si="465"/>
        <v>15</v>
      </c>
      <c r="Y432" s="31">
        <f t="shared" si="465"/>
        <v>319</v>
      </c>
      <c r="AA432" s="32">
        <f t="shared" si="443"/>
        <v>2031</v>
      </c>
      <c r="AB432" s="33">
        <f t="shared" si="444"/>
        <v>10</v>
      </c>
      <c r="AC432" s="31">
        <f t="shared" si="445"/>
        <v>2042276.3172307536</v>
      </c>
      <c r="AD432" s="52">
        <f t="shared" si="446"/>
        <v>1813847.9464507401</v>
      </c>
      <c r="AE432" s="52">
        <f t="shared" si="447"/>
        <v>199463.37078001362</v>
      </c>
      <c r="AF432" s="52">
        <f t="shared" si="448"/>
        <v>2067</v>
      </c>
      <c r="AG432" s="52">
        <f t="shared" si="449"/>
        <v>1493</v>
      </c>
      <c r="AH432" s="52">
        <f t="shared" si="450"/>
        <v>25405</v>
      </c>
      <c r="AK432" s="90"/>
      <c r="AL432" s="90"/>
      <c r="AM432" s="91"/>
      <c r="AN432" s="92"/>
      <c r="AO432" s="92"/>
      <c r="AP432" s="92"/>
      <c r="AQ432" s="92"/>
      <c r="AR432" s="92"/>
      <c r="AS432" s="93"/>
      <c r="AT432" s="93"/>
      <c r="AY432" s="65">
        <f t="shared" ref="AY432:AY497" si="466">AY420+1</f>
        <v>2031</v>
      </c>
      <c r="AZ432" s="65">
        <f t="shared" ref="AZ432:AZ497" si="467">AZ420</f>
        <v>10</v>
      </c>
      <c r="BA432" s="68">
        <f t="shared" si="451"/>
        <v>2054938.9464507401</v>
      </c>
      <c r="BQ432" s="65">
        <f t="shared" ref="BQ432:BQ495" si="468">BQ420+1</f>
        <v>2031</v>
      </c>
      <c r="BR432" s="65" t="str">
        <f t="shared" si="418"/>
        <v>Oct</v>
      </c>
      <c r="BS432" s="68">
        <f t="shared" si="452"/>
        <v>1825940.9464507401</v>
      </c>
      <c r="CI432" s="65">
        <f t="shared" ref="CI432:CI495" si="469">CI420+1</f>
        <v>2031</v>
      </c>
      <c r="CJ432" s="65">
        <f t="shared" ref="CJ432:CJ495" si="470">CJ420</f>
        <v>10</v>
      </c>
      <c r="CK432" s="68">
        <f t="shared" si="453"/>
        <v>76689.519750931082</v>
      </c>
      <c r="DA432" s="65">
        <f t="shared" ref="DA432:DA495" si="471">DA420+1</f>
        <v>2031</v>
      </c>
      <c r="DB432" s="65">
        <f t="shared" ref="DB432:DB495" si="472">DB420</f>
        <v>10</v>
      </c>
      <c r="DC432" s="68">
        <f>[4]ssr!$I409</f>
        <v>0</v>
      </c>
    </row>
    <row r="433" spans="1:107" s="30" customFormat="1">
      <c r="A433" s="65">
        <f t="shared" si="408"/>
        <v>2031</v>
      </c>
      <c r="B433" s="65">
        <f t="shared" si="460"/>
        <v>11</v>
      </c>
      <c r="C433" s="27">
        <f t="shared" si="439"/>
        <v>2057748.4709505001</v>
      </c>
      <c r="D433" s="80">
        <f>[6]Err!$D348</f>
        <v>1827097.4709505001</v>
      </c>
      <c r="E433" s="80">
        <f>ROUND([7]Err!$D348,0)+500</f>
        <v>201311</v>
      </c>
      <c r="F433" s="53">
        <f>ROUND([8]Err!$D336,0)</f>
        <v>2072</v>
      </c>
      <c r="G433" s="53">
        <f>ROUND([9]Err!$D336,0)</f>
        <v>1508</v>
      </c>
      <c r="H433" s="53">
        <f>ROUND([10]Err!$D348,0)</f>
        <v>25760</v>
      </c>
      <c r="I433" s="155">
        <f t="shared" si="420"/>
        <v>76738.093779921008</v>
      </c>
      <c r="J433" s="29"/>
      <c r="K433" s="181">
        <f t="shared" si="421"/>
        <v>8.0000000000000002E-3</v>
      </c>
      <c r="L433" s="181">
        <f t="shared" si="422"/>
        <v>7.0000000000000001E-3</v>
      </c>
      <c r="M433" s="181">
        <f t="shared" si="423"/>
        <v>-5.0000000000000001E-3</v>
      </c>
      <c r="N433" s="181">
        <f t="shared" si="424"/>
        <v>-1E-3</v>
      </c>
      <c r="O433" s="181">
        <f t="shared" si="425"/>
        <v>1E-3</v>
      </c>
      <c r="P433" s="181">
        <f t="shared" si="426"/>
        <v>8.0000000000000002E-3</v>
      </c>
      <c r="R433" s="30">
        <f t="shared" si="440"/>
        <v>2031</v>
      </c>
      <c r="S433" s="30">
        <f t="shared" si="441"/>
        <v>11</v>
      </c>
      <c r="T433" s="31">
        <f t="shared" si="458"/>
        <v>14193.577418548764</v>
      </c>
      <c r="U433" s="31">
        <f t="shared" si="427"/>
        <v>12119</v>
      </c>
      <c r="V433" s="31">
        <f t="shared" si="454"/>
        <v>1734.5774185487637</v>
      </c>
      <c r="W433" s="31">
        <f t="shared" ref="W433:Y433" si="473">W421</f>
        <v>6</v>
      </c>
      <c r="X433" s="31">
        <f t="shared" si="473"/>
        <v>15</v>
      </c>
      <c r="Y433" s="31">
        <f t="shared" si="473"/>
        <v>319</v>
      </c>
      <c r="AA433" s="32">
        <f t="shared" si="443"/>
        <v>2031</v>
      </c>
      <c r="AB433" s="33">
        <f t="shared" si="444"/>
        <v>11</v>
      </c>
      <c r="AC433" s="31">
        <f t="shared" si="445"/>
        <v>2043554.8935319514</v>
      </c>
      <c r="AD433" s="52">
        <f t="shared" si="446"/>
        <v>1814978.4709505001</v>
      </c>
      <c r="AE433" s="52">
        <f t="shared" si="447"/>
        <v>199576.42258145125</v>
      </c>
      <c r="AF433" s="52">
        <f t="shared" si="448"/>
        <v>2066</v>
      </c>
      <c r="AG433" s="52">
        <f t="shared" si="449"/>
        <v>1493</v>
      </c>
      <c r="AH433" s="52">
        <f t="shared" si="450"/>
        <v>25441</v>
      </c>
      <c r="AK433" s="90"/>
      <c r="AL433" s="90"/>
      <c r="AM433" s="91"/>
      <c r="AN433" s="92"/>
      <c r="AO433" s="92"/>
      <c r="AP433" s="92"/>
      <c r="AQ433" s="92"/>
      <c r="AR433" s="92"/>
      <c r="AS433" s="93"/>
      <c r="AT433" s="93"/>
      <c r="AY433" s="65">
        <f t="shared" si="466"/>
        <v>2031</v>
      </c>
      <c r="AZ433" s="65">
        <f t="shared" si="467"/>
        <v>11</v>
      </c>
      <c r="BA433" s="68">
        <f t="shared" si="451"/>
        <v>2056240.4709505001</v>
      </c>
      <c r="BQ433" s="65">
        <f t="shared" si="468"/>
        <v>2031</v>
      </c>
      <c r="BR433" s="65" t="str">
        <f t="shared" si="418"/>
        <v>Nov</v>
      </c>
      <c r="BS433" s="68">
        <f t="shared" si="452"/>
        <v>1827097.4709505001</v>
      </c>
      <c r="CI433" s="65">
        <f t="shared" si="469"/>
        <v>2031</v>
      </c>
      <c r="CJ433" s="65">
        <f t="shared" si="470"/>
        <v>11</v>
      </c>
      <c r="CK433" s="68">
        <f t="shared" si="453"/>
        <v>76738.093779921008</v>
      </c>
      <c r="DA433" s="65">
        <f t="shared" si="471"/>
        <v>2031</v>
      </c>
      <c r="DB433" s="65">
        <f t="shared" si="472"/>
        <v>11</v>
      </c>
      <c r="DC433" s="68">
        <f>[4]ssr!$I410</f>
        <v>0</v>
      </c>
    </row>
    <row r="434" spans="1:107" s="30" customFormat="1">
      <c r="A434" s="65">
        <f t="shared" si="408"/>
        <v>2031</v>
      </c>
      <c r="B434" s="65">
        <f t="shared" si="460"/>
        <v>12</v>
      </c>
      <c r="C434" s="27">
        <f t="shared" si="439"/>
        <v>2058961.9954502599</v>
      </c>
      <c r="D434" s="80">
        <f>[6]Err!$D349</f>
        <v>1828253.9954502599</v>
      </c>
      <c r="E434" s="80">
        <f>ROUND([7]Err!$D349,0)+500</f>
        <v>201420</v>
      </c>
      <c r="F434" s="53">
        <f>ROUND([8]Err!$D337,0)</f>
        <v>2071</v>
      </c>
      <c r="G434" s="53">
        <f>ROUND([9]Err!$D337,0)</f>
        <v>1508</v>
      </c>
      <c r="H434" s="53">
        <f>ROUND([10]Err!$D349,0)</f>
        <v>25709</v>
      </c>
      <c r="I434" s="156">
        <f t="shared" si="420"/>
        <v>76786.667808910919</v>
      </c>
      <c r="J434" s="29"/>
      <c r="K434" s="181">
        <f t="shared" si="421"/>
        <v>8.0000000000000002E-3</v>
      </c>
      <c r="L434" s="181">
        <f t="shared" si="422"/>
        <v>7.0000000000000001E-3</v>
      </c>
      <c r="M434" s="181">
        <f t="shared" si="423"/>
        <v>-5.0000000000000001E-3</v>
      </c>
      <c r="N434" s="181">
        <f t="shared" si="424"/>
        <v>-1E-3</v>
      </c>
      <c r="O434" s="181">
        <f t="shared" si="425"/>
        <v>1E-3</v>
      </c>
      <c r="P434" s="181">
        <f t="shared" si="426"/>
        <v>8.0000000000000002E-3</v>
      </c>
      <c r="R434" s="30">
        <f t="shared" si="440"/>
        <v>2031</v>
      </c>
      <c r="S434" s="30">
        <f t="shared" si="441"/>
        <v>12</v>
      </c>
      <c r="T434" s="31">
        <f t="shared" si="458"/>
        <v>14294.192641115766</v>
      </c>
      <c r="U434" s="31">
        <f t="shared" si="427"/>
        <v>12223</v>
      </c>
      <c r="V434" s="31">
        <f t="shared" si="454"/>
        <v>1731.1926411157663</v>
      </c>
      <c r="W434" s="31">
        <f t="shared" ref="W434:Y434" si="474">W422</f>
        <v>6</v>
      </c>
      <c r="X434" s="31">
        <f t="shared" si="474"/>
        <v>15</v>
      </c>
      <c r="Y434" s="31">
        <f t="shared" si="474"/>
        <v>319</v>
      </c>
      <c r="AA434" s="32">
        <f t="shared" si="443"/>
        <v>2031</v>
      </c>
      <c r="AB434" s="33">
        <f t="shared" si="444"/>
        <v>12</v>
      </c>
      <c r="AC434" s="31">
        <f t="shared" si="445"/>
        <v>2044667.8028091441</v>
      </c>
      <c r="AD434" s="52">
        <f t="shared" si="446"/>
        <v>1816030.9954502599</v>
      </c>
      <c r="AE434" s="52">
        <f t="shared" si="447"/>
        <v>199688.80735888422</v>
      </c>
      <c r="AF434" s="52">
        <f t="shared" si="448"/>
        <v>2065</v>
      </c>
      <c r="AG434" s="52">
        <f t="shared" si="449"/>
        <v>1493</v>
      </c>
      <c r="AH434" s="52">
        <f t="shared" si="450"/>
        <v>25390</v>
      </c>
      <c r="AK434" s="90"/>
      <c r="AL434" s="90"/>
      <c r="AM434" s="91"/>
      <c r="AN434" s="92"/>
      <c r="AO434" s="92"/>
      <c r="AP434" s="92"/>
      <c r="AQ434" s="92"/>
      <c r="AR434" s="92"/>
      <c r="AS434" s="93"/>
      <c r="AT434" s="93"/>
      <c r="AY434" s="65">
        <f t="shared" si="466"/>
        <v>2031</v>
      </c>
      <c r="AZ434" s="65">
        <f t="shared" si="467"/>
        <v>12</v>
      </c>
      <c r="BA434" s="68">
        <f t="shared" si="451"/>
        <v>2057453.9954502599</v>
      </c>
      <c r="BQ434" s="65">
        <f t="shared" si="468"/>
        <v>2031</v>
      </c>
      <c r="BR434" s="65" t="str">
        <f t="shared" si="418"/>
        <v>Dec</v>
      </c>
      <c r="BS434" s="68">
        <f t="shared" si="452"/>
        <v>1828253.9954502599</v>
      </c>
      <c r="CI434" s="65">
        <f t="shared" si="469"/>
        <v>2031</v>
      </c>
      <c r="CJ434" s="65">
        <f t="shared" si="470"/>
        <v>12</v>
      </c>
      <c r="CK434" s="68">
        <f t="shared" si="453"/>
        <v>76786.667808910919</v>
      </c>
      <c r="DA434" s="65">
        <f t="shared" si="471"/>
        <v>2031</v>
      </c>
      <c r="DB434" s="65">
        <f t="shared" si="472"/>
        <v>12</v>
      </c>
      <c r="DC434" s="68">
        <f>[4]ssr!$I411</f>
        <v>0</v>
      </c>
    </row>
    <row r="435" spans="1:107" s="30" customFormat="1">
      <c r="A435" s="65">
        <f t="shared" si="408"/>
        <v>2032</v>
      </c>
      <c r="B435" s="65">
        <f t="shared" si="460"/>
        <v>1</v>
      </c>
      <c r="C435" s="27">
        <f t="shared" si="439"/>
        <v>2060268.5199500101</v>
      </c>
      <c r="D435" s="80">
        <f>[6]Err!$D350</f>
        <v>1829410.5199500101</v>
      </c>
      <c r="E435" s="80">
        <f>ROUND([7]Err!$D350,0)+500</f>
        <v>201530</v>
      </c>
      <c r="F435" s="53">
        <f>ROUND([8]Err!$D338,0)</f>
        <v>2070</v>
      </c>
      <c r="G435" s="53">
        <f>ROUND([9]Err!$D338,0)</f>
        <v>1508</v>
      </c>
      <c r="H435" s="53">
        <f>ROUND([10]Err!$D350,0)</f>
        <v>25750</v>
      </c>
      <c r="I435" s="155">
        <f t="shared" si="420"/>
        <v>76835.241837900423</v>
      </c>
      <c r="J435" s="29"/>
      <c r="K435" s="181">
        <f t="shared" si="421"/>
        <v>8.0000000000000002E-3</v>
      </c>
      <c r="L435" s="181">
        <f t="shared" si="422"/>
        <v>7.0000000000000001E-3</v>
      </c>
      <c r="M435" s="181">
        <f t="shared" si="423"/>
        <v>-5.0000000000000001E-3</v>
      </c>
      <c r="N435" s="181">
        <f t="shared" si="424"/>
        <v>-1E-3</v>
      </c>
      <c r="O435" s="181">
        <f t="shared" si="425"/>
        <v>1E-3</v>
      </c>
      <c r="P435" s="181">
        <f t="shared" si="426"/>
        <v>8.0000000000000002E-3</v>
      </c>
      <c r="R435" s="30">
        <f t="shared" si="440"/>
        <v>2032</v>
      </c>
      <c r="S435" s="30">
        <f t="shared" si="441"/>
        <v>1</v>
      </c>
      <c r="T435" s="31">
        <f t="shared" si="458"/>
        <v>14355.161539787585</v>
      </c>
      <c r="U435" s="31">
        <f t="shared" si="427"/>
        <v>12272</v>
      </c>
      <c r="V435" s="31">
        <f t="shared" si="454"/>
        <v>1743.1615397875846</v>
      </c>
      <c r="W435" s="31">
        <f t="shared" ref="W435:Y435" si="475">W423</f>
        <v>6</v>
      </c>
      <c r="X435" s="31">
        <f t="shared" si="475"/>
        <v>15</v>
      </c>
      <c r="Y435" s="31">
        <f t="shared" si="475"/>
        <v>319</v>
      </c>
      <c r="AA435" s="32">
        <f t="shared" si="443"/>
        <v>2032</v>
      </c>
      <c r="AB435" s="33">
        <f t="shared" si="444"/>
        <v>1</v>
      </c>
      <c r="AC435" s="31">
        <f t="shared" si="445"/>
        <v>2045913.3584102225</v>
      </c>
      <c r="AD435" s="52">
        <f t="shared" si="446"/>
        <v>1817138.5199500101</v>
      </c>
      <c r="AE435" s="52">
        <f t="shared" si="447"/>
        <v>199786.83846021243</v>
      </c>
      <c r="AF435" s="52">
        <f t="shared" si="448"/>
        <v>2064</v>
      </c>
      <c r="AG435" s="52">
        <f t="shared" si="449"/>
        <v>1493</v>
      </c>
      <c r="AH435" s="52">
        <f t="shared" si="450"/>
        <v>25431</v>
      </c>
      <c r="AK435" s="90"/>
      <c r="AL435" s="90"/>
      <c r="AM435" s="91"/>
      <c r="AN435" s="92"/>
      <c r="AO435" s="92"/>
      <c r="AP435" s="92"/>
      <c r="AQ435" s="92"/>
      <c r="AR435" s="92"/>
      <c r="AS435" s="93"/>
      <c r="AT435" s="93"/>
      <c r="AY435" s="65">
        <f t="shared" si="466"/>
        <v>2032</v>
      </c>
      <c r="AZ435" s="65">
        <f t="shared" si="467"/>
        <v>1</v>
      </c>
      <c r="BA435" s="68">
        <f t="shared" si="451"/>
        <v>2058760.5199500101</v>
      </c>
      <c r="BQ435" s="65">
        <f t="shared" si="468"/>
        <v>2032</v>
      </c>
      <c r="BR435" s="65" t="str">
        <f t="shared" si="418"/>
        <v>Jan</v>
      </c>
      <c r="BS435" s="68">
        <f t="shared" si="452"/>
        <v>1829410.5199500101</v>
      </c>
      <c r="CI435" s="65">
        <f t="shared" si="469"/>
        <v>2032</v>
      </c>
      <c r="CJ435" s="65">
        <f t="shared" si="470"/>
        <v>1</v>
      </c>
      <c r="CK435" s="68">
        <f t="shared" si="453"/>
        <v>76835.241837900423</v>
      </c>
      <c r="DA435" s="65">
        <f t="shared" si="471"/>
        <v>2032</v>
      </c>
      <c r="DB435" s="65">
        <f t="shared" si="472"/>
        <v>1</v>
      </c>
      <c r="DC435" s="68">
        <f>[4]ssr!$I412</f>
        <v>0</v>
      </c>
    </row>
    <row r="436" spans="1:107" s="30" customFormat="1">
      <c r="A436" s="65">
        <f t="shared" si="408"/>
        <v>2032</v>
      </c>
      <c r="B436" s="65">
        <f t="shared" si="460"/>
        <v>2</v>
      </c>
      <c r="C436" s="27">
        <f t="shared" si="439"/>
        <v>2061537.0444497699</v>
      </c>
      <c r="D436" s="80">
        <f>[6]Err!$D351</f>
        <v>1830567.0444497699</v>
      </c>
      <c r="E436" s="80">
        <f>ROUND([7]Err!$D351,0)+500</f>
        <v>201639</v>
      </c>
      <c r="F436" s="53">
        <f>ROUND([8]Err!$D339,0)</f>
        <v>2069</v>
      </c>
      <c r="G436" s="53">
        <f>ROUND([9]Err!$D339,0)</f>
        <v>1508</v>
      </c>
      <c r="H436" s="53">
        <f>ROUND([10]Err!$D351,0)</f>
        <v>25754</v>
      </c>
      <c r="I436" s="155">
        <f t="shared" si="420"/>
        <v>76883.815866890334</v>
      </c>
      <c r="J436" s="29"/>
      <c r="K436" s="181">
        <f t="shared" si="421"/>
        <v>8.0000000000000002E-3</v>
      </c>
      <c r="L436" s="181">
        <f t="shared" si="422"/>
        <v>7.0000000000000001E-3</v>
      </c>
      <c r="M436" s="181">
        <f t="shared" si="423"/>
        <v>-5.0000000000000001E-3</v>
      </c>
      <c r="N436" s="181">
        <f t="shared" si="424"/>
        <v>-1E-3</v>
      </c>
      <c r="O436" s="181">
        <f t="shared" si="425"/>
        <v>1E-3</v>
      </c>
      <c r="P436" s="181">
        <f t="shared" si="426"/>
        <v>8.0000000000000002E-3</v>
      </c>
      <c r="R436" s="30">
        <f t="shared" si="440"/>
        <v>2032</v>
      </c>
      <c r="S436" s="30">
        <f t="shared" si="441"/>
        <v>2</v>
      </c>
      <c r="T436" s="31">
        <f t="shared" si="458"/>
        <v>14382.153583475792</v>
      </c>
      <c r="U436" s="31">
        <f t="shared" si="427"/>
        <v>12301</v>
      </c>
      <c r="V436" s="31">
        <f t="shared" si="454"/>
        <v>1741.1535834757926</v>
      </c>
      <c r="W436" s="31">
        <f t="shared" ref="W436:Y436" si="476">W424</f>
        <v>6</v>
      </c>
      <c r="X436" s="31">
        <f t="shared" si="476"/>
        <v>15</v>
      </c>
      <c r="Y436" s="31">
        <f t="shared" si="476"/>
        <v>319</v>
      </c>
      <c r="AA436" s="32">
        <f t="shared" si="443"/>
        <v>2032</v>
      </c>
      <c r="AB436" s="33">
        <f t="shared" si="444"/>
        <v>2</v>
      </c>
      <c r="AC436" s="31">
        <f t="shared" si="445"/>
        <v>2047154.890866294</v>
      </c>
      <c r="AD436" s="52">
        <f t="shared" si="446"/>
        <v>1818266.0444497699</v>
      </c>
      <c r="AE436" s="52">
        <f t="shared" si="447"/>
        <v>199897.8464165242</v>
      </c>
      <c r="AF436" s="52">
        <f t="shared" si="448"/>
        <v>2063</v>
      </c>
      <c r="AG436" s="52">
        <f t="shared" si="449"/>
        <v>1493</v>
      </c>
      <c r="AH436" s="52">
        <f t="shared" si="450"/>
        <v>25435</v>
      </c>
      <c r="AK436" s="90"/>
      <c r="AL436" s="90"/>
      <c r="AM436" s="91"/>
      <c r="AN436" s="92"/>
      <c r="AO436" s="92"/>
      <c r="AP436" s="92"/>
      <c r="AQ436" s="92"/>
      <c r="AR436" s="92"/>
      <c r="AS436" s="93"/>
      <c r="AT436" s="93"/>
      <c r="AY436" s="65">
        <f t="shared" si="466"/>
        <v>2032</v>
      </c>
      <c r="AZ436" s="65">
        <f t="shared" si="467"/>
        <v>2</v>
      </c>
      <c r="BA436" s="68">
        <f t="shared" si="451"/>
        <v>2060029.0444497699</v>
      </c>
      <c r="BQ436" s="65">
        <f t="shared" si="468"/>
        <v>2032</v>
      </c>
      <c r="BR436" s="65" t="str">
        <f t="shared" si="418"/>
        <v>Feb</v>
      </c>
      <c r="BS436" s="68">
        <f t="shared" si="452"/>
        <v>1830567.0444497699</v>
      </c>
      <c r="CI436" s="65">
        <f t="shared" si="469"/>
        <v>2032</v>
      </c>
      <c r="CJ436" s="65">
        <f t="shared" si="470"/>
        <v>2</v>
      </c>
      <c r="CK436" s="68">
        <f t="shared" si="453"/>
        <v>76883.815866890334</v>
      </c>
      <c r="DA436" s="65">
        <f t="shared" si="471"/>
        <v>2032</v>
      </c>
      <c r="DB436" s="65">
        <f t="shared" si="472"/>
        <v>2</v>
      </c>
      <c r="DC436" s="68">
        <f>[4]ssr!$I413</f>
        <v>0</v>
      </c>
    </row>
    <row r="437" spans="1:107" s="30" customFormat="1">
      <c r="A437" s="65">
        <f t="shared" si="408"/>
        <v>2032</v>
      </c>
      <c r="B437" s="65">
        <f t="shared" si="460"/>
        <v>3</v>
      </c>
      <c r="C437" s="27">
        <f t="shared" si="439"/>
        <v>2062791.5689495299</v>
      </c>
      <c r="D437" s="80">
        <f>[6]Err!$D352</f>
        <v>1831723.5689495299</v>
      </c>
      <c r="E437" s="80">
        <f>ROUND([7]Err!$D352,0)+500</f>
        <v>201748</v>
      </c>
      <c r="F437" s="53">
        <f>ROUND([8]Err!$D340,0)</f>
        <v>2069</v>
      </c>
      <c r="G437" s="53">
        <f>ROUND([9]Err!$D340,0)</f>
        <v>1508</v>
      </c>
      <c r="H437" s="53">
        <f>ROUND([10]Err!$D352,0)</f>
        <v>25743</v>
      </c>
      <c r="I437" s="155">
        <f t="shared" si="420"/>
        <v>76932.38989588026</v>
      </c>
      <c r="J437" s="29"/>
      <c r="K437" s="181">
        <f t="shared" si="421"/>
        <v>8.0000000000000002E-3</v>
      </c>
      <c r="L437" s="181">
        <f t="shared" si="422"/>
        <v>7.0000000000000001E-3</v>
      </c>
      <c r="M437" s="181">
        <f t="shared" si="423"/>
        <v>-4.0000000000000001E-3</v>
      </c>
      <c r="N437" s="181">
        <f t="shared" si="424"/>
        <v>-1E-3</v>
      </c>
      <c r="O437" s="181">
        <f t="shared" si="425"/>
        <v>1E-3</v>
      </c>
      <c r="P437" s="181">
        <f t="shared" si="426"/>
        <v>7.0000000000000001E-3</v>
      </c>
      <c r="R437" s="30">
        <f t="shared" si="440"/>
        <v>2032</v>
      </c>
      <c r="S437" s="30">
        <f t="shared" si="441"/>
        <v>3</v>
      </c>
      <c r="T437" s="31">
        <f t="shared" si="458"/>
        <v>14420.217217955484</v>
      </c>
      <c r="U437" s="31">
        <f t="shared" si="427"/>
        <v>12336</v>
      </c>
      <c r="V437" s="31">
        <f t="shared" si="454"/>
        <v>1744.2172179554834</v>
      </c>
      <c r="W437" s="31">
        <f t="shared" ref="W437:Y437" si="477">W425</f>
        <v>6</v>
      </c>
      <c r="X437" s="31">
        <f t="shared" si="477"/>
        <v>15</v>
      </c>
      <c r="Y437" s="31">
        <f t="shared" si="477"/>
        <v>319</v>
      </c>
      <c r="AA437" s="32">
        <f t="shared" si="443"/>
        <v>2032</v>
      </c>
      <c r="AB437" s="33">
        <f t="shared" si="444"/>
        <v>3</v>
      </c>
      <c r="AC437" s="31">
        <f t="shared" si="445"/>
        <v>2048371.3517315744</v>
      </c>
      <c r="AD437" s="52">
        <f t="shared" si="446"/>
        <v>1819387.5689495299</v>
      </c>
      <c r="AE437" s="52">
        <f t="shared" si="447"/>
        <v>200003.78278204452</v>
      </c>
      <c r="AF437" s="52">
        <f t="shared" si="448"/>
        <v>2063</v>
      </c>
      <c r="AG437" s="52">
        <f t="shared" si="449"/>
        <v>1493</v>
      </c>
      <c r="AH437" s="52">
        <f t="shared" si="450"/>
        <v>25424</v>
      </c>
      <c r="AK437" s="90"/>
      <c r="AL437" s="90"/>
      <c r="AM437" s="91"/>
      <c r="AN437" s="92"/>
      <c r="AO437" s="92"/>
      <c r="AP437" s="92"/>
      <c r="AQ437" s="92"/>
      <c r="AR437" s="92"/>
      <c r="AS437" s="93"/>
      <c r="AT437" s="93"/>
      <c r="AY437" s="65">
        <f t="shared" si="466"/>
        <v>2032</v>
      </c>
      <c r="AZ437" s="65">
        <f t="shared" si="467"/>
        <v>3</v>
      </c>
      <c r="BA437" s="68">
        <f t="shared" si="451"/>
        <v>2061283.5689495299</v>
      </c>
      <c r="BQ437" s="65">
        <f t="shared" si="468"/>
        <v>2032</v>
      </c>
      <c r="BR437" s="65" t="str">
        <f t="shared" si="418"/>
        <v>Mar</v>
      </c>
      <c r="BS437" s="68">
        <f t="shared" si="452"/>
        <v>1831723.5689495299</v>
      </c>
      <c r="CI437" s="65">
        <f t="shared" si="469"/>
        <v>2032</v>
      </c>
      <c r="CJ437" s="65">
        <f t="shared" si="470"/>
        <v>3</v>
      </c>
      <c r="CK437" s="68">
        <f t="shared" si="453"/>
        <v>76932.38989588026</v>
      </c>
      <c r="DA437" s="65">
        <f t="shared" si="471"/>
        <v>2032</v>
      </c>
      <c r="DB437" s="65">
        <f t="shared" si="472"/>
        <v>3</v>
      </c>
      <c r="DC437" s="68">
        <f>[4]ssr!$I414</f>
        <v>0</v>
      </c>
    </row>
    <row r="438" spans="1:107" s="30" customFormat="1">
      <c r="A438" s="65">
        <f t="shared" si="408"/>
        <v>2032</v>
      </c>
      <c r="B438" s="65">
        <f t="shared" si="460"/>
        <v>4</v>
      </c>
      <c r="C438" s="27">
        <f t="shared" si="439"/>
        <v>2064016.0934492799</v>
      </c>
      <c r="D438" s="80">
        <f>[6]Err!$D353</f>
        <v>1832880.0934492799</v>
      </c>
      <c r="E438" s="80">
        <f>ROUND([7]Err!$D353,0)+500</f>
        <v>201858</v>
      </c>
      <c r="F438" s="53">
        <f>ROUND([8]Err!$D341,0)</f>
        <v>2068</v>
      </c>
      <c r="G438" s="53">
        <f>ROUND([9]Err!$D341,0)</f>
        <v>1508</v>
      </c>
      <c r="H438" s="53">
        <f>ROUND([10]Err!$D353,0)</f>
        <v>25702</v>
      </c>
      <c r="I438" s="155">
        <f t="shared" si="420"/>
        <v>76980.963924869764</v>
      </c>
      <c r="J438" s="29"/>
      <c r="K438" s="181">
        <f t="shared" si="421"/>
        <v>8.0000000000000002E-3</v>
      </c>
      <c r="L438" s="181">
        <f t="shared" si="422"/>
        <v>7.0000000000000001E-3</v>
      </c>
      <c r="M438" s="181">
        <f t="shared" si="423"/>
        <v>-4.0000000000000001E-3</v>
      </c>
      <c r="N438" s="181">
        <f t="shared" si="424"/>
        <v>0</v>
      </c>
      <c r="O438" s="181">
        <f t="shared" si="425"/>
        <v>1E-3</v>
      </c>
      <c r="P438" s="181">
        <f t="shared" si="426"/>
        <v>7.0000000000000001E-3</v>
      </c>
      <c r="R438" s="30">
        <f t="shared" si="440"/>
        <v>2032</v>
      </c>
      <c r="S438" s="30">
        <f t="shared" si="441"/>
        <v>4</v>
      </c>
      <c r="T438" s="31">
        <f t="shared" si="458"/>
        <v>14331.667864138222</v>
      </c>
      <c r="U438" s="31">
        <f t="shared" si="427"/>
        <v>12247</v>
      </c>
      <c r="V438" s="31">
        <f t="shared" si="454"/>
        <v>1744.6678641382225</v>
      </c>
      <c r="W438" s="31">
        <f t="shared" ref="W438:Y438" si="478">W426</f>
        <v>6</v>
      </c>
      <c r="X438" s="31">
        <f t="shared" si="478"/>
        <v>15</v>
      </c>
      <c r="Y438" s="31">
        <f t="shared" si="478"/>
        <v>319</v>
      </c>
      <c r="AA438" s="32">
        <f t="shared" si="443"/>
        <v>2032</v>
      </c>
      <c r="AB438" s="33">
        <f t="shared" si="444"/>
        <v>4</v>
      </c>
      <c r="AC438" s="31">
        <f t="shared" si="445"/>
        <v>2049684.4255851416</v>
      </c>
      <c r="AD438" s="52">
        <f t="shared" si="446"/>
        <v>1820633.0934492799</v>
      </c>
      <c r="AE438" s="52">
        <f t="shared" si="447"/>
        <v>200113.33213586177</v>
      </c>
      <c r="AF438" s="52">
        <f t="shared" si="448"/>
        <v>2062</v>
      </c>
      <c r="AG438" s="52">
        <f t="shared" si="449"/>
        <v>1493</v>
      </c>
      <c r="AH438" s="52">
        <f t="shared" si="450"/>
        <v>25383</v>
      </c>
      <c r="AK438" s="90"/>
      <c r="AL438" s="90"/>
      <c r="AM438" s="91"/>
      <c r="AN438" s="92"/>
      <c r="AO438" s="92"/>
      <c r="AP438" s="92"/>
      <c r="AQ438" s="92"/>
      <c r="AR438" s="92"/>
      <c r="AS438" s="93"/>
      <c r="AT438" s="93"/>
      <c r="AY438" s="65">
        <f t="shared" si="466"/>
        <v>2032</v>
      </c>
      <c r="AZ438" s="65">
        <f t="shared" si="467"/>
        <v>4</v>
      </c>
      <c r="BA438" s="68">
        <f t="shared" si="451"/>
        <v>2062508.0934492799</v>
      </c>
      <c r="BQ438" s="65">
        <f t="shared" si="468"/>
        <v>2032</v>
      </c>
      <c r="BR438" s="65" t="str">
        <f t="shared" si="418"/>
        <v>Apr</v>
      </c>
      <c r="BS438" s="68">
        <f t="shared" si="452"/>
        <v>1832880.0934492799</v>
      </c>
      <c r="CI438" s="65">
        <f t="shared" si="469"/>
        <v>2032</v>
      </c>
      <c r="CJ438" s="65">
        <f t="shared" si="470"/>
        <v>4</v>
      </c>
      <c r="CK438" s="68">
        <f t="shared" si="453"/>
        <v>76980.963924869764</v>
      </c>
      <c r="DA438" s="65">
        <f t="shared" si="471"/>
        <v>2032</v>
      </c>
      <c r="DB438" s="65">
        <f t="shared" si="472"/>
        <v>4</v>
      </c>
      <c r="DC438" s="68">
        <f>[4]ssr!$I415</f>
        <v>0</v>
      </c>
    </row>
    <row r="439" spans="1:107" s="30" customFormat="1">
      <c r="A439" s="65">
        <f t="shared" si="408"/>
        <v>2032</v>
      </c>
      <c r="B439" s="65">
        <f t="shared" si="460"/>
        <v>5</v>
      </c>
      <c r="C439" s="27">
        <f t="shared" si="439"/>
        <v>2065314.6179490399</v>
      </c>
      <c r="D439" s="80">
        <f>[6]Err!$D354</f>
        <v>1834036.6179490399</v>
      </c>
      <c r="E439" s="80">
        <f>ROUND([7]Err!$D354,0)+500</f>
        <v>201967</v>
      </c>
      <c r="F439" s="53">
        <f>ROUND([8]Err!$D342,0)</f>
        <v>2067</v>
      </c>
      <c r="G439" s="53">
        <f>ROUND([9]Err!$D342,0)</f>
        <v>1508</v>
      </c>
      <c r="H439" s="53">
        <f>ROUND([10]Err!$D354,0)</f>
        <v>25736</v>
      </c>
      <c r="I439" s="155">
        <f t="shared" si="420"/>
        <v>77029.537953859675</v>
      </c>
      <c r="J439" s="29"/>
      <c r="K439" s="181">
        <f t="shared" si="421"/>
        <v>8.0000000000000002E-3</v>
      </c>
      <c r="L439" s="181">
        <f t="shared" si="422"/>
        <v>7.0000000000000001E-3</v>
      </c>
      <c r="M439" s="181">
        <f t="shared" si="423"/>
        <v>-5.0000000000000001E-3</v>
      </c>
      <c r="N439" s="181">
        <f t="shared" si="424"/>
        <v>0</v>
      </c>
      <c r="O439" s="181">
        <f t="shared" si="425"/>
        <v>1E-3</v>
      </c>
      <c r="P439" s="181">
        <f t="shared" si="426"/>
        <v>7.0000000000000001E-3</v>
      </c>
      <c r="R439" s="30">
        <f t="shared" si="440"/>
        <v>2032</v>
      </c>
      <c r="S439" s="30">
        <f t="shared" si="441"/>
        <v>5</v>
      </c>
      <c r="T439" s="31">
        <f t="shared" si="458"/>
        <v>14274.076339934083</v>
      </c>
      <c r="U439" s="31">
        <f t="shared" si="427"/>
        <v>12190</v>
      </c>
      <c r="V439" s="31">
        <f t="shared" si="454"/>
        <v>1744.076339934084</v>
      </c>
      <c r="W439" s="31">
        <f t="shared" ref="W439:Y439" si="479">W427</f>
        <v>6</v>
      </c>
      <c r="X439" s="31">
        <f t="shared" si="479"/>
        <v>15</v>
      </c>
      <c r="Y439" s="31">
        <f t="shared" si="479"/>
        <v>319</v>
      </c>
      <c r="AA439" s="32">
        <f t="shared" si="443"/>
        <v>2032</v>
      </c>
      <c r="AB439" s="33">
        <f t="shared" si="444"/>
        <v>5</v>
      </c>
      <c r="AC439" s="31">
        <f t="shared" si="445"/>
        <v>2051040.5416091059</v>
      </c>
      <c r="AD439" s="52">
        <f t="shared" si="446"/>
        <v>1821846.6179490399</v>
      </c>
      <c r="AE439" s="52">
        <f t="shared" si="447"/>
        <v>200222.92366006592</v>
      </c>
      <c r="AF439" s="52">
        <f t="shared" si="448"/>
        <v>2061</v>
      </c>
      <c r="AG439" s="52">
        <f t="shared" si="449"/>
        <v>1493</v>
      </c>
      <c r="AH439" s="52">
        <f t="shared" si="450"/>
        <v>25417</v>
      </c>
      <c r="AK439" s="90"/>
      <c r="AL439" s="90"/>
      <c r="AM439" s="91"/>
      <c r="AN439" s="92"/>
      <c r="AO439" s="92"/>
      <c r="AP439" s="92"/>
      <c r="AQ439" s="92"/>
      <c r="AR439" s="92"/>
      <c r="AS439" s="93"/>
      <c r="AT439" s="93"/>
      <c r="AY439" s="65">
        <f t="shared" si="466"/>
        <v>2032</v>
      </c>
      <c r="AZ439" s="65">
        <f t="shared" si="467"/>
        <v>5</v>
      </c>
      <c r="BA439" s="68">
        <f t="shared" si="451"/>
        <v>2063806.6179490399</v>
      </c>
      <c r="BQ439" s="65">
        <f t="shared" si="468"/>
        <v>2032</v>
      </c>
      <c r="BR439" s="65" t="str">
        <f t="shared" si="418"/>
        <v>May</v>
      </c>
      <c r="BS439" s="68">
        <f t="shared" si="452"/>
        <v>1834036.6179490399</v>
      </c>
      <c r="CI439" s="65">
        <f t="shared" si="469"/>
        <v>2032</v>
      </c>
      <c r="CJ439" s="65">
        <f t="shared" si="470"/>
        <v>5</v>
      </c>
      <c r="CK439" s="68">
        <f t="shared" si="453"/>
        <v>77029.537953859675</v>
      </c>
      <c r="DA439" s="65">
        <f t="shared" si="471"/>
        <v>2032</v>
      </c>
      <c r="DB439" s="65">
        <f t="shared" si="472"/>
        <v>5</v>
      </c>
      <c r="DC439" s="68">
        <f>[4]ssr!$I416</f>
        <v>0</v>
      </c>
    </row>
    <row r="440" spans="1:107" s="30" customFormat="1">
      <c r="A440" s="65">
        <f t="shared" si="408"/>
        <v>2032</v>
      </c>
      <c r="B440" s="65">
        <f t="shared" si="460"/>
        <v>6</v>
      </c>
      <c r="C440" s="27">
        <f t="shared" si="439"/>
        <v>2066528.1424487899</v>
      </c>
      <c r="D440" s="80">
        <f>[6]Err!$D355</f>
        <v>1835193.1424487899</v>
      </c>
      <c r="E440" s="80">
        <f>ROUND([7]Err!$D355,0)+500</f>
        <v>202076</v>
      </c>
      <c r="F440" s="53">
        <f>ROUND([8]Err!$D343,0)</f>
        <v>2066</v>
      </c>
      <c r="G440" s="53">
        <f>ROUND([9]Err!$D343,0)</f>
        <v>1508</v>
      </c>
      <c r="H440" s="53">
        <f>ROUND([10]Err!$D355,0)</f>
        <v>25685</v>
      </c>
      <c r="I440" s="155">
        <f t="shared" si="420"/>
        <v>77078.111982849179</v>
      </c>
      <c r="J440" s="29"/>
      <c r="K440" s="181">
        <f t="shared" si="421"/>
        <v>8.0000000000000002E-3</v>
      </c>
      <c r="L440" s="181">
        <f t="shared" si="422"/>
        <v>7.0000000000000001E-3</v>
      </c>
      <c r="M440" s="181">
        <f t="shared" si="423"/>
        <v>-5.0000000000000001E-3</v>
      </c>
      <c r="N440" s="181">
        <f t="shared" si="424"/>
        <v>0</v>
      </c>
      <c r="O440" s="181">
        <f t="shared" si="425"/>
        <v>1E-3</v>
      </c>
      <c r="P440" s="181">
        <f t="shared" si="426"/>
        <v>7.0000000000000001E-3</v>
      </c>
      <c r="R440" s="30">
        <f t="shared" si="440"/>
        <v>2032</v>
      </c>
      <c r="S440" s="30">
        <f t="shared" si="441"/>
        <v>6</v>
      </c>
      <c r="T440" s="31">
        <f t="shared" si="458"/>
        <v>14248.174028619162</v>
      </c>
      <c r="U440" s="31">
        <f t="shared" si="427"/>
        <v>12166</v>
      </c>
      <c r="V440" s="31">
        <f t="shared" si="454"/>
        <v>1742.1740286191612</v>
      </c>
      <c r="W440" s="31">
        <f t="shared" ref="W440:Y440" si="480">W428</f>
        <v>6</v>
      </c>
      <c r="X440" s="31">
        <f t="shared" si="480"/>
        <v>15</v>
      </c>
      <c r="Y440" s="31">
        <f t="shared" si="480"/>
        <v>319</v>
      </c>
      <c r="AA440" s="32">
        <f t="shared" si="443"/>
        <v>2032</v>
      </c>
      <c r="AB440" s="33">
        <f t="shared" si="444"/>
        <v>6</v>
      </c>
      <c r="AC440" s="31">
        <f t="shared" si="445"/>
        <v>2052279.9684201707</v>
      </c>
      <c r="AD440" s="52">
        <f t="shared" si="446"/>
        <v>1823027.1424487899</v>
      </c>
      <c r="AE440" s="52">
        <f t="shared" si="447"/>
        <v>200333.82597138084</v>
      </c>
      <c r="AF440" s="52">
        <f t="shared" si="448"/>
        <v>2060</v>
      </c>
      <c r="AG440" s="52">
        <f t="shared" si="449"/>
        <v>1493</v>
      </c>
      <c r="AH440" s="52">
        <f t="shared" si="450"/>
        <v>25366</v>
      </c>
      <c r="AK440" s="90"/>
      <c r="AL440" s="90"/>
      <c r="AM440" s="91"/>
      <c r="AN440" s="92"/>
      <c r="AO440" s="92"/>
      <c r="AP440" s="92"/>
      <c r="AQ440" s="92"/>
      <c r="AR440" s="92"/>
      <c r="AS440" s="93"/>
      <c r="AT440" s="93"/>
      <c r="AY440" s="65">
        <f t="shared" si="466"/>
        <v>2032</v>
      </c>
      <c r="AZ440" s="65">
        <f t="shared" si="467"/>
        <v>6</v>
      </c>
      <c r="BA440" s="68">
        <f t="shared" si="451"/>
        <v>2065020.1424487899</v>
      </c>
      <c r="BQ440" s="65">
        <f t="shared" si="468"/>
        <v>2032</v>
      </c>
      <c r="BR440" s="65" t="str">
        <f t="shared" si="418"/>
        <v>Jun</v>
      </c>
      <c r="BS440" s="68">
        <f t="shared" si="452"/>
        <v>1835193.1424487899</v>
      </c>
      <c r="CI440" s="65">
        <f t="shared" si="469"/>
        <v>2032</v>
      </c>
      <c r="CJ440" s="65">
        <f t="shared" si="470"/>
        <v>6</v>
      </c>
      <c r="CK440" s="68">
        <f t="shared" si="453"/>
        <v>77078.111982849179</v>
      </c>
      <c r="DA440" s="65">
        <f t="shared" si="471"/>
        <v>2032</v>
      </c>
      <c r="DB440" s="65">
        <f t="shared" si="472"/>
        <v>6</v>
      </c>
      <c r="DC440" s="68">
        <f>[4]ssr!$I417</f>
        <v>0</v>
      </c>
    </row>
    <row r="441" spans="1:107" s="30" customFormat="1">
      <c r="A441" s="65">
        <f t="shared" si="408"/>
        <v>2032</v>
      </c>
      <c r="B441" s="65">
        <f t="shared" si="460"/>
        <v>7</v>
      </c>
      <c r="C441" s="27">
        <f t="shared" si="439"/>
        <v>2067766.6669485499</v>
      </c>
      <c r="D441" s="80">
        <f>[6]Err!$D356</f>
        <v>1836349.6669485499</v>
      </c>
      <c r="E441" s="80">
        <f>ROUND([7]Err!$D356,0)+500</f>
        <v>202185</v>
      </c>
      <c r="F441" s="53">
        <f>ROUND([8]Err!$D344,0)</f>
        <v>2066</v>
      </c>
      <c r="G441" s="53">
        <f>ROUND([9]Err!$D344,0)</f>
        <v>1508</v>
      </c>
      <c r="H441" s="53">
        <f>ROUND([10]Err!$D356,0)</f>
        <v>25658</v>
      </c>
      <c r="I441" s="155">
        <f t="shared" si="420"/>
        <v>77126.686011839105</v>
      </c>
      <c r="J441" s="29"/>
      <c r="K441" s="181">
        <f t="shared" si="421"/>
        <v>8.0000000000000002E-3</v>
      </c>
      <c r="L441" s="181">
        <f t="shared" si="422"/>
        <v>7.0000000000000001E-3</v>
      </c>
      <c r="M441" s="181">
        <f t="shared" si="423"/>
        <v>-4.0000000000000001E-3</v>
      </c>
      <c r="N441" s="181">
        <f t="shared" si="424"/>
        <v>0</v>
      </c>
      <c r="O441" s="181">
        <f t="shared" si="425"/>
        <v>1E-3</v>
      </c>
      <c r="P441" s="181">
        <f t="shared" si="426"/>
        <v>7.0000000000000001E-3</v>
      </c>
      <c r="R441" s="30">
        <f t="shared" si="440"/>
        <v>2032</v>
      </c>
      <c r="S441" s="30">
        <f t="shared" si="441"/>
        <v>7</v>
      </c>
      <c r="T441" s="31">
        <f t="shared" si="458"/>
        <v>14211.546125205719</v>
      </c>
      <c r="U441" s="31">
        <f t="shared" si="427"/>
        <v>12131</v>
      </c>
      <c r="V441" s="31">
        <f t="shared" si="454"/>
        <v>1740.5461252057191</v>
      </c>
      <c r="W441" s="31">
        <f t="shared" ref="W441:Y441" si="481">W429</f>
        <v>6</v>
      </c>
      <c r="X441" s="31">
        <f t="shared" si="481"/>
        <v>15</v>
      </c>
      <c r="Y441" s="31">
        <f t="shared" si="481"/>
        <v>319</v>
      </c>
      <c r="AA441" s="32">
        <f t="shared" si="443"/>
        <v>2032</v>
      </c>
      <c r="AB441" s="33">
        <f t="shared" si="444"/>
        <v>7</v>
      </c>
      <c r="AC441" s="31">
        <f t="shared" si="445"/>
        <v>2053555.1208233442</v>
      </c>
      <c r="AD441" s="52">
        <f t="shared" si="446"/>
        <v>1824218.6669485499</v>
      </c>
      <c r="AE441" s="52">
        <f t="shared" si="447"/>
        <v>200444.45387479427</v>
      </c>
      <c r="AF441" s="52">
        <f t="shared" si="448"/>
        <v>2060</v>
      </c>
      <c r="AG441" s="52">
        <f t="shared" si="449"/>
        <v>1493</v>
      </c>
      <c r="AH441" s="52">
        <f t="shared" si="450"/>
        <v>25339</v>
      </c>
      <c r="AK441" s="90"/>
      <c r="AL441" s="90"/>
      <c r="AM441" s="91"/>
      <c r="AN441" s="92"/>
      <c r="AO441" s="92"/>
      <c r="AP441" s="92"/>
      <c r="AQ441" s="92"/>
      <c r="AR441" s="92"/>
      <c r="AS441" s="93"/>
      <c r="AT441" s="93"/>
      <c r="AY441" s="65">
        <f t="shared" si="466"/>
        <v>2032</v>
      </c>
      <c r="AZ441" s="65">
        <f t="shared" si="467"/>
        <v>7</v>
      </c>
      <c r="BA441" s="68">
        <f t="shared" si="451"/>
        <v>2066258.6669485499</v>
      </c>
      <c r="BQ441" s="65">
        <f t="shared" si="468"/>
        <v>2032</v>
      </c>
      <c r="BR441" s="65" t="str">
        <f t="shared" si="418"/>
        <v>Jul</v>
      </c>
      <c r="BS441" s="68">
        <f t="shared" si="452"/>
        <v>1836349.6669485499</v>
      </c>
      <c r="CI441" s="65">
        <f t="shared" si="469"/>
        <v>2032</v>
      </c>
      <c r="CJ441" s="65">
        <f t="shared" si="470"/>
        <v>7</v>
      </c>
      <c r="CK441" s="68">
        <f t="shared" si="453"/>
        <v>77126.686011839105</v>
      </c>
      <c r="DA441" s="65">
        <f t="shared" si="471"/>
        <v>2032</v>
      </c>
      <c r="DB441" s="65">
        <f t="shared" si="472"/>
        <v>7</v>
      </c>
      <c r="DC441" s="68">
        <f>[4]ssr!$I418</f>
        <v>0</v>
      </c>
    </row>
    <row r="442" spans="1:107" s="30" customFormat="1">
      <c r="A442" s="65">
        <f t="shared" si="408"/>
        <v>2032</v>
      </c>
      <c r="B442" s="65">
        <f t="shared" si="460"/>
        <v>8</v>
      </c>
      <c r="C442" s="27">
        <f t="shared" si="439"/>
        <v>2069057.60369515</v>
      </c>
      <c r="D442" s="80">
        <f>[6]Err!$D357</f>
        <v>1837477.60369515</v>
      </c>
      <c r="E442" s="80">
        <f>ROUND([7]Err!$D357,0)+500</f>
        <v>202293</v>
      </c>
      <c r="F442" s="53">
        <f>ROUND([8]Err!$D345,0)</f>
        <v>2065</v>
      </c>
      <c r="G442" s="53">
        <f>ROUND([9]Err!$D345,0)</f>
        <v>1508</v>
      </c>
      <c r="H442" s="53">
        <f>ROUND([10]Err!$D357,0)</f>
        <v>25714</v>
      </c>
      <c r="I442" s="155">
        <f t="shared" si="420"/>
        <v>77174.05935519631</v>
      </c>
      <c r="J442" s="29"/>
      <c r="K442" s="181">
        <f t="shared" si="421"/>
        <v>8.0000000000000002E-3</v>
      </c>
      <c r="L442" s="181">
        <f t="shared" si="422"/>
        <v>7.0000000000000001E-3</v>
      </c>
      <c r="M442" s="181">
        <f t="shared" si="423"/>
        <v>-4.0000000000000001E-3</v>
      </c>
      <c r="N442" s="181">
        <f t="shared" si="424"/>
        <v>0</v>
      </c>
      <c r="O442" s="181">
        <f t="shared" si="425"/>
        <v>1E-3</v>
      </c>
      <c r="P442" s="181">
        <f t="shared" si="426"/>
        <v>7.0000000000000001E-3</v>
      </c>
      <c r="R442" s="30">
        <f t="shared" si="440"/>
        <v>2032</v>
      </c>
      <c r="S442" s="30">
        <f t="shared" si="441"/>
        <v>8</v>
      </c>
      <c r="T442" s="31">
        <f t="shared" si="458"/>
        <v>14193.571603904522</v>
      </c>
      <c r="U442" s="31">
        <f t="shared" si="427"/>
        <v>12115</v>
      </c>
      <c r="V442" s="31">
        <f t="shared" si="454"/>
        <v>1738.5716039045221</v>
      </c>
      <c r="W442" s="31">
        <f t="shared" ref="W442:Y442" si="482">W430</f>
        <v>6</v>
      </c>
      <c r="X442" s="31">
        <f t="shared" si="482"/>
        <v>15</v>
      </c>
      <c r="Y442" s="31">
        <f t="shared" si="482"/>
        <v>319</v>
      </c>
      <c r="AA442" s="32">
        <f t="shared" si="443"/>
        <v>2032</v>
      </c>
      <c r="AB442" s="33">
        <f t="shared" si="444"/>
        <v>8</v>
      </c>
      <c r="AC442" s="31">
        <f t="shared" si="445"/>
        <v>2054864.0320912455</v>
      </c>
      <c r="AD442" s="52">
        <f t="shared" si="446"/>
        <v>1825362.60369515</v>
      </c>
      <c r="AE442" s="52">
        <f t="shared" si="447"/>
        <v>200554.42839609546</v>
      </c>
      <c r="AF442" s="52">
        <f t="shared" si="448"/>
        <v>2059</v>
      </c>
      <c r="AG442" s="52">
        <f t="shared" si="449"/>
        <v>1493</v>
      </c>
      <c r="AH442" s="52">
        <f t="shared" si="450"/>
        <v>25395</v>
      </c>
      <c r="AK442" s="90"/>
      <c r="AL442" s="90"/>
      <c r="AM442" s="91"/>
      <c r="AN442" s="92"/>
      <c r="AO442" s="92"/>
      <c r="AP442" s="92"/>
      <c r="AQ442" s="92"/>
      <c r="AR442" s="92"/>
      <c r="AS442" s="93"/>
      <c r="AT442" s="93"/>
      <c r="AY442" s="65">
        <f t="shared" si="466"/>
        <v>2032</v>
      </c>
      <c r="AZ442" s="65">
        <f t="shared" si="467"/>
        <v>8</v>
      </c>
      <c r="BA442" s="68">
        <f t="shared" si="451"/>
        <v>2067549.60369515</v>
      </c>
      <c r="BQ442" s="65">
        <f t="shared" si="468"/>
        <v>2032</v>
      </c>
      <c r="BR442" s="65" t="str">
        <f t="shared" si="418"/>
        <v>Aug</v>
      </c>
      <c r="BS442" s="68">
        <f t="shared" si="452"/>
        <v>1837477.60369515</v>
      </c>
      <c r="CI442" s="65">
        <f t="shared" si="469"/>
        <v>2032</v>
      </c>
      <c r="CJ442" s="65">
        <f t="shared" si="470"/>
        <v>8</v>
      </c>
      <c r="CK442" s="68">
        <f t="shared" si="453"/>
        <v>77174.05935519631</v>
      </c>
      <c r="DA442" s="65">
        <f t="shared" si="471"/>
        <v>2032</v>
      </c>
      <c r="DB442" s="65">
        <f t="shared" si="472"/>
        <v>8</v>
      </c>
      <c r="DC442" s="68">
        <f>[4]ssr!$I419</f>
        <v>0</v>
      </c>
    </row>
    <row r="443" spans="1:107" s="30" customFormat="1">
      <c r="A443" s="65">
        <f t="shared" si="408"/>
        <v>2032</v>
      </c>
      <c r="B443" s="65">
        <f t="shared" si="460"/>
        <v>9</v>
      </c>
      <c r="C443" s="27">
        <f t="shared" si="439"/>
        <v>2070297.5404417501</v>
      </c>
      <c r="D443" s="80">
        <f>[6]Err!$D358</f>
        <v>1838605.5404417501</v>
      </c>
      <c r="E443" s="80">
        <f>ROUND([7]Err!$D358,0)+500</f>
        <v>202399</v>
      </c>
      <c r="F443" s="53">
        <f>ROUND([8]Err!$D346,0)</f>
        <v>2064</v>
      </c>
      <c r="G443" s="53">
        <f>ROUND([9]Err!$D346,0)</f>
        <v>1508</v>
      </c>
      <c r="H443" s="53">
        <f>ROUND([10]Err!$D358,0)</f>
        <v>25721</v>
      </c>
      <c r="I443" s="155">
        <f t="shared" si="420"/>
        <v>77221.432698553515</v>
      </c>
      <c r="J443" s="29"/>
      <c r="K443" s="181">
        <f t="shared" si="421"/>
        <v>8.0000000000000002E-3</v>
      </c>
      <c r="L443" s="181">
        <f t="shared" si="422"/>
        <v>6.0000000000000001E-3</v>
      </c>
      <c r="M443" s="181">
        <f t="shared" si="423"/>
        <v>-4.0000000000000001E-3</v>
      </c>
      <c r="N443" s="181">
        <f t="shared" si="424"/>
        <v>0</v>
      </c>
      <c r="O443" s="181">
        <f t="shared" si="425"/>
        <v>1E-3</v>
      </c>
      <c r="P443" s="181">
        <f t="shared" si="426"/>
        <v>7.0000000000000001E-3</v>
      </c>
      <c r="R443" s="30">
        <f t="shared" si="440"/>
        <v>2032</v>
      </c>
      <c r="S443" s="30">
        <f t="shared" si="441"/>
        <v>9</v>
      </c>
      <c r="T443" s="31">
        <f t="shared" si="458"/>
        <v>14175.026480843409</v>
      </c>
      <c r="U443" s="31">
        <f t="shared" si="427"/>
        <v>12097</v>
      </c>
      <c r="V443" s="31">
        <f t="shared" si="454"/>
        <v>1738.0264808434097</v>
      </c>
      <c r="W443" s="31">
        <f t="shared" ref="W443:Y443" si="483">W431</f>
        <v>6</v>
      </c>
      <c r="X443" s="31">
        <f t="shared" si="483"/>
        <v>15</v>
      </c>
      <c r="Y443" s="31">
        <f t="shared" si="483"/>
        <v>319</v>
      </c>
      <c r="AA443" s="32">
        <f t="shared" si="443"/>
        <v>2032</v>
      </c>
      <c r="AB443" s="33">
        <f t="shared" si="444"/>
        <v>9</v>
      </c>
      <c r="AC443" s="31">
        <f t="shared" si="445"/>
        <v>2056122.5139609068</v>
      </c>
      <c r="AD443" s="52">
        <f t="shared" si="446"/>
        <v>1826508.5404417501</v>
      </c>
      <c r="AE443" s="52">
        <f t="shared" si="447"/>
        <v>200660.9735191566</v>
      </c>
      <c r="AF443" s="52">
        <f t="shared" si="448"/>
        <v>2058</v>
      </c>
      <c r="AG443" s="52">
        <f t="shared" si="449"/>
        <v>1493</v>
      </c>
      <c r="AH443" s="52">
        <f t="shared" si="450"/>
        <v>25402</v>
      </c>
      <c r="AK443" s="90"/>
      <c r="AL443" s="90"/>
      <c r="AM443" s="91"/>
      <c r="AN443" s="92"/>
      <c r="AO443" s="92"/>
      <c r="AP443" s="92"/>
      <c r="AQ443" s="92"/>
      <c r="AR443" s="92"/>
      <c r="AS443" s="93"/>
      <c r="AT443" s="93"/>
      <c r="AY443" s="65">
        <f t="shared" si="466"/>
        <v>2032</v>
      </c>
      <c r="AZ443" s="65">
        <f t="shared" si="467"/>
        <v>9</v>
      </c>
      <c r="BA443" s="68">
        <f t="shared" si="451"/>
        <v>2068789.5404417501</v>
      </c>
      <c r="BQ443" s="65">
        <f t="shared" si="468"/>
        <v>2032</v>
      </c>
      <c r="BR443" s="65" t="str">
        <f t="shared" si="418"/>
        <v>Sep</v>
      </c>
      <c r="BS443" s="68">
        <f t="shared" si="452"/>
        <v>1838605.5404417501</v>
      </c>
      <c r="CI443" s="65">
        <f t="shared" si="469"/>
        <v>2032</v>
      </c>
      <c r="CJ443" s="65">
        <f t="shared" si="470"/>
        <v>9</v>
      </c>
      <c r="CK443" s="68">
        <f t="shared" si="453"/>
        <v>77221.432698553515</v>
      </c>
      <c r="DA443" s="65">
        <f t="shared" si="471"/>
        <v>2032</v>
      </c>
      <c r="DB443" s="65">
        <f t="shared" si="472"/>
        <v>9</v>
      </c>
      <c r="DC443" s="68">
        <f>[4]ssr!$I420</f>
        <v>0</v>
      </c>
    </row>
    <row r="444" spans="1:107" s="30" customFormat="1">
      <c r="A444" s="65">
        <f t="shared" si="408"/>
        <v>2032</v>
      </c>
      <c r="B444" s="65">
        <f t="shared" si="460"/>
        <v>10</v>
      </c>
      <c r="C444" s="27">
        <f t="shared" si="439"/>
        <v>2071555.4771883499</v>
      </c>
      <c r="D444" s="80">
        <f>[6]Err!$D359</f>
        <v>1839733.4771883499</v>
      </c>
      <c r="E444" s="80">
        <f>ROUND([7]Err!$D359,0)+500</f>
        <v>202505</v>
      </c>
      <c r="F444" s="53">
        <f>ROUND([8]Err!$D347,0)</f>
        <v>2064</v>
      </c>
      <c r="G444" s="53">
        <f>ROUND([9]Err!$D347,0)</f>
        <v>1508</v>
      </c>
      <c r="H444" s="53">
        <f>ROUND([10]Err!$D359,0)</f>
        <v>25745</v>
      </c>
      <c r="I444" s="155">
        <f t="shared" si="420"/>
        <v>77268.806041910706</v>
      </c>
      <c r="J444" s="29"/>
      <c r="K444" s="181">
        <f t="shared" si="421"/>
        <v>8.0000000000000002E-3</v>
      </c>
      <c r="L444" s="181">
        <f t="shared" si="422"/>
        <v>6.0000000000000001E-3</v>
      </c>
      <c r="M444" s="181">
        <f t="shared" si="423"/>
        <v>-4.0000000000000001E-3</v>
      </c>
      <c r="N444" s="181">
        <f t="shared" si="424"/>
        <v>0</v>
      </c>
      <c r="O444" s="181">
        <f t="shared" si="425"/>
        <v>1E-3</v>
      </c>
      <c r="P444" s="181">
        <f t="shared" si="426"/>
        <v>7.0000000000000001E-3</v>
      </c>
      <c r="R444" s="30">
        <f t="shared" si="440"/>
        <v>2032</v>
      </c>
      <c r="S444" s="30">
        <f t="shared" si="441"/>
        <v>10</v>
      </c>
      <c r="T444" s="31">
        <f t="shared" si="458"/>
        <v>14175.629219986369</v>
      </c>
      <c r="U444" s="31">
        <f t="shared" si="427"/>
        <v>12098</v>
      </c>
      <c r="V444" s="31">
        <f t="shared" si="454"/>
        <v>1737.6292199863697</v>
      </c>
      <c r="W444" s="31">
        <f t="shared" ref="W444:Y444" si="484">W432</f>
        <v>6</v>
      </c>
      <c r="X444" s="31">
        <f t="shared" si="484"/>
        <v>15</v>
      </c>
      <c r="Y444" s="31">
        <f t="shared" si="484"/>
        <v>319</v>
      </c>
      <c r="AA444" s="32">
        <f t="shared" si="443"/>
        <v>2032</v>
      </c>
      <c r="AB444" s="33">
        <f t="shared" si="444"/>
        <v>10</v>
      </c>
      <c r="AC444" s="31">
        <f t="shared" si="445"/>
        <v>2057379.8479683637</v>
      </c>
      <c r="AD444" s="52">
        <f t="shared" si="446"/>
        <v>1827635.4771883499</v>
      </c>
      <c r="AE444" s="52">
        <f t="shared" si="447"/>
        <v>200767.37078001362</v>
      </c>
      <c r="AF444" s="52">
        <f t="shared" si="448"/>
        <v>2058</v>
      </c>
      <c r="AG444" s="52">
        <f t="shared" si="449"/>
        <v>1493</v>
      </c>
      <c r="AH444" s="52">
        <f t="shared" si="450"/>
        <v>25426</v>
      </c>
      <c r="AK444" s="90"/>
      <c r="AL444" s="90"/>
      <c r="AM444" s="91"/>
      <c r="AN444" s="92"/>
      <c r="AO444" s="92"/>
      <c r="AP444" s="92"/>
      <c r="AQ444" s="92"/>
      <c r="AR444" s="92"/>
      <c r="AS444" s="93"/>
      <c r="AT444" s="93"/>
      <c r="AY444" s="65">
        <f t="shared" si="466"/>
        <v>2032</v>
      </c>
      <c r="AZ444" s="65">
        <f t="shared" si="467"/>
        <v>10</v>
      </c>
      <c r="BA444" s="68">
        <f t="shared" si="451"/>
        <v>2070047.4771883499</v>
      </c>
      <c r="BQ444" s="65">
        <f t="shared" si="468"/>
        <v>2032</v>
      </c>
      <c r="BR444" s="65" t="str">
        <f t="shared" si="418"/>
        <v>Oct</v>
      </c>
      <c r="BS444" s="68">
        <f t="shared" si="452"/>
        <v>1839733.4771883499</v>
      </c>
      <c r="CI444" s="65">
        <f t="shared" si="469"/>
        <v>2032</v>
      </c>
      <c r="CJ444" s="65">
        <f t="shared" si="470"/>
        <v>10</v>
      </c>
      <c r="CK444" s="68">
        <f t="shared" si="453"/>
        <v>77268.806041910706</v>
      </c>
      <c r="DA444" s="65">
        <f t="shared" si="471"/>
        <v>2032</v>
      </c>
      <c r="DB444" s="65">
        <f t="shared" si="472"/>
        <v>10</v>
      </c>
      <c r="DC444" s="68">
        <f>[4]ssr!$I421</f>
        <v>0</v>
      </c>
    </row>
    <row r="445" spans="1:107" s="30" customFormat="1">
      <c r="A445" s="65">
        <f t="shared" si="408"/>
        <v>2032</v>
      </c>
      <c r="B445" s="65">
        <f t="shared" si="460"/>
        <v>11</v>
      </c>
      <c r="C445" s="27">
        <f t="shared" si="439"/>
        <v>2072823.41393496</v>
      </c>
      <c r="D445" s="80">
        <f>[6]Err!$D360</f>
        <v>1840861.41393496</v>
      </c>
      <c r="E445" s="80">
        <f>ROUND([7]Err!$D360,0)+500</f>
        <v>202611</v>
      </c>
      <c r="F445" s="53">
        <f>ROUND([8]Err!$D348,0)</f>
        <v>2063</v>
      </c>
      <c r="G445" s="53">
        <f>ROUND([9]Err!$D348,0)</f>
        <v>1508</v>
      </c>
      <c r="H445" s="53">
        <f>ROUND([10]Err!$D360,0)</f>
        <v>25780</v>
      </c>
      <c r="I445" s="155">
        <f t="shared" si="420"/>
        <v>77316.179385268333</v>
      </c>
      <c r="J445" s="29"/>
      <c r="K445" s="181">
        <f t="shared" si="421"/>
        <v>8.0000000000000002E-3</v>
      </c>
      <c r="L445" s="181">
        <f t="shared" si="422"/>
        <v>6.0000000000000001E-3</v>
      </c>
      <c r="M445" s="181">
        <f t="shared" si="423"/>
        <v>-4.0000000000000001E-3</v>
      </c>
      <c r="N445" s="181">
        <f t="shared" si="424"/>
        <v>0</v>
      </c>
      <c r="O445" s="181">
        <f t="shared" si="425"/>
        <v>1E-3</v>
      </c>
      <c r="P445" s="181">
        <f t="shared" si="426"/>
        <v>7.0000000000000001E-3</v>
      </c>
      <c r="R445" s="30">
        <f t="shared" si="440"/>
        <v>2032</v>
      </c>
      <c r="S445" s="30">
        <f t="shared" si="441"/>
        <v>11</v>
      </c>
      <c r="T445" s="31">
        <f t="shared" si="458"/>
        <v>14198.577418548764</v>
      </c>
      <c r="U445" s="31">
        <f t="shared" si="427"/>
        <v>12124</v>
      </c>
      <c r="V445" s="31">
        <f t="shared" si="454"/>
        <v>1734.5774185487637</v>
      </c>
      <c r="W445" s="31">
        <f t="shared" ref="W445:Y445" si="485">W433</f>
        <v>6</v>
      </c>
      <c r="X445" s="31">
        <f t="shared" si="485"/>
        <v>15</v>
      </c>
      <c r="Y445" s="31">
        <f t="shared" si="485"/>
        <v>319</v>
      </c>
      <c r="AA445" s="32">
        <f t="shared" si="443"/>
        <v>2032</v>
      </c>
      <c r="AB445" s="33">
        <f t="shared" si="444"/>
        <v>11</v>
      </c>
      <c r="AC445" s="31">
        <f t="shared" si="445"/>
        <v>2058624.8365164113</v>
      </c>
      <c r="AD445" s="52">
        <f t="shared" si="446"/>
        <v>1828737.41393496</v>
      </c>
      <c r="AE445" s="52">
        <f t="shared" si="447"/>
        <v>200876.42258145125</v>
      </c>
      <c r="AF445" s="52">
        <f t="shared" si="448"/>
        <v>2057</v>
      </c>
      <c r="AG445" s="52">
        <f t="shared" si="449"/>
        <v>1493</v>
      </c>
      <c r="AH445" s="52">
        <f t="shared" si="450"/>
        <v>25461</v>
      </c>
      <c r="AK445" s="90"/>
      <c r="AL445" s="90"/>
      <c r="AM445" s="91"/>
      <c r="AN445" s="92"/>
      <c r="AO445" s="92"/>
      <c r="AP445" s="92"/>
      <c r="AQ445" s="92"/>
      <c r="AR445" s="92"/>
      <c r="AS445" s="93"/>
      <c r="AT445" s="93"/>
      <c r="AY445" s="65">
        <f t="shared" si="466"/>
        <v>2032</v>
      </c>
      <c r="AZ445" s="65">
        <f t="shared" si="467"/>
        <v>11</v>
      </c>
      <c r="BA445" s="68">
        <f t="shared" si="451"/>
        <v>2071315.41393496</v>
      </c>
      <c r="BQ445" s="65">
        <f t="shared" si="468"/>
        <v>2032</v>
      </c>
      <c r="BR445" s="65" t="str">
        <f t="shared" si="418"/>
        <v>Nov</v>
      </c>
      <c r="BS445" s="68">
        <f t="shared" si="452"/>
        <v>1840861.41393496</v>
      </c>
      <c r="CI445" s="65">
        <f t="shared" si="469"/>
        <v>2032</v>
      </c>
      <c r="CJ445" s="65">
        <f t="shared" si="470"/>
        <v>11</v>
      </c>
      <c r="CK445" s="68">
        <f t="shared" si="453"/>
        <v>77316.179385268333</v>
      </c>
      <c r="DA445" s="65">
        <f t="shared" si="471"/>
        <v>2032</v>
      </c>
      <c r="DB445" s="65">
        <f t="shared" si="472"/>
        <v>11</v>
      </c>
      <c r="DC445" s="68">
        <f>[4]ssr!$I422</f>
        <v>0</v>
      </c>
    </row>
    <row r="446" spans="1:107" s="30" customFormat="1">
      <c r="A446" s="65">
        <f t="shared" si="408"/>
        <v>2032</v>
      </c>
      <c r="B446" s="65">
        <f t="shared" si="460"/>
        <v>12</v>
      </c>
      <c r="C446" s="27">
        <f t="shared" si="439"/>
        <v>2074004.3506815601</v>
      </c>
      <c r="D446" s="80">
        <f>[6]Err!$D361</f>
        <v>1841989.3506815601</v>
      </c>
      <c r="E446" s="80">
        <f>ROUND([7]Err!$D361,0)+500</f>
        <v>202716</v>
      </c>
      <c r="F446" s="53">
        <f>ROUND([8]Err!$D349,0)</f>
        <v>2062</v>
      </c>
      <c r="G446" s="53">
        <f>ROUND([9]Err!$D349,0)</f>
        <v>1508</v>
      </c>
      <c r="H446" s="53">
        <f>ROUND([10]Err!$D361,0)</f>
        <v>25729</v>
      </c>
      <c r="I446" s="156">
        <f t="shared" si="420"/>
        <v>77363.552728625524</v>
      </c>
      <c r="J446" s="29"/>
      <c r="K446" s="181">
        <f t="shared" si="421"/>
        <v>8.0000000000000002E-3</v>
      </c>
      <c r="L446" s="181">
        <f t="shared" si="422"/>
        <v>6.0000000000000001E-3</v>
      </c>
      <c r="M446" s="181">
        <f t="shared" si="423"/>
        <v>-4.0000000000000001E-3</v>
      </c>
      <c r="N446" s="181">
        <f t="shared" si="424"/>
        <v>0</v>
      </c>
      <c r="O446" s="181">
        <f t="shared" si="425"/>
        <v>1E-3</v>
      </c>
      <c r="P446" s="181">
        <f t="shared" si="426"/>
        <v>7.0000000000000001E-3</v>
      </c>
      <c r="R446" s="30">
        <f t="shared" si="440"/>
        <v>2032</v>
      </c>
      <c r="S446" s="30">
        <f t="shared" si="441"/>
        <v>12</v>
      </c>
      <c r="T446" s="31">
        <f t="shared" si="458"/>
        <v>14299.192641115766</v>
      </c>
      <c r="U446" s="31">
        <f t="shared" si="427"/>
        <v>12228</v>
      </c>
      <c r="V446" s="31">
        <f t="shared" si="454"/>
        <v>1731.1926411157663</v>
      </c>
      <c r="W446" s="31">
        <f t="shared" ref="W446:Y446" si="486">W434</f>
        <v>6</v>
      </c>
      <c r="X446" s="31">
        <f t="shared" si="486"/>
        <v>15</v>
      </c>
      <c r="Y446" s="31">
        <f t="shared" si="486"/>
        <v>319</v>
      </c>
      <c r="AA446" s="32">
        <f t="shared" si="443"/>
        <v>2032</v>
      </c>
      <c r="AB446" s="33">
        <f t="shared" si="444"/>
        <v>12</v>
      </c>
      <c r="AC446" s="31">
        <f t="shared" si="445"/>
        <v>2059705.1580404444</v>
      </c>
      <c r="AD446" s="52">
        <f t="shared" si="446"/>
        <v>1829761.3506815601</v>
      </c>
      <c r="AE446" s="52">
        <f t="shared" si="447"/>
        <v>200984.80735888422</v>
      </c>
      <c r="AF446" s="52">
        <f t="shared" si="448"/>
        <v>2056</v>
      </c>
      <c r="AG446" s="52">
        <f t="shared" si="449"/>
        <v>1493</v>
      </c>
      <c r="AH446" s="52">
        <f t="shared" si="450"/>
        <v>25410</v>
      </c>
      <c r="AK446" s="90"/>
      <c r="AL446" s="90"/>
      <c r="AM446" s="91"/>
      <c r="AN446" s="92"/>
      <c r="AO446" s="92"/>
      <c r="AP446" s="92"/>
      <c r="AQ446" s="92"/>
      <c r="AR446" s="92"/>
      <c r="AS446" s="93"/>
      <c r="AT446" s="93"/>
      <c r="AY446" s="65">
        <f t="shared" si="466"/>
        <v>2032</v>
      </c>
      <c r="AZ446" s="65">
        <f t="shared" si="467"/>
        <v>12</v>
      </c>
      <c r="BA446" s="68">
        <f t="shared" si="451"/>
        <v>2072496.3506815601</v>
      </c>
      <c r="BQ446" s="65">
        <f t="shared" si="468"/>
        <v>2032</v>
      </c>
      <c r="BR446" s="65" t="str">
        <f t="shared" si="418"/>
        <v>Dec</v>
      </c>
      <c r="BS446" s="68">
        <f t="shared" si="452"/>
        <v>1841989.3506815601</v>
      </c>
      <c r="CI446" s="65">
        <f t="shared" si="469"/>
        <v>2032</v>
      </c>
      <c r="CJ446" s="65">
        <f t="shared" si="470"/>
        <v>12</v>
      </c>
      <c r="CK446" s="68">
        <f t="shared" si="453"/>
        <v>77363.552728625524</v>
      </c>
      <c r="DA446" s="65">
        <f t="shared" si="471"/>
        <v>2032</v>
      </c>
      <c r="DB446" s="65">
        <f t="shared" si="472"/>
        <v>12</v>
      </c>
      <c r="DC446" s="68">
        <f>[4]ssr!$I423</f>
        <v>0</v>
      </c>
    </row>
    <row r="447" spans="1:107" s="30" customFormat="1">
      <c r="A447" s="65">
        <f t="shared" si="408"/>
        <v>2033</v>
      </c>
      <c r="B447" s="65">
        <f t="shared" si="460"/>
        <v>1</v>
      </c>
      <c r="C447" s="27">
        <f t="shared" si="439"/>
        <v>2075277.28742816</v>
      </c>
      <c r="D447" s="80">
        <f>[6]Err!$D362</f>
        <v>1843117.28742816</v>
      </c>
      <c r="E447" s="80">
        <f>ROUND([7]Err!$D362,0)+500</f>
        <v>202821</v>
      </c>
      <c r="F447" s="53">
        <f>ROUND([8]Err!$D350,0)</f>
        <v>2061</v>
      </c>
      <c r="G447" s="53">
        <f>ROUND([9]Err!$D350,0)</f>
        <v>1508</v>
      </c>
      <c r="H447" s="53">
        <f>ROUND([10]Err!$D362,0)</f>
        <v>25770</v>
      </c>
      <c r="I447" s="155">
        <f t="shared" si="420"/>
        <v>77410.926071982729</v>
      </c>
      <c r="J447" s="29"/>
      <c r="K447" s="181">
        <f t="shared" si="421"/>
        <v>7.0000000000000001E-3</v>
      </c>
      <c r="L447" s="181">
        <f t="shared" si="422"/>
        <v>6.0000000000000001E-3</v>
      </c>
      <c r="M447" s="181">
        <f t="shared" si="423"/>
        <v>-4.0000000000000001E-3</v>
      </c>
      <c r="N447" s="181">
        <f t="shared" si="424"/>
        <v>0</v>
      </c>
      <c r="O447" s="181">
        <f t="shared" si="425"/>
        <v>1E-3</v>
      </c>
      <c r="P447" s="181">
        <f t="shared" si="426"/>
        <v>7.0000000000000001E-3</v>
      </c>
      <c r="R447" s="30">
        <f t="shared" si="440"/>
        <v>2033</v>
      </c>
      <c r="S447" s="30">
        <f t="shared" si="441"/>
        <v>1</v>
      </c>
      <c r="T447" s="31">
        <f t="shared" si="458"/>
        <v>14360.161539787585</v>
      </c>
      <c r="U447" s="31">
        <f t="shared" si="427"/>
        <v>12277</v>
      </c>
      <c r="V447" s="31">
        <f t="shared" si="454"/>
        <v>1743.1615397875846</v>
      </c>
      <c r="W447" s="31">
        <f t="shared" ref="W447:Y447" si="487">W435</f>
        <v>6</v>
      </c>
      <c r="X447" s="31">
        <f t="shared" si="487"/>
        <v>15</v>
      </c>
      <c r="Y447" s="31">
        <f t="shared" si="487"/>
        <v>319</v>
      </c>
      <c r="AA447" s="32">
        <f t="shared" si="443"/>
        <v>2033</v>
      </c>
      <c r="AB447" s="33">
        <f t="shared" si="444"/>
        <v>1</v>
      </c>
      <c r="AC447" s="31">
        <f t="shared" si="445"/>
        <v>2060917.1258883723</v>
      </c>
      <c r="AD447" s="52">
        <f t="shared" si="446"/>
        <v>1830840.28742816</v>
      </c>
      <c r="AE447" s="52">
        <f t="shared" si="447"/>
        <v>201077.83846021243</v>
      </c>
      <c r="AF447" s="52">
        <f t="shared" si="448"/>
        <v>2055</v>
      </c>
      <c r="AG447" s="52">
        <f t="shared" si="449"/>
        <v>1493</v>
      </c>
      <c r="AH447" s="52">
        <f t="shared" si="450"/>
        <v>25451</v>
      </c>
      <c r="AK447" s="90"/>
      <c r="AL447" s="90"/>
      <c r="AM447" s="91"/>
      <c r="AN447" s="92"/>
      <c r="AO447" s="92"/>
      <c r="AP447" s="92"/>
      <c r="AQ447" s="92"/>
      <c r="AR447" s="92"/>
      <c r="AS447" s="93"/>
      <c r="AT447" s="93"/>
      <c r="AY447" s="65">
        <f t="shared" si="466"/>
        <v>2033</v>
      </c>
      <c r="AZ447" s="65">
        <f t="shared" si="467"/>
        <v>1</v>
      </c>
      <c r="BA447" s="68">
        <f t="shared" si="451"/>
        <v>2073769.28742816</v>
      </c>
      <c r="BQ447" s="65">
        <f t="shared" si="468"/>
        <v>2033</v>
      </c>
      <c r="BR447" s="65" t="str">
        <f t="shared" si="418"/>
        <v>Jan</v>
      </c>
      <c r="BS447" s="68">
        <f t="shared" si="452"/>
        <v>1843117.28742816</v>
      </c>
      <c r="CI447" s="65">
        <f t="shared" si="469"/>
        <v>2033</v>
      </c>
      <c r="CJ447" s="65">
        <f t="shared" si="470"/>
        <v>1</v>
      </c>
      <c r="CK447" s="68">
        <f t="shared" si="453"/>
        <v>77410.926071982729</v>
      </c>
      <c r="DA447" s="65">
        <f t="shared" si="471"/>
        <v>2033</v>
      </c>
      <c r="DB447" s="65">
        <f t="shared" si="472"/>
        <v>1</v>
      </c>
      <c r="DC447" s="68">
        <f>[4]ssr!$I424</f>
        <v>0</v>
      </c>
    </row>
    <row r="448" spans="1:107" s="30" customFormat="1">
      <c r="A448" s="65">
        <f t="shared" si="408"/>
        <v>2033</v>
      </c>
      <c r="B448" s="65">
        <f t="shared" si="460"/>
        <v>2</v>
      </c>
      <c r="C448" s="27">
        <f t="shared" si="439"/>
        <v>2076515.22417476</v>
      </c>
      <c r="D448" s="80">
        <f>[6]Err!$D363</f>
        <v>1844245.22417476</v>
      </c>
      <c r="E448" s="80">
        <f>ROUND([7]Err!$D363,0)+500</f>
        <v>202927</v>
      </c>
      <c r="F448" s="53">
        <f>ROUND([8]Err!$D351,0)</f>
        <v>2061</v>
      </c>
      <c r="G448" s="53">
        <f>ROUND([9]Err!$D351,0)</f>
        <v>1508</v>
      </c>
      <c r="H448" s="53">
        <f>ROUND([10]Err!$D363,0)</f>
        <v>25774</v>
      </c>
      <c r="I448" s="155">
        <f t="shared" si="420"/>
        <v>77458.299415339934</v>
      </c>
      <c r="J448" s="29"/>
      <c r="K448" s="181">
        <f t="shared" si="421"/>
        <v>7.0000000000000001E-3</v>
      </c>
      <c r="L448" s="181">
        <f t="shared" si="422"/>
        <v>6.0000000000000001E-3</v>
      </c>
      <c r="M448" s="181">
        <f t="shared" si="423"/>
        <v>-4.0000000000000001E-3</v>
      </c>
      <c r="N448" s="181">
        <f t="shared" si="424"/>
        <v>0</v>
      </c>
      <c r="O448" s="181">
        <f t="shared" si="425"/>
        <v>1E-3</v>
      </c>
      <c r="P448" s="181">
        <f t="shared" si="426"/>
        <v>7.0000000000000001E-3</v>
      </c>
      <c r="R448" s="30">
        <f t="shared" si="440"/>
        <v>2033</v>
      </c>
      <c r="S448" s="30">
        <f t="shared" si="441"/>
        <v>2</v>
      </c>
      <c r="T448" s="31">
        <f t="shared" si="458"/>
        <v>14387.153583475792</v>
      </c>
      <c r="U448" s="31">
        <f t="shared" si="427"/>
        <v>12306</v>
      </c>
      <c r="V448" s="31">
        <f t="shared" si="454"/>
        <v>1741.1535834757926</v>
      </c>
      <c r="W448" s="31">
        <f t="shared" ref="W448:Y448" si="488">W436</f>
        <v>6</v>
      </c>
      <c r="X448" s="31">
        <f t="shared" si="488"/>
        <v>15</v>
      </c>
      <c r="Y448" s="31">
        <f t="shared" si="488"/>
        <v>319</v>
      </c>
      <c r="AA448" s="32">
        <f t="shared" si="443"/>
        <v>2033</v>
      </c>
      <c r="AB448" s="33">
        <f t="shared" si="444"/>
        <v>2</v>
      </c>
      <c r="AC448" s="31">
        <f t="shared" si="445"/>
        <v>2062128.0705912842</v>
      </c>
      <c r="AD448" s="52">
        <f t="shared" si="446"/>
        <v>1831939.22417476</v>
      </c>
      <c r="AE448" s="52">
        <f t="shared" si="447"/>
        <v>201185.8464165242</v>
      </c>
      <c r="AF448" s="52">
        <f t="shared" si="448"/>
        <v>2055</v>
      </c>
      <c r="AG448" s="52">
        <f t="shared" si="449"/>
        <v>1493</v>
      </c>
      <c r="AH448" s="52">
        <f t="shared" si="450"/>
        <v>25455</v>
      </c>
      <c r="AK448" s="90"/>
      <c r="AL448" s="90"/>
      <c r="AM448" s="91"/>
      <c r="AN448" s="92"/>
      <c r="AO448" s="92"/>
      <c r="AP448" s="92"/>
      <c r="AQ448" s="92"/>
      <c r="AR448" s="92"/>
      <c r="AS448" s="93"/>
      <c r="AT448" s="93"/>
      <c r="AY448" s="65">
        <f t="shared" si="466"/>
        <v>2033</v>
      </c>
      <c r="AZ448" s="65">
        <f t="shared" si="467"/>
        <v>2</v>
      </c>
      <c r="BA448" s="68">
        <f t="shared" si="451"/>
        <v>2075007.22417476</v>
      </c>
      <c r="BQ448" s="65">
        <f t="shared" si="468"/>
        <v>2033</v>
      </c>
      <c r="BR448" s="65" t="str">
        <f t="shared" si="418"/>
        <v>Feb</v>
      </c>
      <c r="BS448" s="68">
        <f t="shared" si="452"/>
        <v>1844245.22417476</v>
      </c>
      <c r="CI448" s="65">
        <f t="shared" si="469"/>
        <v>2033</v>
      </c>
      <c r="CJ448" s="65">
        <f t="shared" si="470"/>
        <v>2</v>
      </c>
      <c r="CK448" s="68">
        <f t="shared" si="453"/>
        <v>77458.299415339934</v>
      </c>
      <c r="DA448" s="65">
        <f t="shared" si="471"/>
        <v>2033</v>
      </c>
      <c r="DB448" s="65">
        <f t="shared" si="472"/>
        <v>2</v>
      </c>
      <c r="DC448" s="68">
        <f>[4]ssr!$I425</f>
        <v>0</v>
      </c>
    </row>
    <row r="449" spans="1:107" s="30" customFormat="1">
      <c r="A449" s="65">
        <f t="shared" si="408"/>
        <v>2033</v>
      </c>
      <c r="B449" s="65">
        <f t="shared" si="460"/>
        <v>3</v>
      </c>
      <c r="C449" s="27">
        <f t="shared" si="439"/>
        <v>2077736.1609213599</v>
      </c>
      <c r="D449" s="80">
        <f>[6]Err!$D364</f>
        <v>1845373.1609213599</v>
      </c>
      <c r="E449" s="80">
        <f>ROUND([7]Err!$D364,0)+500</f>
        <v>203032</v>
      </c>
      <c r="F449" s="53">
        <f>ROUND([8]Err!$D352,0)</f>
        <v>2060</v>
      </c>
      <c r="G449" s="53">
        <f>ROUND([9]Err!$D352,0)</f>
        <v>1508</v>
      </c>
      <c r="H449" s="53">
        <f>ROUND([10]Err!$D364,0)</f>
        <v>25763</v>
      </c>
      <c r="I449" s="155">
        <f t="shared" si="420"/>
        <v>77505.672758697125</v>
      </c>
      <c r="J449" s="29"/>
      <c r="K449" s="181">
        <f t="shared" si="421"/>
        <v>7.0000000000000001E-3</v>
      </c>
      <c r="L449" s="181">
        <f t="shared" si="422"/>
        <v>6.0000000000000001E-3</v>
      </c>
      <c r="M449" s="181">
        <f t="shared" si="423"/>
        <v>-4.0000000000000001E-3</v>
      </c>
      <c r="N449" s="181">
        <f t="shared" si="424"/>
        <v>0</v>
      </c>
      <c r="O449" s="181">
        <f t="shared" si="425"/>
        <v>1E-3</v>
      </c>
      <c r="P449" s="181">
        <f t="shared" si="426"/>
        <v>7.0000000000000001E-3</v>
      </c>
      <c r="R449" s="30">
        <f t="shared" si="440"/>
        <v>2033</v>
      </c>
      <c r="S449" s="30">
        <f t="shared" si="441"/>
        <v>3</v>
      </c>
      <c r="T449" s="31">
        <f t="shared" si="458"/>
        <v>14425.217217955484</v>
      </c>
      <c r="U449" s="31">
        <f t="shared" si="427"/>
        <v>12341</v>
      </c>
      <c r="V449" s="31">
        <f t="shared" si="454"/>
        <v>1744.2172179554834</v>
      </c>
      <c r="W449" s="31">
        <f t="shared" ref="W449:Y449" si="489">W437</f>
        <v>6</v>
      </c>
      <c r="X449" s="31">
        <f t="shared" si="489"/>
        <v>15</v>
      </c>
      <c r="Y449" s="31">
        <f t="shared" si="489"/>
        <v>319</v>
      </c>
      <c r="AA449" s="32">
        <f t="shared" si="443"/>
        <v>2033</v>
      </c>
      <c r="AB449" s="33">
        <f t="shared" si="444"/>
        <v>3</v>
      </c>
      <c r="AC449" s="31">
        <f t="shared" si="445"/>
        <v>2063310.9437034044</v>
      </c>
      <c r="AD449" s="52">
        <f t="shared" si="446"/>
        <v>1833032.1609213599</v>
      </c>
      <c r="AE449" s="52">
        <f t="shared" si="447"/>
        <v>201287.78278204452</v>
      </c>
      <c r="AF449" s="52">
        <f t="shared" si="448"/>
        <v>2054</v>
      </c>
      <c r="AG449" s="52">
        <f t="shared" si="449"/>
        <v>1493</v>
      </c>
      <c r="AH449" s="52">
        <f t="shared" si="450"/>
        <v>25444</v>
      </c>
      <c r="AK449" s="90"/>
      <c r="AL449" s="90"/>
      <c r="AM449" s="91"/>
      <c r="AN449" s="92"/>
      <c r="AO449" s="92"/>
      <c r="AP449" s="92"/>
      <c r="AQ449" s="92"/>
      <c r="AR449" s="92"/>
      <c r="AS449" s="93"/>
      <c r="AT449" s="93"/>
      <c r="AY449" s="65">
        <f t="shared" si="466"/>
        <v>2033</v>
      </c>
      <c r="AZ449" s="65">
        <f t="shared" si="467"/>
        <v>3</v>
      </c>
      <c r="BA449" s="68">
        <f t="shared" si="451"/>
        <v>2076228.1609213599</v>
      </c>
      <c r="BQ449" s="65">
        <f t="shared" si="468"/>
        <v>2033</v>
      </c>
      <c r="BR449" s="65" t="str">
        <f t="shared" si="418"/>
        <v>Mar</v>
      </c>
      <c r="BS449" s="68">
        <f t="shared" si="452"/>
        <v>1845373.1609213599</v>
      </c>
      <c r="CI449" s="65">
        <f t="shared" si="469"/>
        <v>2033</v>
      </c>
      <c r="CJ449" s="65">
        <f t="shared" si="470"/>
        <v>3</v>
      </c>
      <c r="CK449" s="68">
        <f t="shared" si="453"/>
        <v>77505.672758697125</v>
      </c>
      <c r="DA449" s="65">
        <f t="shared" si="471"/>
        <v>2033</v>
      </c>
      <c r="DB449" s="65">
        <f t="shared" si="472"/>
        <v>3</v>
      </c>
      <c r="DC449" s="68">
        <f>[4]ssr!$I426</f>
        <v>0</v>
      </c>
    </row>
    <row r="450" spans="1:107" s="30" customFormat="1">
      <c r="A450" s="65">
        <f t="shared" si="408"/>
        <v>2033</v>
      </c>
      <c r="B450" s="65">
        <f t="shared" si="460"/>
        <v>4</v>
      </c>
      <c r="C450" s="27">
        <f t="shared" si="439"/>
        <v>2078926.09766796</v>
      </c>
      <c r="D450" s="80">
        <f>[6]Err!$D365</f>
        <v>1846501.09766796</v>
      </c>
      <c r="E450" s="80">
        <f>ROUND([7]Err!$D365,0)+500</f>
        <v>203137</v>
      </c>
      <c r="F450" s="53">
        <f>ROUND([8]Err!$D353,0)</f>
        <v>2059</v>
      </c>
      <c r="G450" s="53">
        <f>ROUND([9]Err!$D353,0)</f>
        <v>1508</v>
      </c>
      <c r="H450" s="53">
        <f>ROUND([10]Err!$D365,0)</f>
        <v>25721</v>
      </c>
      <c r="I450" s="155">
        <f t="shared" si="420"/>
        <v>77553.04610205433</v>
      </c>
      <c r="J450" s="29"/>
      <c r="K450" s="181">
        <f t="shared" si="421"/>
        <v>7.0000000000000001E-3</v>
      </c>
      <c r="L450" s="181">
        <f t="shared" si="422"/>
        <v>6.0000000000000001E-3</v>
      </c>
      <c r="M450" s="181">
        <f t="shared" si="423"/>
        <v>-4.0000000000000001E-3</v>
      </c>
      <c r="N450" s="181">
        <f t="shared" si="424"/>
        <v>0</v>
      </c>
      <c r="O450" s="181">
        <f t="shared" si="425"/>
        <v>1E-3</v>
      </c>
      <c r="P450" s="181">
        <f t="shared" si="426"/>
        <v>7.0000000000000001E-3</v>
      </c>
      <c r="R450" s="30">
        <f t="shared" si="440"/>
        <v>2033</v>
      </c>
      <c r="S450" s="30">
        <f t="shared" si="441"/>
        <v>4</v>
      </c>
      <c r="T450" s="31">
        <f t="shared" si="458"/>
        <v>14336.667864138222</v>
      </c>
      <c r="U450" s="31">
        <f t="shared" si="427"/>
        <v>12252</v>
      </c>
      <c r="V450" s="31">
        <f t="shared" si="454"/>
        <v>1744.6678641382225</v>
      </c>
      <c r="W450" s="31">
        <f t="shared" ref="W450:Y450" si="490">W438</f>
        <v>6</v>
      </c>
      <c r="X450" s="31">
        <f t="shared" si="490"/>
        <v>15</v>
      </c>
      <c r="Y450" s="31">
        <f t="shared" si="490"/>
        <v>319</v>
      </c>
      <c r="AA450" s="32">
        <f t="shared" si="443"/>
        <v>2033</v>
      </c>
      <c r="AB450" s="33">
        <f t="shared" si="444"/>
        <v>4</v>
      </c>
      <c r="AC450" s="31">
        <f t="shared" si="445"/>
        <v>2064589.4298038217</v>
      </c>
      <c r="AD450" s="52">
        <f t="shared" si="446"/>
        <v>1834249.09766796</v>
      </c>
      <c r="AE450" s="52">
        <f t="shared" si="447"/>
        <v>201392.33213586177</v>
      </c>
      <c r="AF450" s="52">
        <f t="shared" si="448"/>
        <v>2053</v>
      </c>
      <c r="AG450" s="52">
        <f t="shared" si="449"/>
        <v>1493</v>
      </c>
      <c r="AH450" s="52">
        <f t="shared" si="450"/>
        <v>25402</v>
      </c>
      <c r="AK450" s="90"/>
      <c r="AL450" s="90"/>
      <c r="AM450" s="91"/>
      <c r="AN450" s="92"/>
      <c r="AO450" s="92"/>
      <c r="AP450" s="92"/>
      <c r="AQ450" s="92"/>
      <c r="AR450" s="92"/>
      <c r="AS450" s="93"/>
      <c r="AT450" s="93"/>
      <c r="AY450" s="65">
        <f t="shared" si="466"/>
        <v>2033</v>
      </c>
      <c r="AZ450" s="65">
        <f t="shared" si="467"/>
        <v>4</v>
      </c>
      <c r="BA450" s="68">
        <f t="shared" si="451"/>
        <v>2077418.09766796</v>
      </c>
      <c r="BQ450" s="65">
        <f t="shared" si="468"/>
        <v>2033</v>
      </c>
      <c r="BR450" s="65" t="str">
        <f t="shared" si="418"/>
        <v>Apr</v>
      </c>
      <c r="BS450" s="68">
        <f t="shared" si="452"/>
        <v>1846501.09766796</v>
      </c>
      <c r="CI450" s="65">
        <f t="shared" si="469"/>
        <v>2033</v>
      </c>
      <c r="CJ450" s="65">
        <f t="shared" si="470"/>
        <v>4</v>
      </c>
      <c r="CK450" s="68">
        <f t="shared" si="453"/>
        <v>77553.04610205433</v>
      </c>
      <c r="DA450" s="65">
        <f t="shared" si="471"/>
        <v>2033</v>
      </c>
      <c r="DB450" s="65">
        <f t="shared" si="472"/>
        <v>4</v>
      </c>
      <c r="DC450" s="68">
        <f>[4]ssr!$I427</f>
        <v>0</v>
      </c>
    </row>
    <row r="451" spans="1:107" s="30" customFormat="1">
      <c r="A451" s="65">
        <f t="shared" si="408"/>
        <v>2033</v>
      </c>
      <c r="B451" s="65">
        <f t="shared" si="460"/>
        <v>5</v>
      </c>
      <c r="C451" s="27">
        <f t="shared" si="439"/>
        <v>2080192.0344145601</v>
      </c>
      <c r="D451" s="80">
        <f>[6]Err!$D366</f>
        <v>1847629.0344145601</v>
      </c>
      <c r="E451" s="80">
        <f>ROUND([7]Err!$D366,0)+500</f>
        <v>203242</v>
      </c>
      <c r="F451" s="53">
        <f>ROUND([8]Err!$D354,0)</f>
        <v>2058</v>
      </c>
      <c r="G451" s="53">
        <f>ROUND([9]Err!$D354,0)</f>
        <v>1508</v>
      </c>
      <c r="H451" s="53">
        <f>ROUND([10]Err!$D366,0)</f>
        <v>25755</v>
      </c>
      <c r="I451" s="155">
        <f t="shared" si="420"/>
        <v>77600.41944541152</v>
      </c>
      <c r="J451" s="29"/>
      <c r="K451" s="181">
        <f t="shared" si="421"/>
        <v>7.0000000000000001E-3</v>
      </c>
      <c r="L451" s="181">
        <f t="shared" si="422"/>
        <v>6.0000000000000001E-3</v>
      </c>
      <c r="M451" s="181">
        <f t="shared" si="423"/>
        <v>-4.0000000000000001E-3</v>
      </c>
      <c r="N451" s="181">
        <f t="shared" si="424"/>
        <v>0</v>
      </c>
      <c r="O451" s="181">
        <f t="shared" si="425"/>
        <v>1E-3</v>
      </c>
      <c r="P451" s="181">
        <f t="shared" si="426"/>
        <v>7.0000000000000001E-3</v>
      </c>
      <c r="R451" s="30">
        <f t="shared" si="440"/>
        <v>2033</v>
      </c>
      <c r="S451" s="30">
        <f t="shared" si="441"/>
        <v>5</v>
      </c>
      <c r="T451" s="31">
        <f t="shared" si="458"/>
        <v>14279.076339934083</v>
      </c>
      <c r="U451" s="31">
        <f t="shared" si="427"/>
        <v>12195</v>
      </c>
      <c r="V451" s="31">
        <f t="shared" si="454"/>
        <v>1744.076339934084</v>
      </c>
      <c r="W451" s="31">
        <f t="shared" ref="W451:Y451" si="491">W439</f>
        <v>6</v>
      </c>
      <c r="X451" s="31">
        <f t="shared" si="491"/>
        <v>15</v>
      </c>
      <c r="Y451" s="31">
        <f t="shared" si="491"/>
        <v>319</v>
      </c>
      <c r="AA451" s="32">
        <f t="shared" si="443"/>
        <v>2033</v>
      </c>
      <c r="AB451" s="33">
        <f t="shared" si="444"/>
        <v>5</v>
      </c>
      <c r="AC451" s="31">
        <f t="shared" si="445"/>
        <v>2065912.958074626</v>
      </c>
      <c r="AD451" s="52">
        <f t="shared" si="446"/>
        <v>1835434.0344145601</v>
      </c>
      <c r="AE451" s="52">
        <f t="shared" si="447"/>
        <v>201497.92366006592</v>
      </c>
      <c r="AF451" s="52">
        <f t="shared" si="448"/>
        <v>2052</v>
      </c>
      <c r="AG451" s="52">
        <f t="shared" si="449"/>
        <v>1493</v>
      </c>
      <c r="AH451" s="52">
        <f t="shared" si="450"/>
        <v>25436</v>
      </c>
      <c r="AK451" s="90"/>
      <c r="AL451" s="90"/>
      <c r="AM451" s="91"/>
      <c r="AN451" s="92"/>
      <c r="AO451" s="92"/>
      <c r="AP451" s="92"/>
      <c r="AQ451" s="92"/>
      <c r="AR451" s="92"/>
      <c r="AS451" s="93"/>
      <c r="AT451" s="93"/>
      <c r="AY451" s="65">
        <f t="shared" si="466"/>
        <v>2033</v>
      </c>
      <c r="AZ451" s="65">
        <f t="shared" si="467"/>
        <v>5</v>
      </c>
      <c r="BA451" s="68">
        <f t="shared" si="451"/>
        <v>2078684.0344145601</v>
      </c>
      <c r="BQ451" s="65">
        <f t="shared" si="468"/>
        <v>2033</v>
      </c>
      <c r="BR451" s="65" t="str">
        <f t="shared" si="418"/>
        <v>May</v>
      </c>
      <c r="BS451" s="68">
        <f t="shared" si="452"/>
        <v>1847629.0344145601</v>
      </c>
      <c r="CI451" s="65">
        <f t="shared" si="469"/>
        <v>2033</v>
      </c>
      <c r="CJ451" s="65">
        <f t="shared" si="470"/>
        <v>5</v>
      </c>
      <c r="CK451" s="68">
        <f t="shared" si="453"/>
        <v>77600.41944541152</v>
      </c>
      <c r="DA451" s="65">
        <f t="shared" si="471"/>
        <v>2033</v>
      </c>
      <c r="DB451" s="65">
        <f t="shared" si="472"/>
        <v>5</v>
      </c>
      <c r="DC451" s="68">
        <f>[4]ssr!$I428</f>
        <v>0</v>
      </c>
    </row>
    <row r="452" spans="1:107" s="30" customFormat="1">
      <c r="A452" s="65">
        <f t="shared" si="408"/>
        <v>2033</v>
      </c>
      <c r="B452" s="65">
        <f t="shared" si="460"/>
        <v>6</v>
      </c>
      <c r="C452" s="27">
        <f t="shared" si="439"/>
        <v>2081373.9711611699</v>
      </c>
      <c r="D452" s="80">
        <f>[6]Err!$D367</f>
        <v>1848756.9711611699</v>
      </c>
      <c r="E452" s="80">
        <f>ROUND([7]Err!$D367,0)+500</f>
        <v>203347</v>
      </c>
      <c r="F452" s="53">
        <f>ROUND([8]Err!$D355,0)</f>
        <v>2058</v>
      </c>
      <c r="G452" s="53">
        <f>ROUND([9]Err!$D355,0)</f>
        <v>1508</v>
      </c>
      <c r="H452" s="53">
        <f>ROUND([10]Err!$D367,0)</f>
        <v>25704</v>
      </c>
      <c r="I452" s="155">
        <f t="shared" si="420"/>
        <v>77647.792788769148</v>
      </c>
      <c r="J452" s="29"/>
      <c r="K452" s="181">
        <f t="shared" si="421"/>
        <v>7.0000000000000001E-3</v>
      </c>
      <c r="L452" s="181">
        <f t="shared" si="422"/>
        <v>6.0000000000000001E-3</v>
      </c>
      <c r="M452" s="181">
        <f t="shared" si="423"/>
        <v>-4.0000000000000001E-3</v>
      </c>
      <c r="N452" s="181">
        <f t="shared" si="424"/>
        <v>0</v>
      </c>
      <c r="O452" s="181">
        <f t="shared" si="425"/>
        <v>1E-3</v>
      </c>
      <c r="P452" s="181">
        <f t="shared" si="426"/>
        <v>7.0000000000000001E-3</v>
      </c>
      <c r="R452" s="30">
        <f t="shared" si="440"/>
        <v>2033</v>
      </c>
      <c r="S452" s="30">
        <f t="shared" si="441"/>
        <v>6</v>
      </c>
      <c r="T452" s="31">
        <f t="shared" si="458"/>
        <v>14253.174028619162</v>
      </c>
      <c r="U452" s="31">
        <f t="shared" si="427"/>
        <v>12171</v>
      </c>
      <c r="V452" s="31">
        <f t="shared" si="454"/>
        <v>1742.1740286191612</v>
      </c>
      <c r="W452" s="31">
        <f t="shared" ref="W452:Y452" si="492">W440</f>
        <v>6</v>
      </c>
      <c r="X452" s="31">
        <f t="shared" si="492"/>
        <v>15</v>
      </c>
      <c r="Y452" s="31">
        <f t="shared" si="492"/>
        <v>319</v>
      </c>
      <c r="AA452" s="32">
        <f t="shared" si="443"/>
        <v>2033</v>
      </c>
      <c r="AB452" s="33">
        <f t="shared" si="444"/>
        <v>6</v>
      </c>
      <c r="AC452" s="31">
        <f t="shared" si="445"/>
        <v>2067120.7971325507</v>
      </c>
      <c r="AD452" s="52">
        <f t="shared" si="446"/>
        <v>1836585.9711611699</v>
      </c>
      <c r="AE452" s="52">
        <f t="shared" si="447"/>
        <v>201604.82597138084</v>
      </c>
      <c r="AF452" s="52">
        <f t="shared" si="448"/>
        <v>2052</v>
      </c>
      <c r="AG452" s="52">
        <f t="shared" si="449"/>
        <v>1493</v>
      </c>
      <c r="AH452" s="52">
        <f t="shared" si="450"/>
        <v>25385</v>
      </c>
      <c r="AK452" s="90"/>
      <c r="AL452" s="90"/>
      <c r="AM452" s="91"/>
      <c r="AN452" s="92"/>
      <c r="AO452" s="92"/>
      <c r="AP452" s="92"/>
      <c r="AQ452" s="92"/>
      <c r="AR452" s="92"/>
      <c r="AS452" s="93"/>
      <c r="AT452" s="93"/>
      <c r="AY452" s="65">
        <f t="shared" si="466"/>
        <v>2033</v>
      </c>
      <c r="AZ452" s="65">
        <f t="shared" si="467"/>
        <v>6</v>
      </c>
      <c r="BA452" s="68">
        <f t="shared" si="451"/>
        <v>2079865.9711611699</v>
      </c>
      <c r="BQ452" s="65">
        <f t="shared" si="468"/>
        <v>2033</v>
      </c>
      <c r="BR452" s="65" t="str">
        <f t="shared" si="418"/>
        <v>Jun</v>
      </c>
      <c r="BS452" s="68">
        <f t="shared" si="452"/>
        <v>1848756.9711611699</v>
      </c>
      <c r="CI452" s="65">
        <f t="shared" si="469"/>
        <v>2033</v>
      </c>
      <c r="CJ452" s="65">
        <f t="shared" si="470"/>
        <v>6</v>
      </c>
      <c r="CK452" s="68">
        <f t="shared" si="453"/>
        <v>77647.792788769148</v>
      </c>
      <c r="DA452" s="65">
        <f t="shared" si="471"/>
        <v>2033</v>
      </c>
      <c r="DB452" s="65">
        <f t="shared" si="472"/>
        <v>6</v>
      </c>
      <c r="DC452" s="68">
        <f>[4]ssr!$I429</f>
        <v>0</v>
      </c>
    </row>
    <row r="453" spans="1:107" s="30" customFormat="1">
      <c r="A453" s="65">
        <f t="shared" si="408"/>
        <v>2033</v>
      </c>
      <c r="B453" s="65">
        <f t="shared" si="460"/>
        <v>7</v>
      </c>
      <c r="C453" s="27">
        <f t="shared" si="439"/>
        <v>2082578.90790777</v>
      </c>
      <c r="D453" s="80">
        <f>[6]Err!$D368</f>
        <v>1849884.90790777</v>
      </c>
      <c r="E453" s="80">
        <f>ROUND([7]Err!$D368,0)+500</f>
        <v>203453</v>
      </c>
      <c r="F453" s="53">
        <f>ROUND([8]Err!$D356,0)</f>
        <v>2057</v>
      </c>
      <c r="G453" s="53">
        <f>ROUND([9]Err!$D356,0)</f>
        <v>1508</v>
      </c>
      <c r="H453" s="53">
        <f>ROUND([10]Err!$D368,0)</f>
        <v>25676</v>
      </c>
      <c r="I453" s="155">
        <f t="shared" si="420"/>
        <v>77695.166132126338</v>
      </c>
      <c r="J453" s="29"/>
      <c r="K453" s="181">
        <f t="shared" si="421"/>
        <v>7.0000000000000001E-3</v>
      </c>
      <c r="L453" s="181">
        <f t="shared" si="422"/>
        <v>6.0000000000000001E-3</v>
      </c>
      <c r="M453" s="181">
        <f t="shared" si="423"/>
        <v>-4.0000000000000001E-3</v>
      </c>
      <c r="N453" s="181">
        <f t="shared" si="424"/>
        <v>0</v>
      </c>
      <c r="O453" s="181">
        <f t="shared" si="425"/>
        <v>1E-3</v>
      </c>
      <c r="P453" s="181">
        <f t="shared" si="426"/>
        <v>7.0000000000000001E-3</v>
      </c>
      <c r="R453" s="30">
        <f t="shared" si="440"/>
        <v>2033</v>
      </c>
      <c r="S453" s="30">
        <f t="shared" si="441"/>
        <v>7</v>
      </c>
      <c r="T453" s="31">
        <f t="shared" si="458"/>
        <v>14216.546125205719</v>
      </c>
      <c r="U453" s="31">
        <f t="shared" si="427"/>
        <v>12136</v>
      </c>
      <c r="V453" s="31">
        <f t="shared" si="454"/>
        <v>1740.5461252057191</v>
      </c>
      <c r="W453" s="31">
        <f t="shared" ref="W453:Y453" si="493">W441</f>
        <v>6</v>
      </c>
      <c r="X453" s="31">
        <f t="shared" si="493"/>
        <v>15</v>
      </c>
      <c r="Y453" s="31">
        <f t="shared" si="493"/>
        <v>319</v>
      </c>
      <c r="AA453" s="32">
        <f t="shared" si="443"/>
        <v>2033</v>
      </c>
      <c r="AB453" s="33">
        <f t="shared" si="444"/>
        <v>7</v>
      </c>
      <c r="AC453" s="31">
        <f t="shared" si="445"/>
        <v>2068362.3617825643</v>
      </c>
      <c r="AD453" s="52">
        <f t="shared" si="446"/>
        <v>1837748.90790777</v>
      </c>
      <c r="AE453" s="52">
        <f t="shared" si="447"/>
        <v>201712.45387479427</v>
      </c>
      <c r="AF453" s="52">
        <f t="shared" si="448"/>
        <v>2051</v>
      </c>
      <c r="AG453" s="52">
        <f t="shared" si="449"/>
        <v>1493</v>
      </c>
      <c r="AH453" s="52">
        <f t="shared" si="450"/>
        <v>25357</v>
      </c>
      <c r="AK453" s="90"/>
      <c r="AL453" s="90"/>
      <c r="AM453" s="91"/>
      <c r="AN453" s="92"/>
      <c r="AO453" s="92"/>
      <c r="AP453" s="92"/>
      <c r="AQ453" s="92"/>
      <c r="AR453" s="92"/>
      <c r="AS453" s="93"/>
      <c r="AT453" s="93"/>
      <c r="AY453" s="65">
        <f t="shared" si="466"/>
        <v>2033</v>
      </c>
      <c r="AZ453" s="65">
        <f t="shared" si="467"/>
        <v>7</v>
      </c>
      <c r="BA453" s="68">
        <f t="shared" si="451"/>
        <v>2081070.90790777</v>
      </c>
      <c r="BQ453" s="65">
        <f t="shared" si="468"/>
        <v>2033</v>
      </c>
      <c r="BR453" s="65" t="str">
        <f t="shared" si="418"/>
        <v>Jul</v>
      </c>
      <c r="BS453" s="68">
        <f t="shared" si="452"/>
        <v>1849884.90790777</v>
      </c>
      <c r="CI453" s="65">
        <f t="shared" si="469"/>
        <v>2033</v>
      </c>
      <c r="CJ453" s="65">
        <f t="shared" si="470"/>
        <v>7</v>
      </c>
      <c r="CK453" s="68">
        <f t="shared" si="453"/>
        <v>77695.166132126338</v>
      </c>
      <c r="DA453" s="65">
        <f t="shared" si="471"/>
        <v>2033</v>
      </c>
      <c r="DB453" s="65">
        <f t="shared" si="472"/>
        <v>7</v>
      </c>
      <c r="DC453" s="68">
        <f>[4]ssr!$I430</f>
        <v>0</v>
      </c>
    </row>
    <row r="454" spans="1:107" s="30" customFormat="1">
      <c r="A454" s="65">
        <f t="shared" si="408"/>
        <v>2033</v>
      </c>
      <c r="B454" s="65">
        <f t="shared" si="460"/>
        <v>8</v>
      </c>
      <c r="C454" s="27">
        <f t="shared" si="439"/>
        <v>2083836.9514885701</v>
      </c>
      <c r="D454" s="80">
        <f>[6]Err!$D369</f>
        <v>1850984.9514885701</v>
      </c>
      <c r="E454" s="80">
        <f>ROUND([7]Err!$D369,0)+500</f>
        <v>203556</v>
      </c>
      <c r="F454" s="53">
        <f>ROUND([8]Err!$D357,0)</f>
        <v>2056</v>
      </c>
      <c r="G454" s="53">
        <f>ROUND([9]Err!$D357,0)</f>
        <v>1508</v>
      </c>
      <c r="H454" s="53">
        <f>ROUND([10]Err!$D369,0)</f>
        <v>25732</v>
      </c>
      <c r="I454" s="155">
        <f t="shared" si="420"/>
        <v>77741.367962519944</v>
      </c>
      <c r="J454" s="29"/>
      <c r="K454" s="181">
        <f t="shared" si="421"/>
        <v>7.0000000000000001E-3</v>
      </c>
      <c r="L454" s="181">
        <f t="shared" si="422"/>
        <v>6.0000000000000001E-3</v>
      </c>
      <c r="M454" s="181">
        <f t="shared" si="423"/>
        <v>-4.0000000000000001E-3</v>
      </c>
      <c r="N454" s="181">
        <f t="shared" si="424"/>
        <v>0</v>
      </c>
      <c r="O454" s="181">
        <f t="shared" si="425"/>
        <v>1E-3</v>
      </c>
      <c r="P454" s="181">
        <f t="shared" si="426"/>
        <v>7.0000000000000001E-3</v>
      </c>
      <c r="R454" s="30">
        <f t="shared" si="440"/>
        <v>2033</v>
      </c>
      <c r="S454" s="30">
        <f t="shared" si="441"/>
        <v>8</v>
      </c>
      <c r="T454" s="31">
        <f t="shared" si="458"/>
        <v>14198.571603904522</v>
      </c>
      <c r="U454" s="31">
        <f t="shared" si="427"/>
        <v>12120</v>
      </c>
      <c r="V454" s="31">
        <f t="shared" si="454"/>
        <v>1738.5716039045221</v>
      </c>
      <c r="W454" s="31">
        <f t="shared" ref="W454:Y454" si="494">W442</f>
        <v>6</v>
      </c>
      <c r="X454" s="31">
        <f t="shared" si="494"/>
        <v>15</v>
      </c>
      <c r="Y454" s="31">
        <f t="shared" si="494"/>
        <v>319</v>
      </c>
      <c r="AA454" s="32">
        <f t="shared" si="443"/>
        <v>2033</v>
      </c>
      <c r="AB454" s="33">
        <f t="shared" si="444"/>
        <v>8</v>
      </c>
      <c r="AC454" s="31">
        <f t="shared" si="445"/>
        <v>2069638.3798846656</v>
      </c>
      <c r="AD454" s="52">
        <f t="shared" si="446"/>
        <v>1838864.9514885701</v>
      </c>
      <c r="AE454" s="52">
        <f t="shared" si="447"/>
        <v>201817.42839609546</v>
      </c>
      <c r="AF454" s="52">
        <f t="shared" si="448"/>
        <v>2050</v>
      </c>
      <c r="AG454" s="52">
        <f t="shared" si="449"/>
        <v>1493</v>
      </c>
      <c r="AH454" s="52">
        <f t="shared" si="450"/>
        <v>25413</v>
      </c>
      <c r="AK454" s="90"/>
      <c r="AL454" s="90"/>
      <c r="AM454" s="91"/>
      <c r="AN454" s="92"/>
      <c r="AO454" s="92"/>
      <c r="AP454" s="92"/>
      <c r="AQ454" s="92"/>
      <c r="AR454" s="92"/>
      <c r="AS454" s="93"/>
      <c r="AT454" s="93"/>
      <c r="AY454" s="65">
        <f t="shared" si="466"/>
        <v>2033</v>
      </c>
      <c r="AZ454" s="65">
        <f t="shared" si="467"/>
        <v>8</v>
      </c>
      <c r="BA454" s="68">
        <f t="shared" si="451"/>
        <v>2082328.9514885701</v>
      </c>
      <c r="BQ454" s="65">
        <f t="shared" si="468"/>
        <v>2033</v>
      </c>
      <c r="BR454" s="65" t="str">
        <f t="shared" si="418"/>
        <v>Aug</v>
      </c>
      <c r="BS454" s="68">
        <f t="shared" si="452"/>
        <v>1850984.9514885701</v>
      </c>
      <c r="CI454" s="65">
        <f t="shared" si="469"/>
        <v>2033</v>
      </c>
      <c r="CJ454" s="65">
        <f t="shared" si="470"/>
        <v>8</v>
      </c>
      <c r="CK454" s="68">
        <f t="shared" si="453"/>
        <v>77741.367962519944</v>
      </c>
      <c r="DA454" s="65">
        <f t="shared" si="471"/>
        <v>2033</v>
      </c>
      <c r="DB454" s="65">
        <f t="shared" si="472"/>
        <v>8</v>
      </c>
      <c r="DC454" s="68">
        <f>[4]ssr!$I431</f>
        <v>0</v>
      </c>
    </row>
    <row r="455" spans="1:107" s="30" customFormat="1">
      <c r="A455" s="65">
        <f t="shared" si="408"/>
        <v>2033</v>
      </c>
      <c r="B455" s="65">
        <f t="shared" si="460"/>
        <v>9</v>
      </c>
      <c r="C455" s="27">
        <f t="shared" si="439"/>
        <v>2085047.9950693699</v>
      </c>
      <c r="D455" s="80">
        <f>[6]Err!$D370</f>
        <v>1852084.9950693699</v>
      </c>
      <c r="E455" s="80">
        <f>ROUND([7]Err!$D370,0)+500</f>
        <v>203659</v>
      </c>
      <c r="F455" s="53">
        <f>ROUND([8]Err!$D358,0)</f>
        <v>2056</v>
      </c>
      <c r="G455" s="53">
        <f>ROUND([9]Err!$D358,0)</f>
        <v>1508</v>
      </c>
      <c r="H455" s="53">
        <f>ROUND([10]Err!$D370,0)</f>
        <v>25740</v>
      </c>
      <c r="I455" s="155">
        <f t="shared" si="420"/>
        <v>77787.569792913535</v>
      </c>
      <c r="J455" s="29"/>
      <c r="K455" s="181">
        <f t="shared" si="421"/>
        <v>7.0000000000000001E-3</v>
      </c>
      <c r="L455" s="181">
        <f t="shared" si="422"/>
        <v>6.0000000000000001E-3</v>
      </c>
      <c r="M455" s="181">
        <f t="shared" si="423"/>
        <v>-4.0000000000000001E-3</v>
      </c>
      <c r="N455" s="181">
        <f t="shared" si="424"/>
        <v>0</v>
      </c>
      <c r="O455" s="181">
        <f t="shared" si="425"/>
        <v>1E-3</v>
      </c>
      <c r="P455" s="181">
        <f t="shared" si="426"/>
        <v>7.0000000000000001E-3</v>
      </c>
      <c r="R455" s="30">
        <f t="shared" si="440"/>
        <v>2033</v>
      </c>
      <c r="S455" s="30">
        <f t="shared" si="441"/>
        <v>9</v>
      </c>
      <c r="T455" s="31">
        <f t="shared" si="458"/>
        <v>14180.026480843409</v>
      </c>
      <c r="U455" s="31">
        <f t="shared" si="427"/>
        <v>12102</v>
      </c>
      <c r="V455" s="31">
        <f t="shared" si="454"/>
        <v>1738.0264808434097</v>
      </c>
      <c r="W455" s="31">
        <f t="shared" ref="W455:Y455" si="495">W443</f>
        <v>6</v>
      </c>
      <c r="X455" s="31">
        <f t="shared" si="495"/>
        <v>15</v>
      </c>
      <c r="Y455" s="31">
        <f t="shared" si="495"/>
        <v>319</v>
      </c>
      <c r="AA455" s="32">
        <f t="shared" si="443"/>
        <v>2033</v>
      </c>
      <c r="AB455" s="33">
        <f t="shared" si="444"/>
        <v>9</v>
      </c>
      <c r="AC455" s="31">
        <f t="shared" si="445"/>
        <v>2070867.9685885266</v>
      </c>
      <c r="AD455" s="52">
        <f t="shared" si="446"/>
        <v>1839982.9950693699</v>
      </c>
      <c r="AE455" s="52">
        <f t="shared" si="447"/>
        <v>201920.9735191566</v>
      </c>
      <c r="AF455" s="52">
        <f t="shared" si="448"/>
        <v>2050</v>
      </c>
      <c r="AG455" s="52">
        <f t="shared" si="449"/>
        <v>1493</v>
      </c>
      <c r="AH455" s="52">
        <f t="shared" si="450"/>
        <v>25421</v>
      </c>
      <c r="AK455" s="90"/>
      <c r="AL455" s="90"/>
      <c r="AM455" s="91"/>
      <c r="AN455" s="92"/>
      <c r="AO455" s="92"/>
      <c r="AP455" s="92"/>
      <c r="AQ455" s="92"/>
      <c r="AR455" s="92"/>
      <c r="AS455" s="93"/>
      <c r="AT455" s="93"/>
      <c r="AY455" s="65">
        <f t="shared" si="466"/>
        <v>2033</v>
      </c>
      <c r="AZ455" s="65">
        <f t="shared" si="467"/>
        <v>9</v>
      </c>
      <c r="BA455" s="68">
        <f t="shared" si="451"/>
        <v>2083539.9950693699</v>
      </c>
      <c r="BQ455" s="65">
        <f t="shared" si="468"/>
        <v>2033</v>
      </c>
      <c r="BR455" s="65" t="str">
        <f t="shared" si="418"/>
        <v>Sep</v>
      </c>
      <c r="BS455" s="68">
        <f t="shared" si="452"/>
        <v>1852084.9950693699</v>
      </c>
      <c r="CI455" s="65">
        <f t="shared" si="469"/>
        <v>2033</v>
      </c>
      <c r="CJ455" s="65">
        <f t="shared" si="470"/>
        <v>9</v>
      </c>
      <c r="CK455" s="68">
        <f t="shared" si="453"/>
        <v>77787.569792913535</v>
      </c>
      <c r="DA455" s="65">
        <f t="shared" si="471"/>
        <v>2033</v>
      </c>
      <c r="DB455" s="65">
        <f t="shared" si="472"/>
        <v>9</v>
      </c>
      <c r="DC455" s="68">
        <f>[4]ssr!$I432</f>
        <v>0</v>
      </c>
    </row>
    <row r="456" spans="1:107" s="30" customFormat="1">
      <c r="A456" s="65">
        <f t="shared" ref="A456:A519" si="496">A444+1</f>
        <v>2033</v>
      </c>
      <c r="B456" s="65">
        <f t="shared" si="460"/>
        <v>10</v>
      </c>
      <c r="C456" s="27">
        <f t="shared" si="439"/>
        <v>2086272.03865016</v>
      </c>
      <c r="D456" s="80">
        <f>[6]Err!$D371</f>
        <v>1853185.03865016</v>
      </c>
      <c r="E456" s="80">
        <f>ROUND([7]Err!$D371,0)+500</f>
        <v>203761</v>
      </c>
      <c r="F456" s="53">
        <f>ROUND([8]Err!$D359,0)</f>
        <v>2055</v>
      </c>
      <c r="G456" s="53">
        <f>ROUND([9]Err!$D359,0)</f>
        <v>1508</v>
      </c>
      <c r="H456" s="53">
        <f>ROUND([10]Err!$D371,0)</f>
        <v>25763</v>
      </c>
      <c r="I456" s="155">
        <f t="shared" si="420"/>
        <v>77833.771623306719</v>
      </c>
      <c r="J456" s="29"/>
      <c r="K456" s="181">
        <f t="shared" si="421"/>
        <v>7.0000000000000001E-3</v>
      </c>
      <c r="L456" s="181">
        <f t="shared" si="422"/>
        <v>6.0000000000000001E-3</v>
      </c>
      <c r="M456" s="181">
        <f t="shared" si="423"/>
        <v>-4.0000000000000001E-3</v>
      </c>
      <c r="N456" s="181">
        <f t="shared" si="424"/>
        <v>0</v>
      </c>
      <c r="O456" s="181">
        <f t="shared" si="425"/>
        <v>1E-3</v>
      </c>
      <c r="P456" s="181">
        <f t="shared" si="426"/>
        <v>7.0000000000000001E-3</v>
      </c>
      <c r="R456" s="30">
        <f t="shared" si="440"/>
        <v>2033</v>
      </c>
      <c r="S456" s="30">
        <f t="shared" si="441"/>
        <v>10</v>
      </c>
      <c r="T456" s="31">
        <f t="shared" si="458"/>
        <v>14180.629219986369</v>
      </c>
      <c r="U456" s="31">
        <f t="shared" si="427"/>
        <v>12103</v>
      </c>
      <c r="V456" s="31">
        <f t="shared" si="454"/>
        <v>1737.6292199863697</v>
      </c>
      <c r="W456" s="31">
        <f t="shared" ref="W456:Y456" si="497">W444</f>
        <v>6</v>
      </c>
      <c r="X456" s="31">
        <f t="shared" si="497"/>
        <v>15</v>
      </c>
      <c r="Y456" s="31">
        <f t="shared" si="497"/>
        <v>319</v>
      </c>
      <c r="AA456" s="32">
        <f t="shared" si="443"/>
        <v>2033</v>
      </c>
      <c r="AB456" s="33">
        <f t="shared" si="444"/>
        <v>10</v>
      </c>
      <c r="AC456" s="31">
        <f t="shared" si="445"/>
        <v>2072091.4094301737</v>
      </c>
      <c r="AD456" s="52">
        <f t="shared" si="446"/>
        <v>1841082.03865016</v>
      </c>
      <c r="AE456" s="52">
        <f t="shared" si="447"/>
        <v>202023.37078001362</v>
      </c>
      <c r="AF456" s="52">
        <f t="shared" si="448"/>
        <v>2049</v>
      </c>
      <c r="AG456" s="52">
        <f t="shared" si="449"/>
        <v>1493</v>
      </c>
      <c r="AH456" s="52">
        <f t="shared" si="450"/>
        <v>25444</v>
      </c>
      <c r="AK456" s="90"/>
      <c r="AL456" s="90"/>
      <c r="AM456" s="91"/>
      <c r="AN456" s="92"/>
      <c r="AO456" s="92"/>
      <c r="AP456" s="92"/>
      <c r="AQ456" s="92"/>
      <c r="AR456" s="92"/>
      <c r="AS456" s="93"/>
      <c r="AT456" s="93"/>
      <c r="AY456" s="65">
        <f t="shared" si="466"/>
        <v>2033</v>
      </c>
      <c r="AZ456" s="65">
        <f t="shared" si="467"/>
        <v>10</v>
      </c>
      <c r="BA456" s="68">
        <f t="shared" si="451"/>
        <v>2084764.03865016</v>
      </c>
      <c r="BQ456" s="65">
        <f t="shared" si="468"/>
        <v>2033</v>
      </c>
      <c r="BR456" s="65" t="str">
        <f t="shared" si="418"/>
        <v>Oct</v>
      </c>
      <c r="BS456" s="68">
        <f t="shared" si="452"/>
        <v>1853185.03865016</v>
      </c>
      <c r="CI456" s="65">
        <f t="shared" si="469"/>
        <v>2033</v>
      </c>
      <c r="CJ456" s="65">
        <f t="shared" si="470"/>
        <v>10</v>
      </c>
      <c r="CK456" s="68">
        <f t="shared" si="453"/>
        <v>77833.771623306719</v>
      </c>
      <c r="DA456" s="65">
        <f t="shared" si="471"/>
        <v>2033</v>
      </c>
      <c r="DB456" s="65">
        <f t="shared" si="472"/>
        <v>10</v>
      </c>
      <c r="DC456" s="68">
        <f>[4]ssr!$I433</f>
        <v>0</v>
      </c>
    </row>
    <row r="457" spans="1:107" s="30" customFormat="1">
      <c r="A457" s="65">
        <f t="shared" si="496"/>
        <v>2033</v>
      </c>
      <c r="B457" s="65">
        <f t="shared" si="460"/>
        <v>11</v>
      </c>
      <c r="C457" s="27">
        <f t="shared" si="439"/>
        <v>2087507.08223096</v>
      </c>
      <c r="D457" s="80">
        <f>[6]Err!$D372</f>
        <v>1854285.08223096</v>
      </c>
      <c r="E457" s="80">
        <f>ROUND([7]Err!$D372,0)+500</f>
        <v>203862</v>
      </c>
      <c r="F457" s="53">
        <f>ROUND([8]Err!$D360,0)</f>
        <v>2054</v>
      </c>
      <c r="G457" s="53">
        <f>ROUND([9]Err!$D360,0)</f>
        <v>1508</v>
      </c>
      <c r="H457" s="53">
        <f>ROUND([10]Err!$D372,0)</f>
        <v>25798</v>
      </c>
      <c r="I457" s="155">
        <f t="shared" si="420"/>
        <v>77879.973453700324</v>
      </c>
      <c r="J457" s="29"/>
      <c r="K457" s="181">
        <f t="shared" si="421"/>
        <v>7.0000000000000001E-3</v>
      </c>
      <c r="L457" s="181">
        <f t="shared" si="422"/>
        <v>6.0000000000000001E-3</v>
      </c>
      <c r="M457" s="181">
        <f t="shared" si="423"/>
        <v>-4.0000000000000001E-3</v>
      </c>
      <c r="N457" s="181">
        <f t="shared" si="424"/>
        <v>0</v>
      </c>
      <c r="O457" s="181">
        <f t="shared" si="425"/>
        <v>1E-3</v>
      </c>
      <c r="P457" s="181">
        <f t="shared" si="426"/>
        <v>7.0000000000000001E-3</v>
      </c>
      <c r="R457" s="30">
        <f t="shared" si="440"/>
        <v>2033</v>
      </c>
      <c r="S457" s="30">
        <f t="shared" si="441"/>
        <v>11</v>
      </c>
      <c r="T457" s="31">
        <f t="shared" si="458"/>
        <v>14203.577418548764</v>
      </c>
      <c r="U457" s="31">
        <f t="shared" si="427"/>
        <v>12129</v>
      </c>
      <c r="V457" s="31">
        <f t="shared" si="454"/>
        <v>1734.5774185487637</v>
      </c>
      <c r="W457" s="31">
        <f t="shared" ref="W457:Y457" si="498">W445</f>
        <v>6</v>
      </c>
      <c r="X457" s="31">
        <f t="shared" si="498"/>
        <v>15</v>
      </c>
      <c r="Y457" s="31">
        <f t="shared" si="498"/>
        <v>319</v>
      </c>
      <c r="AA457" s="32">
        <f t="shared" si="443"/>
        <v>2033</v>
      </c>
      <c r="AB457" s="33">
        <f t="shared" si="444"/>
        <v>11</v>
      </c>
      <c r="AC457" s="31">
        <f t="shared" si="445"/>
        <v>2073303.5048124113</v>
      </c>
      <c r="AD457" s="52">
        <f t="shared" si="446"/>
        <v>1842156.08223096</v>
      </c>
      <c r="AE457" s="52">
        <f t="shared" si="447"/>
        <v>202127.42258145125</v>
      </c>
      <c r="AF457" s="52">
        <f t="shared" si="448"/>
        <v>2048</v>
      </c>
      <c r="AG457" s="52">
        <f t="shared" si="449"/>
        <v>1493</v>
      </c>
      <c r="AH457" s="52">
        <f t="shared" si="450"/>
        <v>25479</v>
      </c>
      <c r="AK457" s="90"/>
      <c r="AL457" s="90"/>
      <c r="AM457" s="91"/>
      <c r="AN457" s="92"/>
      <c r="AO457" s="92"/>
      <c r="AP457" s="92"/>
      <c r="AQ457" s="92"/>
      <c r="AR457" s="92"/>
      <c r="AS457" s="93"/>
      <c r="AT457" s="93"/>
      <c r="AY457" s="65">
        <f t="shared" si="466"/>
        <v>2033</v>
      </c>
      <c r="AZ457" s="65">
        <f t="shared" si="467"/>
        <v>11</v>
      </c>
      <c r="BA457" s="68">
        <f t="shared" si="451"/>
        <v>2085999.08223096</v>
      </c>
      <c r="BQ457" s="65">
        <f t="shared" si="468"/>
        <v>2033</v>
      </c>
      <c r="BR457" s="65" t="str">
        <f t="shared" si="418"/>
        <v>Nov</v>
      </c>
      <c r="BS457" s="68">
        <f t="shared" si="452"/>
        <v>1854285.08223096</v>
      </c>
      <c r="CI457" s="65">
        <f t="shared" si="469"/>
        <v>2033</v>
      </c>
      <c r="CJ457" s="65">
        <f t="shared" si="470"/>
        <v>11</v>
      </c>
      <c r="CK457" s="68">
        <f t="shared" si="453"/>
        <v>77879.973453700324</v>
      </c>
      <c r="DA457" s="65">
        <f t="shared" si="471"/>
        <v>2033</v>
      </c>
      <c r="DB457" s="65">
        <f t="shared" si="472"/>
        <v>11</v>
      </c>
      <c r="DC457" s="68">
        <f>[4]ssr!$I434</f>
        <v>0</v>
      </c>
    </row>
    <row r="458" spans="1:107" s="30" customFormat="1">
      <c r="A458" s="65">
        <f t="shared" si="496"/>
        <v>2033</v>
      </c>
      <c r="B458" s="65">
        <f t="shared" si="460"/>
        <v>12</v>
      </c>
      <c r="C458" s="27">
        <f t="shared" si="439"/>
        <v>2088658.1258117601</v>
      </c>
      <c r="D458" s="80">
        <f>[6]Err!$D373</f>
        <v>1855385.1258117601</v>
      </c>
      <c r="E458" s="80">
        <f>ROUND([7]Err!$D373,0)+500</f>
        <v>203964</v>
      </c>
      <c r="F458" s="53">
        <f>ROUND([8]Err!$D361,0)</f>
        <v>2054</v>
      </c>
      <c r="G458" s="53">
        <f>ROUND([9]Err!$D361,0)</f>
        <v>1508</v>
      </c>
      <c r="H458" s="53">
        <f>ROUND([10]Err!$D373,0)</f>
        <v>25747</v>
      </c>
      <c r="I458" s="156">
        <f t="shared" si="420"/>
        <v>77926.17528409393</v>
      </c>
      <c r="J458" s="29"/>
      <c r="K458" s="181">
        <f t="shared" si="421"/>
        <v>7.0000000000000001E-3</v>
      </c>
      <c r="L458" s="181">
        <f t="shared" si="422"/>
        <v>6.0000000000000001E-3</v>
      </c>
      <c r="M458" s="181">
        <f t="shared" si="423"/>
        <v>-4.0000000000000001E-3</v>
      </c>
      <c r="N458" s="181">
        <f t="shared" si="424"/>
        <v>0</v>
      </c>
      <c r="O458" s="181">
        <f t="shared" si="425"/>
        <v>1E-3</v>
      </c>
      <c r="P458" s="181">
        <f t="shared" si="426"/>
        <v>7.0000000000000001E-3</v>
      </c>
      <c r="R458" s="30">
        <f t="shared" si="440"/>
        <v>2033</v>
      </c>
      <c r="S458" s="30">
        <f t="shared" si="441"/>
        <v>12</v>
      </c>
      <c r="T458" s="31">
        <f t="shared" si="458"/>
        <v>14304.192641115766</v>
      </c>
      <c r="U458" s="31">
        <f t="shared" si="427"/>
        <v>12233</v>
      </c>
      <c r="V458" s="31">
        <f t="shared" si="454"/>
        <v>1731.1926411157663</v>
      </c>
      <c r="W458" s="31">
        <f t="shared" ref="W458:Y458" si="499">W446</f>
        <v>6</v>
      </c>
      <c r="X458" s="31">
        <f t="shared" si="499"/>
        <v>15</v>
      </c>
      <c r="Y458" s="31">
        <f t="shared" si="499"/>
        <v>319</v>
      </c>
      <c r="AA458" s="32">
        <f t="shared" si="443"/>
        <v>2033</v>
      </c>
      <c r="AB458" s="33">
        <f t="shared" si="444"/>
        <v>12</v>
      </c>
      <c r="AC458" s="31">
        <f t="shared" si="445"/>
        <v>2074353.9331706443</v>
      </c>
      <c r="AD458" s="52">
        <f t="shared" si="446"/>
        <v>1843152.1258117601</v>
      </c>
      <c r="AE458" s="52">
        <f t="shared" si="447"/>
        <v>202232.80735888422</v>
      </c>
      <c r="AF458" s="52">
        <f t="shared" si="448"/>
        <v>2048</v>
      </c>
      <c r="AG458" s="52">
        <f t="shared" si="449"/>
        <v>1493</v>
      </c>
      <c r="AH458" s="52">
        <f t="shared" si="450"/>
        <v>25428</v>
      </c>
      <c r="AK458" s="90"/>
      <c r="AL458" s="90"/>
      <c r="AM458" s="91"/>
      <c r="AN458" s="92"/>
      <c r="AO458" s="92"/>
      <c r="AP458" s="92"/>
      <c r="AQ458" s="92"/>
      <c r="AR458" s="92"/>
      <c r="AS458" s="93"/>
      <c r="AT458" s="93"/>
      <c r="AY458" s="65">
        <f t="shared" si="466"/>
        <v>2033</v>
      </c>
      <c r="AZ458" s="65">
        <f t="shared" si="467"/>
        <v>12</v>
      </c>
      <c r="BA458" s="68">
        <f t="shared" si="451"/>
        <v>2087150.1258117601</v>
      </c>
      <c r="BQ458" s="65">
        <f t="shared" si="468"/>
        <v>2033</v>
      </c>
      <c r="BR458" s="65" t="str">
        <f t="shared" si="418"/>
        <v>Dec</v>
      </c>
      <c r="BS458" s="68">
        <f t="shared" si="452"/>
        <v>1855385.1258117601</v>
      </c>
      <c r="CI458" s="65">
        <f t="shared" si="469"/>
        <v>2033</v>
      </c>
      <c r="CJ458" s="65">
        <f t="shared" si="470"/>
        <v>12</v>
      </c>
      <c r="CK458" s="68">
        <f t="shared" si="453"/>
        <v>77926.17528409393</v>
      </c>
      <c r="DA458" s="65">
        <f t="shared" si="471"/>
        <v>2033</v>
      </c>
      <c r="DB458" s="65">
        <f t="shared" si="472"/>
        <v>12</v>
      </c>
      <c r="DC458" s="68">
        <f>[4]ssr!$I435</f>
        <v>0</v>
      </c>
    </row>
    <row r="459" spans="1:107" s="30" customFormat="1">
      <c r="A459" s="65">
        <f t="shared" si="496"/>
        <v>2034</v>
      </c>
      <c r="B459" s="65">
        <f t="shared" si="460"/>
        <v>1</v>
      </c>
      <c r="C459" s="27">
        <f t="shared" si="439"/>
        <v>2089899.1693925599</v>
      </c>
      <c r="D459" s="80">
        <f>[6]Err!$D374</f>
        <v>1856485.1693925599</v>
      </c>
      <c r="E459" s="80">
        <f>ROUND([7]Err!$D374,0)+500</f>
        <v>204065</v>
      </c>
      <c r="F459" s="53">
        <f>ROUND([8]Err!$D362,0)</f>
        <v>2053</v>
      </c>
      <c r="G459" s="53">
        <f>ROUND([9]Err!$D362,0)</f>
        <v>1508</v>
      </c>
      <c r="H459" s="53">
        <f>ROUND([10]Err!$D374,0)</f>
        <v>25788</v>
      </c>
      <c r="I459" s="155">
        <f t="shared" si="420"/>
        <v>77972.377114487521</v>
      </c>
      <c r="J459" s="29"/>
      <c r="K459" s="181">
        <f t="shared" si="421"/>
        <v>7.0000000000000001E-3</v>
      </c>
      <c r="L459" s="181">
        <f t="shared" si="422"/>
        <v>6.0000000000000001E-3</v>
      </c>
      <c r="M459" s="181">
        <f t="shared" si="423"/>
        <v>-4.0000000000000001E-3</v>
      </c>
      <c r="N459" s="181">
        <f t="shared" si="424"/>
        <v>0</v>
      </c>
      <c r="O459" s="181">
        <f t="shared" si="425"/>
        <v>1E-3</v>
      </c>
      <c r="P459" s="181">
        <f t="shared" si="426"/>
        <v>7.0000000000000001E-3</v>
      </c>
      <c r="R459" s="30">
        <f t="shared" si="440"/>
        <v>2034</v>
      </c>
      <c r="S459" s="30">
        <f t="shared" si="441"/>
        <v>1</v>
      </c>
      <c r="T459" s="31">
        <f t="shared" si="458"/>
        <v>14365.161539787585</v>
      </c>
      <c r="U459" s="31">
        <f t="shared" si="427"/>
        <v>12282</v>
      </c>
      <c r="V459" s="31">
        <f t="shared" si="454"/>
        <v>1743.1615397875846</v>
      </c>
      <c r="W459" s="31">
        <f t="shared" ref="W459:Y459" si="500">W447</f>
        <v>6</v>
      </c>
      <c r="X459" s="31">
        <f t="shared" si="500"/>
        <v>15</v>
      </c>
      <c r="Y459" s="31">
        <f t="shared" si="500"/>
        <v>319</v>
      </c>
      <c r="AA459" s="32">
        <f t="shared" si="443"/>
        <v>2034</v>
      </c>
      <c r="AB459" s="33">
        <f t="shared" si="444"/>
        <v>1</v>
      </c>
      <c r="AC459" s="31">
        <f t="shared" si="445"/>
        <v>2075534.0078527723</v>
      </c>
      <c r="AD459" s="52">
        <f t="shared" si="446"/>
        <v>1844203.1693925599</v>
      </c>
      <c r="AE459" s="52">
        <f t="shared" si="447"/>
        <v>202321.83846021243</v>
      </c>
      <c r="AF459" s="52">
        <f t="shared" si="448"/>
        <v>2047</v>
      </c>
      <c r="AG459" s="52">
        <f t="shared" si="449"/>
        <v>1493</v>
      </c>
      <c r="AH459" s="52">
        <f t="shared" si="450"/>
        <v>25469</v>
      </c>
      <c r="AK459" s="90"/>
      <c r="AL459" s="90"/>
      <c r="AM459" s="91"/>
      <c r="AN459" s="92"/>
      <c r="AO459" s="92"/>
      <c r="AP459" s="92"/>
      <c r="AQ459" s="92"/>
      <c r="AR459" s="92"/>
      <c r="AS459" s="93"/>
      <c r="AT459" s="93"/>
      <c r="AY459" s="65">
        <f t="shared" si="466"/>
        <v>2034</v>
      </c>
      <c r="AZ459" s="65">
        <f t="shared" si="467"/>
        <v>1</v>
      </c>
      <c r="BA459" s="68">
        <f t="shared" si="451"/>
        <v>2088391.1693925599</v>
      </c>
      <c r="BQ459" s="65">
        <f t="shared" si="468"/>
        <v>2034</v>
      </c>
      <c r="BR459" s="65" t="str">
        <f t="shared" si="418"/>
        <v>Jan</v>
      </c>
      <c r="BS459" s="68">
        <f t="shared" si="452"/>
        <v>1856485.1693925599</v>
      </c>
      <c r="CI459" s="65">
        <f t="shared" si="469"/>
        <v>2034</v>
      </c>
      <c r="CJ459" s="65">
        <f t="shared" si="470"/>
        <v>1</v>
      </c>
      <c r="CK459" s="68">
        <f t="shared" si="453"/>
        <v>77972.377114487521</v>
      </c>
      <c r="DA459" s="65">
        <f t="shared" si="471"/>
        <v>2034</v>
      </c>
      <c r="DB459" s="65">
        <f t="shared" si="472"/>
        <v>1</v>
      </c>
      <c r="DC459" s="68">
        <f>[4]ssr!$I436</f>
        <v>0</v>
      </c>
    </row>
    <row r="460" spans="1:107" s="30" customFormat="1">
      <c r="A460" s="65">
        <f t="shared" si="496"/>
        <v>2034</v>
      </c>
      <c r="B460" s="65">
        <f t="shared" si="460"/>
        <v>2</v>
      </c>
      <c r="C460" s="27">
        <f t="shared" si="439"/>
        <v>2091103.21297336</v>
      </c>
      <c r="D460" s="80">
        <f>[6]Err!$D375</f>
        <v>1857585.21297336</v>
      </c>
      <c r="E460" s="80">
        <f>ROUND([7]Err!$D375,0)+500</f>
        <v>204167</v>
      </c>
      <c r="F460" s="53">
        <f>ROUND([8]Err!$D363,0)</f>
        <v>2052</v>
      </c>
      <c r="G460" s="53">
        <f>ROUND([9]Err!$D363,0)</f>
        <v>1508</v>
      </c>
      <c r="H460" s="53">
        <f>ROUND([10]Err!$D375,0)</f>
        <v>25791</v>
      </c>
      <c r="I460" s="155">
        <f t="shared" si="420"/>
        <v>78018.578944881127</v>
      </c>
      <c r="J460" s="29"/>
      <c r="K460" s="181">
        <f t="shared" si="421"/>
        <v>7.0000000000000001E-3</v>
      </c>
      <c r="L460" s="181">
        <f t="shared" si="422"/>
        <v>6.0000000000000001E-3</v>
      </c>
      <c r="M460" s="181">
        <f t="shared" si="423"/>
        <v>-4.0000000000000001E-3</v>
      </c>
      <c r="N460" s="181">
        <f t="shared" si="424"/>
        <v>0</v>
      </c>
      <c r="O460" s="181">
        <f t="shared" si="425"/>
        <v>1E-3</v>
      </c>
      <c r="P460" s="181">
        <f t="shared" si="426"/>
        <v>7.0000000000000001E-3</v>
      </c>
      <c r="R460" s="30">
        <f t="shared" si="440"/>
        <v>2034</v>
      </c>
      <c r="S460" s="30">
        <f t="shared" si="441"/>
        <v>2</v>
      </c>
      <c r="T460" s="31">
        <f t="shared" si="458"/>
        <v>14392.153583475792</v>
      </c>
      <c r="U460" s="31">
        <f t="shared" si="427"/>
        <v>12311</v>
      </c>
      <c r="V460" s="31">
        <f t="shared" si="454"/>
        <v>1741.1535834757926</v>
      </c>
      <c r="W460" s="31">
        <f t="shared" ref="W460:Y460" si="501">W448</f>
        <v>6</v>
      </c>
      <c r="X460" s="31">
        <f t="shared" si="501"/>
        <v>15</v>
      </c>
      <c r="Y460" s="31">
        <f t="shared" si="501"/>
        <v>319</v>
      </c>
      <c r="AA460" s="32">
        <f t="shared" si="443"/>
        <v>2034</v>
      </c>
      <c r="AB460" s="33">
        <f t="shared" si="444"/>
        <v>2</v>
      </c>
      <c r="AC460" s="31">
        <f t="shared" si="445"/>
        <v>2076711.0593898841</v>
      </c>
      <c r="AD460" s="52">
        <f t="shared" si="446"/>
        <v>1845274.21297336</v>
      </c>
      <c r="AE460" s="52">
        <f t="shared" si="447"/>
        <v>202425.8464165242</v>
      </c>
      <c r="AF460" s="52">
        <f t="shared" si="448"/>
        <v>2046</v>
      </c>
      <c r="AG460" s="52">
        <f t="shared" si="449"/>
        <v>1493</v>
      </c>
      <c r="AH460" s="52">
        <f t="shared" si="450"/>
        <v>25472</v>
      </c>
      <c r="AK460" s="90"/>
      <c r="AL460" s="90"/>
      <c r="AM460" s="91"/>
      <c r="AN460" s="92"/>
      <c r="AO460" s="92"/>
      <c r="AP460" s="92"/>
      <c r="AQ460" s="92"/>
      <c r="AR460" s="92"/>
      <c r="AS460" s="93"/>
      <c r="AT460" s="93"/>
      <c r="AY460" s="65">
        <f t="shared" si="466"/>
        <v>2034</v>
      </c>
      <c r="AZ460" s="65">
        <f t="shared" si="467"/>
        <v>2</v>
      </c>
      <c r="BA460" s="68">
        <f t="shared" si="451"/>
        <v>2089595.21297336</v>
      </c>
      <c r="BQ460" s="65">
        <f t="shared" si="468"/>
        <v>2034</v>
      </c>
      <c r="BR460" s="65" t="str">
        <f t="shared" si="418"/>
        <v>Feb</v>
      </c>
      <c r="BS460" s="68">
        <f t="shared" si="452"/>
        <v>1857585.21297336</v>
      </c>
      <c r="CI460" s="65">
        <f t="shared" si="469"/>
        <v>2034</v>
      </c>
      <c r="CJ460" s="65">
        <f t="shared" si="470"/>
        <v>2</v>
      </c>
      <c r="CK460" s="68">
        <f t="shared" si="453"/>
        <v>78018.578944881127</v>
      </c>
      <c r="DA460" s="65">
        <f t="shared" si="471"/>
        <v>2034</v>
      </c>
      <c r="DB460" s="65">
        <f t="shared" si="472"/>
        <v>2</v>
      </c>
      <c r="DC460" s="68">
        <f>[4]ssr!$I437</f>
        <v>0</v>
      </c>
    </row>
    <row r="461" spans="1:107" s="30" customFormat="1">
      <c r="A461" s="65">
        <f t="shared" si="496"/>
        <v>2034</v>
      </c>
      <c r="B461" s="65">
        <f t="shared" si="460"/>
        <v>3</v>
      </c>
      <c r="C461" s="27">
        <f t="shared" si="439"/>
        <v>2092292.25655416</v>
      </c>
      <c r="D461" s="80">
        <f>[6]Err!$D376</f>
        <v>1858685.25655416</v>
      </c>
      <c r="E461" s="80">
        <f>ROUND([7]Err!$D376,0)+500</f>
        <v>204268</v>
      </c>
      <c r="F461" s="53">
        <f>ROUND([8]Err!$D364,0)</f>
        <v>2051</v>
      </c>
      <c r="G461" s="53">
        <f>ROUND([9]Err!$D364,0)</f>
        <v>1508</v>
      </c>
      <c r="H461" s="53">
        <f>ROUND([10]Err!$D376,0)</f>
        <v>25780</v>
      </c>
      <c r="I461" s="155">
        <f t="shared" si="420"/>
        <v>78064.780775274732</v>
      </c>
      <c r="J461" s="29"/>
      <c r="K461" s="181">
        <f t="shared" si="421"/>
        <v>7.0000000000000001E-3</v>
      </c>
      <c r="L461" s="181">
        <f t="shared" si="422"/>
        <v>6.0000000000000001E-3</v>
      </c>
      <c r="M461" s="181">
        <f t="shared" si="423"/>
        <v>-4.0000000000000001E-3</v>
      </c>
      <c r="N461" s="181">
        <f t="shared" si="424"/>
        <v>0</v>
      </c>
      <c r="O461" s="181">
        <f t="shared" si="425"/>
        <v>1E-3</v>
      </c>
      <c r="P461" s="181">
        <f t="shared" si="426"/>
        <v>7.0000000000000001E-3</v>
      </c>
      <c r="R461" s="30">
        <f t="shared" si="440"/>
        <v>2034</v>
      </c>
      <c r="S461" s="30">
        <f t="shared" si="441"/>
        <v>3</v>
      </c>
      <c r="T461" s="31">
        <f t="shared" si="458"/>
        <v>14430.217217955484</v>
      </c>
      <c r="U461" s="31">
        <f t="shared" si="427"/>
        <v>12346</v>
      </c>
      <c r="V461" s="31">
        <f t="shared" si="454"/>
        <v>1744.2172179554834</v>
      </c>
      <c r="W461" s="31">
        <f t="shared" ref="W461:Y461" si="502">W449</f>
        <v>6</v>
      </c>
      <c r="X461" s="31">
        <f t="shared" si="502"/>
        <v>15</v>
      </c>
      <c r="Y461" s="31">
        <f t="shared" si="502"/>
        <v>319</v>
      </c>
      <c r="AA461" s="32">
        <f t="shared" si="443"/>
        <v>2034</v>
      </c>
      <c r="AB461" s="33">
        <f t="shared" si="444"/>
        <v>3</v>
      </c>
      <c r="AC461" s="31">
        <f t="shared" si="445"/>
        <v>2077862.0393362045</v>
      </c>
      <c r="AD461" s="52">
        <f t="shared" si="446"/>
        <v>1846339.25655416</v>
      </c>
      <c r="AE461" s="52">
        <f t="shared" si="447"/>
        <v>202523.78278204452</v>
      </c>
      <c r="AF461" s="52">
        <f t="shared" si="448"/>
        <v>2045</v>
      </c>
      <c r="AG461" s="52">
        <f t="shared" si="449"/>
        <v>1493</v>
      </c>
      <c r="AH461" s="52">
        <f t="shared" si="450"/>
        <v>25461</v>
      </c>
      <c r="AK461" s="90"/>
      <c r="AL461" s="90"/>
      <c r="AM461" s="91"/>
      <c r="AN461" s="92"/>
      <c r="AO461" s="92"/>
      <c r="AP461" s="92"/>
      <c r="AQ461" s="92"/>
      <c r="AR461" s="92"/>
      <c r="AS461" s="93"/>
      <c r="AT461" s="93"/>
      <c r="AY461" s="65">
        <f t="shared" si="466"/>
        <v>2034</v>
      </c>
      <c r="AZ461" s="65">
        <f t="shared" si="467"/>
        <v>3</v>
      </c>
      <c r="BA461" s="68">
        <f t="shared" si="451"/>
        <v>2090784.25655416</v>
      </c>
      <c r="BQ461" s="65">
        <f t="shared" si="468"/>
        <v>2034</v>
      </c>
      <c r="BR461" s="65" t="str">
        <f t="shared" si="418"/>
        <v>Mar</v>
      </c>
      <c r="BS461" s="68">
        <f t="shared" si="452"/>
        <v>1858685.25655416</v>
      </c>
      <c r="CI461" s="65">
        <f t="shared" si="469"/>
        <v>2034</v>
      </c>
      <c r="CJ461" s="65">
        <f t="shared" si="470"/>
        <v>3</v>
      </c>
      <c r="CK461" s="68">
        <f t="shared" si="453"/>
        <v>78064.780775274732</v>
      </c>
      <c r="DA461" s="65">
        <f t="shared" si="471"/>
        <v>2034</v>
      </c>
      <c r="DB461" s="65">
        <f t="shared" si="472"/>
        <v>3</v>
      </c>
      <c r="DC461" s="68">
        <f>[4]ssr!$I438</f>
        <v>0</v>
      </c>
    </row>
    <row r="462" spans="1:107" s="30" customFormat="1">
      <c r="A462" s="65">
        <f t="shared" si="496"/>
        <v>2034</v>
      </c>
      <c r="B462" s="65">
        <f t="shared" si="460"/>
        <v>4</v>
      </c>
      <c r="C462" s="27">
        <f t="shared" si="439"/>
        <v>2093452.3001349601</v>
      </c>
      <c r="D462" s="80">
        <f>[6]Err!$D377</f>
        <v>1859785.3001349601</v>
      </c>
      <c r="E462" s="80">
        <f>ROUND([7]Err!$D377,0)+500</f>
        <v>204369</v>
      </c>
      <c r="F462" s="53">
        <f>ROUND([8]Err!$D365,0)</f>
        <v>2051</v>
      </c>
      <c r="G462" s="53">
        <f>ROUND([9]Err!$D365,0)</f>
        <v>1508</v>
      </c>
      <c r="H462" s="53">
        <f>ROUND([10]Err!$D377,0)</f>
        <v>25739</v>
      </c>
      <c r="I462" s="155">
        <f t="shared" si="420"/>
        <v>78110.982605668323</v>
      </c>
      <c r="J462" s="29"/>
      <c r="K462" s="181">
        <f t="shared" si="421"/>
        <v>7.0000000000000001E-3</v>
      </c>
      <c r="L462" s="181">
        <f t="shared" si="422"/>
        <v>6.0000000000000001E-3</v>
      </c>
      <c r="M462" s="181">
        <f t="shared" si="423"/>
        <v>-4.0000000000000001E-3</v>
      </c>
      <c r="N462" s="181">
        <f t="shared" si="424"/>
        <v>0</v>
      </c>
      <c r="O462" s="181">
        <f t="shared" si="425"/>
        <v>1E-3</v>
      </c>
      <c r="P462" s="181">
        <f t="shared" si="426"/>
        <v>7.0000000000000001E-3</v>
      </c>
      <c r="R462" s="30">
        <f t="shared" si="440"/>
        <v>2034</v>
      </c>
      <c r="S462" s="30">
        <f t="shared" si="441"/>
        <v>4</v>
      </c>
      <c r="T462" s="31">
        <f t="shared" si="458"/>
        <v>14341.667864138222</v>
      </c>
      <c r="U462" s="31">
        <f t="shared" si="427"/>
        <v>12257</v>
      </c>
      <c r="V462" s="31">
        <f t="shared" si="454"/>
        <v>1744.6678641382225</v>
      </c>
      <c r="W462" s="31">
        <f t="shared" ref="W462:Y462" si="503">W450</f>
        <v>6</v>
      </c>
      <c r="X462" s="31">
        <f t="shared" si="503"/>
        <v>15</v>
      </c>
      <c r="Y462" s="31">
        <f t="shared" si="503"/>
        <v>319</v>
      </c>
      <c r="AA462" s="32">
        <f t="shared" si="443"/>
        <v>2034</v>
      </c>
      <c r="AB462" s="33">
        <f t="shared" si="444"/>
        <v>4</v>
      </c>
      <c r="AC462" s="31">
        <f t="shared" si="445"/>
        <v>2079110.6322708218</v>
      </c>
      <c r="AD462" s="52">
        <f t="shared" si="446"/>
        <v>1847528.3001349601</v>
      </c>
      <c r="AE462" s="52">
        <f t="shared" si="447"/>
        <v>202624.33213586177</v>
      </c>
      <c r="AF462" s="52">
        <f t="shared" si="448"/>
        <v>2045</v>
      </c>
      <c r="AG462" s="52">
        <f t="shared" si="449"/>
        <v>1493</v>
      </c>
      <c r="AH462" s="52">
        <f t="shared" si="450"/>
        <v>25420</v>
      </c>
      <c r="AK462" s="90"/>
      <c r="AL462" s="90"/>
      <c r="AM462" s="91"/>
      <c r="AN462" s="92"/>
      <c r="AO462" s="92"/>
      <c r="AP462" s="92"/>
      <c r="AQ462" s="92"/>
      <c r="AR462" s="92"/>
      <c r="AS462" s="93"/>
      <c r="AT462" s="93"/>
      <c r="AY462" s="65">
        <f t="shared" si="466"/>
        <v>2034</v>
      </c>
      <c r="AZ462" s="65">
        <f t="shared" si="467"/>
        <v>4</v>
      </c>
      <c r="BA462" s="68">
        <f t="shared" si="451"/>
        <v>2091944.3001349601</v>
      </c>
      <c r="BQ462" s="65">
        <f t="shared" si="468"/>
        <v>2034</v>
      </c>
      <c r="BR462" s="65" t="str">
        <f t="shared" si="418"/>
        <v>Apr</v>
      </c>
      <c r="BS462" s="68">
        <f t="shared" si="452"/>
        <v>1859785.3001349601</v>
      </c>
      <c r="CI462" s="65">
        <f t="shared" si="469"/>
        <v>2034</v>
      </c>
      <c r="CJ462" s="65">
        <f t="shared" si="470"/>
        <v>4</v>
      </c>
      <c r="CK462" s="68">
        <f t="shared" si="453"/>
        <v>78110.982605668323</v>
      </c>
      <c r="DA462" s="65">
        <f t="shared" si="471"/>
        <v>2034</v>
      </c>
      <c r="DB462" s="65">
        <f t="shared" si="472"/>
        <v>4</v>
      </c>
      <c r="DC462" s="68">
        <f>[4]ssr!$I439</f>
        <v>0</v>
      </c>
    </row>
    <row r="463" spans="1:107" s="30" customFormat="1">
      <c r="A463" s="65">
        <f t="shared" si="496"/>
        <v>2034</v>
      </c>
      <c r="B463" s="65">
        <f t="shared" si="460"/>
        <v>5</v>
      </c>
      <c r="C463" s="27">
        <f t="shared" si="439"/>
        <v>2094685.3437157599</v>
      </c>
      <c r="D463" s="80">
        <f>[6]Err!$D378</f>
        <v>1860885.3437157599</v>
      </c>
      <c r="E463" s="80">
        <f>ROUND([7]Err!$D378,0)+500</f>
        <v>204470</v>
      </c>
      <c r="F463" s="53">
        <f>ROUND([8]Err!$D366,0)</f>
        <v>2050</v>
      </c>
      <c r="G463" s="53">
        <f>ROUND([9]Err!$D366,0)</f>
        <v>1508</v>
      </c>
      <c r="H463" s="53">
        <f>ROUND([10]Err!$D378,0)</f>
        <v>25772</v>
      </c>
      <c r="I463" s="155">
        <f t="shared" si="420"/>
        <v>78157.184436061929</v>
      </c>
      <c r="J463" s="29"/>
      <c r="K463" s="181">
        <f t="shared" si="421"/>
        <v>7.0000000000000001E-3</v>
      </c>
      <c r="L463" s="181">
        <f t="shared" si="422"/>
        <v>6.0000000000000001E-3</v>
      </c>
      <c r="M463" s="181">
        <f t="shared" si="423"/>
        <v>-4.0000000000000001E-3</v>
      </c>
      <c r="N463" s="181">
        <f t="shared" si="424"/>
        <v>0</v>
      </c>
      <c r="O463" s="181">
        <f t="shared" si="425"/>
        <v>1E-3</v>
      </c>
      <c r="P463" s="181">
        <f t="shared" si="426"/>
        <v>7.0000000000000001E-3</v>
      </c>
      <c r="R463" s="30">
        <f t="shared" si="440"/>
        <v>2034</v>
      </c>
      <c r="S463" s="30">
        <f t="shared" si="441"/>
        <v>5</v>
      </c>
      <c r="T463" s="31">
        <f t="shared" si="458"/>
        <v>14284.076339934083</v>
      </c>
      <c r="U463" s="31">
        <f t="shared" si="427"/>
        <v>12200</v>
      </c>
      <c r="V463" s="31">
        <f t="shared" si="454"/>
        <v>1744.076339934084</v>
      </c>
      <c r="W463" s="31">
        <f t="shared" ref="W463:Y463" si="504">W451</f>
        <v>6</v>
      </c>
      <c r="X463" s="31">
        <f t="shared" si="504"/>
        <v>15</v>
      </c>
      <c r="Y463" s="31">
        <f t="shared" si="504"/>
        <v>319</v>
      </c>
      <c r="AA463" s="32">
        <f t="shared" si="443"/>
        <v>2034</v>
      </c>
      <c r="AB463" s="33">
        <f t="shared" si="444"/>
        <v>5</v>
      </c>
      <c r="AC463" s="31">
        <f t="shared" si="445"/>
        <v>2080401.2673758259</v>
      </c>
      <c r="AD463" s="52">
        <f t="shared" si="446"/>
        <v>1848685.3437157599</v>
      </c>
      <c r="AE463" s="52">
        <f t="shared" si="447"/>
        <v>202725.92366006592</v>
      </c>
      <c r="AF463" s="52">
        <f t="shared" si="448"/>
        <v>2044</v>
      </c>
      <c r="AG463" s="52">
        <f t="shared" si="449"/>
        <v>1493</v>
      </c>
      <c r="AH463" s="52">
        <f t="shared" si="450"/>
        <v>25453</v>
      </c>
      <c r="AK463" s="90"/>
      <c r="AL463" s="90"/>
      <c r="AM463" s="91"/>
      <c r="AN463" s="92"/>
      <c r="AO463" s="92"/>
      <c r="AP463" s="92"/>
      <c r="AQ463" s="92"/>
      <c r="AR463" s="92"/>
      <c r="AS463" s="93"/>
      <c r="AT463" s="93"/>
      <c r="AY463" s="65">
        <f t="shared" si="466"/>
        <v>2034</v>
      </c>
      <c r="AZ463" s="65">
        <f t="shared" si="467"/>
        <v>5</v>
      </c>
      <c r="BA463" s="68">
        <f t="shared" si="451"/>
        <v>2093177.3437157599</v>
      </c>
      <c r="BQ463" s="65">
        <f t="shared" si="468"/>
        <v>2034</v>
      </c>
      <c r="BR463" s="65" t="str">
        <f t="shared" si="418"/>
        <v>May</v>
      </c>
      <c r="BS463" s="68">
        <f t="shared" si="452"/>
        <v>1860885.3437157599</v>
      </c>
      <c r="CI463" s="65">
        <f t="shared" si="469"/>
        <v>2034</v>
      </c>
      <c r="CJ463" s="65">
        <f t="shared" si="470"/>
        <v>5</v>
      </c>
      <c r="CK463" s="68">
        <f t="shared" si="453"/>
        <v>78157.184436061929</v>
      </c>
      <c r="DA463" s="65">
        <f t="shared" si="471"/>
        <v>2034</v>
      </c>
      <c r="DB463" s="65">
        <f t="shared" si="472"/>
        <v>5</v>
      </c>
      <c r="DC463" s="68">
        <f>[4]ssr!$I440</f>
        <v>0</v>
      </c>
    </row>
    <row r="464" spans="1:107" s="30" customFormat="1">
      <c r="A464" s="65">
        <f t="shared" si="496"/>
        <v>2034</v>
      </c>
      <c r="B464" s="65">
        <f t="shared" si="460"/>
        <v>6</v>
      </c>
      <c r="C464" s="27">
        <f t="shared" si="439"/>
        <v>2095835.38729656</v>
      </c>
      <c r="D464" s="80">
        <f>[6]Err!$D379</f>
        <v>1861985.38729656</v>
      </c>
      <c r="E464" s="80">
        <f>ROUND([7]Err!$D379,0)+500</f>
        <v>204572</v>
      </c>
      <c r="F464" s="53">
        <f>ROUND([8]Err!$D367,0)</f>
        <v>2049</v>
      </c>
      <c r="G464" s="53">
        <f>ROUND([9]Err!$D367,0)</f>
        <v>1508</v>
      </c>
      <c r="H464" s="53">
        <f>ROUND([10]Err!$D379,0)</f>
        <v>25721</v>
      </c>
      <c r="I464" s="155">
        <f t="shared" si="420"/>
        <v>78203.38626645552</v>
      </c>
      <c r="J464" s="29"/>
      <c r="K464" s="181">
        <f t="shared" si="421"/>
        <v>7.0000000000000001E-3</v>
      </c>
      <c r="L464" s="181">
        <f t="shared" si="422"/>
        <v>6.0000000000000001E-3</v>
      </c>
      <c r="M464" s="181">
        <f t="shared" si="423"/>
        <v>-4.0000000000000001E-3</v>
      </c>
      <c r="N464" s="181">
        <f t="shared" si="424"/>
        <v>0</v>
      </c>
      <c r="O464" s="181">
        <f t="shared" si="425"/>
        <v>1E-3</v>
      </c>
      <c r="P464" s="181">
        <f t="shared" si="426"/>
        <v>7.0000000000000001E-3</v>
      </c>
      <c r="R464" s="30">
        <f t="shared" si="440"/>
        <v>2034</v>
      </c>
      <c r="S464" s="30">
        <f t="shared" si="441"/>
        <v>6</v>
      </c>
      <c r="T464" s="31">
        <f t="shared" si="458"/>
        <v>14258.174028619162</v>
      </c>
      <c r="U464" s="31">
        <f t="shared" si="427"/>
        <v>12176</v>
      </c>
      <c r="V464" s="31">
        <f t="shared" si="454"/>
        <v>1742.1740286191612</v>
      </c>
      <c r="W464" s="31">
        <f t="shared" ref="W464:Y464" si="505">W452</f>
        <v>6</v>
      </c>
      <c r="X464" s="31">
        <f t="shared" si="505"/>
        <v>15</v>
      </c>
      <c r="Y464" s="31">
        <f t="shared" si="505"/>
        <v>319</v>
      </c>
      <c r="AA464" s="32">
        <f t="shared" si="443"/>
        <v>2034</v>
      </c>
      <c r="AB464" s="33">
        <f t="shared" si="444"/>
        <v>6</v>
      </c>
      <c r="AC464" s="31">
        <f t="shared" si="445"/>
        <v>2081577.2132679408</v>
      </c>
      <c r="AD464" s="52">
        <f t="shared" si="446"/>
        <v>1849809.38729656</v>
      </c>
      <c r="AE464" s="52">
        <f t="shared" si="447"/>
        <v>202829.82597138084</v>
      </c>
      <c r="AF464" s="52">
        <f t="shared" si="448"/>
        <v>2043</v>
      </c>
      <c r="AG464" s="52">
        <f t="shared" si="449"/>
        <v>1493</v>
      </c>
      <c r="AH464" s="52">
        <f t="shared" si="450"/>
        <v>25402</v>
      </c>
      <c r="AK464" s="90"/>
      <c r="AL464" s="90"/>
      <c r="AM464" s="91"/>
      <c r="AN464" s="92"/>
      <c r="AO464" s="92"/>
      <c r="AP464" s="92"/>
      <c r="AQ464" s="92"/>
      <c r="AR464" s="92"/>
      <c r="AS464" s="93"/>
      <c r="AT464" s="93"/>
      <c r="AY464" s="65">
        <f t="shared" si="466"/>
        <v>2034</v>
      </c>
      <c r="AZ464" s="65">
        <f t="shared" si="467"/>
        <v>6</v>
      </c>
      <c r="BA464" s="68">
        <f t="shared" si="451"/>
        <v>2094327.38729656</v>
      </c>
      <c r="BQ464" s="65">
        <f t="shared" si="468"/>
        <v>2034</v>
      </c>
      <c r="BR464" s="65" t="str">
        <f t="shared" ref="BR464:BR527" si="506">BR452</f>
        <v>Jun</v>
      </c>
      <c r="BS464" s="68">
        <f t="shared" si="452"/>
        <v>1861985.38729656</v>
      </c>
      <c r="CI464" s="65">
        <f t="shared" si="469"/>
        <v>2034</v>
      </c>
      <c r="CJ464" s="65">
        <f t="shared" si="470"/>
        <v>6</v>
      </c>
      <c r="CK464" s="68">
        <f t="shared" si="453"/>
        <v>78203.38626645552</v>
      </c>
      <c r="DA464" s="65">
        <f t="shared" si="471"/>
        <v>2034</v>
      </c>
      <c r="DB464" s="65">
        <f t="shared" si="472"/>
        <v>6</v>
      </c>
      <c r="DC464" s="68">
        <f>[4]ssr!$I441</f>
        <v>0</v>
      </c>
    </row>
    <row r="465" spans="1:107" s="30" customFormat="1">
      <c r="A465" s="65">
        <f t="shared" si="496"/>
        <v>2034</v>
      </c>
      <c r="B465" s="65">
        <f t="shared" si="460"/>
        <v>7</v>
      </c>
      <c r="C465" s="27">
        <f t="shared" si="439"/>
        <v>2097008.43087736</v>
      </c>
      <c r="D465" s="80">
        <f>[6]Err!$D380</f>
        <v>1863085.43087736</v>
      </c>
      <c r="E465" s="80">
        <f>ROUND([7]Err!$D380,0)+500</f>
        <v>204673</v>
      </c>
      <c r="F465" s="53">
        <f>ROUND([8]Err!$D368,0)</f>
        <v>2049</v>
      </c>
      <c r="G465" s="53">
        <f>ROUND([9]Err!$D368,0)</f>
        <v>1508</v>
      </c>
      <c r="H465" s="53">
        <f>ROUND([10]Err!$D380,0)</f>
        <v>25693</v>
      </c>
      <c r="I465" s="155">
        <f t="shared" si="420"/>
        <v>78249.588096849126</v>
      </c>
      <c r="J465" s="29"/>
      <c r="K465" s="181">
        <f t="shared" si="421"/>
        <v>7.0000000000000001E-3</v>
      </c>
      <c r="L465" s="181">
        <f t="shared" si="422"/>
        <v>6.0000000000000001E-3</v>
      </c>
      <c r="M465" s="181">
        <f t="shared" si="423"/>
        <v>-4.0000000000000001E-3</v>
      </c>
      <c r="N465" s="181">
        <f t="shared" si="424"/>
        <v>0</v>
      </c>
      <c r="O465" s="181">
        <f t="shared" si="425"/>
        <v>1E-3</v>
      </c>
      <c r="P465" s="181">
        <f t="shared" si="426"/>
        <v>7.0000000000000001E-3</v>
      </c>
      <c r="R465" s="30">
        <f t="shared" si="440"/>
        <v>2034</v>
      </c>
      <c r="S465" s="30">
        <f t="shared" si="441"/>
        <v>7</v>
      </c>
      <c r="T465" s="31">
        <f t="shared" si="458"/>
        <v>14221.546125205719</v>
      </c>
      <c r="U465" s="31">
        <f t="shared" si="427"/>
        <v>12141</v>
      </c>
      <c r="V465" s="31">
        <f t="shared" si="454"/>
        <v>1740.5461252057191</v>
      </c>
      <c r="W465" s="31">
        <f t="shared" ref="W465:Y465" si="507">W453</f>
        <v>6</v>
      </c>
      <c r="X465" s="31">
        <f t="shared" si="507"/>
        <v>15</v>
      </c>
      <c r="Y465" s="31">
        <f t="shared" si="507"/>
        <v>319</v>
      </c>
      <c r="AA465" s="32">
        <f t="shared" si="443"/>
        <v>2034</v>
      </c>
      <c r="AB465" s="33">
        <f t="shared" si="444"/>
        <v>7</v>
      </c>
      <c r="AC465" s="31">
        <f t="shared" si="445"/>
        <v>2082786.8847521544</v>
      </c>
      <c r="AD465" s="52">
        <f t="shared" si="446"/>
        <v>1850944.43087736</v>
      </c>
      <c r="AE465" s="52">
        <f t="shared" si="447"/>
        <v>202932.45387479427</v>
      </c>
      <c r="AF465" s="52">
        <f t="shared" si="448"/>
        <v>2043</v>
      </c>
      <c r="AG465" s="52">
        <f t="shared" si="449"/>
        <v>1493</v>
      </c>
      <c r="AH465" s="52">
        <f t="shared" si="450"/>
        <v>25374</v>
      </c>
      <c r="AK465" s="90"/>
      <c r="AL465" s="90"/>
      <c r="AM465" s="91"/>
      <c r="AN465" s="92"/>
      <c r="AO465" s="92"/>
      <c r="AP465" s="92"/>
      <c r="AQ465" s="92"/>
      <c r="AR465" s="92"/>
      <c r="AS465" s="93"/>
      <c r="AT465" s="93"/>
      <c r="AY465" s="65">
        <f t="shared" si="466"/>
        <v>2034</v>
      </c>
      <c r="AZ465" s="65">
        <f t="shared" si="467"/>
        <v>7</v>
      </c>
      <c r="BA465" s="68">
        <f t="shared" si="451"/>
        <v>2095500.43087736</v>
      </c>
      <c r="BQ465" s="65">
        <f t="shared" si="468"/>
        <v>2034</v>
      </c>
      <c r="BR465" s="65" t="str">
        <f t="shared" si="506"/>
        <v>Jul</v>
      </c>
      <c r="BS465" s="68">
        <f t="shared" si="452"/>
        <v>1863085.43087736</v>
      </c>
      <c r="CI465" s="65">
        <f t="shared" si="469"/>
        <v>2034</v>
      </c>
      <c r="CJ465" s="65">
        <f t="shared" si="470"/>
        <v>7</v>
      </c>
      <c r="CK465" s="68">
        <f t="shared" si="453"/>
        <v>78249.588096849126</v>
      </c>
      <c r="DA465" s="65">
        <f t="shared" si="471"/>
        <v>2034</v>
      </c>
      <c r="DB465" s="65">
        <f t="shared" si="472"/>
        <v>7</v>
      </c>
      <c r="DC465" s="68">
        <f>[4]ssr!$I442</f>
        <v>0</v>
      </c>
    </row>
    <row r="466" spans="1:107" s="30" customFormat="1">
      <c r="A466" s="65">
        <f t="shared" si="496"/>
        <v>2034</v>
      </c>
      <c r="B466" s="65">
        <f t="shared" si="460"/>
        <v>8</v>
      </c>
      <c r="C466" s="27">
        <f t="shared" si="439"/>
        <v>2098236.27587971</v>
      </c>
      <c r="D466" s="80">
        <f>[6]Err!$D381</f>
        <v>1864158.27587971</v>
      </c>
      <c r="E466" s="80">
        <f>ROUND([7]Err!$D381,0)+500</f>
        <v>204773</v>
      </c>
      <c r="F466" s="53">
        <f>ROUND([8]Err!$D369,0)</f>
        <v>2048</v>
      </c>
      <c r="G466" s="53">
        <f>ROUND([9]Err!$D369,0)</f>
        <v>1508</v>
      </c>
      <c r="H466" s="53">
        <f>ROUND([10]Err!$D381,0)</f>
        <v>25749</v>
      </c>
      <c r="I466" s="155">
        <f t="shared" si="420"/>
        <v>78294.647586947831</v>
      </c>
      <c r="J466" s="29"/>
      <c r="K466" s="181">
        <f t="shared" si="421"/>
        <v>7.0000000000000001E-3</v>
      </c>
      <c r="L466" s="181">
        <f t="shared" si="422"/>
        <v>6.0000000000000001E-3</v>
      </c>
      <c r="M466" s="181">
        <f t="shared" si="423"/>
        <v>-4.0000000000000001E-3</v>
      </c>
      <c r="N466" s="181">
        <f t="shared" si="424"/>
        <v>0</v>
      </c>
      <c r="O466" s="181">
        <f t="shared" si="425"/>
        <v>1E-3</v>
      </c>
      <c r="P466" s="181">
        <f t="shared" si="426"/>
        <v>7.0000000000000001E-3</v>
      </c>
      <c r="R466" s="30">
        <f t="shared" si="440"/>
        <v>2034</v>
      </c>
      <c r="S466" s="30">
        <f t="shared" si="441"/>
        <v>8</v>
      </c>
      <c r="T466" s="31">
        <f t="shared" si="458"/>
        <v>14203.571603904522</v>
      </c>
      <c r="U466" s="31">
        <f t="shared" si="427"/>
        <v>12125</v>
      </c>
      <c r="V466" s="31">
        <f t="shared" si="454"/>
        <v>1738.5716039045221</v>
      </c>
      <c r="W466" s="31">
        <f t="shared" ref="W466:Y466" si="508">W454</f>
        <v>6</v>
      </c>
      <c r="X466" s="31">
        <f t="shared" si="508"/>
        <v>15</v>
      </c>
      <c r="Y466" s="31">
        <f t="shared" si="508"/>
        <v>319</v>
      </c>
      <c r="AA466" s="32">
        <f t="shared" si="443"/>
        <v>2034</v>
      </c>
      <c r="AB466" s="33">
        <f t="shared" si="444"/>
        <v>8</v>
      </c>
      <c r="AC466" s="31">
        <f t="shared" si="445"/>
        <v>2084032.7042758055</v>
      </c>
      <c r="AD466" s="52">
        <f t="shared" si="446"/>
        <v>1852033.27587971</v>
      </c>
      <c r="AE466" s="52">
        <f t="shared" si="447"/>
        <v>203034.42839609546</v>
      </c>
      <c r="AF466" s="52">
        <f t="shared" si="448"/>
        <v>2042</v>
      </c>
      <c r="AG466" s="52">
        <f t="shared" si="449"/>
        <v>1493</v>
      </c>
      <c r="AH466" s="52">
        <f t="shared" si="450"/>
        <v>25430</v>
      </c>
      <c r="AK466" s="90"/>
      <c r="AL466" s="90"/>
      <c r="AM466" s="91"/>
      <c r="AN466" s="92"/>
      <c r="AO466" s="92"/>
      <c r="AP466" s="92"/>
      <c r="AQ466" s="92"/>
      <c r="AR466" s="92"/>
      <c r="AS466" s="93"/>
      <c r="AT466" s="93"/>
      <c r="AY466" s="65">
        <f t="shared" si="466"/>
        <v>2034</v>
      </c>
      <c r="AZ466" s="65">
        <f t="shared" si="467"/>
        <v>8</v>
      </c>
      <c r="BA466" s="68">
        <f t="shared" si="451"/>
        <v>2096728.27587971</v>
      </c>
      <c r="BQ466" s="65">
        <f t="shared" si="468"/>
        <v>2034</v>
      </c>
      <c r="BR466" s="65" t="str">
        <f t="shared" si="506"/>
        <v>Aug</v>
      </c>
      <c r="BS466" s="68">
        <f t="shared" si="452"/>
        <v>1864158.27587971</v>
      </c>
      <c r="CI466" s="65">
        <f t="shared" si="469"/>
        <v>2034</v>
      </c>
      <c r="CJ466" s="65">
        <f t="shared" si="470"/>
        <v>8</v>
      </c>
      <c r="CK466" s="68">
        <f t="shared" si="453"/>
        <v>78294.647586947831</v>
      </c>
      <c r="DA466" s="65">
        <f t="shared" si="471"/>
        <v>2034</v>
      </c>
      <c r="DB466" s="65">
        <f t="shared" si="472"/>
        <v>8</v>
      </c>
      <c r="DC466" s="68">
        <f>[4]ssr!$I443</f>
        <v>0</v>
      </c>
    </row>
    <row r="467" spans="1:107" s="30" customFormat="1">
      <c r="A467" s="65">
        <f t="shared" si="496"/>
        <v>2034</v>
      </c>
      <c r="B467" s="65">
        <f t="shared" si="460"/>
        <v>9</v>
      </c>
      <c r="C467" s="27">
        <f t="shared" si="439"/>
        <v>2099413.1208820599</v>
      </c>
      <c r="D467" s="80">
        <f>[6]Err!$D382</f>
        <v>1865231.1208820599</v>
      </c>
      <c r="E467" s="80">
        <f>ROUND([7]Err!$D382,0)+500</f>
        <v>204871</v>
      </c>
      <c r="F467" s="53">
        <f>ROUND([8]Err!$D370,0)</f>
        <v>2047</v>
      </c>
      <c r="G467" s="53">
        <f>ROUND([9]Err!$D370,0)</f>
        <v>1508</v>
      </c>
      <c r="H467" s="53">
        <f>ROUND([10]Err!$D382,0)</f>
        <v>25756</v>
      </c>
      <c r="I467" s="155">
        <f t="shared" si="420"/>
        <v>78339.707077046522</v>
      </c>
      <c r="J467" s="29"/>
      <c r="K467" s="181">
        <f t="shared" si="421"/>
        <v>7.0000000000000001E-3</v>
      </c>
      <c r="L467" s="181">
        <f t="shared" si="422"/>
        <v>6.0000000000000001E-3</v>
      </c>
      <c r="M467" s="181">
        <f t="shared" si="423"/>
        <v>-4.0000000000000001E-3</v>
      </c>
      <c r="N467" s="181">
        <f t="shared" si="424"/>
        <v>0</v>
      </c>
      <c r="O467" s="181">
        <f t="shared" si="425"/>
        <v>1E-3</v>
      </c>
      <c r="P467" s="181">
        <f t="shared" si="426"/>
        <v>7.0000000000000001E-3</v>
      </c>
      <c r="R467" s="30">
        <f t="shared" si="440"/>
        <v>2034</v>
      </c>
      <c r="S467" s="30">
        <f t="shared" si="441"/>
        <v>9</v>
      </c>
      <c r="T467" s="31">
        <f t="shared" si="458"/>
        <v>14185.026480843409</v>
      </c>
      <c r="U467" s="31">
        <f t="shared" si="427"/>
        <v>12107</v>
      </c>
      <c r="V467" s="31">
        <f t="shared" si="454"/>
        <v>1738.0264808434097</v>
      </c>
      <c r="W467" s="31">
        <f t="shared" ref="W467:Y467" si="509">W455</f>
        <v>6</v>
      </c>
      <c r="X467" s="31">
        <f t="shared" si="509"/>
        <v>15</v>
      </c>
      <c r="Y467" s="31">
        <f t="shared" si="509"/>
        <v>319</v>
      </c>
      <c r="AA467" s="32">
        <f t="shared" si="443"/>
        <v>2034</v>
      </c>
      <c r="AB467" s="33">
        <f t="shared" si="444"/>
        <v>9</v>
      </c>
      <c r="AC467" s="31">
        <f t="shared" si="445"/>
        <v>2085228.0944012166</v>
      </c>
      <c r="AD467" s="52">
        <f t="shared" si="446"/>
        <v>1853124.1208820599</v>
      </c>
      <c r="AE467" s="52">
        <f t="shared" si="447"/>
        <v>203132.9735191566</v>
      </c>
      <c r="AF467" s="52">
        <f t="shared" si="448"/>
        <v>2041</v>
      </c>
      <c r="AG467" s="52">
        <f t="shared" si="449"/>
        <v>1493</v>
      </c>
      <c r="AH467" s="52">
        <f t="shared" si="450"/>
        <v>25437</v>
      </c>
      <c r="AK467" s="90"/>
      <c r="AL467" s="90"/>
      <c r="AM467" s="91"/>
      <c r="AN467" s="92"/>
      <c r="AO467" s="92"/>
      <c r="AP467" s="92"/>
      <c r="AQ467" s="92"/>
      <c r="AR467" s="92"/>
      <c r="AS467" s="93"/>
      <c r="AT467" s="93"/>
      <c r="AY467" s="65">
        <f t="shared" si="466"/>
        <v>2034</v>
      </c>
      <c r="AZ467" s="65">
        <f t="shared" si="467"/>
        <v>9</v>
      </c>
      <c r="BA467" s="68">
        <f t="shared" si="451"/>
        <v>2097905.1208820599</v>
      </c>
      <c r="BQ467" s="65">
        <f t="shared" si="468"/>
        <v>2034</v>
      </c>
      <c r="BR467" s="65" t="str">
        <f t="shared" si="506"/>
        <v>Sep</v>
      </c>
      <c r="BS467" s="68">
        <f t="shared" si="452"/>
        <v>1865231.1208820599</v>
      </c>
      <c r="CI467" s="65">
        <f t="shared" si="469"/>
        <v>2034</v>
      </c>
      <c r="CJ467" s="65">
        <f t="shared" si="470"/>
        <v>9</v>
      </c>
      <c r="CK467" s="68">
        <f t="shared" si="453"/>
        <v>78339.707077046522</v>
      </c>
      <c r="DA467" s="65">
        <f t="shared" si="471"/>
        <v>2034</v>
      </c>
      <c r="DB467" s="65">
        <f t="shared" si="472"/>
        <v>9</v>
      </c>
      <c r="DC467" s="68">
        <f>[4]ssr!$I444</f>
        <v>0</v>
      </c>
    </row>
    <row r="468" spans="1:107" s="30" customFormat="1">
      <c r="A468" s="65">
        <f t="shared" si="496"/>
        <v>2034</v>
      </c>
      <c r="B468" s="65">
        <f t="shared" si="460"/>
        <v>10</v>
      </c>
      <c r="C468" s="27">
        <f t="shared" si="439"/>
        <v>2100606.9658844098</v>
      </c>
      <c r="D468" s="80">
        <f>[6]Err!$D383</f>
        <v>1866303.9658844101</v>
      </c>
      <c r="E468" s="80">
        <f>ROUND([7]Err!$D383,0)+500</f>
        <v>204969</v>
      </c>
      <c r="F468" s="53">
        <f>ROUND([8]Err!$D371,0)</f>
        <v>2047</v>
      </c>
      <c r="G468" s="53">
        <f>ROUND([9]Err!$D371,0)</f>
        <v>1508</v>
      </c>
      <c r="H468" s="53">
        <f>ROUND([10]Err!$D383,0)</f>
        <v>25779</v>
      </c>
      <c r="I468" s="155">
        <f t="shared" si="420"/>
        <v>78384.766567145227</v>
      </c>
      <c r="J468" s="29"/>
      <c r="K468" s="181">
        <f t="shared" si="421"/>
        <v>7.0000000000000001E-3</v>
      </c>
      <c r="L468" s="181">
        <f t="shared" si="422"/>
        <v>6.0000000000000001E-3</v>
      </c>
      <c r="M468" s="181">
        <f t="shared" si="423"/>
        <v>-4.0000000000000001E-3</v>
      </c>
      <c r="N468" s="181">
        <f t="shared" si="424"/>
        <v>0</v>
      </c>
      <c r="O468" s="181">
        <f t="shared" si="425"/>
        <v>1E-3</v>
      </c>
      <c r="P468" s="181">
        <f t="shared" si="426"/>
        <v>7.0000000000000001E-3</v>
      </c>
      <c r="R468" s="30">
        <f t="shared" si="440"/>
        <v>2034</v>
      </c>
      <c r="S468" s="30">
        <f t="shared" si="441"/>
        <v>10</v>
      </c>
      <c r="T468" s="31">
        <f t="shared" si="458"/>
        <v>14185.629219986369</v>
      </c>
      <c r="U468" s="31">
        <f t="shared" si="427"/>
        <v>12108</v>
      </c>
      <c r="V468" s="31">
        <f t="shared" si="454"/>
        <v>1737.6292199863697</v>
      </c>
      <c r="W468" s="31">
        <f t="shared" ref="W468:Y468" si="510">W456</f>
        <v>6</v>
      </c>
      <c r="X468" s="31">
        <f t="shared" si="510"/>
        <v>15</v>
      </c>
      <c r="Y468" s="31">
        <f t="shared" si="510"/>
        <v>319</v>
      </c>
      <c r="AA468" s="32">
        <f t="shared" si="443"/>
        <v>2034</v>
      </c>
      <c r="AB468" s="33">
        <f t="shared" si="444"/>
        <v>10</v>
      </c>
      <c r="AC468" s="31">
        <f t="shared" si="445"/>
        <v>2086421.3366644238</v>
      </c>
      <c r="AD468" s="52">
        <f t="shared" si="446"/>
        <v>1854195.9658844101</v>
      </c>
      <c r="AE468" s="52">
        <f t="shared" si="447"/>
        <v>203231.37078001362</v>
      </c>
      <c r="AF468" s="52">
        <f t="shared" si="448"/>
        <v>2041</v>
      </c>
      <c r="AG468" s="52">
        <f t="shared" si="449"/>
        <v>1493</v>
      </c>
      <c r="AH468" s="52">
        <f t="shared" si="450"/>
        <v>25460</v>
      </c>
      <c r="AK468" s="90"/>
      <c r="AL468" s="90"/>
      <c r="AM468" s="91"/>
      <c r="AN468" s="92"/>
      <c r="AO468" s="92"/>
      <c r="AP468" s="92"/>
      <c r="AQ468" s="92"/>
      <c r="AR468" s="92"/>
      <c r="AS468" s="93"/>
      <c r="AT468" s="93"/>
      <c r="AY468" s="65">
        <f t="shared" si="466"/>
        <v>2034</v>
      </c>
      <c r="AZ468" s="65">
        <f t="shared" si="467"/>
        <v>10</v>
      </c>
      <c r="BA468" s="68">
        <f t="shared" si="451"/>
        <v>2099098.9658844098</v>
      </c>
      <c r="BQ468" s="65">
        <f t="shared" si="468"/>
        <v>2034</v>
      </c>
      <c r="BR468" s="65" t="str">
        <f t="shared" si="506"/>
        <v>Oct</v>
      </c>
      <c r="BS468" s="68">
        <f t="shared" si="452"/>
        <v>1866303.9658844101</v>
      </c>
      <c r="CI468" s="65">
        <f t="shared" si="469"/>
        <v>2034</v>
      </c>
      <c r="CJ468" s="65">
        <f t="shared" si="470"/>
        <v>10</v>
      </c>
      <c r="CK468" s="68">
        <f t="shared" si="453"/>
        <v>78384.766567145227</v>
      </c>
      <c r="DA468" s="65">
        <f t="shared" si="471"/>
        <v>2034</v>
      </c>
      <c r="DB468" s="65">
        <f t="shared" si="472"/>
        <v>10</v>
      </c>
      <c r="DC468" s="68">
        <f>[4]ssr!$I445</f>
        <v>0</v>
      </c>
    </row>
    <row r="469" spans="1:107" s="30" customFormat="1">
      <c r="A469" s="65">
        <f t="shared" si="496"/>
        <v>2034</v>
      </c>
      <c r="B469" s="65">
        <f t="shared" si="460"/>
        <v>11</v>
      </c>
      <c r="C469" s="27">
        <f t="shared" si="439"/>
        <v>2101811.8108867602</v>
      </c>
      <c r="D469" s="80">
        <f>[6]Err!$D384</f>
        <v>1867376.81088676</v>
      </c>
      <c r="E469" s="80">
        <f>ROUND([7]Err!$D384,0)+500</f>
        <v>205067</v>
      </c>
      <c r="F469" s="53">
        <f>ROUND([8]Err!$D372,0)</f>
        <v>2046</v>
      </c>
      <c r="G469" s="53">
        <f>ROUND([9]Err!$D372,0)</f>
        <v>1508</v>
      </c>
      <c r="H469" s="53">
        <f>ROUND([10]Err!$D384,0)</f>
        <v>25814</v>
      </c>
      <c r="I469" s="155">
        <f t="shared" si="420"/>
        <v>78429.826057243932</v>
      </c>
      <c r="J469" s="29"/>
      <c r="K469" s="181">
        <f t="shared" si="421"/>
        <v>7.0000000000000001E-3</v>
      </c>
      <c r="L469" s="181">
        <f t="shared" si="422"/>
        <v>6.0000000000000001E-3</v>
      </c>
      <c r="M469" s="181">
        <f t="shared" si="423"/>
        <v>-4.0000000000000001E-3</v>
      </c>
      <c r="N469" s="181">
        <f t="shared" si="424"/>
        <v>0</v>
      </c>
      <c r="O469" s="181">
        <f t="shared" si="425"/>
        <v>1E-3</v>
      </c>
      <c r="P469" s="181">
        <f t="shared" si="426"/>
        <v>7.0000000000000001E-3</v>
      </c>
      <c r="R469" s="30">
        <f t="shared" si="440"/>
        <v>2034</v>
      </c>
      <c r="S469" s="30">
        <f t="shared" si="441"/>
        <v>11</v>
      </c>
      <c r="T469" s="31">
        <f t="shared" si="458"/>
        <v>14208.577418548764</v>
      </c>
      <c r="U469" s="31">
        <f t="shared" si="427"/>
        <v>12134</v>
      </c>
      <c r="V469" s="31">
        <f t="shared" si="454"/>
        <v>1734.5774185487637</v>
      </c>
      <c r="W469" s="31">
        <f t="shared" ref="W469:Y469" si="511">W457</f>
        <v>6</v>
      </c>
      <c r="X469" s="31">
        <f t="shared" si="511"/>
        <v>15</v>
      </c>
      <c r="Y469" s="31">
        <f t="shared" si="511"/>
        <v>319</v>
      </c>
      <c r="AA469" s="32">
        <f t="shared" si="443"/>
        <v>2034</v>
      </c>
      <c r="AB469" s="33">
        <f t="shared" si="444"/>
        <v>11</v>
      </c>
      <c r="AC469" s="31">
        <f t="shared" si="445"/>
        <v>2087603.2334682113</v>
      </c>
      <c r="AD469" s="52">
        <f t="shared" si="446"/>
        <v>1855242.81088676</v>
      </c>
      <c r="AE469" s="52">
        <f t="shared" si="447"/>
        <v>203332.42258145125</v>
      </c>
      <c r="AF469" s="52">
        <f t="shared" si="448"/>
        <v>2040</v>
      </c>
      <c r="AG469" s="52">
        <f t="shared" si="449"/>
        <v>1493</v>
      </c>
      <c r="AH469" s="52">
        <f t="shared" si="450"/>
        <v>25495</v>
      </c>
      <c r="AK469" s="90"/>
      <c r="AL469" s="90"/>
      <c r="AM469" s="91"/>
      <c r="AN469" s="92"/>
      <c r="AO469" s="92"/>
      <c r="AP469" s="92"/>
      <c r="AQ469" s="92"/>
      <c r="AR469" s="92"/>
      <c r="AS469" s="93"/>
      <c r="AT469" s="93"/>
      <c r="AY469" s="65">
        <f t="shared" si="466"/>
        <v>2034</v>
      </c>
      <c r="AZ469" s="65">
        <f t="shared" si="467"/>
        <v>11</v>
      </c>
      <c r="BA469" s="68">
        <f t="shared" si="451"/>
        <v>2100303.8108867602</v>
      </c>
      <c r="BQ469" s="65">
        <f t="shared" si="468"/>
        <v>2034</v>
      </c>
      <c r="BR469" s="65" t="str">
        <f t="shared" si="506"/>
        <v>Nov</v>
      </c>
      <c r="BS469" s="68">
        <f t="shared" si="452"/>
        <v>1867376.81088676</v>
      </c>
      <c r="CI469" s="65">
        <f t="shared" si="469"/>
        <v>2034</v>
      </c>
      <c r="CJ469" s="65">
        <f t="shared" si="470"/>
        <v>11</v>
      </c>
      <c r="CK469" s="68">
        <f t="shared" si="453"/>
        <v>78429.826057243932</v>
      </c>
      <c r="DA469" s="65">
        <f t="shared" si="471"/>
        <v>2034</v>
      </c>
      <c r="DB469" s="65">
        <f t="shared" si="472"/>
        <v>11</v>
      </c>
      <c r="DC469" s="68">
        <f>[4]ssr!$I446</f>
        <v>0</v>
      </c>
    </row>
    <row r="470" spans="1:107" s="30" customFormat="1">
      <c r="A470" s="65">
        <f t="shared" si="496"/>
        <v>2034</v>
      </c>
      <c r="B470" s="65">
        <f t="shared" si="460"/>
        <v>12</v>
      </c>
      <c r="C470" s="27">
        <f t="shared" si="439"/>
        <v>2102929.6558891097</v>
      </c>
      <c r="D470" s="80">
        <f>[6]Err!$D385</f>
        <v>1868449.6558891099</v>
      </c>
      <c r="E470" s="80">
        <f>ROUND([7]Err!$D385,0)+500</f>
        <v>205164</v>
      </c>
      <c r="F470" s="53">
        <f>ROUND([8]Err!$D373,0)</f>
        <v>2045</v>
      </c>
      <c r="G470" s="53">
        <f>ROUND([9]Err!$D373,0)</f>
        <v>1508</v>
      </c>
      <c r="H470" s="53">
        <f>ROUND([10]Err!$D385,0)</f>
        <v>25763</v>
      </c>
      <c r="I470" s="156">
        <f t="shared" si="420"/>
        <v>78474.885547342623</v>
      </c>
      <c r="J470" s="29"/>
      <c r="K470" s="181">
        <f t="shared" si="421"/>
        <v>7.0000000000000001E-3</v>
      </c>
      <c r="L470" s="181">
        <f t="shared" si="422"/>
        <v>6.0000000000000001E-3</v>
      </c>
      <c r="M470" s="181">
        <f t="shared" si="423"/>
        <v>-4.0000000000000001E-3</v>
      </c>
      <c r="N470" s="181">
        <f t="shared" si="424"/>
        <v>0</v>
      </c>
      <c r="O470" s="181">
        <f t="shared" si="425"/>
        <v>1E-3</v>
      </c>
      <c r="P470" s="181">
        <f t="shared" si="426"/>
        <v>7.0000000000000001E-3</v>
      </c>
      <c r="R470" s="30">
        <f t="shared" si="440"/>
        <v>2034</v>
      </c>
      <c r="S470" s="30">
        <f t="shared" si="441"/>
        <v>12</v>
      </c>
      <c r="T470" s="31">
        <f t="shared" si="458"/>
        <v>14309.192641115766</v>
      </c>
      <c r="U470" s="31">
        <f t="shared" si="427"/>
        <v>12238</v>
      </c>
      <c r="V470" s="31">
        <f t="shared" si="454"/>
        <v>1731.1926411157663</v>
      </c>
      <c r="W470" s="31">
        <f t="shared" ref="W470:Y470" si="512">W458</f>
        <v>6</v>
      </c>
      <c r="X470" s="31">
        <f t="shared" si="512"/>
        <v>15</v>
      </c>
      <c r="Y470" s="31">
        <f t="shared" si="512"/>
        <v>319</v>
      </c>
      <c r="AA470" s="32">
        <f t="shared" si="443"/>
        <v>2034</v>
      </c>
      <c r="AB470" s="33">
        <f t="shared" si="444"/>
        <v>12</v>
      </c>
      <c r="AC470" s="31">
        <f t="shared" si="445"/>
        <v>2088620.4632479942</v>
      </c>
      <c r="AD470" s="52">
        <f t="shared" si="446"/>
        <v>1856211.6558891099</v>
      </c>
      <c r="AE470" s="52">
        <f t="shared" si="447"/>
        <v>203432.80735888422</v>
      </c>
      <c r="AF470" s="52">
        <f t="shared" si="448"/>
        <v>2039</v>
      </c>
      <c r="AG470" s="52">
        <f t="shared" si="449"/>
        <v>1493</v>
      </c>
      <c r="AH470" s="52">
        <f t="shared" si="450"/>
        <v>25444</v>
      </c>
      <c r="AK470" s="90"/>
      <c r="AL470" s="90"/>
      <c r="AM470" s="91"/>
      <c r="AN470" s="92"/>
      <c r="AO470" s="92"/>
      <c r="AP470" s="92"/>
      <c r="AQ470" s="92"/>
      <c r="AR470" s="92"/>
      <c r="AS470" s="93"/>
      <c r="AT470" s="93"/>
      <c r="AY470" s="65">
        <f t="shared" si="466"/>
        <v>2034</v>
      </c>
      <c r="AZ470" s="65">
        <f t="shared" si="467"/>
        <v>12</v>
      </c>
      <c r="BA470" s="68">
        <f t="shared" si="451"/>
        <v>2101421.6558891097</v>
      </c>
      <c r="BQ470" s="65">
        <f t="shared" si="468"/>
        <v>2034</v>
      </c>
      <c r="BR470" s="65" t="str">
        <f t="shared" si="506"/>
        <v>Dec</v>
      </c>
      <c r="BS470" s="68">
        <f t="shared" si="452"/>
        <v>1868449.6558891099</v>
      </c>
      <c r="CI470" s="65">
        <f t="shared" si="469"/>
        <v>2034</v>
      </c>
      <c r="CJ470" s="65">
        <f t="shared" si="470"/>
        <v>12</v>
      </c>
      <c r="CK470" s="68">
        <f t="shared" si="453"/>
        <v>78474.885547342623</v>
      </c>
      <c r="DA470" s="65">
        <f t="shared" si="471"/>
        <v>2034</v>
      </c>
      <c r="DB470" s="65">
        <f t="shared" si="472"/>
        <v>12</v>
      </c>
      <c r="DC470" s="68">
        <f>[4]ssr!$I447</f>
        <v>0</v>
      </c>
    </row>
    <row r="471" spans="1:107" s="30" customFormat="1">
      <c r="A471" s="65">
        <f t="shared" si="496"/>
        <v>2035</v>
      </c>
      <c r="B471" s="65">
        <f t="shared" si="460"/>
        <v>1</v>
      </c>
      <c r="C471" s="27">
        <f t="shared" si="439"/>
        <v>2104141.5008914601</v>
      </c>
      <c r="D471" s="80">
        <f>[6]Err!$D386</f>
        <v>1869522.5008914601</v>
      </c>
      <c r="E471" s="80">
        <f>ROUND([7]Err!$D386,0)+500</f>
        <v>205262</v>
      </c>
      <c r="F471" s="53">
        <f>ROUND([8]Err!$D374,0)</f>
        <v>2045</v>
      </c>
      <c r="G471" s="53">
        <f>ROUND([9]Err!$D374,0)</f>
        <v>1508</v>
      </c>
      <c r="H471" s="53">
        <f>ROUND([10]Err!$D386,0)</f>
        <v>25804</v>
      </c>
      <c r="I471" s="155">
        <f t="shared" si="420"/>
        <v>78519.945037441328</v>
      </c>
      <c r="J471" s="29"/>
      <c r="K471" s="181">
        <f t="shared" si="421"/>
        <v>7.0000000000000001E-3</v>
      </c>
      <c r="L471" s="181">
        <f t="shared" si="422"/>
        <v>6.0000000000000001E-3</v>
      </c>
      <c r="M471" s="181">
        <f t="shared" si="423"/>
        <v>-4.0000000000000001E-3</v>
      </c>
      <c r="N471" s="181">
        <f t="shared" si="424"/>
        <v>0</v>
      </c>
      <c r="O471" s="181">
        <f t="shared" si="425"/>
        <v>1E-3</v>
      </c>
      <c r="P471" s="181">
        <f t="shared" si="426"/>
        <v>7.0000000000000001E-3</v>
      </c>
      <c r="R471" s="30">
        <f t="shared" si="440"/>
        <v>2035</v>
      </c>
      <c r="S471" s="30">
        <f t="shared" si="441"/>
        <v>1</v>
      </c>
      <c r="T471" s="31">
        <f t="shared" si="458"/>
        <v>14370.161539787585</v>
      </c>
      <c r="U471" s="31">
        <f t="shared" si="427"/>
        <v>12287</v>
      </c>
      <c r="V471" s="31">
        <f t="shared" si="454"/>
        <v>1743.1615397875846</v>
      </c>
      <c r="W471" s="31">
        <f t="shared" ref="W471:Y471" si="513">W459</f>
        <v>6</v>
      </c>
      <c r="X471" s="31">
        <f t="shared" si="513"/>
        <v>15</v>
      </c>
      <c r="Y471" s="31">
        <f t="shared" si="513"/>
        <v>319</v>
      </c>
      <c r="AA471" s="32">
        <f t="shared" si="443"/>
        <v>2035</v>
      </c>
      <c r="AB471" s="33">
        <f t="shared" si="444"/>
        <v>1</v>
      </c>
      <c r="AC471" s="31">
        <f t="shared" si="445"/>
        <v>2089771.3393516724</v>
      </c>
      <c r="AD471" s="52">
        <f t="shared" si="446"/>
        <v>1857235.5008914601</v>
      </c>
      <c r="AE471" s="52">
        <f t="shared" si="447"/>
        <v>203518.83846021243</v>
      </c>
      <c r="AF471" s="52">
        <f t="shared" si="448"/>
        <v>2039</v>
      </c>
      <c r="AG471" s="52">
        <f t="shared" si="449"/>
        <v>1493</v>
      </c>
      <c r="AH471" s="52">
        <f t="shared" si="450"/>
        <v>25485</v>
      </c>
      <c r="AK471" s="90"/>
      <c r="AL471" s="90"/>
      <c r="AM471" s="91"/>
      <c r="AN471" s="92"/>
      <c r="AO471" s="92"/>
      <c r="AP471" s="92"/>
      <c r="AQ471" s="92"/>
      <c r="AR471" s="92"/>
      <c r="AS471" s="93"/>
      <c r="AT471" s="93"/>
      <c r="AY471" s="65">
        <f t="shared" si="466"/>
        <v>2035</v>
      </c>
      <c r="AZ471" s="65">
        <f t="shared" si="467"/>
        <v>1</v>
      </c>
      <c r="BA471" s="68">
        <f t="shared" si="451"/>
        <v>2102633.5008914601</v>
      </c>
      <c r="BQ471" s="65">
        <f t="shared" si="468"/>
        <v>2035</v>
      </c>
      <c r="BR471" s="65" t="str">
        <f t="shared" si="506"/>
        <v>Jan</v>
      </c>
      <c r="BS471" s="68">
        <f t="shared" si="452"/>
        <v>1869522.5008914601</v>
      </c>
      <c r="CI471" s="65">
        <f t="shared" si="469"/>
        <v>2035</v>
      </c>
      <c r="CJ471" s="65">
        <f t="shared" si="470"/>
        <v>1</v>
      </c>
      <c r="CK471" s="68">
        <f t="shared" si="453"/>
        <v>78519.945037441328</v>
      </c>
      <c r="DA471" s="65">
        <f t="shared" si="471"/>
        <v>2035</v>
      </c>
      <c r="DB471" s="65">
        <f t="shared" si="472"/>
        <v>1</v>
      </c>
      <c r="DC471" s="68">
        <f>[4]ssr!$I448</f>
        <v>0</v>
      </c>
    </row>
    <row r="472" spans="1:107" s="30" customFormat="1">
      <c r="A472" s="65">
        <f t="shared" si="496"/>
        <v>2035</v>
      </c>
      <c r="B472" s="65">
        <f t="shared" si="460"/>
        <v>2</v>
      </c>
      <c r="C472" s="27">
        <f t="shared" si="439"/>
        <v>2105313.34589381</v>
      </c>
      <c r="D472" s="80">
        <f>[6]Err!$D387</f>
        <v>1870595.34589381</v>
      </c>
      <c r="E472" s="80">
        <f>ROUND([7]Err!$D387,0)+500</f>
        <v>205359</v>
      </c>
      <c r="F472" s="53">
        <f>ROUND([8]Err!$D375,0)</f>
        <v>2044</v>
      </c>
      <c r="G472" s="53">
        <f>ROUND([9]Err!$D375,0)</f>
        <v>1508</v>
      </c>
      <c r="H472" s="53">
        <f>ROUND([10]Err!$D387,0)</f>
        <v>25807</v>
      </c>
      <c r="I472" s="155">
        <f t="shared" ref="I472:I535" si="514">D472*0.042</f>
        <v>78565.004527540033</v>
      </c>
      <c r="J472" s="29"/>
      <c r="K472" s="181">
        <f t="shared" ref="K472:K535" si="515">ROUND(D472/D460-1,3)</f>
        <v>7.0000000000000001E-3</v>
      </c>
      <c r="L472" s="181">
        <f t="shared" ref="L472:L535" si="516">ROUND(E472/E460-1,3)</f>
        <v>6.0000000000000001E-3</v>
      </c>
      <c r="M472" s="181">
        <f t="shared" ref="M472:M535" si="517">ROUND(F472/F460-1,3)</f>
        <v>-4.0000000000000001E-3</v>
      </c>
      <c r="N472" s="181">
        <f t="shared" ref="N472:N535" si="518">ROUND(G472/G460-1,3)</f>
        <v>0</v>
      </c>
      <c r="O472" s="181">
        <f t="shared" ref="O472:O535" si="519">ROUND(H472/H460-1,3)</f>
        <v>1E-3</v>
      </c>
      <c r="P472" s="181">
        <f t="shared" ref="P472:P535" si="520">ROUND(C472/C460-1,3)</f>
        <v>7.0000000000000001E-3</v>
      </c>
      <c r="R472" s="30">
        <f t="shared" si="440"/>
        <v>2035</v>
      </c>
      <c r="S472" s="30">
        <f t="shared" si="441"/>
        <v>2</v>
      </c>
      <c r="T472" s="31">
        <f t="shared" si="458"/>
        <v>14397.153583475792</v>
      </c>
      <c r="U472" s="31">
        <f t="shared" si="427"/>
        <v>12316</v>
      </c>
      <c r="V472" s="31">
        <f t="shared" si="454"/>
        <v>1741.1535834757926</v>
      </c>
      <c r="W472" s="31">
        <f t="shared" ref="W472:Y472" si="521">W460</f>
        <v>6</v>
      </c>
      <c r="X472" s="31">
        <f t="shared" si="521"/>
        <v>15</v>
      </c>
      <c r="Y472" s="31">
        <f t="shared" si="521"/>
        <v>319</v>
      </c>
      <c r="AA472" s="32">
        <f t="shared" si="443"/>
        <v>2035</v>
      </c>
      <c r="AB472" s="33">
        <f t="shared" si="444"/>
        <v>2</v>
      </c>
      <c r="AC472" s="31">
        <f t="shared" si="445"/>
        <v>2090916.1923103342</v>
      </c>
      <c r="AD472" s="52">
        <f t="shared" si="446"/>
        <v>1858279.34589381</v>
      </c>
      <c r="AE472" s="52">
        <f t="shared" si="447"/>
        <v>203617.8464165242</v>
      </c>
      <c r="AF472" s="52">
        <f t="shared" si="448"/>
        <v>2038</v>
      </c>
      <c r="AG472" s="52">
        <f t="shared" si="449"/>
        <v>1493</v>
      </c>
      <c r="AH472" s="52">
        <f t="shared" si="450"/>
        <v>25488</v>
      </c>
      <c r="AK472" s="90"/>
      <c r="AL472" s="90"/>
      <c r="AM472" s="91"/>
      <c r="AN472" s="92"/>
      <c r="AO472" s="92"/>
      <c r="AP472" s="92"/>
      <c r="AQ472" s="92"/>
      <c r="AR472" s="92"/>
      <c r="AS472" s="93"/>
      <c r="AT472" s="93"/>
      <c r="AY472" s="65">
        <f t="shared" si="466"/>
        <v>2035</v>
      </c>
      <c r="AZ472" s="65">
        <f t="shared" si="467"/>
        <v>2</v>
      </c>
      <c r="BA472" s="68">
        <f t="shared" si="451"/>
        <v>2103805.34589381</v>
      </c>
      <c r="BQ472" s="65">
        <f t="shared" si="468"/>
        <v>2035</v>
      </c>
      <c r="BR472" s="65" t="str">
        <f t="shared" si="506"/>
        <v>Feb</v>
      </c>
      <c r="BS472" s="68">
        <f t="shared" si="452"/>
        <v>1870595.34589381</v>
      </c>
      <c r="CI472" s="65">
        <f t="shared" si="469"/>
        <v>2035</v>
      </c>
      <c r="CJ472" s="65">
        <f t="shared" si="470"/>
        <v>2</v>
      </c>
      <c r="CK472" s="68">
        <f t="shared" si="453"/>
        <v>78565.004527540033</v>
      </c>
      <c r="DA472" s="65">
        <f t="shared" si="471"/>
        <v>2035</v>
      </c>
      <c r="DB472" s="65">
        <f t="shared" si="472"/>
        <v>2</v>
      </c>
      <c r="DC472" s="68">
        <f>[4]ssr!$I449</f>
        <v>0</v>
      </c>
    </row>
    <row r="473" spans="1:107" s="30" customFormat="1">
      <c r="A473" s="65">
        <f t="shared" si="496"/>
        <v>2035</v>
      </c>
      <c r="B473" s="65">
        <f t="shared" si="460"/>
        <v>3</v>
      </c>
      <c r="C473" s="27">
        <f t="shared" si="439"/>
        <v>2106472.19089616</v>
      </c>
      <c r="D473" s="80">
        <f>[6]Err!$D388</f>
        <v>1871668.19089616</v>
      </c>
      <c r="E473" s="80">
        <f>ROUND([7]Err!$D388,0)+500</f>
        <v>205457</v>
      </c>
      <c r="F473" s="53">
        <f>ROUND([8]Err!$D376,0)</f>
        <v>2043</v>
      </c>
      <c r="G473" s="53">
        <f>ROUND([9]Err!$D376,0)</f>
        <v>1508</v>
      </c>
      <c r="H473" s="53">
        <f>ROUND([10]Err!$D388,0)</f>
        <v>25796</v>
      </c>
      <c r="I473" s="155">
        <f t="shared" si="514"/>
        <v>78610.064017638724</v>
      </c>
      <c r="J473" s="29"/>
      <c r="K473" s="181">
        <f t="shared" si="515"/>
        <v>7.0000000000000001E-3</v>
      </c>
      <c r="L473" s="181">
        <f t="shared" si="516"/>
        <v>6.0000000000000001E-3</v>
      </c>
      <c r="M473" s="181">
        <f t="shared" si="517"/>
        <v>-4.0000000000000001E-3</v>
      </c>
      <c r="N473" s="181">
        <f t="shared" si="518"/>
        <v>0</v>
      </c>
      <c r="O473" s="181">
        <f t="shared" si="519"/>
        <v>1E-3</v>
      </c>
      <c r="P473" s="181">
        <f t="shared" si="520"/>
        <v>7.0000000000000001E-3</v>
      </c>
      <c r="R473" s="30">
        <f t="shared" si="440"/>
        <v>2035</v>
      </c>
      <c r="S473" s="30">
        <f t="shared" si="441"/>
        <v>3</v>
      </c>
      <c r="T473" s="31">
        <f t="shared" si="458"/>
        <v>14435.217217955484</v>
      </c>
      <c r="U473" s="31">
        <f t="shared" si="427"/>
        <v>12351</v>
      </c>
      <c r="V473" s="31">
        <f t="shared" si="454"/>
        <v>1744.2172179554834</v>
      </c>
      <c r="W473" s="31">
        <f t="shared" ref="W473:Y473" si="522">W461</f>
        <v>6</v>
      </c>
      <c r="X473" s="31">
        <f t="shared" si="522"/>
        <v>15</v>
      </c>
      <c r="Y473" s="31">
        <f t="shared" si="522"/>
        <v>319</v>
      </c>
      <c r="AA473" s="32">
        <f t="shared" si="443"/>
        <v>2035</v>
      </c>
      <c r="AB473" s="33">
        <f t="shared" si="444"/>
        <v>3</v>
      </c>
      <c r="AC473" s="31">
        <f t="shared" si="445"/>
        <v>2092036.9736782045</v>
      </c>
      <c r="AD473" s="52">
        <f t="shared" si="446"/>
        <v>1859317.19089616</v>
      </c>
      <c r="AE473" s="52">
        <f t="shared" si="447"/>
        <v>203712.78278204452</v>
      </c>
      <c r="AF473" s="52">
        <f t="shared" si="448"/>
        <v>2037</v>
      </c>
      <c r="AG473" s="52">
        <f t="shared" si="449"/>
        <v>1493</v>
      </c>
      <c r="AH473" s="52">
        <f t="shared" si="450"/>
        <v>25477</v>
      </c>
      <c r="AK473" s="90"/>
      <c r="AL473" s="90"/>
      <c r="AM473" s="91"/>
      <c r="AN473" s="92"/>
      <c r="AO473" s="92"/>
      <c r="AP473" s="92"/>
      <c r="AQ473" s="92"/>
      <c r="AR473" s="92"/>
      <c r="AS473" s="93"/>
      <c r="AT473" s="93"/>
      <c r="AY473" s="65">
        <f t="shared" si="466"/>
        <v>2035</v>
      </c>
      <c r="AZ473" s="65">
        <f t="shared" si="467"/>
        <v>3</v>
      </c>
      <c r="BA473" s="68">
        <f t="shared" si="451"/>
        <v>2104964.19089616</v>
      </c>
      <c r="BQ473" s="65">
        <f t="shared" si="468"/>
        <v>2035</v>
      </c>
      <c r="BR473" s="65" t="str">
        <f t="shared" si="506"/>
        <v>Mar</v>
      </c>
      <c r="BS473" s="68">
        <f t="shared" si="452"/>
        <v>1871668.19089616</v>
      </c>
      <c r="CI473" s="65">
        <f t="shared" si="469"/>
        <v>2035</v>
      </c>
      <c r="CJ473" s="65">
        <f t="shared" si="470"/>
        <v>3</v>
      </c>
      <c r="CK473" s="68">
        <f t="shared" si="453"/>
        <v>78610.064017638724</v>
      </c>
      <c r="DA473" s="65">
        <f t="shared" si="471"/>
        <v>2035</v>
      </c>
      <c r="DB473" s="65">
        <f t="shared" si="472"/>
        <v>3</v>
      </c>
      <c r="DC473" s="68">
        <f>[4]ssr!$I450</f>
        <v>0</v>
      </c>
    </row>
    <row r="474" spans="1:107" s="30" customFormat="1">
      <c r="A474" s="65">
        <f t="shared" si="496"/>
        <v>2035</v>
      </c>
      <c r="B474" s="65">
        <f t="shared" si="460"/>
        <v>4</v>
      </c>
      <c r="C474" s="27">
        <f t="shared" si="439"/>
        <v>2107600.0358985099</v>
      </c>
      <c r="D474" s="80">
        <f>[6]Err!$D389</f>
        <v>1872741.0358985099</v>
      </c>
      <c r="E474" s="80">
        <f>ROUND([7]Err!$D389,0)+500</f>
        <v>205554</v>
      </c>
      <c r="F474" s="53">
        <f>ROUND([8]Err!$D377,0)</f>
        <v>2043</v>
      </c>
      <c r="G474" s="53">
        <f>ROUND([9]Err!$D377,0)</f>
        <v>1508</v>
      </c>
      <c r="H474" s="53">
        <f>ROUND([10]Err!$D389,0)</f>
        <v>25754</v>
      </c>
      <c r="I474" s="155">
        <f t="shared" si="514"/>
        <v>78655.123507737415</v>
      </c>
      <c r="J474" s="29"/>
      <c r="K474" s="181">
        <f t="shared" si="515"/>
        <v>7.0000000000000001E-3</v>
      </c>
      <c r="L474" s="181">
        <f t="shared" si="516"/>
        <v>6.0000000000000001E-3</v>
      </c>
      <c r="M474" s="181">
        <f t="shared" si="517"/>
        <v>-4.0000000000000001E-3</v>
      </c>
      <c r="N474" s="181">
        <f t="shared" si="518"/>
        <v>0</v>
      </c>
      <c r="O474" s="181">
        <f t="shared" si="519"/>
        <v>1E-3</v>
      </c>
      <c r="P474" s="181">
        <f t="shared" si="520"/>
        <v>7.0000000000000001E-3</v>
      </c>
      <c r="R474" s="30">
        <f t="shared" si="440"/>
        <v>2035</v>
      </c>
      <c r="S474" s="30">
        <f t="shared" si="441"/>
        <v>4</v>
      </c>
      <c r="T474" s="31">
        <f t="shared" si="458"/>
        <v>14346.667864138222</v>
      </c>
      <c r="U474" s="31">
        <f t="shared" si="427"/>
        <v>12262</v>
      </c>
      <c r="V474" s="31">
        <f t="shared" si="454"/>
        <v>1744.6678641382225</v>
      </c>
      <c r="W474" s="31">
        <f t="shared" ref="W474:Y474" si="523">W462</f>
        <v>6</v>
      </c>
      <c r="X474" s="31">
        <f t="shared" si="523"/>
        <v>15</v>
      </c>
      <c r="Y474" s="31">
        <f t="shared" si="523"/>
        <v>319</v>
      </c>
      <c r="AA474" s="32">
        <f t="shared" si="443"/>
        <v>2035</v>
      </c>
      <c r="AB474" s="33">
        <f t="shared" si="444"/>
        <v>4</v>
      </c>
      <c r="AC474" s="31">
        <f t="shared" si="445"/>
        <v>2093253.3680343716</v>
      </c>
      <c r="AD474" s="52">
        <f t="shared" si="446"/>
        <v>1860479.0358985099</v>
      </c>
      <c r="AE474" s="52">
        <f t="shared" si="447"/>
        <v>203809.33213586177</v>
      </c>
      <c r="AF474" s="52">
        <f t="shared" si="448"/>
        <v>2037</v>
      </c>
      <c r="AG474" s="52">
        <f t="shared" si="449"/>
        <v>1493</v>
      </c>
      <c r="AH474" s="52">
        <f t="shared" si="450"/>
        <v>25435</v>
      </c>
      <c r="AK474" s="90"/>
      <c r="AL474" s="90"/>
      <c r="AM474" s="91"/>
      <c r="AN474" s="92"/>
      <c r="AO474" s="92"/>
      <c r="AP474" s="92"/>
      <c r="AQ474" s="92"/>
      <c r="AR474" s="92"/>
      <c r="AS474" s="93"/>
      <c r="AT474" s="93"/>
      <c r="AY474" s="65">
        <f t="shared" si="466"/>
        <v>2035</v>
      </c>
      <c r="AZ474" s="65">
        <f t="shared" si="467"/>
        <v>4</v>
      </c>
      <c r="BA474" s="68">
        <f t="shared" si="451"/>
        <v>2106092.0358985099</v>
      </c>
      <c r="BQ474" s="65">
        <f t="shared" si="468"/>
        <v>2035</v>
      </c>
      <c r="BR474" s="65" t="str">
        <f t="shared" si="506"/>
        <v>Apr</v>
      </c>
      <c r="BS474" s="68">
        <f t="shared" si="452"/>
        <v>1872741.0358985099</v>
      </c>
      <c r="CI474" s="65">
        <f t="shared" si="469"/>
        <v>2035</v>
      </c>
      <c r="CJ474" s="65">
        <f t="shared" si="470"/>
        <v>4</v>
      </c>
      <c r="CK474" s="68">
        <f t="shared" si="453"/>
        <v>78655.123507737415</v>
      </c>
      <c r="DA474" s="65">
        <f t="shared" si="471"/>
        <v>2035</v>
      </c>
      <c r="DB474" s="65">
        <f t="shared" si="472"/>
        <v>4</v>
      </c>
      <c r="DC474" s="68">
        <f>[4]ssr!$I451</f>
        <v>0</v>
      </c>
    </row>
    <row r="475" spans="1:107" s="30" customFormat="1">
      <c r="A475" s="65">
        <f t="shared" si="496"/>
        <v>2035</v>
      </c>
      <c r="B475" s="65">
        <f t="shared" si="460"/>
        <v>5</v>
      </c>
      <c r="C475" s="27">
        <f t="shared" si="439"/>
        <v>2108802.8809008598</v>
      </c>
      <c r="D475" s="80">
        <f>[6]Err!$D390</f>
        <v>1873813.8809008601</v>
      </c>
      <c r="E475" s="80">
        <f>ROUND([7]Err!$D390,0)+500</f>
        <v>205652</v>
      </c>
      <c r="F475" s="53">
        <f>ROUND([8]Err!$D378,0)</f>
        <v>2042</v>
      </c>
      <c r="G475" s="53">
        <f>ROUND([9]Err!$D378,0)</f>
        <v>1508</v>
      </c>
      <c r="H475" s="53">
        <f>ROUND([10]Err!$D390,0)</f>
        <v>25787</v>
      </c>
      <c r="I475" s="155">
        <f t="shared" si="514"/>
        <v>78700.182997836135</v>
      </c>
      <c r="J475" s="29"/>
      <c r="K475" s="181">
        <f t="shared" si="515"/>
        <v>7.0000000000000001E-3</v>
      </c>
      <c r="L475" s="181">
        <f t="shared" si="516"/>
        <v>6.0000000000000001E-3</v>
      </c>
      <c r="M475" s="181">
        <f t="shared" si="517"/>
        <v>-4.0000000000000001E-3</v>
      </c>
      <c r="N475" s="181">
        <f t="shared" si="518"/>
        <v>0</v>
      </c>
      <c r="O475" s="181">
        <f t="shared" si="519"/>
        <v>1E-3</v>
      </c>
      <c r="P475" s="181">
        <f t="shared" si="520"/>
        <v>7.0000000000000001E-3</v>
      </c>
      <c r="R475" s="30">
        <f t="shared" si="440"/>
        <v>2035</v>
      </c>
      <c r="S475" s="30">
        <f t="shared" si="441"/>
        <v>5</v>
      </c>
      <c r="T475" s="31">
        <f t="shared" si="458"/>
        <v>14289.076339934083</v>
      </c>
      <c r="U475" s="31">
        <f t="shared" si="427"/>
        <v>12205</v>
      </c>
      <c r="V475" s="31">
        <f t="shared" si="454"/>
        <v>1744.076339934084</v>
      </c>
      <c r="W475" s="31">
        <f t="shared" ref="W475:Y475" si="524">W463</f>
        <v>6</v>
      </c>
      <c r="X475" s="31">
        <f t="shared" si="524"/>
        <v>15</v>
      </c>
      <c r="Y475" s="31">
        <f t="shared" si="524"/>
        <v>319</v>
      </c>
      <c r="AA475" s="32">
        <f t="shared" si="443"/>
        <v>2035</v>
      </c>
      <c r="AB475" s="33">
        <f t="shared" si="444"/>
        <v>5</v>
      </c>
      <c r="AC475" s="31">
        <f t="shared" si="445"/>
        <v>2094513.804560926</v>
      </c>
      <c r="AD475" s="52">
        <f t="shared" si="446"/>
        <v>1861608.8809008601</v>
      </c>
      <c r="AE475" s="52">
        <f t="shared" si="447"/>
        <v>203907.92366006592</v>
      </c>
      <c r="AF475" s="52">
        <f t="shared" si="448"/>
        <v>2036</v>
      </c>
      <c r="AG475" s="52">
        <f t="shared" si="449"/>
        <v>1493</v>
      </c>
      <c r="AH475" s="52">
        <f t="shared" si="450"/>
        <v>25468</v>
      </c>
      <c r="AK475" s="90"/>
      <c r="AL475" s="90"/>
      <c r="AM475" s="91"/>
      <c r="AN475" s="92"/>
      <c r="AO475" s="92"/>
      <c r="AP475" s="92"/>
      <c r="AQ475" s="92"/>
      <c r="AR475" s="92"/>
      <c r="AS475" s="93"/>
      <c r="AT475" s="93"/>
      <c r="AY475" s="65">
        <f t="shared" si="466"/>
        <v>2035</v>
      </c>
      <c r="AZ475" s="65">
        <f t="shared" si="467"/>
        <v>5</v>
      </c>
      <c r="BA475" s="68">
        <f t="shared" si="451"/>
        <v>2107294.8809008598</v>
      </c>
      <c r="BQ475" s="65">
        <f t="shared" si="468"/>
        <v>2035</v>
      </c>
      <c r="BR475" s="65" t="str">
        <f t="shared" si="506"/>
        <v>May</v>
      </c>
      <c r="BS475" s="68">
        <f t="shared" si="452"/>
        <v>1873813.8809008601</v>
      </c>
      <c r="CI475" s="65">
        <f t="shared" si="469"/>
        <v>2035</v>
      </c>
      <c r="CJ475" s="65">
        <f t="shared" si="470"/>
        <v>5</v>
      </c>
      <c r="CK475" s="68">
        <f t="shared" si="453"/>
        <v>78700.182997836135</v>
      </c>
      <c r="DA475" s="65">
        <f t="shared" si="471"/>
        <v>2035</v>
      </c>
      <c r="DB475" s="65">
        <f t="shared" si="472"/>
        <v>5</v>
      </c>
      <c r="DC475" s="68">
        <f>[4]ssr!$I452</f>
        <v>0</v>
      </c>
    </row>
    <row r="476" spans="1:107" s="30" customFormat="1">
      <c r="A476" s="65">
        <f t="shared" si="496"/>
        <v>2035</v>
      </c>
      <c r="B476" s="65">
        <f t="shared" si="460"/>
        <v>6</v>
      </c>
      <c r="C476" s="27">
        <f t="shared" si="439"/>
        <v>2109920.7259032102</v>
      </c>
      <c r="D476" s="80">
        <f>[6]Err!$D391</f>
        <v>1874886.72590321</v>
      </c>
      <c r="E476" s="80">
        <f>ROUND([7]Err!$D391,0)+500</f>
        <v>205749</v>
      </c>
      <c r="F476" s="53">
        <f>ROUND([8]Err!$D379,0)</f>
        <v>2041</v>
      </c>
      <c r="G476" s="53">
        <f>ROUND([9]Err!$D379,0)</f>
        <v>1508</v>
      </c>
      <c r="H476" s="53">
        <f>ROUND([10]Err!$D391,0)</f>
        <v>25736</v>
      </c>
      <c r="I476" s="155">
        <f t="shared" si="514"/>
        <v>78745.242487934825</v>
      </c>
      <c r="J476" s="29"/>
      <c r="K476" s="181">
        <f t="shared" si="515"/>
        <v>7.0000000000000001E-3</v>
      </c>
      <c r="L476" s="181">
        <f t="shared" si="516"/>
        <v>6.0000000000000001E-3</v>
      </c>
      <c r="M476" s="181">
        <f t="shared" si="517"/>
        <v>-4.0000000000000001E-3</v>
      </c>
      <c r="N476" s="181">
        <f t="shared" si="518"/>
        <v>0</v>
      </c>
      <c r="O476" s="181">
        <f t="shared" si="519"/>
        <v>1E-3</v>
      </c>
      <c r="P476" s="181">
        <f t="shared" si="520"/>
        <v>7.0000000000000001E-3</v>
      </c>
      <c r="R476" s="30">
        <f t="shared" si="440"/>
        <v>2035</v>
      </c>
      <c r="S476" s="30">
        <f t="shared" si="441"/>
        <v>6</v>
      </c>
      <c r="T476" s="31">
        <f t="shared" si="458"/>
        <v>14263.174028619162</v>
      </c>
      <c r="U476" s="31">
        <f t="shared" ref="U476:U539" si="525">U464+5</f>
        <v>12181</v>
      </c>
      <c r="V476" s="31">
        <f t="shared" si="454"/>
        <v>1742.1740286191612</v>
      </c>
      <c r="W476" s="31">
        <f t="shared" ref="W476:Y476" si="526">W464</f>
        <v>6</v>
      </c>
      <c r="X476" s="31">
        <f t="shared" si="526"/>
        <v>15</v>
      </c>
      <c r="Y476" s="31">
        <f t="shared" si="526"/>
        <v>319</v>
      </c>
      <c r="AA476" s="32">
        <f t="shared" si="443"/>
        <v>2035</v>
      </c>
      <c r="AB476" s="33">
        <f t="shared" si="444"/>
        <v>6</v>
      </c>
      <c r="AC476" s="31">
        <f t="shared" si="445"/>
        <v>2095657.5518745908</v>
      </c>
      <c r="AD476" s="52">
        <f t="shared" si="446"/>
        <v>1862705.72590321</v>
      </c>
      <c r="AE476" s="52">
        <f t="shared" si="447"/>
        <v>204006.82597138084</v>
      </c>
      <c r="AF476" s="52">
        <f t="shared" si="448"/>
        <v>2035</v>
      </c>
      <c r="AG476" s="52">
        <f t="shared" si="449"/>
        <v>1493</v>
      </c>
      <c r="AH476" s="52">
        <f t="shared" si="450"/>
        <v>25417</v>
      </c>
      <c r="AK476" s="90"/>
      <c r="AL476" s="90"/>
      <c r="AM476" s="91"/>
      <c r="AN476" s="92"/>
      <c r="AO476" s="92"/>
      <c r="AP476" s="92"/>
      <c r="AQ476" s="92"/>
      <c r="AR476" s="92"/>
      <c r="AS476" s="93"/>
      <c r="AT476" s="93"/>
      <c r="AY476" s="65">
        <f t="shared" si="466"/>
        <v>2035</v>
      </c>
      <c r="AZ476" s="65">
        <f t="shared" si="467"/>
        <v>6</v>
      </c>
      <c r="BA476" s="68">
        <f t="shared" si="451"/>
        <v>2108412.7259032102</v>
      </c>
      <c r="BQ476" s="65">
        <f t="shared" si="468"/>
        <v>2035</v>
      </c>
      <c r="BR476" s="65" t="str">
        <f t="shared" si="506"/>
        <v>Jun</v>
      </c>
      <c r="BS476" s="68">
        <f t="shared" si="452"/>
        <v>1874886.72590321</v>
      </c>
      <c r="CI476" s="65">
        <f t="shared" si="469"/>
        <v>2035</v>
      </c>
      <c r="CJ476" s="65">
        <f t="shared" si="470"/>
        <v>6</v>
      </c>
      <c r="CK476" s="68">
        <f t="shared" si="453"/>
        <v>78745.242487934825</v>
      </c>
      <c r="DA476" s="65">
        <f t="shared" si="471"/>
        <v>2035</v>
      </c>
      <c r="DB476" s="65">
        <f t="shared" si="472"/>
        <v>6</v>
      </c>
      <c r="DC476" s="68">
        <f>[4]ssr!$I453</f>
        <v>0</v>
      </c>
    </row>
    <row r="477" spans="1:107" s="30" customFormat="1">
      <c r="A477" s="65">
        <f t="shared" si="496"/>
        <v>2035</v>
      </c>
      <c r="B477" s="65">
        <f t="shared" si="460"/>
        <v>7</v>
      </c>
      <c r="C477" s="27">
        <f t="shared" si="439"/>
        <v>2111061.5709055597</v>
      </c>
      <c r="D477" s="80">
        <f>[6]Err!$D392</f>
        <v>1875959.5709055599</v>
      </c>
      <c r="E477" s="80">
        <f>ROUND([7]Err!$D392,0)+500</f>
        <v>205846</v>
      </c>
      <c r="F477" s="53">
        <f>ROUND([8]Err!$D380,0)</f>
        <v>2040</v>
      </c>
      <c r="G477" s="53">
        <f>ROUND([9]Err!$D380,0)</f>
        <v>1508</v>
      </c>
      <c r="H477" s="53">
        <f>ROUND([10]Err!$D392,0)</f>
        <v>25708</v>
      </c>
      <c r="I477" s="155">
        <f t="shared" si="514"/>
        <v>78790.301978033516</v>
      </c>
      <c r="J477" s="29"/>
      <c r="K477" s="181">
        <f t="shared" si="515"/>
        <v>7.0000000000000001E-3</v>
      </c>
      <c r="L477" s="181">
        <f t="shared" si="516"/>
        <v>6.0000000000000001E-3</v>
      </c>
      <c r="M477" s="181">
        <f t="shared" si="517"/>
        <v>-4.0000000000000001E-3</v>
      </c>
      <c r="N477" s="181">
        <f t="shared" si="518"/>
        <v>0</v>
      </c>
      <c r="O477" s="181">
        <f t="shared" si="519"/>
        <v>1E-3</v>
      </c>
      <c r="P477" s="181">
        <f t="shared" si="520"/>
        <v>7.0000000000000001E-3</v>
      </c>
      <c r="R477" s="30">
        <f t="shared" si="440"/>
        <v>2035</v>
      </c>
      <c r="S477" s="30">
        <f t="shared" si="441"/>
        <v>7</v>
      </c>
      <c r="T477" s="31">
        <f t="shared" si="458"/>
        <v>14226.546125205719</v>
      </c>
      <c r="U477" s="31">
        <f t="shared" si="525"/>
        <v>12146</v>
      </c>
      <c r="V477" s="31">
        <f t="shared" si="454"/>
        <v>1740.5461252057191</v>
      </c>
      <c r="W477" s="31">
        <f t="shared" ref="W477:Y477" si="527">W465</f>
        <v>6</v>
      </c>
      <c r="X477" s="31">
        <f t="shared" si="527"/>
        <v>15</v>
      </c>
      <c r="Y477" s="31">
        <f t="shared" si="527"/>
        <v>319</v>
      </c>
      <c r="AA477" s="32">
        <f t="shared" si="443"/>
        <v>2035</v>
      </c>
      <c r="AB477" s="33">
        <f t="shared" si="444"/>
        <v>7</v>
      </c>
      <c r="AC477" s="31">
        <f t="shared" si="445"/>
        <v>2096835.0247803542</v>
      </c>
      <c r="AD477" s="52">
        <f t="shared" si="446"/>
        <v>1863813.5709055599</v>
      </c>
      <c r="AE477" s="52">
        <f t="shared" si="447"/>
        <v>204105.45387479427</v>
      </c>
      <c r="AF477" s="52">
        <f t="shared" si="448"/>
        <v>2034</v>
      </c>
      <c r="AG477" s="52">
        <f t="shared" si="449"/>
        <v>1493</v>
      </c>
      <c r="AH477" s="52">
        <f t="shared" si="450"/>
        <v>25389</v>
      </c>
      <c r="AK477" s="90"/>
      <c r="AL477" s="90"/>
      <c r="AM477" s="91"/>
      <c r="AN477" s="92"/>
      <c r="AO477" s="92"/>
      <c r="AP477" s="92"/>
      <c r="AQ477" s="92"/>
      <c r="AR477" s="92"/>
      <c r="AS477" s="93"/>
      <c r="AT477" s="93"/>
      <c r="AY477" s="65">
        <f t="shared" si="466"/>
        <v>2035</v>
      </c>
      <c r="AZ477" s="65">
        <f t="shared" si="467"/>
        <v>7</v>
      </c>
      <c r="BA477" s="68">
        <f t="shared" si="451"/>
        <v>2109553.5709055597</v>
      </c>
      <c r="BQ477" s="65">
        <f t="shared" si="468"/>
        <v>2035</v>
      </c>
      <c r="BR477" s="65" t="str">
        <f t="shared" si="506"/>
        <v>Jul</v>
      </c>
      <c r="BS477" s="68">
        <f t="shared" si="452"/>
        <v>1875959.5709055599</v>
      </c>
      <c r="CI477" s="65">
        <f t="shared" si="469"/>
        <v>2035</v>
      </c>
      <c r="CJ477" s="65">
        <f t="shared" si="470"/>
        <v>7</v>
      </c>
      <c r="CK477" s="68">
        <f t="shared" si="453"/>
        <v>78790.301978033516</v>
      </c>
      <c r="DA477" s="65">
        <f t="shared" si="471"/>
        <v>2035</v>
      </c>
      <c r="DB477" s="65">
        <f t="shared" si="472"/>
        <v>7</v>
      </c>
      <c r="DC477" s="68">
        <f>[4]ssr!$I454</f>
        <v>0</v>
      </c>
    </row>
    <row r="478" spans="1:107" s="30" customFormat="1">
      <c r="A478" s="65">
        <f t="shared" si="496"/>
        <v>2035</v>
      </c>
      <c r="B478" s="65">
        <f t="shared" si="460"/>
        <v>8</v>
      </c>
      <c r="C478" s="27">
        <f t="shared" si="439"/>
        <v>2112259.6796186203</v>
      </c>
      <c r="D478" s="80">
        <f>[6]Err!$D393</f>
        <v>1877006.6796186201</v>
      </c>
      <c r="E478" s="80">
        <f>ROUND([7]Err!$D393,0)+500</f>
        <v>205942</v>
      </c>
      <c r="F478" s="53">
        <f>ROUND([8]Err!$D381,0)</f>
        <v>2040</v>
      </c>
      <c r="G478" s="53">
        <f>ROUND([9]Err!$D381,0)</f>
        <v>1508</v>
      </c>
      <c r="H478" s="53">
        <f>ROUND([10]Err!$D393,0)</f>
        <v>25763</v>
      </c>
      <c r="I478" s="155">
        <f t="shared" si="514"/>
        <v>78834.280543982051</v>
      </c>
      <c r="J478" s="29"/>
      <c r="K478" s="181">
        <f t="shared" si="515"/>
        <v>7.0000000000000001E-3</v>
      </c>
      <c r="L478" s="181">
        <f t="shared" si="516"/>
        <v>6.0000000000000001E-3</v>
      </c>
      <c r="M478" s="181">
        <f t="shared" si="517"/>
        <v>-4.0000000000000001E-3</v>
      </c>
      <c r="N478" s="181">
        <f t="shared" si="518"/>
        <v>0</v>
      </c>
      <c r="O478" s="181">
        <f t="shared" si="519"/>
        <v>1E-3</v>
      </c>
      <c r="P478" s="181">
        <f t="shared" si="520"/>
        <v>7.0000000000000001E-3</v>
      </c>
      <c r="R478" s="30">
        <f t="shared" si="440"/>
        <v>2035</v>
      </c>
      <c r="S478" s="30">
        <f t="shared" si="441"/>
        <v>8</v>
      </c>
      <c r="T478" s="31">
        <f t="shared" si="458"/>
        <v>14208.571603904522</v>
      </c>
      <c r="U478" s="31">
        <f t="shared" si="525"/>
        <v>12130</v>
      </c>
      <c r="V478" s="31">
        <f t="shared" si="454"/>
        <v>1738.5716039045221</v>
      </c>
      <c r="W478" s="31">
        <f t="shared" ref="W478:Y478" si="528">W466</f>
        <v>6</v>
      </c>
      <c r="X478" s="31">
        <f t="shared" si="528"/>
        <v>15</v>
      </c>
      <c r="Y478" s="31">
        <f t="shared" si="528"/>
        <v>319</v>
      </c>
      <c r="AA478" s="32">
        <f t="shared" si="443"/>
        <v>2035</v>
      </c>
      <c r="AB478" s="33">
        <f t="shared" si="444"/>
        <v>8</v>
      </c>
      <c r="AC478" s="31">
        <f t="shared" si="445"/>
        <v>2098051.1080147158</v>
      </c>
      <c r="AD478" s="52">
        <f t="shared" si="446"/>
        <v>1864876.6796186201</v>
      </c>
      <c r="AE478" s="52">
        <f t="shared" si="447"/>
        <v>204203.42839609546</v>
      </c>
      <c r="AF478" s="52">
        <f t="shared" si="448"/>
        <v>2034</v>
      </c>
      <c r="AG478" s="52">
        <f t="shared" si="449"/>
        <v>1493</v>
      </c>
      <c r="AH478" s="52">
        <f t="shared" si="450"/>
        <v>25444</v>
      </c>
      <c r="AK478" s="90"/>
      <c r="AL478" s="90"/>
      <c r="AM478" s="91"/>
      <c r="AN478" s="92"/>
      <c r="AO478" s="92"/>
      <c r="AP478" s="92"/>
      <c r="AQ478" s="92"/>
      <c r="AR478" s="92"/>
      <c r="AS478" s="93"/>
      <c r="AT478" s="93"/>
      <c r="AY478" s="65">
        <f t="shared" si="466"/>
        <v>2035</v>
      </c>
      <c r="AZ478" s="65">
        <f t="shared" si="467"/>
        <v>8</v>
      </c>
      <c r="BA478" s="68">
        <f t="shared" si="451"/>
        <v>2110751.6796186203</v>
      </c>
      <c r="BQ478" s="65">
        <f t="shared" si="468"/>
        <v>2035</v>
      </c>
      <c r="BR478" s="65" t="str">
        <f t="shared" si="506"/>
        <v>Aug</v>
      </c>
      <c r="BS478" s="68">
        <f t="shared" si="452"/>
        <v>1877006.6796186201</v>
      </c>
      <c r="CI478" s="65">
        <f t="shared" si="469"/>
        <v>2035</v>
      </c>
      <c r="CJ478" s="65">
        <f t="shared" si="470"/>
        <v>8</v>
      </c>
      <c r="CK478" s="68">
        <f t="shared" si="453"/>
        <v>78834.280543982051</v>
      </c>
      <c r="DA478" s="65">
        <f t="shared" si="471"/>
        <v>2035</v>
      </c>
      <c r="DB478" s="65">
        <f t="shared" si="472"/>
        <v>8</v>
      </c>
      <c r="DC478" s="68">
        <f>[4]ssr!$I455</f>
        <v>0</v>
      </c>
    </row>
    <row r="479" spans="1:107" s="30" customFormat="1">
      <c r="A479" s="65">
        <f t="shared" si="496"/>
        <v>2035</v>
      </c>
      <c r="B479" s="65">
        <f t="shared" si="460"/>
        <v>9</v>
      </c>
      <c r="C479" s="27">
        <f t="shared" si="439"/>
        <v>2113407.7883316902</v>
      </c>
      <c r="D479" s="80">
        <f>[6]Err!$D394</f>
        <v>1878053.78833169</v>
      </c>
      <c r="E479" s="80">
        <f>ROUND([7]Err!$D394,0)+500</f>
        <v>206037</v>
      </c>
      <c r="F479" s="53">
        <f>ROUND([8]Err!$D382,0)</f>
        <v>2039</v>
      </c>
      <c r="G479" s="53">
        <f>ROUND([9]Err!$D382,0)</f>
        <v>1508</v>
      </c>
      <c r="H479" s="53">
        <f>ROUND([10]Err!$D394,0)</f>
        <v>25770</v>
      </c>
      <c r="I479" s="155">
        <f t="shared" si="514"/>
        <v>78878.259109930979</v>
      </c>
      <c r="J479" s="29"/>
      <c r="K479" s="181">
        <f t="shared" si="515"/>
        <v>7.0000000000000001E-3</v>
      </c>
      <c r="L479" s="181">
        <f t="shared" si="516"/>
        <v>6.0000000000000001E-3</v>
      </c>
      <c r="M479" s="181">
        <f t="shared" si="517"/>
        <v>-4.0000000000000001E-3</v>
      </c>
      <c r="N479" s="181">
        <f t="shared" si="518"/>
        <v>0</v>
      </c>
      <c r="O479" s="181">
        <f t="shared" si="519"/>
        <v>1E-3</v>
      </c>
      <c r="P479" s="181">
        <f t="shared" si="520"/>
        <v>7.0000000000000001E-3</v>
      </c>
      <c r="R479" s="30">
        <f t="shared" si="440"/>
        <v>2035</v>
      </c>
      <c r="S479" s="30">
        <f t="shared" si="441"/>
        <v>9</v>
      </c>
      <c r="T479" s="31">
        <f t="shared" si="458"/>
        <v>14190.026480843409</v>
      </c>
      <c r="U479" s="31">
        <f t="shared" si="525"/>
        <v>12112</v>
      </c>
      <c r="V479" s="31">
        <f t="shared" si="454"/>
        <v>1738.0264808434097</v>
      </c>
      <c r="W479" s="31">
        <f t="shared" ref="W479:Y479" si="529">W467</f>
        <v>6</v>
      </c>
      <c r="X479" s="31">
        <f t="shared" si="529"/>
        <v>15</v>
      </c>
      <c r="Y479" s="31">
        <f t="shared" si="529"/>
        <v>319</v>
      </c>
      <c r="AA479" s="32">
        <f t="shared" si="443"/>
        <v>2035</v>
      </c>
      <c r="AB479" s="33">
        <f t="shared" si="444"/>
        <v>9</v>
      </c>
      <c r="AC479" s="31">
        <f t="shared" si="445"/>
        <v>2099217.7618508469</v>
      </c>
      <c r="AD479" s="52">
        <f t="shared" si="446"/>
        <v>1865941.78833169</v>
      </c>
      <c r="AE479" s="52">
        <f t="shared" si="447"/>
        <v>204298.9735191566</v>
      </c>
      <c r="AF479" s="52">
        <f t="shared" si="448"/>
        <v>2033</v>
      </c>
      <c r="AG479" s="52">
        <f t="shared" si="449"/>
        <v>1493</v>
      </c>
      <c r="AH479" s="52">
        <f t="shared" si="450"/>
        <v>25451</v>
      </c>
      <c r="AK479" s="90"/>
      <c r="AL479" s="90"/>
      <c r="AM479" s="91"/>
      <c r="AN479" s="92"/>
      <c r="AO479" s="92"/>
      <c r="AP479" s="92"/>
      <c r="AQ479" s="92"/>
      <c r="AR479" s="92"/>
      <c r="AS479" s="93"/>
      <c r="AT479" s="93"/>
      <c r="AY479" s="65">
        <f t="shared" si="466"/>
        <v>2035</v>
      </c>
      <c r="AZ479" s="65">
        <f t="shared" si="467"/>
        <v>9</v>
      </c>
      <c r="BA479" s="68">
        <f t="shared" si="451"/>
        <v>2111899.7883316902</v>
      </c>
      <c r="BQ479" s="65">
        <f t="shared" si="468"/>
        <v>2035</v>
      </c>
      <c r="BR479" s="65" t="str">
        <f t="shared" si="506"/>
        <v>Sep</v>
      </c>
      <c r="BS479" s="68">
        <f t="shared" si="452"/>
        <v>1878053.78833169</v>
      </c>
      <c r="CI479" s="65">
        <f t="shared" si="469"/>
        <v>2035</v>
      </c>
      <c r="CJ479" s="65">
        <f t="shared" si="470"/>
        <v>9</v>
      </c>
      <c r="CK479" s="68">
        <f t="shared" si="453"/>
        <v>78878.259109930979</v>
      </c>
      <c r="DA479" s="65">
        <f t="shared" si="471"/>
        <v>2035</v>
      </c>
      <c r="DB479" s="65">
        <f t="shared" si="472"/>
        <v>9</v>
      </c>
      <c r="DC479" s="68">
        <f>[4]ssr!$I456</f>
        <v>0</v>
      </c>
    </row>
    <row r="480" spans="1:107" s="30" customFormat="1">
      <c r="A480" s="65">
        <f t="shared" si="496"/>
        <v>2035</v>
      </c>
      <c r="B480" s="65">
        <f t="shared" si="460"/>
        <v>10</v>
      </c>
      <c r="C480" s="27">
        <f t="shared" si="439"/>
        <v>2114570.8970447499</v>
      </c>
      <c r="D480" s="80">
        <f>[6]Err!$D395</f>
        <v>1879100.8970447499</v>
      </c>
      <c r="E480" s="80">
        <f>ROUND([7]Err!$D395,0)+500</f>
        <v>206131</v>
      </c>
      <c r="F480" s="53">
        <f>ROUND([8]Err!$D383,0)</f>
        <v>2038</v>
      </c>
      <c r="G480" s="53">
        <f>ROUND([9]Err!$D383,0)</f>
        <v>1508</v>
      </c>
      <c r="H480" s="53">
        <f>ROUND([10]Err!$D395,0)</f>
        <v>25793</v>
      </c>
      <c r="I480" s="155">
        <f t="shared" si="514"/>
        <v>78922.2376758795</v>
      </c>
      <c r="J480" s="29"/>
      <c r="K480" s="181">
        <f t="shared" si="515"/>
        <v>7.0000000000000001E-3</v>
      </c>
      <c r="L480" s="181">
        <f t="shared" si="516"/>
        <v>6.0000000000000001E-3</v>
      </c>
      <c r="M480" s="181">
        <f t="shared" si="517"/>
        <v>-4.0000000000000001E-3</v>
      </c>
      <c r="N480" s="181">
        <f t="shared" si="518"/>
        <v>0</v>
      </c>
      <c r="O480" s="181">
        <f t="shared" si="519"/>
        <v>1E-3</v>
      </c>
      <c r="P480" s="181">
        <f t="shared" si="520"/>
        <v>7.0000000000000001E-3</v>
      </c>
      <c r="R480" s="30">
        <f t="shared" si="440"/>
        <v>2035</v>
      </c>
      <c r="S480" s="30">
        <f t="shared" si="441"/>
        <v>10</v>
      </c>
      <c r="T480" s="31">
        <f t="shared" si="458"/>
        <v>14190.629219986369</v>
      </c>
      <c r="U480" s="31">
        <f t="shared" si="525"/>
        <v>12113</v>
      </c>
      <c r="V480" s="31">
        <f t="shared" si="454"/>
        <v>1737.6292199863697</v>
      </c>
      <c r="W480" s="31">
        <f t="shared" ref="W480:Y480" si="530">W468</f>
        <v>6</v>
      </c>
      <c r="X480" s="31">
        <f t="shared" si="530"/>
        <v>15</v>
      </c>
      <c r="Y480" s="31">
        <f t="shared" si="530"/>
        <v>319</v>
      </c>
      <c r="AA480" s="32">
        <f t="shared" si="443"/>
        <v>2035</v>
      </c>
      <c r="AB480" s="33">
        <f t="shared" si="444"/>
        <v>10</v>
      </c>
      <c r="AC480" s="31">
        <f t="shared" si="445"/>
        <v>2100380.2678247634</v>
      </c>
      <c r="AD480" s="52">
        <f t="shared" si="446"/>
        <v>1866987.8970447499</v>
      </c>
      <c r="AE480" s="52">
        <f t="shared" si="447"/>
        <v>204393.37078001362</v>
      </c>
      <c r="AF480" s="52">
        <f t="shared" si="448"/>
        <v>2032</v>
      </c>
      <c r="AG480" s="52">
        <f t="shared" si="449"/>
        <v>1493</v>
      </c>
      <c r="AH480" s="52">
        <f t="shared" si="450"/>
        <v>25474</v>
      </c>
      <c r="AK480" s="90"/>
      <c r="AL480" s="90"/>
      <c r="AM480" s="91"/>
      <c r="AN480" s="92"/>
      <c r="AO480" s="92"/>
      <c r="AP480" s="92"/>
      <c r="AQ480" s="92"/>
      <c r="AR480" s="92"/>
      <c r="AS480" s="93"/>
      <c r="AT480" s="93"/>
      <c r="AY480" s="65">
        <f t="shared" si="466"/>
        <v>2035</v>
      </c>
      <c r="AZ480" s="65">
        <f t="shared" si="467"/>
        <v>10</v>
      </c>
      <c r="BA480" s="68">
        <f t="shared" si="451"/>
        <v>2113062.8970447499</v>
      </c>
      <c r="BQ480" s="65">
        <f t="shared" si="468"/>
        <v>2035</v>
      </c>
      <c r="BR480" s="65" t="str">
        <f t="shared" si="506"/>
        <v>Oct</v>
      </c>
      <c r="BS480" s="68">
        <f t="shared" si="452"/>
        <v>1879100.8970447499</v>
      </c>
      <c r="CI480" s="65">
        <f t="shared" si="469"/>
        <v>2035</v>
      </c>
      <c r="CJ480" s="65">
        <f t="shared" si="470"/>
        <v>10</v>
      </c>
      <c r="CK480" s="68">
        <f t="shared" si="453"/>
        <v>78922.2376758795</v>
      </c>
      <c r="DA480" s="65">
        <f t="shared" si="471"/>
        <v>2035</v>
      </c>
      <c r="DB480" s="65">
        <f t="shared" si="472"/>
        <v>10</v>
      </c>
      <c r="DC480" s="68">
        <f>[4]ssr!$I457</f>
        <v>0</v>
      </c>
    </row>
    <row r="481" spans="1:107" s="30" customFormat="1">
      <c r="A481" s="65">
        <f t="shared" si="496"/>
        <v>2035</v>
      </c>
      <c r="B481" s="65">
        <f t="shared" si="460"/>
        <v>11</v>
      </c>
      <c r="C481" s="27">
        <f t="shared" si="439"/>
        <v>2115747.0057578199</v>
      </c>
      <c r="D481" s="80">
        <f>[6]Err!$D396</f>
        <v>1880148.0057578201</v>
      </c>
      <c r="E481" s="80">
        <f>ROUND([7]Err!$D396,0)+500</f>
        <v>206225</v>
      </c>
      <c r="F481" s="53">
        <f>ROUND([8]Err!$D384,0)</f>
        <v>2038</v>
      </c>
      <c r="G481" s="53">
        <f>ROUND([9]Err!$D384,0)</f>
        <v>1508</v>
      </c>
      <c r="H481" s="53">
        <f>ROUND([10]Err!$D396,0)</f>
        <v>25828</v>
      </c>
      <c r="I481" s="155">
        <f t="shared" si="514"/>
        <v>78966.216241828442</v>
      </c>
      <c r="J481" s="29"/>
      <c r="K481" s="181">
        <f t="shared" si="515"/>
        <v>7.0000000000000001E-3</v>
      </c>
      <c r="L481" s="181">
        <f t="shared" si="516"/>
        <v>6.0000000000000001E-3</v>
      </c>
      <c r="M481" s="181">
        <f t="shared" si="517"/>
        <v>-4.0000000000000001E-3</v>
      </c>
      <c r="N481" s="181">
        <f t="shared" si="518"/>
        <v>0</v>
      </c>
      <c r="O481" s="181">
        <f t="shared" si="519"/>
        <v>1E-3</v>
      </c>
      <c r="P481" s="181">
        <f t="shared" si="520"/>
        <v>7.0000000000000001E-3</v>
      </c>
      <c r="R481" s="30">
        <f t="shared" si="440"/>
        <v>2035</v>
      </c>
      <c r="S481" s="30">
        <f t="shared" si="441"/>
        <v>11</v>
      </c>
      <c r="T481" s="31">
        <f t="shared" si="458"/>
        <v>14213.577418548764</v>
      </c>
      <c r="U481" s="31">
        <f t="shared" si="525"/>
        <v>12139</v>
      </c>
      <c r="V481" s="31">
        <f t="shared" si="454"/>
        <v>1734.5774185487637</v>
      </c>
      <c r="W481" s="31">
        <f t="shared" ref="W481:Y481" si="531">W469</f>
        <v>6</v>
      </c>
      <c r="X481" s="31">
        <f t="shared" si="531"/>
        <v>15</v>
      </c>
      <c r="Y481" s="31">
        <f t="shared" si="531"/>
        <v>319</v>
      </c>
      <c r="AA481" s="32">
        <f t="shared" si="443"/>
        <v>2035</v>
      </c>
      <c r="AB481" s="33">
        <f t="shared" si="444"/>
        <v>11</v>
      </c>
      <c r="AC481" s="31">
        <f t="shared" si="445"/>
        <v>2101533.4283392713</v>
      </c>
      <c r="AD481" s="52">
        <f t="shared" si="446"/>
        <v>1868009.0057578201</v>
      </c>
      <c r="AE481" s="52">
        <f t="shared" si="447"/>
        <v>204490.42258145125</v>
      </c>
      <c r="AF481" s="52">
        <f t="shared" si="448"/>
        <v>2032</v>
      </c>
      <c r="AG481" s="52">
        <f t="shared" si="449"/>
        <v>1493</v>
      </c>
      <c r="AH481" s="52">
        <f t="shared" si="450"/>
        <v>25509</v>
      </c>
      <c r="AK481" s="90"/>
      <c r="AL481" s="90"/>
      <c r="AM481" s="91"/>
      <c r="AN481" s="92"/>
      <c r="AO481" s="92"/>
      <c r="AP481" s="92"/>
      <c r="AQ481" s="92"/>
      <c r="AR481" s="92"/>
      <c r="AS481" s="93"/>
      <c r="AT481" s="93"/>
      <c r="AY481" s="65">
        <f t="shared" si="466"/>
        <v>2035</v>
      </c>
      <c r="AZ481" s="65">
        <f t="shared" si="467"/>
        <v>11</v>
      </c>
      <c r="BA481" s="68">
        <f t="shared" si="451"/>
        <v>2114239.0057578199</v>
      </c>
      <c r="BQ481" s="65">
        <f t="shared" si="468"/>
        <v>2035</v>
      </c>
      <c r="BR481" s="65" t="str">
        <f t="shared" si="506"/>
        <v>Nov</v>
      </c>
      <c r="BS481" s="68">
        <f t="shared" si="452"/>
        <v>1880148.0057578201</v>
      </c>
      <c r="CI481" s="65">
        <f t="shared" si="469"/>
        <v>2035</v>
      </c>
      <c r="CJ481" s="65">
        <f t="shared" si="470"/>
        <v>11</v>
      </c>
      <c r="CK481" s="68">
        <f t="shared" si="453"/>
        <v>78966.216241828442</v>
      </c>
      <c r="DA481" s="65">
        <f t="shared" si="471"/>
        <v>2035</v>
      </c>
      <c r="DB481" s="65">
        <f t="shared" si="472"/>
        <v>11</v>
      </c>
      <c r="DC481" s="68">
        <f>[4]ssr!$I458</f>
        <v>0</v>
      </c>
    </row>
    <row r="482" spans="1:107" s="30" customFormat="1">
      <c r="A482" s="65">
        <f t="shared" si="496"/>
        <v>2035</v>
      </c>
      <c r="B482" s="65">
        <f t="shared" si="460"/>
        <v>12</v>
      </c>
      <c r="C482" s="27">
        <f t="shared" si="439"/>
        <v>2116836.11447088</v>
      </c>
      <c r="D482" s="80">
        <f>[6]Err!$D397</f>
        <v>1881195.11447088</v>
      </c>
      <c r="E482" s="80">
        <f>ROUND([7]Err!$D397,0)+500</f>
        <v>206319</v>
      </c>
      <c r="F482" s="53">
        <f>ROUND([8]Err!$D385,0)</f>
        <v>2037</v>
      </c>
      <c r="G482" s="53">
        <f>ROUND([9]Err!$D385,0)</f>
        <v>1508</v>
      </c>
      <c r="H482" s="53">
        <f>ROUND([10]Err!$D397,0)</f>
        <v>25777</v>
      </c>
      <c r="I482" s="156">
        <f t="shared" si="514"/>
        <v>79010.194807776963</v>
      </c>
      <c r="J482" s="29"/>
      <c r="K482" s="181">
        <f t="shared" si="515"/>
        <v>7.0000000000000001E-3</v>
      </c>
      <c r="L482" s="181">
        <f t="shared" si="516"/>
        <v>6.0000000000000001E-3</v>
      </c>
      <c r="M482" s="181">
        <f t="shared" si="517"/>
        <v>-4.0000000000000001E-3</v>
      </c>
      <c r="N482" s="181">
        <f t="shared" si="518"/>
        <v>0</v>
      </c>
      <c r="O482" s="181">
        <f t="shared" si="519"/>
        <v>1E-3</v>
      </c>
      <c r="P482" s="181">
        <f t="shared" si="520"/>
        <v>7.0000000000000001E-3</v>
      </c>
      <c r="R482" s="30">
        <f t="shared" si="440"/>
        <v>2035</v>
      </c>
      <c r="S482" s="30">
        <f t="shared" si="441"/>
        <v>12</v>
      </c>
      <c r="T482" s="31">
        <f t="shared" si="458"/>
        <v>14314.192641115766</v>
      </c>
      <c r="U482" s="31">
        <f t="shared" si="525"/>
        <v>12243</v>
      </c>
      <c r="V482" s="31">
        <f t="shared" si="454"/>
        <v>1731.1926411157663</v>
      </c>
      <c r="W482" s="31">
        <f t="shared" ref="W482:Y482" si="532">W470</f>
        <v>6</v>
      </c>
      <c r="X482" s="31">
        <f t="shared" si="532"/>
        <v>15</v>
      </c>
      <c r="Y482" s="31">
        <f t="shared" si="532"/>
        <v>319</v>
      </c>
      <c r="AA482" s="32">
        <f t="shared" si="443"/>
        <v>2035</v>
      </c>
      <c r="AB482" s="33">
        <f t="shared" si="444"/>
        <v>12</v>
      </c>
      <c r="AC482" s="31">
        <f t="shared" si="445"/>
        <v>2102521.9218297643</v>
      </c>
      <c r="AD482" s="52">
        <f t="shared" si="446"/>
        <v>1868952.11447088</v>
      </c>
      <c r="AE482" s="52">
        <f t="shared" si="447"/>
        <v>204587.80735888422</v>
      </c>
      <c r="AF482" s="52">
        <f t="shared" si="448"/>
        <v>2031</v>
      </c>
      <c r="AG482" s="52">
        <f t="shared" si="449"/>
        <v>1493</v>
      </c>
      <c r="AH482" s="52">
        <f t="shared" si="450"/>
        <v>25458</v>
      </c>
      <c r="AK482" s="90"/>
      <c r="AL482" s="90"/>
      <c r="AM482" s="91"/>
      <c r="AN482" s="92"/>
      <c r="AO482" s="92"/>
      <c r="AP482" s="92"/>
      <c r="AQ482" s="92"/>
      <c r="AR482" s="92"/>
      <c r="AS482" s="93"/>
      <c r="AT482" s="93"/>
      <c r="AY482" s="65">
        <f t="shared" si="466"/>
        <v>2035</v>
      </c>
      <c r="AZ482" s="65">
        <f t="shared" si="467"/>
        <v>12</v>
      </c>
      <c r="BA482" s="68">
        <f t="shared" si="451"/>
        <v>2115328.11447088</v>
      </c>
      <c r="BQ482" s="65">
        <f t="shared" si="468"/>
        <v>2035</v>
      </c>
      <c r="BR482" s="65" t="str">
        <f t="shared" si="506"/>
        <v>Dec</v>
      </c>
      <c r="BS482" s="68">
        <f t="shared" si="452"/>
        <v>1881195.11447088</v>
      </c>
      <c r="CI482" s="65">
        <f t="shared" si="469"/>
        <v>2035</v>
      </c>
      <c r="CJ482" s="65">
        <f t="shared" si="470"/>
        <v>12</v>
      </c>
      <c r="CK482" s="68">
        <f t="shared" si="453"/>
        <v>79010.194807776963</v>
      </c>
      <c r="DA482" s="65">
        <f t="shared" si="471"/>
        <v>2035</v>
      </c>
      <c r="DB482" s="65">
        <f t="shared" si="472"/>
        <v>12</v>
      </c>
      <c r="DC482" s="68">
        <f>[4]ssr!$I459</f>
        <v>0</v>
      </c>
    </row>
    <row r="483" spans="1:107" s="30" customFormat="1">
      <c r="A483" s="65">
        <f t="shared" si="496"/>
        <v>2036</v>
      </c>
      <c r="B483" s="65">
        <f t="shared" si="460"/>
        <v>1</v>
      </c>
      <c r="C483" s="27">
        <f t="shared" ref="C483:C538" si="533">SUM(D483:H483)</f>
        <v>2118016.2231839499</v>
      </c>
      <c r="D483" s="80">
        <f>[6]Err!$D398</f>
        <v>1882242.2231839499</v>
      </c>
      <c r="E483" s="80">
        <f>ROUND([7]Err!$D398,0)+500</f>
        <v>206413</v>
      </c>
      <c r="F483" s="53">
        <f>ROUND([8]Err!$D386,0)</f>
        <v>2036</v>
      </c>
      <c r="G483" s="53">
        <f>ROUND([9]Err!$D386,0)</f>
        <v>1508</v>
      </c>
      <c r="H483" s="53">
        <f>ROUND([10]Err!$D398,0)</f>
        <v>25817</v>
      </c>
      <c r="I483" s="155">
        <f t="shared" si="514"/>
        <v>79054.173373725906</v>
      </c>
      <c r="J483" s="29"/>
      <c r="K483" s="181">
        <f t="shared" si="515"/>
        <v>7.0000000000000001E-3</v>
      </c>
      <c r="L483" s="181">
        <f t="shared" si="516"/>
        <v>6.0000000000000001E-3</v>
      </c>
      <c r="M483" s="181">
        <f t="shared" si="517"/>
        <v>-4.0000000000000001E-3</v>
      </c>
      <c r="N483" s="181">
        <f t="shared" si="518"/>
        <v>0</v>
      </c>
      <c r="O483" s="181">
        <f t="shared" si="519"/>
        <v>1E-3</v>
      </c>
      <c r="P483" s="181">
        <f t="shared" si="520"/>
        <v>7.0000000000000001E-3</v>
      </c>
      <c r="R483" s="30">
        <f t="shared" si="440"/>
        <v>2036</v>
      </c>
      <c r="S483" s="30">
        <f t="shared" si="441"/>
        <v>1</v>
      </c>
      <c r="T483" s="31">
        <f t="shared" si="458"/>
        <v>14375.161539787585</v>
      </c>
      <c r="U483" s="31">
        <f t="shared" si="525"/>
        <v>12292</v>
      </c>
      <c r="V483" s="31">
        <f t="shared" si="454"/>
        <v>1743.1615397875846</v>
      </c>
      <c r="W483" s="31">
        <f t="shared" ref="W483:Y483" si="534">W471</f>
        <v>6</v>
      </c>
      <c r="X483" s="31">
        <f t="shared" si="534"/>
        <v>15</v>
      </c>
      <c r="Y483" s="31">
        <f t="shared" si="534"/>
        <v>319</v>
      </c>
      <c r="AA483" s="32">
        <f t="shared" si="443"/>
        <v>2036</v>
      </c>
      <c r="AB483" s="33">
        <f t="shared" si="444"/>
        <v>1</v>
      </c>
      <c r="AC483" s="31">
        <f t="shared" si="445"/>
        <v>2103641.0616441621</v>
      </c>
      <c r="AD483" s="52">
        <f t="shared" si="446"/>
        <v>1869950.2231839499</v>
      </c>
      <c r="AE483" s="52">
        <f t="shared" si="447"/>
        <v>204669.83846021243</v>
      </c>
      <c r="AF483" s="52">
        <f t="shared" si="448"/>
        <v>2030</v>
      </c>
      <c r="AG483" s="52">
        <f t="shared" si="449"/>
        <v>1493</v>
      </c>
      <c r="AH483" s="52">
        <f t="shared" si="450"/>
        <v>25498</v>
      </c>
      <c r="AK483" s="90"/>
      <c r="AL483" s="90"/>
      <c r="AM483" s="91"/>
      <c r="AN483" s="92"/>
      <c r="AO483" s="92"/>
      <c r="AP483" s="92"/>
      <c r="AQ483" s="92"/>
      <c r="AR483" s="92"/>
      <c r="AS483" s="93"/>
      <c r="AT483" s="93"/>
      <c r="AY483" s="65">
        <f t="shared" si="466"/>
        <v>2036</v>
      </c>
      <c r="AZ483" s="65">
        <f t="shared" si="467"/>
        <v>1</v>
      </c>
      <c r="BA483" s="68">
        <f t="shared" si="451"/>
        <v>2116508.2231839499</v>
      </c>
      <c r="BQ483" s="65">
        <f t="shared" si="468"/>
        <v>2036</v>
      </c>
      <c r="BR483" s="65" t="str">
        <f t="shared" si="506"/>
        <v>Jan</v>
      </c>
      <c r="BS483" s="68">
        <f t="shared" si="452"/>
        <v>1882242.2231839499</v>
      </c>
      <c r="CI483" s="65">
        <f t="shared" si="469"/>
        <v>2036</v>
      </c>
      <c r="CJ483" s="65">
        <f t="shared" si="470"/>
        <v>1</v>
      </c>
      <c r="CK483" s="68">
        <f t="shared" si="453"/>
        <v>79054.173373725906</v>
      </c>
      <c r="DA483" s="65">
        <f t="shared" si="471"/>
        <v>2036</v>
      </c>
      <c r="DB483" s="65">
        <f t="shared" si="472"/>
        <v>1</v>
      </c>
      <c r="DC483" s="68">
        <f>[4]ssr!$I460</f>
        <v>0</v>
      </c>
    </row>
    <row r="484" spans="1:107" s="30" customFormat="1">
      <c r="A484" s="65">
        <f t="shared" si="496"/>
        <v>2036</v>
      </c>
      <c r="B484" s="65">
        <f t="shared" si="460"/>
        <v>2</v>
      </c>
      <c r="C484" s="27">
        <f t="shared" si="533"/>
        <v>2119159.3318970101</v>
      </c>
      <c r="D484" s="80">
        <f>[6]Err!$D399</f>
        <v>1883289.3318970101</v>
      </c>
      <c r="E484" s="80">
        <f>ROUND([7]Err!$D399,0)+500</f>
        <v>206506</v>
      </c>
      <c r="F484" s="53">
        <f>ROUND([8]Err!$D387,0)</f>
        <v>2036</v>
      </c>
      <c r="G484" s="53">
        <f>ROUND([9]Err!$D387,0)</f>
        <v>1508</v>
      </c>
      <c r="H484" s="53">
        <f>ROUND([10]Err!$D399,0)</f>
        <v>25820</v>
      </c>
      <c r="I484" s="155">
        <f t="shared" si="514"/>
        <v>79098.151939674426</v>
      </c>
      <c r="J484" s="29"/>
      <c r="K484" s="181">
        <f t="shared" si="515"/>
        <v>7.0000000000000001E-3</v>
      </c>
      <c r="L484" s="181">
        <f t="shared" si="516"/>
        <v>6.0000000000000001E-3</v>
      </c>
      <c r="M484" s="181">
        <f t="shared" si="517"/>
        <v>-4.0000000000000001E-3</v>
      </c>
      <c r="N484" s="181">
        <f t="shared" si="518"/>
        <v>0</v>
      </c>
      <c r="O484" s="181">
        <f t="shared" si="519"/>
        <v>1E-3</v>
      </c>
      <c r="P484" s="181">
        <f t="shared" si="520"/>
        <v>7.0000000000000001E-3</v>
      </c>
      <c r="R484" s="30">
        <f t="shared" si="440"/>
        <v>2036</v>
      </c>
      <c r="S484" s="30">
        <f t="shared" si="441"/>
        <v>2</v>
      </c>
      <c r="T484" s="31">
        <f t="shared" si="458"/>
        <v>14402.153583475792</v>
      </c>
      <c r="U484" s="31">
        <f t="shared" si="525"/>
        <v>12321</v>
      </c>
      <c r="V484" s="31">
        <f t="shared" si="454"/>
        <v>1741.1535834757926</v>
      </c>
      <c r="W484" s="31">
        <f t="shared" ref="W484:Y484" si="535">W472</f>
        <v>6</v>
      </c>
      <c r="X484" s="31">
        <f t="shared" si="535"/>
        <v>15</v>
      </c>
      <c r="Y484" s="31">
        <f t="shared" si="535"/>
        <v>319</v>
      </c>
      <c r="AA484" s="32">
        <f t="shared" si="443"/>
        <v>2036</v>
      </c>
      <c r="AB484" s="33">
        <f t="shared" si="444"/>
        <v>2</v>
      </c>
      <c r="AC484" s="31">
        <f t="shared" si="445"/>
        <v>2104757.1783135342</v>
      </c>
      <c r="AD484" s="52">
        <f t="shared" si="446"/>
        <v>1870968.3318970101</v>
      </c>
      <c r="AE484" s="52">
        <f t="shared" si="447"/>
        <v>204764.8464165242</v>
      </c>
      <c r="AF484" s="52">
        <f t="shared" si="448"/>
        <v>2030</v>
      </c>
      <c r="AG484" s="52">
        <f t="shared" si="449"/>
        <v>1493</v>
      </c>
      <c r="AH484" s="52">
        <f t="shared" si="450"/>
        <v>25501</v>
      </c>
      <c r="AK484" s="90"/>
      <c r="AL484" s="90"/>
      <c r="AM484" s="91"/>
      <c r="AN484" s="92"/>
      <c r="AO484" s="92"/>
      <c r="AP484" s="92"/>
      <c r="AQ484" s="92"/>
      <c r="AR484" s="92"/>
      <c r="AS484" s="93"/>
      <c r="AT484" s="93"/>
      <c r="AY484" s="65">
        <f t="shared" si="466"/>
        <v>2036</v>
      </c>
      <c r="AZ484" s="65">
        <f t="shared" si="467"/>
        <v>2</v>
      </c>
      <c r="BA484" s="68">
        <f t="shared" si="451"/>
        <v>2117651.3318970101</v>
      </c>
      <c r="BQ484" s="65">
        <f t="shared" si="468"/>
        <v>2036</v>
      </c>
      <c r="BR484" s="65" t="str">
        <f t="shared" si="506"/>
        <v>Feb</v>
      </c>
      <c r="BS484" s="68">
        <f t="shared" si="452"/>
        <v>1883289.3318970101</v>
      </c>
      <c r="CI484" s="65">
        <f t="shared" si="469"/>
        <v>2036</v>
      </c>
      <c r="CJ484" s="65">
        <f t="shared" si="470"/>
        <v>2</v>
      </c>
      <c r="CK484" s="68">
        <f t="shared" si="453"/>
        <v>79098.151939674426</v>
      </c>
      <c r="DA484" s="65">
        <f t="shared" si="471"/>
        <v>2036</v>
      </c>
      <c r="DB484" s="65">
        <f t="shared" si="472"/>
        <v>2</v>
      </c>
      <c r="DC484" s="68">
        <f>[4]ssr!$I461</f>
        <v>0</v>
      </c>
    </row>
    <row r="485" spans="1:107" s="30" customFormat="1">
      <c r="A485" s="65">
        <f t="shared" si="496"/>
        <v>2036</v>
      </c>
      <c r="B485" s="65">
        <f t="shared" si="460"/>
        <v>3</v>
      </c>
      <c r="C485" s="27">
        <f t="shared" si="533"/>
        <v>2120288.44061008</v>
      </c>
      <c r="D485" s="80">
        <f>[6]Err!$D400</f>
        <v>1884336.44061008</v>
      </c>
      <c r="E485" s="80">
        <f>ROUND([7]Err!$D400,0)+500</f>
        <v>206600</v>
      </c>
      <c r="F485" s="53">
        <f>ROUND([8]Err!$D388,0)</f>
        <v>2035</v>
      </c>
      <c r="G485" s="53">
        <f>ROUND([9]Err!$D388,0)</f>
        <v>1508</v>
      </c>
      <c r="H485" s="53">
        <f>ROUND([10]Err!$D400,0)</f>
        <v>25809</v>
      </c>
      <c r="I485" s="155">
        <f t="shared" si="514"/>
        <v>79142.130505623369</v>
      </c>
      <c r="J485" s="29"/>
      <c r="K485" s="181">
        <f t="shared" si="515"/>
        <v>7.0000000000000001E-3</v>
      </c>
      <c r="L485" s="181">
        <f t="shared" si="516"/>
        <v>6.0000000000000001E-3</v>
      </c>
      <c r="M485" s="181">
        <f t="shared" si="517"/>
        <v>-4.0000000000000001E-3</v>
      </c>
      <c r="N485" s="181">
        <f t="shared" si="518"/>
        <v>0</v>
      </c>
      <c r="O485" s="181">
        <f t="shared" si="519"/>
        <v>1E-3</v>
      </c>
      <c r="P485" s="181">
        <f t="shared" si="520"/>
        <v>7.0000000000000001E-3</v>
      </c>
      <c r="R485" s="30">
        <f t="shared" si="440"/>
        <v>2036</v>
      </c>
      <c r="S485" s="30">
        <f t="shared" si="441"/>
        <v>3</v>
      </c>
      <c r="T485" s="31">
        <f t="shared" si="458"/>
        <v>14440.217217955484</v>
      </c>
      <c r="U485" s="31">
        <f t="shared" si="525"/>
        <v>12356</v>
      </c>
      <c r="V485" s="31">
        <f t="shared" si="454"/>
        <v>1744.2172179554834</v>
      </c>
      <c r="W485" s="31">
        <f t="shared" ref="W485:Y485" si="536">W473</f>
        <v>6</v>
      </c>
      <c r="X485" s="31">
        <f t="shared" si="536"/>
        <v>15</v>
      </c>
      <c r="Y485" s="31">
        <f t="shared" si="536"/>
        <v>319</v>
      </c>
      <c r="AA485" s="32">
        <f t="shared" si="443"/>
        <v>2036</v>
      </c>
      <c r="AB485" s="33">
        <f t="shared" si="444"/>
        <v>3</v>
      </c>
      <c r="AC485" s="31">
        <f t="shared" si="445"/>
        <v>2105848.2233921243</v>
      </c>
      <c r="AD485" s="52">
        <f t="shared" si="446"/>
        <v>1871980.44061008</v>
      </c>
      <c r="AE485" s="52">
        <f t="shared" si="447"/>
        <v>204855.78278204452</v>
      </c>
      <c r="AF485" s="52">
        <f t="shared" si="448"/>
        <v>2029</v>
      </c>
      <c r="AG485" s="52">
        <f t="shared" si="449"/>
        <v>1493</v>
      </c>
      <c r="AH485" s="52">
        <f t="shared" si="450"/>
        <v>25490</v>
      </c>
      <c r="AK485" s="90"/>
      <c r="AL485" s="90"/>
      <c r="AM485" s="91"/>
      <c r="AN485" s="92"/>
      <c r="AO485" s="92"/>
      <c r="AP485" s="92"/>
      <c r="AQ485" s="92"/>
      <c r="AR485" s="92"/>
      <c r="AS485" s="93"/>
      <c r="AT485" s="93"/>
      <c r="AY485" s="65">
        <f t="shared" si="466"/>
        <v>2036</v>
      </c>
      <c r="AZ485" s="65">
        <f t="shared" si="467"/>
        <v>3</v>
      </c>
      <c r="BA485" s="68">
        <f t="shared" si="451"/>
        <v>2118780.44061008</v>
      </c>
      <c r="BQ485" s="65">
        <f t="shared" si="468"/>
        <v>2036</v>
      </c>
      <c r="BR485" s="65" t="str">
        <f t="shared" si="506"/>
        <v>Mar</v>
      </c>
      <c r="BS485" s="68">
        <f t="shared" si="452"/>
        <v>1884336.44061008</v>
      </c>
      <c r="CI485" s="65">
        <f t="shared" si="469"/>
        <v>2036</v>
      </c>
      <c r="CJ485" s="65">
        <f t="shared" si="470"/>
        <v>3</v>
      </c>
      <c r="CK485" s="68">
        <f t="shared" si="453"/>
        <v>79142.130505623369</v>
      </c>
      <c r="DA485" s="65">
        <f t="shared" si="471"/>
        <v>2036</v>
      </c>
      <c r="DB485" s="65">
        <f t="shared" si="472"/>
        <v>3</v>
      </c>
      <c r="DC485" s="68">
        <f>[4]ssr!$I462</f>
        <v>0</v>
      </c>
    </row>
    <row r="486" spans="1:107" s="30" customFormat="1">
      <c r="A486" s="65">
        <f t="shared" si="496"/>
        <v>2036</v>
      </c>
      <c r="B486" s="65">
        <f t="shared" si="460"/>
        <v>4</v>
      </c>
      <c r="C486" s="27">
        <f t="shared" si="533"/>
        <v>2121386.5493231397</v>
      </c>
      <c r="D486" s="80">
        <f>[6]Err!$D401</f>
        <v>1885383.5493231399</v>
      </c>
      <c r="E486" s="80">
        <f>ROUND([7]Err!$D401,0)+500</f>
        <v>206694</v>
      </c>
      <c r="F486" s="53">
        <f>ROUND([8]Err!$D389,0)</f>
        <v>2034</v>
      </c>
      <c r="G486" s="53">
        <f>ROUND([9]Err!$D389,0)</f>
        <v>1508</v>
      </c>
      <c r="H486" s="53">
        <f>ROUND([10]Err!$D401,0)</f>
        <v>25767</v>
      </c>
      <c r="I486" s="155">
        <f t="shared" si="514"/>
        <v>79186.109071571889</v>
      </c>
      <c r="J486" s="29"/>
      <c r="K486" s="181">
        <f t="shared" si="515"/>
        <v>7.0000000000000001E-3</v>
      </c>
      <c r="L486" s="181">
        <f t="shared" si="516"/>
        <v>6.0000000000000001E-3</v>
      </c>
      <c r="M486" s="181">
        <f t="shared" si="517"/>
        <v>-4.0000000000000001E-3</v>
      </c>
      <c r="N486" s="181">
        <f t="shared" si="518"/>
        <v>0</v>
      </c>
      <c r="O486" s="181">
        <f t="shared" si="519"/>
        <v>1E-3</v>
      </c>
      <c r="P486" s="181">
        <f t="shared" si="520"/>
        <v>7.0000000000000001E-3</v>
      </c>
      <c r="R486" s="30">
        <f t="shared" si="440"/>
        <v>2036</v>
      </c>
      <c r="S486" s="30">
        <f t="shared" si="441"/>
        <v>4</v>
      </c>
      <c r="T486" s="31">
        <f t="shared" si="458"/>
        <v>14351.667864138222</v>
      </c>
      <c r="U486" s="31">
        <f t="shared" si="525"/>
        <v>12267</v>
      </c>
      <c r="V486" s="31">
        <f t="shared" si="454"/>
        <v>1744.6678641382225</v>
      </c>
      <c r="W486" s="31">
        <f t="shared" ref="W486:Y486" si="537">W474</f>
        <v>6</v>
      </c>
      <c r="X486" s="31">
        <f t="shared" si="537"/>
        <v>15</v>
      </c>
      <c r="Y486" s="31">
        <f t="shared" si="537"/>
        <v>319</v>
      </c>
      <c r="AA486" s="32">
        <f t="shared" si="443"/>
        <v>2036</v>
      </c>
      <c r="AB486" s="33">
        <f t="shared" si="444"/>
        <v>4</v>
      </c>
      <c r="AC486" s="31">
        <f t="shared" si="445"/>
        <v>2107034.8814590015</v>
      </c>
      <c r="AD486" s="52">
        <f t="shared" si="446"/>
        <v>1873116.5493231399</v>
      </c>
      <c r="AE486" s="52">
        <f t="shared" si="447"/>
        <v>204949.33213586177</v>
      </c>
      <c r="AF486" s="52">
        <f t="shared" si="448"/>
        <v>2028</v>
      </c>
      <c r="AG486" s="52">
        <f t="shared" si="449"/>
        <v>1493</v>
      </c>
      <c r="AH486" s="52">
        <f t="shared" si="450"/>
        <v>25448</v>
      </c>
      <c r="AK486" s="90"/>
      <c r="AL486" s="90"/>
      <c r="AM486" s="91"/>
      <c r="AN486" s="92"/>
      <c r="AO486" s="92"/>
      <c r="AP486" s="92"/>
      <c r="AQ486" s="92"/>
      <c r="AR486" s="92"/>
      <c r="AS486" s="93"/>
      <c r="AT486" s="93"/>
      <c r="AY486" s="65">
        <f t="shared" si="466"/>
        <v>2036</v>
      </c>
      <c r="AZ486" s="65">
        <f t="shared" si="467"/>
        <v>4</v>
      </c>
      <c r="BA486" s="68">
        <f t="shared" si="451"/>
        <v>2119878.5493231397</v>
      </c>
      <c r="BQ486" s="65">
        <f t="shared" si="468"/>
        <v>2036</v>
      </c>
      <c r="BR486" s="65" t="str">
        <f t="shared" si="506"/>
        <v>Apr</v>
      </c>
      <c r="BS486" s="68">
        <f t="shared" si="452"/>
        <v>1885383.5493231399</v>
      </c>
      <c r="CI486" s="65">
        <f t="shared" si="469"/>
        <v>2036</v>
      </c>
      <c r="CJ486" s="65">
        <f t="shared" si="470"/>
        <v>4</v>
      </c>
      <c r="CK486" s="68">
        <f t="shared" si="453"/>
        <v>79186.109071571889</v>
      </c>
      <c r="DA486" s="65">
        <f t="shared" si="471"/>
        <v>2036</v>
      </c>
      <c r="DB486" s="65">
        <f t="shared" si="472"/>
        <v>4</v>
      </c>
      <c r="DC486" s="68">
        <f>[4]ssr!$I463</f>
        <v>0</v>
      </c>
    </row>
    <row r="487" spans="1:107" s="30" customFormat="1">
      <c r="A487" s="65">
        <f t="shared" si="496"/>
        <v>2036</v>
      </c>
      <c r="B487" s="65">
        <f t="shared" si="460"/>
        <v>5</v>
      </c>
      <c r="C487" s="27">
        <f t="shared" si="533"/>
        <v>2122559.6580362101</v>
      </c>
      <c r="D487" s="80">
        <f>[6]Err!$D402</f>
        <v>1886430.6580362101</v>
      </c>
      <c r="E487" s="80">
        <f>ROUND([7]Err!$D402,0)+500</f>
        <v>206787</v>
      </c>
      <c r="F487" s="53">
        <f>ROUND([8]Err!$D390,0)</f>
        <v>2034</v>
      </c>
      <c r="G487" s="53">
        <f>ROUND([9]Err!$D390,0)</f>
        <v>1508</v>
      </c>
      <c r="H487" s="53">
        <f>ROUND([10]Err!$D402,0)</f>
        <v>25800</v>
      </c>
      <c r="I487" s="155">
        <f t="shared" si="514"/>
        <v>79230.087637520832</v>
      </c>
      <c r="J487" s="29"/>
      <c r="K487" s="181">
        <f t="shared" si="515"/>
        <v>7.0000000000000001E-3</v>
      </c>
      <c r="L487" s="181">
        <f t="shared" si="516"/>
        <v>6.0000000000000001E-3</v>
      </c>
      <c r="M487" s="181">
        <f t="shared" si="517"/>
        <v>-4.0000000000000001E-3</v>
      </c>
      <c r="N487" s="181">
        <f t="shared" si="518"/>
        <v>0</v>
      </c>
      <c r="O487" s="181">
        <f t="shared" si="519"/>
        <v>1E-3</v>
      </c>
      <c r="P487" s="181">
        <f t="shared" si="520"/>
        <v>7.0000000000000001E-3</v>
      </c>
      <c r="R487" s="30">
        <f t="shared" ref="R487:R542" si="538">A487</f>
        <v>2036</v>
      </c>
      <c r="S487" s="30">
        <f t="shared" ref="S487:S542" si="539">B487</f>
        <v>5</v>
      </c>
      <c r="T487" s="31">
        <f t="shared" si="458"/>
        <v>14294.076339934083</v>
      </c>
      <c r="U487" s="31">
        <f t="shared" si="525"/>
        <v>12210</v>
      </c>
      <c r="V487" s="31">
        <f t="shared" si="454"/>
        <v>1744.076339934084</v>
      </c>
      <c r="W487" s="31">
        <f t="shared" ref="W487:Y487" si="540">W475</f>
        <v>6</v>
      </c>
      <c r="X487" s="31">
        <f t="shared" si="540"/>
        <v>15</v>
      </c>
      <c r="Y487" s="31">
        <f t="shared" si="540"/>
        <v>319</v>
      </c>
      <c r="AA487" s="32">
        <f t="shared" ref="AA487:AA542" si="541">A487</f>
        <v>2036</v>
      </c>
      <c r="AB487" s="33">
        <f t="shared" ref="AB487:AB542" si="542">B487</f>
        <v>5</v>
      </c>
      <c r="AC487" s="31">
        <f t="shared" ref="AC487:AC542" si="543">SUM(AD487:AH487)</f>
        <v>2108265.5816962761</v>
      </c>
      <c r="AD487" s="52">
        <f t="shared" ref="AD487:AD542" si="544">D487-U487</f>
        <v>1874220.6580362101</v>
      </c>
      <c r="AE487" s="52">
        <f t="shared" ref="AE487:AE542" si="545">E487-V487</f>
        <v>205042.92366006592</v>
      </c>
      <c r="AF487" s="52">
        <f t="shared" ref="AF487:AF542" si="546">F487-W487</f>
        <v>2028</v>
      </c>
      <c r="AG487" s="52">
        <f t="shared" ref="AG487:AG542" si="547">G487-X487</f>
        <v>1493</v>
      </c>
      <c r="AH487" s="52">
        <f t="shared" ref="AH487:AH542" si="548">H487-Y487</f>
        <v>25481</v>
      </c>
      <c r="AK487" s="90"/>
      <c r="AL487" s="90"/>
      <c r="AM487" s="91"/>
      <c r="AN487" s="92"/>
      <c r="AO487" s="92"/>
      <c r="AP487" s="92"/>
      <c r="AQ487" s="92"/>
      <c r="AR487" s="92"/>
      <c r="AS487" s="93"/>
      <c r="AT487" s="93"/>
      <c r="AY487" s="65">
        <f t="shared" si="466"/>
        <v>2036</v>
      </c>
      <c r="AZ487" s="65">
        <f t="shared" si="467"/>
        <v>5</v>
      </c>
      <c r="BA487" s="68">
        <f t="shared" ref="BA487:BA542" si="549">SUM(D487:F487,H487)</f>
        <v>2121051.6580362101</v>
      </c>
      <c r="BQ487" s="65">
        <f t="shared" si="468"/>
        <v>2036</v>
      </c>
      <c r="BR487" s="65" t="str">
        <f t="shared" si="506"/>
        <v>May</v>
      </c>
      <c r="BS487" s="68">
        <f t="shared" ref="BS487:BS542" si="550">D487</f>
        <v>1886430.6580362101</v>
      </c>
      <c r="CI487" s="65">
        <f t="shared" si="469"/>
        <v>2036</v>
      </c>
      <c r="CJ487" s="65">
        <f t="shared" si="470"/>
        <v>5</v>
      </c>
      <c r="CK487" s="68">
        <f t="shared" ref="CK487:CK542" si="551">I487</f>
        <v>79230.087637520832</v>
      </c>
      <c r="DA487" s="65">
        <f t="shared" si="471"/>
        <v>2036</v>
      </c>
      <c r="DB487" s="65">
        <f t="shared" si="472"/>
        <v>5</v>
      </c>
      <c r="DC487" s="68">
        <f>[4]ssr!$I464</f>
        <v>0</v>
      </c>
    </row>
    <row r="488" spans="1:107" s="30" customFormat="1">
      <c r="A488" s="65">
        <f t="shared" si="496"/>
        <v>2036</v>
      </c>
      <c r="B488" s="65">
        <f t="shared" si="460"/>
        <v>6</v>
      </c>
      <c r="C488" s="27">
        <f t="shared" si="533"/>
        <v>2123648.7667492703</v>
      </c>
      <c r="D488" s="80">
        <f>[6]Err!$D403</f>
        <v>1887477.76674927</v>
      </c>
      <c r="E488" s="80">
        <f>ROUND([7]Err!$D403,0)+500</f>
        <v>206881</v>
      </c>
      <c r="F488" s="53">
        <f>ROUND([8]Err!$D391,0)</f>
        <v>2033</v>
      </c>
      <c r="G488" s="53">
        <f>ROUND([9]Err!$D391,0)</f>
        <v>1508</v>
      </c>
      <c r="H488" s="53">
        <f>ROUND([10]Err!$D403,0)</f>
        <v>25749</v>
      </c>
      <c r="I488" s="155">
        <f t="shared" si="514"/>
        <v>79274.066203469352</v>
      </c>
      <c r="J488" s="29"/>
      <c r="K488" s="181">
        <f t="shared" si="515"/>
        <v>7.0000000000000001E-3</v>
      </c>
      <c r="L488" s="181">
        <f t="shared" si="516"/>
        <v>6.0000000000000001E-3</v>
      </c>
      <c r="M488" s="181">
        <f t="shared" si="517"/>
        <v>-4.0000000000000001E-3</v>
      </c>
      <c r="N488" s="181">
        <f t="shared" si="518"/>
        <v>0</v>
      </c>
      <c r="O488" s="181">
        <f t="shared" si="519"/>
        <v>1E-3</v>
      </c>
      <c r="P488" s="181">
        <f t="shared" si="520"/>
        <v>7.0000000000000001E-3</v>
      </c>
      <c r="R488" s="30">
        <f t="shared" si="538"/>
        <v>2036</v>
      </c>
      <c r="S488" s="30">
        <f t="shared" si="539"/>
        <v>6</v>
      </c>
      <c r="T488" s="31">
        <f t="shared" si="458"/>
        <v>14268.174028619162</v>
      </c>
      <c r="U488" s="31">
        <f t="shared" si="525"/>
        <v>12186</v>
      </c>
      <c r="V488" s="31">
        <f t="shared" ref="V488:V542" si="552">V476</f>
        <v>1742.1740286191612</v>
      </c>
      <c r="W488" s="31">
        <f t="shared" ref="W488:Y488" si="553">W476</f>
        <v>6</v>
      </c>
      <c r="X488" s="31">
        <f t="shared" si="553"/>
        <v>15</v>
      </c>
      <c r="Y488" s="31">
        <f t="shared" si="553"/>
        <v>319</v>
      </c>
      <c r="AA488" s="32">
        <f t="shared" si="541"/>
        <v>2036</v>
      </c>
      <c r="AB488" s="33">
        <f t="shared" si="542"/>
        <v>6</v>
      </c>
      <c r="AC488" s="31">
        <f t="shared" si="543"/>
        <v>2109380.5927206511</v>
      </c>
      <c r="AD488" s="52">
        <f t="shared" si="544"/>
        <v>1875291.76674927</v>
      </c>
      <c r="AE488" s="52">
        <f t="shared" si="545"/>
        <v>205138.82597138084</v>
      </c>
      <c r="AF488" s="52">
        <f t="shared" si="546"/>
        <v>2027</v>
      </c>
      <c r="AG488" s="52">
        <f t="shared" si="547"/>
        <v>1493</v>
      </c>
      <c r="AH488" s="52">
        <f t="shared" si="548"/>
        <v>25430</v>
      </c>
      <c r="AK488" s="90"/>
      <c r="AL488" s="90"/>
      <c r="AM488" s="91"/>
      <c r="AN488" s="92"/>
      <c r="AO488" s="92"/>
      <c r="AP488" s="92"/>
      <c r="AQ488" s="92"/>
      <c r="AR488" s="92"/>
      <c r="AS488" s="93"/>
      <c r="AT488" s="93"/>
      <c r="AY488" s="65">
        <f t="shared" si="466"/>
        <v>2036</v>
      </c>
      <c r="AZ488" s="65">
        <f t="shared" si="467"/>
        <v>6</v>
      </c>
      <c r="BA488" s="68">
        <f t="shared" si="549"/>
        <v>2122140.7667492703</v>
      </c>
      <c r="BQ488" s="65">
        <f t="shared" si="468"/>
        <v>2036</v>
      </c>
      <c r="BR488" s="65" t="str">
        <f t="shared" si="506"/>
        <v>Jun</v>
      </c>
      <c r="BS488" s="68">
        <f t="shared" si="550"/>
        <v>1887477.76674927</v>
      </c>
      <c r="CI488" s="65">
        <f t="shared" si="469"/>
        <v>2036</v>
      </c>
      <c r="CJ488" s="65">
        <f t="shared" si="470"/>
        <v>6</v>
      </c>
      <c r="CK488" s="68">
        <f t="shared" si="551"/>
        <v>79274.066203469352</v>
      </c>
      <c r="DA488" s="65">
        <f t="shared" si="471"/>
        <v>2036</v>
      </c>
      <c r="DB488" s="65">
        <f t="shared" si="472"/>
        <v>6</v>
      </c>
      <c r="DC488" s="68">
        <f>[4]ssr!$I465</f>
        <v>0</v>
      </c>
    </row>
    <row r="489" spans="1:107" s="30" customFormat="1">
      <c r="A489" s="65">
        <f t="shared" si="496"/>
        <v>2036</v>
      </c>
      <c r="B489" s="65">
        <f t="shared" si="460"/>
        <v>7</v>
      </c>
      <c r="C489" s="27">
        <f t="shared" si="533"/>
        <v>2124759.8754623402</v>
      </c>
      <c r="D489" s="80">
        <f>[6]Err!$D404</f>
        <v>1888524.87546234</v>
      </c>
      <c r="E489" s="80">
        <f>ROUND([7]Err!$D404,0)+500</f>
        <v>206974</v>
      </c>
      <c r="F489" s="53">
        <f>ROUND([8]Err!$D392,0)</f>
        <v>2032</v>
      </c>
      <c r="G489" s="53">
        <f>ROUND([9]Err!$D392,0)</f>
        <v>1508</v>
      </c>
      <c r="H489" s="53">
        <f>ROUND([10]Err!$D404,0)</f>
        <v>25721</v>
      </c>
      <c r="I489" s="155">
        <f t="shared" si="514"/>
        <v>79318.04476941828</v>
      </c>
      <c r="J489" s="29"/>
      <c r="K489" s="181">
        <f t="shared" si="515"/>
        <v>7.0000000000000001E-3</v>
      </c>
      <c r="L489" s="181">
        <f t="shared" si="516"/>
        <v>5.0000000000000001E-3</v>
      </c>
      <c r="M489" s="181">
        <f t="shared" si="517"/>
        <v>-4.0000000000000001E-3</v>
      </c>
      <c r="N489" s="181">
        <f t="shared" si="518"/>
        <v>0</v>
      </c>
      <c r="O489" s="181">
        <f t="shared" si="519"/>
        <v>1E-3</v>
      </c>
      <c r="P489" s="181">
        <f t="shared" si="520"/>
        <v>6.0000000000000001E-3</v>
      </c>
      <c r="R489" s="30">
        <f t="shared" si="538"/>
        <v>2036</v>
      </c>
      <c r="S489" s="30">
        <f t="shared" si="539"/>
        <v>7</v>
      </c>
      <c r="T489" s="31">
        <f t="shared" si="458"/>
        <v>14231.546125205719</v>
      </c>
      <c r="U489" s="31">
        <f t="shared" si="525"/>
        <v>12151</v>
      </c>
      <c r="V489" s="31">
        <f t="shared" si="552"/>
        <v>1740.5461252057191</v>
      </c>
      <c r="W489" s="31">
        <f t="shared" ref="W489:Y489" si="554">W477</f>
        <v>6</v>
      </c>
      <c r="X489" s="31">
        <f t="shared" si="554"/>
        <v>15</v>
      </c>
      <c r="Y489" s="31">
        <f t="shared" si="554"/>
        <v>319</v>
      </c>
      <c r="AA489" s="32">
        <f t="shared" si="541"/>
        <v>2036</v>
      </c>
      <c r="AB489" s="33">
        <f t="shared" si="542"/>
        <v>7</v>
      </c>
      <c r="AC489" s="31">
        <f t="shared" si="543"/>
        <v>2110528.329337134</v>
      </c>
      <c r="AD489" s="52">
        <f t="shared" si="544"/>
        <v>1876373.87546234</v>
      </c>
      <c r="AE489" s="52">
        <f t="shared" si="545"/>
        <v>205233.45387479427</v>
      </c>
      <c r="AF489" s="52">
        <f t="shared" si="546"/>
        <v>2026</v>
      </c>
      <c r="AG489" s="52">
        <f t="shared" si="547"/>
        <v>1493</v>
      </c>
      <c r="AH489" s="52">
        <f t="shared" si="548"/>
        <v>25402</v>
      </c>
      <c r="AK489" s="90"/>
      <c r="AL489" s="90"/>
      <c r="AM489" s="91"/>
      <c r="AN489" s="92"/>
      <c r="AO489" s="92"/>
      <c r="AP489" s="92"/>
      <c r="AQ489" s="92"/>
      <c r="AR489" s="92"/>
      <c r="AS489" s="93"/>
      <c r="AT489" s="93"/>
      <c r="AY489" s="65">
        <f t="shared" si="466"/>
        <v>2036</v>
      </c>
      <c r="AZ489" s="65">
        <f t="shared" si="467"/>
        <v>7</v>
      </c>
      <c r="BA489" s="68">
        <f t="shared" si="549"/>
        <v>2123251.8754623402</v>
      </c>
      <c r="BQ489" s="65">
        <f t="shared" si="468"/>
        <v>2036</v>
      </c>
      <c r="BR489" s="65" t="str">
        <f t="shared" si="506"/>
        <v>Jul</v>
      </c>
      <c r="BS489" s="68">
        <f t="shared" si="550"/>
        <v>1888524.87546234</v>
      </c>
      <c r="CI489" s="65">
        <f t="shared" si="469"/>
        <v>2036</v>
      </c>
      <c r="CJ489" s="65">
        <f t="shared" si="470"/>
        <v>7</v>
      </c>
      <c r="CK489" s="68">
        <f t="shared" si="551"/>
        <v>79318.04476941828</v>
      </c>
      <c r="DA489" s="65">
        <f t="shared" si="471"/>
        <v>2036</v>
      </c>
      <c r="DB489" s="65">
        <f t="shared" si="472"/>
        <v>7</v>
      </c>
      <c r="DC489" s="68">
        <f>[4]ssr!$I466</f>
        <v>0</v>
      </c>
    </row>
    <row r="490" spans="1:107" s="30" customFormat="1">
      <c r="A490" s="65">
        <f t="shared" si="496"/>
        <v>2036</v>
      </c>
      <c r="B490" s="65">
        <f t="shared" si="460"/>
        <v>8</v>
      </c>
      <c r="C490" s="27">
        <f t="shared" si="533"/>
        <v>2126043.3217029301</v>
      </c>
      <c r="D490" s="80">
        <f>[6]Err!$D405</f>
        <v>1889656.3217029299</v>
      </c>
      <c r="E490" s="80">
        <f>ROUND([7]Err!$D405,0)+500</f>
        <v>207071</v>
      </c>
      <c r="F490" s="53">
        <f>ROUND([8]Err!$D393,0)</f>
        <v>2032</v>
      </c>
      <c r="G490" s="53">
        <f>ROUND([9]Err!$D393,0)</f>
        <v>1508</v>
      </c>
      <c r="H490" s="53">
        <f>ROUND([10]Err!$D405,0)</f>
        <v>25776</v>
      </c>
      <c r="I490" s="155">
        <f t="shared" si="514"/>
        <v>79365.565511523062</v>
      </c>
      <c r="J490" s="29"/>
      <c r="K490" s="181">
        <f t="shared" si="515"/>
        <v>7.0000000000000001E-3</v>
      </c>
      <c r="L490" s="181">
        <f t="shared" si="516"/>
        <v>5.0000000000000001E-3</v>
      </c>
      <c r="M490" s="181">
        <f t="shared" si="517"/>
        <v>-4.0000000000000001E-3</v>
      </c>
      <c r="N490" s="181">
        <f t="shared" si="518"/>
        <v>0</v>
      </c>
      <c r="O490" s="181">
        <f t="shared" si="519"/>
        <v>1E-3</v>
      </c>
      <c r="P490" s="181">
        <f t="shared" si="520"/>
        <v>7.0000000000000001E-3</v>
      </c>
      <c r="R490" s="30">
        <f t="shared" si="538"/>
        <v>2036</v>
      </c>
      <c r="S490" s="30">
        <f t="shared" si="539"/>
        <v>8</v>
      </c>
      <c r="T490" s="31">
        <f t="shared" si="458"/>
        <v>14213.571603904522</v>
      </c>
      <c r="U490" s="31">
        <f t="shared" si="525"/>
        <v>12135</v>
      </c>
      <c r="V490" s="31">
        <f t="shared" si="552"/>
        <v>1738.5716039045221</v>
      </c>
      <c r="W490" s="31">
        <f t="shared" ref="W490:Y490" si="555">W478</f>
        <v>6</v>
      </c>
      <c r="X490" s="31">
        <f t="shared" si="555"/>
        <v>15</v>
      </c>
      <c r="Y490" s="31">
        <f t="shared" si="555"/>
        <v>319</v>
      </c>
      <c r="AA490" s="32">
        <f t="shared" si="541"/>
        <v>2036</v>
      </c>
      <c r="AB490" s="33">
        <f t="shared" si="542"/>
        <v>8</v>
      </c>
      <c r="AC490" s="31">
        <f t="shared" si="543"/>
        <v>2111829.7500990257</v>
      </c>
      <c r="AD490" s="52">
        <f t="shared" si="544"/>
        <v>1877521.3217029299</v>
      </c>
      <c r="AE490" s="52">
        <f t="shared" si="545"/>
        <v>205332.42839609546</v>
      </c>
      <c r="AF490" s="52">
        <f t="shared" si="546"/>
        <v>2026</v>
      </c>
      <c r="AG490" s="52">
        <f t="shared" si="547"/>
        <v>1493</v>
      </c>
      <c r="AH490" s="52">
        <f t="shared" si="548"/>
        <v>25457</v>
      </c>
      <c r="AK490" s="90"/>
      <c r="AL490" s="90"/>
      <c r="AM490" s="91"/>
      <c r="AN490" s="92"/>
      <c r="AO490" s="92"/>
      <c r="AP490" s="92"/>
      <c r="AQ490" s="92"/>
      <c r="AR490" s="92"/>
      <c r="AS490" s="93"/>
      <c r="AT490" s="93"/>
      <c r="AY490" s="65">
        <f t="shared" si="466"/>
        <v>2036</v>
      </c>
      <c r="AZ490" s="65">
        <f t="shared" si="467"/>
        <v>8</v>
      </c>
      <c r="BA490" s="68">
        <f t="shared" si="549"/>
        <v>2124535.3217029301</v>
      </c>
      <c r="BQ490" s="65">
        <f t="shared" si="468"/>
        <v>2036</v>
      </c>
      <c r="BR490" s="65" t="str">
        <f t="shared" si="506"/>
        <v>Aug</v>
      </c>
      <c r="BS490" s="68">
        <f t="shared" si="550"/>
        <v>1889656.3217029299</v>
      </c>
      <c r="CI490" s="65">
        <f t="shared" si="469"/>
        <v>2036</v>
      </c>
      <c r="CJ490" s="65">
        <f t="shared" si="470"/>
        <v>8</v>
      </c>
      <c r="CK490" s="68">
        <f t="shared" si="551"/>
        <v>79365.565511523062</v>
      </c>
      <c r="DA490" s="65">
        <f t="shared" si="471"/>
        <v>2036</v>
      </c>
      <c r="DB490" s="65">
        <f t="shared" si="472"/>
        <v>8</v>
      </c>
      <c r="DC490" s="68">
        <f>[4]ssr!$I467</f>
        <v>0</v>
      </c>
    </row>
    <row r="491" spans="1:107" s="30" customFormat="1">
      <c r="A491" s="65">
        <f t="shared" si="496"/>
        <v>2036</v>
      </c>
      <c r="B491" s="65">
        <f t="shared" si="460"/>
        <v>9</v>
      </c>
      <c r="C491" s="27">
        <f t="shared" si="533"/>
        <v>2127279.7679435303</v>
      </c>
      <c r="D491" s="80">
        <f>[6]Err!$D406</f>
        <v>1890787.7679435301</v>
      </c>
      <c r="E491" s="80">
        <f>ROUND([7]Err!$D406,0)+500</f>
        <v>207170</v>
      </c>
      <c r="F491" s="53">
        <f>ROUND([8]Err!$D394,0)</f>
        <v>2031</v>
      </c>
      <c r="G491" s="53">
        <f>ROUND([9]Err!$D394,0)</f>
        <v>1508</v>
      </c>
      <c r="H491" s="53">
        <f>ROUND([10]Err!$D406,0)</f>
        <v>25783</v>
      </c>
      <c r="I491" s="155">
        <f t="shared" si="514"/>
        <v>79413.086253628266</v>
      </c>
      <c r="J491" s="29"/>
      <c r="K491" s="181">
        <f t="shared" si="515"/>
        <v>7.0000000000000001E-3</v>
      </c>
      <c r="L491" s="181">
        <f t="shared" si="516"/>
        <v>5.0000000000000001E-3</v>
      </c>
      <c r="M491" s="181">
        <f t="shared" si="517"/>
        <v>-4.0000000000000001E-3</v>
      </c>
      <c r="N491" s="181">
        <f t="shared" si="518"/>
        <v>0</v>
      </c>
      <c r="O491" s="181">
        <f t="shared" si="519"/>
        <v>1E-3</v>
      </c>
      <c r="P491" s="181">
        <f t="shared" si="520"/>
        <v>7.0000000000000001E-3</v>
      </c>
      <c r="R491" s="30">
        <f t="shared" si="538"/>
        <v>2036</v>
      </c>
      <c r="S491" s="30">
        <f t="shared" si="539"/>
        <v>9</v>
      </c>
      <c r="T491" s="31">
        <f t="shared" ref="T491:T542" si="556">SUM(U491:Y491)</f>
        <v>14195.026480843409</v>
      </c>
      <c r="U491" s="31">
        <f t="shared" si="525"/>
        <v>12117</v>
      </c>
      <c r="V491" s="31">
        <f t="shared" si="552"/>
        <v>1738.0264808434097</v>
      </c>
      <c r="W491" s="31">
        <f t="shared" ref="W491:Y491" si="557">W479</f>
        <v>6</v>
      </c>
      <c r="X491" s="31">
        <f t="shared" si="557"/>
        <v>15</v>
      </c>
      <c r="Y491" s="31">
        <f t="shared" si="557"/>
        <v>319</v>
      </c>
      <c r="AA491" s="32">
        <f t="shared" si="541"/>
        <v>2036</v>
      </c>
      <c r="AB491" s="33">
        <f t="shared" si="542"/>
        <v>9</v>
      </c>
      <c r="AC491" s="31">
        <f t="shared" si="543"/>
        <v>2113084.741462687</v>
      </c>
      <c r="AD491" s="52">
        <f t="shared" si="544"/>
        <v>1878670.7679435301</v>
      </c>
      <c r="AE491" s="52">
        <f t="shared" si="545"/>
        <v>205431.9735191566</v>
      </c>
      <c r="AF491" s="52">
        <f t="shared" si="546"/>
        <v>2025</v>
      </c>
      <c r="AG491" s="52">
        <f t="shared" si="547"/>
        <v>1493</v>
      </c>
      <c r="AH491" s="52">
        <f t="shared" si="548"/>
        <v>25464</v>
      </c>
      <c r="AK491" s="90"/>
      <c r="AL491" s="90"/>
      <c r="AM491" s="91"/>
      <c r="AN491" s="92"/>
      <c r="AO491" s="92"/>
      <c r="AP491" s="92"/>
      <c r="AQ491" s="92"/>
      <c r="AR491" s="92"/>
      <c r="AS491" s="93"/>
      <c r="AT491" s="93"/>
      <c r="AY491" s="65">
        <f t="shared" si="466"/>
        <v>2036</v>
      </c>
      <c r="AZ491" s="65">
        <f t="shared" si="467"/>
        <v>9</v>
      </c>
      <c r="BA491" s="68">
        <f t="shared" si="549"/>
        <v>2125771.7679435303</v>
      </c>
      <c r="BQ491" s="65">
        <f t="shared" si="468"/>
        <v>2036</v>
      </c>
      <c r="BR491" s="65" t="str">
        <f t="shared" si="506"/>
        <v>Sep</v>
      </c>
      <c r="BS491" s="68">
        <f t="shared" si="550"/>
        <v>1890787.7679435301</v>
      </c>
      <c r="CI491" s="65">
        <f t="shared" si="469"/>
        <v>2036</v>
      </c>
      <c r="CJ491" s="65">
        <f t="shared" si="470"/>
        <v>9</v>
      </c>
      <c r="CK491" s="68">
        <f t="shared" si="551"/>
        <v>79413.086253628266</v>
      </c>
      <c r="DA491" s="65">
        <f t="shared" si="471"/>
        <v>2036</v>
      </c>
      <c r="DB491" s="65">
        <f t="shared" si="472"/>
        <v>9</v>
      </c>
      <c r="DC491" s="68">
        <f>[4]ssr!$I468</f>
        <v>0</v>
      </c>
    </row>
    <row r="492" spans="1:107" s="30" customFormat="1">
      <c r="A492" s="65">
        <f t="shared" si="496"/>
        <v>2036</v>
      </c>
      <c r="B492" s="65">
        <f t="shared" ref="B492:B542" si="558">B480</f>
        <v>10</v>
      </c>
      <c r="C492" s="27">
        <f t="shared" si="533"/>
        <v>2128536.2141841203</v>
      </c>
      <c r="D492" s="80">
        <f>[6]Err!$D407</f>
        <v>1891919.2141841201</v>
      </c>
      <c r="E492" s="80">
        <f>ROUND([7]Err!$D407,0)+500</f>
        <v>207273</v>
      </c>
      <c r="F492" s="53">
        <f>ROUND([8]Err!$D395,0)</f>
        <v>2030</v>
      </c>
      <c r="G492" s="53">
        <f>ROUND([9]Err!$D395,0)</f>
        <v>1508</v>
      </c>
      <c r="H492" s="53">
        <f>ROUND([10]Err!$D407,0)</f>
        <v>25806</v>
      </c>
      <c r="I492" s="155">
        <f t="shared" si="514"/>
        <v>79460.606995733047</v>
      </c>
      <c r="J492" s="29"/>
      <c r="K492" s="181">
        <f t="shared" si="515"/>
        <v>7.0000000000000001E-3</v>
      </c>
      <c r="L492" s="181">
        <f t="shared" si="516"/>
        <v>6.0000000000000001E-3</v>
      </c>
      <c r="M492" s="181">
        <f t="shared" si="517"/>
        <v>-4.0000000000000001E-3</v>
      </c>
      <c r="N492" s="181">
        <f t="shared" si="518"/>
        <v>0</v>
      </c>
      <c r="O492" s="181">
        <f t="shared" si="519"/>
        <v>1E-3</v>
      </c>
      <c r="P492" s="181">
        <f t="shared" si="520"/>
        <v>7.0000000000000001E-3</v>
      </c>
      <c r="R492" s="30">
        <f t="shared" si="538"/>
        <v>2036</v>
      </c>
      <c r="S492" s="30">
        <f t="shared" si="539"/>
        <v>10</v>
      </c>
      <c r="T492" s="31">
        <f t="shared" si="556"/>
        <v>14195.629219986369</v>
      </c>
      <c r="U492" s="31">
        <f t="shared" si="525"/>
        <v>12118</v>
      </c>
      <c r="V492" s="31">
        <f t="shared" si="552"/>
        <v>1737.6292199863697</v>
      </c>
      <c r="W492" s="31">
        <f t="shared" ref="W492:Y492" si="559">W480</f>
        <v>6</v>
      </c>
      <c r="X492" s="31">
        <f t="shared" si="559"/>
        <v>15</v>
      </c>
      <c r="Y492" s="31">
        <f t="shared" si="559"/>
        <v>319</v>
      </c>
      <c r="AA492" s="32">
        <f t="shared" si="541"/>
        <v>2036</v>
      </c>
      <c r="AB492" s="33">
        <f t="shared" si="542"/>
        <v>10</v>
      </c>
      <c r="AC492" s="31">
        <f t="shared" si="543"/>
        <v>2114340.5849641338</v>
      </c>
      <c r="AD492" s="52">
        <f t="shared" si="544"/>
        <v>1879801.2141841201</v>
      </c>
      <c r="AE492" s="52">
        <f t="shared" si="545"/>
        <v>205535.37078001362</v>
      </c>
      <c r="AF492" s="52">
        <f t="shared" si="546"/>
        <v>2024</v>
      </c>
      <c r="AG492" s="52">
        <f t="shared" si="547"/>
        <v>1493</v>
      </c>
      <c r="AH492" s="52">
        <f t="shared" si="548"/>
        <v>25487</v>
      </c>
      <c r="AK492" s="90"/>
      <c r="AL492" s="90"/>
      <c r="AM492" s="91"/>
      <c r="AN492" s="92"/>
      <c r="AO492" s="92"/>
      <c r="AP492" s="92"/>
      <c r="AQ492" s="92"/>
      <c r="AR492" s="92"/>
      <c r="AS492" s="93"/>
      <c r="AT492" s="93"/>
      <c r="AY492" s="65">
        <f t="shared" si="466"/>
        <v>2036</v>
      </c>
      <c r="AZ492" s="65">
        <f t="shared" si="467"/>
        <v>10</v>
      </c>
      <c r="BA492" s="68">
        <f t="shared" si="549"/>
        <v>2127028.2141841203</v>
      </c>
      <c r="BQ492" s="65">
        <f t="shared" si="468"/>
        <v>2036</v>
      </c>
      <c r="BR492" s="65" t="str">
        <f t="shared" si="506"/>
        <v>Oct</v>
      </c>
      <c r="BS492" s="68">
        <f t="shared" si="550"/>
        <v>1891919.2141841201</v>
      </c>
      <c r="CI492" s="65">
        <f t="shared" si="469"/>
        <v>2036</v>
      </c>
      <c r="CJ492" s="65">
        <f t="shared" si="470"/>
        <v>10</v>
      </c>
      <c r="CK492" s="68">
        <f t="shared" si="551"/>
        <v>79460.606995733047</v>
      </c>
      <c r="DA492" s="65">
        <f t="shared" si="471"/>
        <v>2036</v>
      </c>
      <c r="DB492" s="65">
        <f t="shared" si="472"/>
        <v>10</v>
      </c>
      <c r="DC492" s="68">
        <f>[4]ssr!$I469</f>
        <v>0</v>
      </c>
    </row>
    <row r="493" spans="1:107" s="30" customFormat="1">
      <c r="A493" s="65">
        <f t="shared" si="496"/>
        <v>2036</v>
      </c>
      <c r="B493" s="65">
        <f t="shared" si="558"/>
        <v>11</v>
      </c>
      <c r="C493" s="27">
        <f t="shared" si="533"/>
        <v>2129804.66042472</v>
      </c>
      <c r="D493" s="80">
        <f>[6]Err!$D408</f>
        <v>1893050.66042472</v>
      </c>
      <c r="E493" s="80">
        <f>ROUND([7]Err!$D408,0)+500</f>
        <v>207376</v>
      </c>
      <c r="F493" s="53">
        <f>ROUND([8]Err!$D396,0)</f>
        <v>2029</v>
      </c>
      <c r="G493" s="53">
        <f>ROUND([9]Err!$D396,0)</f>
        <v>1508</v>
      </c>
      <c r="H493" s="53">
        <f>ROUND([10]Err!$D408,0)</f>
        <v>25841</v>
      </c>
      <c r="I493" s="155">
        <f t="shared" si="514"/>
        <v>79508.127737838251</v>
      </c>
      <c r="J493" s="29"/>
      <c r="K493" s="181">
        <f t="shared" si="515"/>
        <v>7.0000000000000001E-3</v>
      </c>
      <c r="L493" s="181">
        <f t="shared" si="516"/>
        <v>6.0000000000000001E-3</v>
      </c>
      <c r="M493" s="181">
        <f t="shared" si="517"/>
        <v>-4.0000000000000001E-3</v>
      </c>
      <c r="N493" s="181">
        <f t="shared" si="518"/>
        <v>0</v>
      </c>
      <c r="O493" s="181">
        <f t="shared" si="519"/>
        <v>1E-3</v>
      </c>
      <c r="P493" s="181">
        <f t="shared" si="520"/>
        <v>7.0000000000000001E-3</v>
      </c>
      <c r="R493" s="30">
        <f t="shared" si="538"/>
        <v>2036</v>
      </c>
      <c r="S493" s="30">
        <f t="shared" si="539"/>
        <v>11</v>
      </c>
      <c r="T493" s="31">
        <f t="shared" si="556"/>
        <v>14218.577418548764</v>
      </c>
      <c r="U493" s="31">
        <f t="shared" si="525"/>
        <v>12144</v>
      </c>
      <c r="V493" s="31">
        <f t="shared" si="552"/>
        <v>1734.5774185487637</v>
      </c>
      <c r="W493" s="31">
        <f t="shared" ref="W493:Y493" si="560">W481</f>
        <v>6</v>
      </c>
      <c r="X493" s="31">
        <f t="shared" si="560"/>
        <v>15</v>
      </c>
      <c r="Y493" s="31">
        <f t="shared" si="560"/>
        <v>319</v>
      </c>
      <c r="AA493" s="32">
        <f t="shared" si="541"/>
        <v>2036</v>
      </c>
      <c r="AB493" s="33">
        <f t="shared" si="542"/>
        <v>11</v>
      </c>
      <c r="AC493" s="31">
        <f t="shared" si="543"/>
        <v>2115586.0830061715</v>
      </c>
      <c r="AD493" s="52">
        <f t="shared" si="544"/>
        <v>1880906.66042472</v>
      </c>
      <c r="AE493" s="52">
        <f t="shared" si="545"/>
        <v>205641.42258145125</v>
      </c>
      <c r="AF493" s="52">
        <f t="shared" si="546"/>
        <v>2023</v>
      </c>
      <c r="AG493" s="52">
        <f t="shared" si="547"/>
        <v>1493</v>
      </c>
      <c r="AH493" s="52">
        <f t="shared" si="548"/>
        <v>25522</v>
      </c>
      <c r="AK493" s="90"/>
      <c r="AL493" s="90"/>
      <c r="AM493" s="91"/>
      <c r="AN493" s="92"/>
      <c r="AO493" s="92"/>
      <c r="AP493" s="92"/>
      <c r="AQ493" s="92"/>
      <c r="AR493" s="92"/>
      <c r="AS493" s="93"/>
      <c r="AT493" s="93"/>
      <c r="AY493" s="65">
        <f t="shared" si="466"/>
        <v>2036</v>
      </c>
      <c r="AZ493" s="65">
        <f t="shared" si="467"/>
        <v>11</v>
      </c>
      <c r="BA493" s="68">
        <f t="shared" si="549"/>
        <v>2128296.66042472</v>
      </c>
      <c r="BQ493" s="65">
        <f t="shared" si="468"/>
        <v>2036</v>
      </c>
      <c r="BR493" s="65" t="str">
        <f t="shared" si="506"/>
        <v>Nov</v>
      </c>
      <c r="BS493" s="68">
        <f t="shared" si="550"/>
        <v>1893050.66042472</v>
      </c>
      <c r="CI493" s="65">
        <f t="shared" si="469"/>
        <v>2036</v>
      </c>
      <c r="CJ493" s="65">
        <f t="shared" si="470"/>
        <v>11</v>
      </c>
      <c r="CK493" s="68">
        <f t="shared" si="551"/>
        <v>79508.127737838251</v>
      </c>
      <c r="DA493" s="65">
        <f t="shared" si="471"/>
        <v>2036</v>
      </c>
      <c r="DB493" s="65">
        <f t="shared" si="472"/>
        <v>11</v>
      </c>
      <c r="DC493" s="68">
        <f>[4]ssr!$I470</f>
        <v>0</v>
      </c>
    </row>
    <row r="494" spans="1:107" s="30" customFormat="1">
      <c r="A494" s="65">
        <f t="shared" si="496"/>
        <v>2036</v>
      </c>
      <c r="B494" s="65">
        <f t="shared" si="558"/>
        <v>12</v>
      </c>
      <c r="C494" s="27">
        <f t="shared" si="533"/>
        <v>2130987.10666531</v>
      </c>
      <c r="D494" s="80">
        <f>[6]Err!$D409</f>
        <v>1894182.10666531</v>
      </c>
      <c r="E494" s="80">
        <f>ROUND([7]Err!$D409,0)+500</f>
        <v>207479</v>
      </c>
      <c r="F494" s="53">
        <f>ROUND([8]Err!$D397,0)</f>
        <v>2029</v>
      </c>
      <c r="G494" s="53">
        <f>ROUND([9]Err!$D397,0)</f>
        <v>1508</v>
      </c>
      <c r="H494" s="53">
        <f>ROUND([10]Err!$D409,0)</f>
        <v>25789</v>
      </c>
      <c r="I494" s="156">
        <f t="shared" si="514"/>
        <v>79555.648479943018</v>
      </c>
      <c r="J494" s="29"/>
      <c r="K494" s="181">
        <f t="shared" si="515"/>
        <v>7.0000000000000001E-3</v>
      </c>
      <c r="L494" s="181">
        <f t="shared" si="516"/>
        <v>6.0000000000000001E-3</v>
      </c>
      <c r="M494" s="181">
        <f t="shared" si="517"/>
        <v>-4.0000000000000001E-3</v>
      </c>
      <c r="N494" s="181">
        <f t="shared" si="518"/>
        <v>0</v>
      </c>
      <c r="O494" s="181">
        <f t="shared" si="519"/>
        <v>0</v>
      </c>
      <c r="P494" s="181">
        <f t="shared" si="520"/>
        <v>7.0000000000000001E-3</v>
      </c>
      <c r="R494" s="30">
        <f t="shared" si="538"/>
        <v>2036</v>
      </c>
      <c r="S494" s="30">
        <f t="shared" si="539"/>
        <v>12</v>
      </c>
      <c r="T494" s="31">
        <f t="shared" si="556"/>
        <v>14319.192641115766</v>
      </c>
      <c r="U494" s="31">
        <f t="shared" si="525"/>
        <v>12248</v>
      </c>
      <c r="V494" s="31">
        <f t="shared" si="552"/>
        <v>1731.1926411157663</v>
      </c>
      <c r="W494" s="31">
        <f t="shared" ref="W494:Y494" si="561">W482</f>
        <v>6</v>
      </c>
      <c r="X494" s="31">
        <f t="shared" si="561"/>
        <v>15</v>
      </c>
      <c r="Y494" s="31">
        <f t="shared" si="561"/>
        <v>319</v>
      </c>
      <c r="AA494" s="32">
        <f t="shared" si="541"/>
        <v>2036</v>
      </c>
      <c r="AB494" s="33">
        <f t="shared" si="542"/>
        <v>12</v>
      </c>
      <c r="AC494" s="31">
        <f t="shared" si="543"/>
        <v>2116667.9140241942</v>
      </c>
      <c r="AD494" s="52">
        <f t="shared" si="544"/>
        <v>1881934.10666531</v>
      </c>
      <c r="AE494" s="52">
        <f t="shared" si="545"/>
        <v>205747.80735888422</v>
      </c>
      <c r="AF494" s="52">
        <f t="shared" si="546"/>
        <v>2023</v>
      </c>
      <c r="AG494" s="52">
        <f t="shared" si="547"/>
        <v>1493</v>
      </c>
      <c r="AH494" s="52">
        <f t="shared" si="548"/>
        <v>25470</v>
      </c>
      <c r="AK494" s="90"/>
      <c r="AL494" s="90"/>
      <c r="AM494" s="91"/>
      <c r="AN494" s="92"/>
      <c r="AO494" s="92"/>
      <c r="AP494" s="92"/>
      <c r="AQ494" s="92"/>
      <c r="AR494" s="92"/>
      <c r="AS494" s="93"/>
      <c r="AT494" s="93"/>
      <c r="AY494" s="65">
        <f t="shared" si="466"/>
        <v>2036</v>
      </c>
      <c r="AZ494" s="65">
        <f t="shared" si="467"/>
        <v>12</v>
      </c>
      <c r="BA494" s="68">
        <f t="shared" si="549"/>
        <v>2129479.10666531</v>
      </c>
      <c r="BQ494" s="65">
        <f t="shared" si="468"/>
        <v>2036</v>
      </c>
      <c r="BR494" s="65" t="str">
        <f t="shared" si="506"/>
        <v>Dec</v>
      </c>
      <c r="BS494" s="68">
        <f t="shared" si="550"/>
        <v>1894182.10666531</v>
      </c>
      <c r="CI494" s="65">
        <f t="shared" si="469"/>
        <v>2036</v>
      </c>
      <c r="CJ494" s="65">
        <f t="shared" si="470"/>
        <v>12</v>
      </c>
      <c r="CK494" s="68">
        <f t="shared" si="551"/>
        <v>79555.648479943018</v>
      </c>
      <c r="DA494" s="65">
        <f t="shared" si="471"/>
        <v>2036</v>
      </c>
      <c r="DB494" s="65">
        <f t="shared" si="472"/>
        <v>12</v>
      </c>
      <c r="DC494" s="68">
        <f>[4]ssr!$I471</f>
        <v>0</v>
      </c>
    </row>
    <row r="495" spans="1:107" s="30" customFormat="1">
      <c r="A495" s="65">
        <f t="shared" si="496"/>
        <v>2037</v>
      </c>
      <c r="B495" s="65">
        <f t="shared" si="558"/>
        <v>1</v>
      </c>
      <c r="C495" s="27">
        <f t="shared" si="533"/>
        <v>2132260.5529059097</v>
      </c>
      <c r="D495" s="80">
        <f>[6]Err!$D410</f>
        <v>1895313.5529059099</v>
      </c>
      <c r="E495" s="80">
        <f>ROUND([7]Err!$D410,0)+500</f>
        <v>207582</v>
      </c>
      <c r="F495" s="53">
        <f>ROUND([8]Err!$D398,0)</f>
        <v>2028</v>
      </c>
      <c r="G495" s="53">
        <f>ROUND([9]Err!$D398,0)</f>
        <v>1508</v>
      </c>
      <c r="H495" s="53">
        <f>ROUND([10]Err!$D410,0)</f>
        <v>25829</v>
      </c>
      <c r="I495" s="155">
        <f t="shared" si="514"/>
        <v>79603.169222048222</v>
      </c>
      <c r="J495" s="29"/>
      <c r="K495" s="181">
        <f t="shared" si="515"/>
        <v>7.0000000000000001E-3</v>
      </c>
      <c r="L495" s="181">
        <f t="shared" si="516"/>
        <v>6.0000000000000001E-3</v>
      </c>
      <c r="M495" s="181">
        <f t="shared" si="517"/>
        <v>-4.0000000000000001E-3</v>
      </c>
      <c r="N495" s="181">
        <f t="shared" si="518"/>
        <v>0</v>
      </c>
      <c r="O495" s="181">
        <f t="shared" si="519"/>
        <v>0</v>
      </c>
      <c r="P495" s="181">
        <f t="shared" si="520"/>
        <v>7.0000000000000001E-3</v>
      </c>
      <c r="R495" s="30">
        <f t="shared" si="538"/>
        <v>2037</v>
      </c>
      <c r="S495" s="30">
        <f t="shared" si="539"/>
        <v>1</v>
      </c>
      <c r="T495" s="31">
        <f t="shared" si="556"/>
        <v>14380.161539787585</v>
      </c>
      <c r="U495" s="31">
        <f t="shared" si="525"/>
        <v>12297</v>
      </c>
      <c r="V495" s="31">
        <f t="shared" si="552"/>
        <v>1743.1615397875846</v>
      </c>
      <c r="W495" s="31">
        <f t="shared" ref="W495:Y495" si="562">W483</f>
        <v>6</v>
      </c>
      <c r="X495" s="31">
        <f t="shared" si="562"/>
        <v>15</v>
      </c>
      <c r="Y495" s="31">
        <f t="shared" si="562"/>
        <v>319</v>
      </c>
      <c r="AA495" s="32">
        <f t="shared" si="541"/>
        <v>2037</v>
      </c>
      <c r="AB495" s="33">
        <f t="shared" si="542"/>
        <v>1</v>
      </c>
      <c r="AC495" s="31">
        <f t="shared" si="543"/>
        <v>2117880.3913661223</v>
      </c>
      <c r="AD495" s="52">
        <f t="shared" si="544"/>
        <v>1883016.5529059099</v>
      </c>
      <c r="AE495" s="52">
        <f t="shared" si="545"/>
        <v>205838.83846021243</v>
      </c>
      <c r="AF495" s="52">
        <f t="shared" si="546"/>
        <v>2022</v>
      </c>
      <c r="AG495" s="52">
        <f t="shared" si="547"/>
        <v>1493</v>
      </c>
      <c r="AH495" s="52">
        <f t="shared" si="548"/>
        <v>25510</v>
      </c>
      <c r="AK495" s="90"/>
      <c r="AL495" s="90"/>
      <c r="AM495" s="91"/>
      <c r="AN495" s="92"/>
      <c r="AO495" s="92"/>
      <c r="AP495" s="92"/>
      <c r="AQ495" s="92"/>
      <c r="AR495" s="92"/>
      <c r="AS495" s="93"/>
      <c r="AT495" s="93"/>
      <c r="AY495" s="65">
        <f t="shared" si="466"/>
        <v>2037</v>
      </c>
      <c r="AZ495" s="65">
        <f t="shared" si="467"/>
        <v>1</v>
      </c>
      <c r="BA495" s="68">
        <f t="shared" si="549"/>
        <v>2130752.5529059097</v>
      </c>
      <c r="BQ495" s="65">
        <f t="shared" si="468"/>
        <v>2037</v>
      </c>
      <c r="BR495" s="65" t="str">
        <f t="shared" si="506"/>
        <v>Jan</v>
      </c>
      <c r="BS495" s="68">
        <f t="shared" si="550"/>
        <v>1895313.5529059099</v>
      </c>
      <c r="CI495" s="65">
        <f t="shared" si="469"/>
        <v>2037</v>
      </c>
      <c r="CJ495" s="65">
        <f t="shared" si="470"/>
        <v>1</v>
      </c>
      <c r="CK495" s="68">
        <f t="shared" si="551"/>
        <v>79603.169222048222</v>
      </c>
      <c r="DA495" s="65">
        <f t="shared" si="471"/>
        <v>2037</v>
      </c>
      <c r="DB495" s="65">
        <f t="shared" si="472"/>
        <v>1</v>
      </c>
      <c r="DC495" s="68">
        <f>[4]ssr!$I472</f>
        <v>0</v>
      </c>
    </row>
    <row r="496" spans="1:107" s="30" customFormat="1">
      <c r="A496" s="65">
        <f t="shared" si="496"/>
        <v>2037</v>
      </c>
      <c r="B496" s="65">
        <f t="shared" si="558"/>
        <v>2</v>
      </c>
      <c r="C496" s="27">
        <f t="shared" si="533"/>
        <v>2133495.9991464997</v>
      </c>
      <c r="D496" s="80">
        <f>[6]Err!$D411</f>
        <v>1896444.9991464999</v>
      </c>
      <c r="E496" s="80">
        <f>ROUND([7]Err!$D411,0)+500</f>
        <v>207684</v>
      </c>
      <c r="F496" s="53">
        <f>ROUND([8]Err!$D399,0)</f>
        <v>2027</v>
      </c>
      <c r="G496" s="53">
        <f>ROUND([9]Err!$D399,0)</f>
        <v>1508</v>
      </c>
      <c r="H496" s="53">
        <f>ROUND([10]Err!$D411,0)</f>
        <v>25832</v>
      </c>
      <c r="I496" s="155">
        <f t="shared" si="514"/>
        <v>79650.689964153004</v>
      </c>
      <c r="J496" s="29"/>
      <c r="K496" s="181">
        <f t="shared" si="515"/>
        <v>7.0000000000000001E-3</v>
      </c>
      <c r="L496" s="181">
        <f t="shared" si="516"/>
        <v>6.0000000000000001E-3</v>
      </c>
      <c r="M496" s="181">
        <f t="shared" si="517"/>
        <v>-4.0000000000000001E-3</v>
      </c>
      <c r="N496" s="181">
        <f t="shared" si="518"/>
        <v>0</v>
      </c>
      <c r="O496" s="181">
        <f t="shared" si="519"/>
        <v>0</v>
      </c>
      <c r="P496" s="181">
        <f t="shared" si="520"/>
        <v>7.0000000000000001E-3</v>
      </c>
      <c r="R496" s="30">
        <f t="shared" si="538"/>
        <v>2037</v>
      </c>
      <c r="S496" s="30">
        <f t="shared" si="539"/>
        <v>2</v>
      </c>
      <c r="T496" s="31">
        <f t="shared" si="556"/>
        <v>14407.153583475792</v>
      </c>
      <c r="U496" s="31">
        <f t="shared" si="525"/>
        <v>12326</v>
      </c>
      <c r="V496" s="31">
        <f t="shared" si="552"/>
        <v>1741.1535834757926</v>
      </c>
      <c r="W496" s="31">
        <f t="shared" ref="W496:Y496" si="563">W484</f>
        <v>6</v>
      </c>
      <c r="X496" s="31">
        <f t="shared" si="563"/>
        <v>15</v>
      </c>
      <c r="Y496" s="31">
        <f t="shared" si="563"/>
        <v>319</v>
      </c>
      <c r="AA496" s="32">
        <f t="shared" si="541"/>
        <v>2037</v>
      </c>
      <c r="AB496" s="33">
        <f t="shared" si="542"/>
        <v>2</v>
      </c>
      <c r="AC496" s="31">
        <f t="shared" si="543"/>
        <v>2119088.8455630243</v>
      </c>
      <c r="AD496" s="52">
        <f t="shared" si="544"/>
        <v>1884118.9991464999</v>
      </c>
      <c r="AE496" s="52">
        <f t="shared" si="545"/>
        <v>205942.8464165242</v>
      </c>
      <c r="AF496" s="52">
        <f t="shared" si="546"/>
        <v>2021</v>
      </c>
      <c r="AG496" s="52">
        <f t="shared" si="547"/>
        <v>1493</v>
      </c>
      <c r="AH496" s="52">
        <f t="shared" si="548"/>
        <v>25513</v>
      </c>
      <c r="AK496" s="90"/>
      <c r="AL496" s="90"/>
      <c r="AM496" s="91"/>
      <c r="AN496" s="92"/>
      <c r="AO496" s="92"/>
      <c r="AP496" s="92"/>
      <c r="AQ496" s="92"/>
      <c r="AR496" s="92"/>
      <c r="AS496" s="93"/>
      <c r="AT496" s="93"/>
      <c r="AY496" s="65">
        <f t="shared" ref="AY496" si="564">AY484+1</f>
        <v>2037</v>
      </c>
      <c r="AZ496" s="65">
        <f t="shared" ref="AZ496" si="565">AZ484</f>
        <v>2</v>
      </c>
      <c r="BA496" s="68">
        <f t="shared" si="549"/>
        <v>2131987.9991464997</v>
      </c>
      <c r="BQ496" s="65">
        <f t="shared" ref="BQ496:BQ542" si="566">BQ484+1</f>
        <v>2037</v>
      </c>
      <c r="BR496" s="65" t="str">
        <f t="shared" si="506"/>
        <v>Feb</v>
      </c>
      <c r="BS496" s="68">
        <f t="shared" si="550"/>
        <v>1896444.9991464999</v>
      </c>
      <c r="CI496" s="65">
        <f t="shared" ref="CI496:CI542" si="567">CI484+1</f>
        <v>2037</v>
      </c>
      <c r="CJ496" s="65">
        <f t="shared" ref="CJ496:CJ542" si="568">CJ484</f>
        <v>2</v>
      </c>
      <c r="CK496" s="68">
        <f t="shared" si="551"/>
        <v>79650.689964153004</v>
      </c>
      <c r="DA496" s="65">
        <f t="shared" ref="DA496:DA542" si="569">DA484+1</f>
        <v>2037</v>
      </c>
      <c r="DB496" s="65">
        <f t="shared" ref="DB496:DB542" si="570">DB484</f>
        <v>2</v>
      </c>
      <c r="DC496" s="68">
        <f>[4]ssr!$I473</f>
        <v>0</v>
      </c>
    </row>
    <row r="497" spans="1:107" s="30" customFormat="1">
      <c r="A497" s="65">
        <f t="shared" si="496"/>
        <v>2037</v>
      </c>
      <c r="B497" s="65">
        <f t="shared" si="558"/>
        <v>3</v>
      </c>
      <c r="C497" s="27">
        <f t="shared" si="533"/>
        <v>2134719.4453870999</v>
      </c>
      <c r="D497" s="80">
        <f>[6]Err!$D412</f>
        <v>1897576.4453871001</v>
      </c>
      <c r="E497" s="80">
        <f>ROUND([7]Err!$D412,0)+500</f>
        <v>207787</v>
      </c>
      <c r="F497" s="53">
        <f>ROUND([8]Err!$D400,0)</f>
        <v>2027</v>
      </c>
      <c r="G497" s="53">
        <f>ROUND([9]Err!$D400,0)</f>
        <v>1508</v>
      </c>
      <c r="H497" s="53">
        <f>ROUND([10]Err!$D412,0)</f>
        <v>25821</v>
      </c>
      <c r="I497" s="155">
        <f t="shared" si="514"/>
        <v>79698.210706258207</v>
      </c>
      <c r="J497" s="29"/>
      <c r="K497" s="181">
        <f t="shared" si="515"/>
        <v>7.0000000000000001E-3</v>
      </c>
      <c r="L497" s="181">
        <f t="shared" si="516"/>
        <v>6.0000000000000001E-3</v>
      </c>
      <c r="M497" s="181">
        <f t="shared" si="517"/>
        <v>-4.0000000000000001E-3</v>
      </c>
      <c r="N497" s="181">
        <f t="shared" si="518"/>
        <v>0</v>
      </c>
      <c r="O497" s="181">
        <f t="shared" si="519"/>
        <v>0</v>
      </c>
      <c r="P497" s="181">
        <f t="shared" si="520"/>
        <v>7.0000000000000001E-3</v>
      </c>
      <c r="R497" s="30">
        <f t="shared" si="538"/>
        <v>2037</v>
      </c>
      <c r="S497" s="30">
        <f t="shared" si="539"/>
        <v>3</v>
      </c>
      <c r="T497" s="31">
        <f t="shared" si="556"/>
        <v>14445.217217955484</v>
      </c>
      <c r="U497" s="31">
        <f t="shared" si="525"/>
        <v>12361</v>
      </c>
      <c r="V497" s="31">
        <f t="shared" si="552"/>
        <v>1744.2172179554834</v>
      </c>
      <c r="W497" s="31">
        <f t="shared" ref="W497:Y497" si="571">W485</f>
        <v>6</v>
      </c>
      <c r="X497" s="31">
        <f t="shared" si="571"/>
        <v>15</v>
      </c>
      <c r="Y497" s="31">
        <f t="shared" si="571"/>
        <v>319</v>
      </c>
      <c r="AA497" s="32">
        <f t="shared" si="541"/>
        <v>2037</v>
      </c>
      <c r="AB497" s="33">
        <f t="shared" si="542"/>
        <v>3</v>
      </c>
      <c r="AC497" s="31">
        <f t="shared" si="543"/>
        <v>2120274.2281691446</v>
      </c>
      <c r="AD497" s="52">
        <f t="shared" si="544"/>
        <v>1885215.4453871001</v>
      </c>
      <c r="AE497" s="52">
        <f t="shared" si="545"/>
        <v>206042.78278204452</v>
      </c>
      <c r="AF497" s="52">
        <f t="shared" si="546"/>
        <v>2021</v>
      </c>
      <c r="AG497" s="52">
        <f t="shared" si="547"/>
        <v>1493</v>
      </c>
      <c r="AH497" s="52">
        <f t="shared" si="548"/>
        <v>25502</v>
      </c>
      <c r="AK497" s="90"/>
      <c r="AL497" s="90"/>
      <c r="AM497" s="91"/>
      <c r="AN497" s="92"/>
      <c r="AO497" s="92"/>
      <c r="AP497" s="92"/>
      <c r="AQ497" s="92"/>
      <c r="AR497" s="92"/>
      <c r="AS497" s="93"/>
      <c r="AT497" s="93"/>
      <c r="AY497" s="65">
        <f t="shared" si="466"/>
        <v>2037</v>
      </c>
      <c r="AZ497" s="65">
        <f t="shared" si="467"/>
        <v>3</v>
      </c>
      <c r="BA497" s="68">
        <f t="shared" si="549"/>
        <v>2133211.4453870999</v>
      </c>
      <c r="BQ497" s="65">
        <f t="shared" si="566"/>
        <v>2037</v>
      </c>
      <c r="BR497" s="65" t="str">
        <f t="shared" si="506"/>
        <v>Mar</v>
      </c>
      <c r="BS497" s="68">
        <f t="shared" si="550"/>
        <v>1897576.4453871001</v>
      </c>
      <c r="CI497" s="65">
        <f t="shared" si="567"/>
        <v>2037</v>
      </c>
      <c r="CJ497" s="65">
        <f t="shared" si="568"/>
        <v>3</v>
      </c>
      <c r="CK497" s="68">
        <f t="shared" si="551"/>
        <v>79698.210706258207</v>
      </c>
      <c r="DA497" s="65">
        <f t="shared" si="569"/>
        <v>2037</v>
      </c>
      <c r="DB497" s="65">
        <f t="shared" si="570"/>
        <v>3</v>
      </c>
      <c r="DC497" s="68">
        <f>[4]ssr!$I474</f>
        <v>0</v>
      </c>
    </row>
    <row r="498" spans="1:107" s="30" customFormat="1">
      <c r="A498" s="65">
        <f t="shared" si="496"/>
        <v>2037</v>
      </c>
      <c r="B498" s="65">
        <f t="shared" si="558"/>
        <v>4</v>
      </c>
      <c r="C498" s="27">
        <f t="shared" si="533"/>
        <v>2135909.8916276898</v>
      </c>
      <c r="D498" s="80">
        <f>[6]Err!$D413</f>
        <v>1898707.8916276901</v>
      </c>
      <c r="E498" s="80">
        <f>ROUND([7]Err!$D413,0)+500</f>
        <v>207889</v>
      </c>
      <c r="F498" s="53">
        <f>ROUND([8]Err!$D401,0)</f>
        <v>2026</v>
      </c>
      <c r="G498" s="53">
        <f>ROUND([9]Err!$D401,0)</f>
        <v>1508</v>
      </c>
      <c r="H498" s="53">
        <f>ROUND([10]Err!$D413,0)</f>
        <v>25779</v>
      </c>
      <c r="I498" s="155">
        <f t="shared" si="514"/>
        <v>79745.731448362989</v>
      </c>
      <c r="J498" s="29"/>
      <c r="K498" s="181">
        <f t="shared" si="515"/>
        <v>7.0000000000000001E-3</v>
      </c>
      <c r="L498" s="181">
        <f t="shared" si="516"/>
        <v>6.0000000000000001E-3</v>
      </c>
      <c r="M498" s="181">
        <f t="shared" si="517"/>
        <v>-4.0000000000000001E-3</v>
      </c>
      <c r="N498" s="181">
        <f t="shared" si="518"/>
        <v>0</v>
      </c>
      <c r="O498" s="181">
        <f t="shared" si="519"/>
        <v>0</v>
      </c>
      <c r="P498" s="181">
        <f t="shared" si="520"/>
        <v>7.0000000000000001E-3</v>
      </c>
      <c r="R498" s="30">
        <f t="shared" si="538"/>
        <v>2037</v>
      </c>
      <c r="S498" s="30">
        <f t="shared" si="539"/>
        <v>4</v>
      </c>
      <c r="T498" s="31">
        <f t="shared" si="556"/>
        <v>14356.667864138222</v>
      </c>
      <c r="U498" s="31">
        <f t="shared" si="525"/>
        <v>12272</v>
      </c>
      <c r="V498" s="31">
        <f t="shared" si="552"/>
        <v>1744.6678641382225</v>
      </c>
      <c r="W498" s="31">
        <f t="shared" ref="W498:Y498" si="572">W486</f>
        <v>6</v>
      </c>
      <c r="X498" s="31">
        <f t="shared" si="572"/>
        <v>15</v>
      </c>
      <c r="Y498" s="31">
        <f t="shared" si="572"/>
        <v>319</v>
      </c>
      <c r="AA498" s="32">
        <f t="shared" si="541"/>
        <v>2037</v>
      </c>
      <c r="AB498" s="33">
        <f t="shared" si="542"/>
        <v>4</v>
      </c>
      <c r="AC498" s="31">
        <f t="shared" si="543"/>
        <v>2121553.2237635516</v>
      </c>
      <c r="AD498" s="52">
        <f t="shared" si="544"/>
        <v>1886435.8916276901</v>
      </c>
      <c r="AE498" s="52">
        <f t="shared" si="545"/>
        <v>206144.33213586177</v>
      </c>
      <c r="AF498" s="52">
        <f t="shared" si="546"/>
        <v>2020</v>
      </c>
      <c r="AG498" s="52">
        <f t="shared" si="547"/>
        <v>1493</v>
      </c>
      <c r="AH498" s="52">
        <f t="shared" si="548"/>
        <v>25460</v>
      </c>
      <c r="AK498" s="90"/>
      <c r="AL498" s="90"/>
      <c r="AM498" s="91"/>
      <c r="AN498" s="92"/>
      <c r="AO498" s="92"/>
      <c r="AP498" s="92"/>
      <c r="AQ498" s="92"/>
      <c r="AR498" s="92"/>
      <c r="AS498" s="93"/>
      <c r="AT498" s="93"/>
      <c r="AY498" s="65">
        <f t="shared" ref="AY498:AY542" si="573">AY486+1</f>
        <v>2037</v>
      </c>
      <c r="AZ498" s="65">
        <f t="shared" ref="AZ498:AZ542" si="574">AZ486</f>
        <v>4</v>
      </c>
      <c r="BA498" s="68">
        <f t="shared" si="549"/>
        <v>2134401.8916276898</v>
      </c>
      <c r="BQ498" s="65">
        <f t="shared" si="566"/>
        <v>2037</v>
      </c>
      <c r="BR498" s="65" t="str">
        <f t="shared" si="506"/>
        <v>Apr</v>
      </c>
      <c r="BS498" s="68">
        <f t="shared" si="550"/>
        <v>1898707.8916276901</v>
      </c>
      <c r="CI498" s="65">
        <f t="shared" si="567"/>
        <v>2037</v>
      </c>
      <c r="CJ498" s="65">
        <f t="shared" si="568"/>
        <v>4</v>
      </c>
      <c r="CK498" s="68">
        <f t="shared" si="551"/>
        <v>79745.731448362989</v>
      </c>
      <c r="DA498" s="65">
        <f t="shared" si="569"/>
        <v>2037</v>
      </c>
      <c r="DB498" s="65">
        <f t="shared" si="570"/>
        <v>4</v>
      </c>
      <c r="DC498" s="68">
        <f>[4]ssr!$I475</f>
        <v>0</v>
      </c>
    </row>
    <row r="499" spans="1:107" s="30" customFormat="1">
      <c r="A499" s="65">
        <f t="shared" si="496"/>
        <v>2037</v>
      </c>
      <c r="B499" s="65">
        <f t="shared" si="558"/>
        <v>5</v>
      </c>
      <c r="C499" s="27">
        <f t="shared" si="533"/>
        <v>2137176.33786829</v>
      </c>
      <c r="D499" s="80">
        <f>[6]Err!$D414</f>
        <v>1899839.33786829</v>
      </c>
      <c r="E499" s="80">
        <f>ROUND([7]Err!$D414,0)+500</f>
        <v>207992</v>
      </c>
      <c r="F499" s="53">
        <f>ROUND([8]Err!$D402,0)</f>
        <v>2025</v>
      </c>
      <c r="G499" s="53">
        <f>ROUND([9]Err!$D402,0)</f>
        <v>1508</v>
      </c>
      <c r="H499" s="53">
        <f>ROUND([10]Err!$D414,0)</f>
        <v>25812</v>
      </c>
      <c r="I499" s="155">
        <f t="shared" si="514"/>
        <v>79793.252190468193</v>
      </c>
      <c r="J499" s="29"/>
      <c r="K499" s="181">
        <f t="shared" si="515"/>
        <v>7.0000000000000001E-3</v>
      </c>
      <c r="L499" s="181">
        <f t="shared" si="516"/>
        <v>6.0000000000000001E-3</v>
      </c>
      <c r="M499" s="181">
        <f t="shared" si="517"/>
        <v>-4.0000000000000001E-3</v>
      </c>
      <c r="N499" s="181">
        <f t="shared" si="518"/>
        <v>0</v>
      </c>
      <c r="O499" s="181">
        <f t="shared" si="519"/>
        <v>0</v>
      </c>
      <c r="P499" s="181">
        <f t="shared" si="520"/>
        <v>7.0000000000000001E-3</v>
      </c>
      <c r="R499" s="30">
        <f t="shared" si="538"/>
        <v>2037</v>
      </c>
      <c r="S499" s="30">
        <f t="shared" si="539"/>
        <v>5</v>
      </c>
      <c r="T499" s="31">
        <f t="shared" si="556"/>
        <v>14299.076339934083</v>
      </c>
      <c r="U499" s="31">
        <f t="shared" si="525"/>
        <v>12215</v>
      </c>
      <c r="V499" s="31">
        <f t="shared" si="552"/>
        <v>1744.076339934084</v>
      </c>
      <c r="W499" s="31">
        <f t="shared" ref="W499:Y499" si="575">W487</f>
        <v>6</v>
      </c>
      <c r="X499" s="31">
        <f t="shared" si="575"/>
        <v>15</v>
      </c>
      <c r="Y499" s="31">
        <f t="shared" si="575"/>
        <v>319</v>
      </c>
      <c r="AA499" s="32">
        <f t="shared" si="541"/>
        <v>2037</v>
      </c>
      <c r="AB499" s="33">
        <f t="shared" si="542"/>
        <v>5</v>
      </c>
      <c r="AC499" s="31">
        <f t="shared" si="543"/>
        <v>2122877.261528356</v>
      </c>
      <c r="AD499" s="52">
        <f t="shared" si="544"/>
        <v>1887624.33786829</v>
      </c>
      <c r="AE499" s="52">
        <f t="shared" si="545"/>
        <v>206247.92366006592</v>
      </c>
      <c r="AF499" s="52">
        <f t="shared" si="546"/>
        <v>2019</v>
      </c>
      <c r="AG499" s="52">
        <f t="shared" si="547"/>
        <v>1493</v>
      </c>
      <c r="AH499" s="52">
        <f t="shared" si="548"/>
        <v>25493</v>
      </c>
      <c r="AK499" s="90"/>
      <c r="AL499" s="90"/>
      <c r="AM499" s="91"/>
      <c r="AN499" s="92"/>
      <c r="AO499" s="92"/>
      <c r="AP499" s="92"/>
      <c r="AQ499" s="92"/>
      <c r="AR499" s="92"/>
      <c r="AS499" s="93"/>
      <c r="AT499" s="93"/>
      <c r="AY499" s="65">
        <f t="shared" si="573"/>
        <v>2037</v>
      </c>
      <c r="AZ499" s="65">
        <f t="shared" si="574"/>
        <v>5</v>
      </c>
      <c r="BA499" s="68">
        <f t="shared" si="549"/>
        <v>2135668.33786829</v>
      </c>
      <c r="BQ499" s="65">
        <f t="shared" si="566"/>
        <v>2037</v>
      </c>
      <c r="BR499" s="65" t="str">
        <f t="shared" si="506"/>
        <v>May</v>
      </c>
      <c r="BS499" s="68">
        <f t="shared" si="550"/>
        <v>1899839.33786829</v>
      </c>
      <c r="CI499" s="65">
        <f t="shared" si="567"/>
        <v>2037</v>
      </c>
      <c r="CJ499" s="65">
        <f t="shared" si="568"/>
        <v>5</v>
      </c>
      <c r="CK499" s="68">
        <f t="shared" si="551"/>
        <v>79793.252190468193</v>
      </c>
      <c r="DA499" s="65">
        <f t="shared" si="569"/>
        <v>2037</v>
      </c>
      <c r="DB499" s="65">
        <f t="shared" si="570"/>
        <v>5</v>
      </c>
      <c r="DC499" s="68">
        <f>[4]ssr!$I476</f>
        <v>0</v>
      </c>
    </row>
    <row r="500" spans="1:107" s="30" customFormat="1">
      <c r="A500" s="65">
        <f t="shared" si="496"/>
        <v>2037</v>
      </c>
      <c r="B500" s="65">
        <f t="shared" si="558"/>
        <v>6</v>
      </c>
      <c r="C500" s="27">
        <f t="shared" si="533"/>
        <v>2138355.78410888</v>
      </c>
      <c r="D500" s="80">
        <f>[6]Err!$D415</f>
        <v>1900970.78410888</v>
      </c>
      <c r="E500" s="80">
        <f>ROUND([7]Err!$D415,0)+500</f>
        <v>208094</v>
      </c>
      <c r="F500" s="53">
        <f>ROUND([8]Err!$D403,0)</f>
        <v>2024</v>
      </c>
      <c r="G500" s="53">
        <f>ROUND([9]Err!$D403,0)</f>
        <v>1507</v>
      </c>
      <c r="H500" s="53">
        <f>ROUND([10]Err!$D415,0)</f>
        <v>25760</v>
      </c>
      <c r="I500" s="155">
        <f t="shared" si="514"/>
        <v>79840.77293257296</v>
      </c>
      <c r="J500" s="29"/>
      <c r="K500" s="181">
        <f t="shared" si="515"/>
        <v>7.0000000000000001E-3</v>
      </c>
      <c r="L500" s="181">
        <f t="shared" si="516"/>
        <v>6.0000000000000001E-3</v>
      </c>
      <c r="M500" s="181">
        <f t="shared" si="517"/>
        <v>-4.0000000000000001E-3</v>
      </c>
      <c r="N500" s="181">
        <f t="shared" si="518"/>
        <v>-1E-3</v>
      </c>
      <c r="O500" s="181">
        <f t="shared" si="519"/>
        <v>0</v>
      </c>
      <c r="P500" s="181">
        <f t="shared" si="520"/>
        <v>7.0000000000000001E-3</v>
      </c>
      <c r="R500" s="30">
        <f t="shared" si="538"/>
        <v>2037</v>
      </c>
      <c r="S500" s="30">
        <f t="shared" si="539"/>
        <v>6</v>
      </c>
      <c r="T500" s="31">
        <f t="shared" si="556"/>
        <v>14273.174028619162</v>
      </c>
      <c r="U500" s="31">
        <f t="shared" si="525"/>
        <v>12191</v>
      </c>
      <c r="V500" s="31">
        <f t="shared" si="552"/>
        <v>1742.1740286191612</v>
      </c>
      <c r="W500" s="31">
        <f t="shared" ref="W500:Y500" si="576">W488</f>
        <v>6</v>
      </c>
      <c r="X500" s="31">
        <f t="shared" si="576"/>
        <v>15</v>
      </c>
      <c r="Y500" s="31">
        <f t="shared" si="576"/>
        <v>319</v>
      </c>
      <c r="AA500" s="32">
        <f t="shared" si="541"/>
        <v>2037</v>
      </c>
      <c r="AB500" s="33">
        <f t="shared" si="542"/>
        <v>6</v>
      </c>
      <c r="AC500" s="31">
        <f t="shared" si="543"/>
        <v>2124082.6100802608</v>
      </c>
      <c r="AD500" s="52">
        <f t="shared" si="544"/>
        <v>1888779.78410888</v>
      </c>
      <c r="AE500" s="52">
        <f t="shared" si="545"/>
        <v>206351.82597138084</v>
      </c>
      <c r="AF500" s="52">
        <f t="shared" si="546"/>
        <v>2018</v>
      </c>
      <c r="AG500" s="52">
        <f t="shared" si="547"/>
        <v>1492</v>
      </c>
      <c r="AH500" s="52">
        <f t="shared" si="548"/>
        <v>25441</v>
      </c>
      <c r="AK500" s="90"/>
      <c r="AL500" s="90"/>
      <c r="AM500" s="91"/>
      <c r="AN500" s="92"/>
      <c r="AO500" s="92"/>
      <c r="AP500" s="92"/>
      <c r="AQ500" s="92"/>
      <c r="AR500" s="92"/>
      <c r="AS500" s="93"/>
      <c r="AT500" s="93"/>
      <c r="AY500" s="65">
        <f t="shared" si="573"/>
        <v>2037</v>
      </c>
      <c r="AZ500" s="65">
        <f t="shared" si="574"/>
        <v>6</v>
      </c>
      <c r="BA500" s="68">
        <f t="shared" si="549"/>
        <v>2136848.78410888</v>
      </c>
      <c r="BQ500" s="65">
        <f t="shared" si="566"/>
        <v>2037</v>
      </c>
      <c r="BR500" s="65" t="str">
        <f t="shared" si="506"/>
        <v>Jun</v>
      </c>
      <c r="BS500" s="68">
        <f t="shared" si="550"/>
        <v>1900970.78410888</v>
      </c>
      <c r="CI500" s="65">
        <f t="shared" si="567"/>
        <v>2037</v>
      </c>
      <c r="CJ500" s="65">
        <f t="shared" si="568"/>
        <v>6</v>
      </c>
      <c r="CK500" s="68">
        <f t="shared" si="551"/>
        <v>79840.77293257296</v>
      </c>
      <c r="DA500" s="65">
        <f t="shared" si="569"/>
        <v>2037</v>
      </c>
      <c r="DB500" s="65">
        <f t="shared" si="570"/>
        <v>6</v>
      </c>
      <c r="DC500" s="68">
        <f>[4]ssr!$I477</f>
        <v>0</v>
      </c>
    </row>
    <row r="501" spans="1:107" s="30" customFormat="1">
      <c r="A501" s="65">
        <f t="shared" si="496"/>
        <v>2037</v>
      </c>
      <c r="B501" s="65">
        <f t="shared" si="558"/>
        <v>7</v>
      </c>
      <c r="C501" s="27">
        <f t="shared" si="533"/>
        <v>2139561.2303494802</v>
      </c>
      <c r="D501" s="80">
        <f>[6]Err!$D416</f>
        <v>1902102.2303494799</v>
      </c>
      <c r="E501" s="80">
        <f>ROUND([7]Err!$D416,0)+500</f>
        <v>208196</v>
      </c>
      <c r="F501" s="53">
        <f>ROUND([8]Err!$D404,0)</f>
        <v>2024</v>
      </c>
      <c r="G501" s="53">
        <f>ROUND([9]Err!$D404,0)</f>
        <v>1507</v>
      </c>
      <c r="H501" s="53">
        <f>ROUND([10]Err!$D416,0)</f>
        <v>25732</v>
      </c>
      <c r="I501" s="155">
        <f t="shared" si="514"/>
        <v>79888.293674678163</v>
      </c>
      <c r="J501" s="29"/>
      <c r="K501" s="181">
        <f t="shared" si="515"/>
        <v>7.0000000000000001E-3</v>
      </c>
      <c r="L501" s="181">
        <f t="shared" si="516"/>
        <v>6.0000000000000001E-3</v>
      </c>
      <c r="M501" s="181">
        <f t="shared" si="517"/>
        <v>-4.0000000000000001E-3</v>
      </c>
      <c r="N501" s="181">
        <f t="shared" si="518"/>
        <v>-1E-3</v>
      </c>
      <c r="O501" s="181">
        <f t="shared" si="519"/>
        <v>0</v>
      </c>
      <c r="P501" s="181">
        <f t="shared" si="520"/>
        <v>7.0000000000000001E-3</v>
      </c>
      <c r="R501" s="30">
        <f t="shared" si="538"/>
        <v>2037</v>
      </c>
      <c r="S501" s="30">
        <f t="shared" si="539"/>
        <v>7</v>
      </c>
      <c r="T501" s="31">
        <f t="shared" si="556"/>
        <v>14236.546125205719</v>
      </c>
      <c r="U501" s="31">
        <f t="shared" si="525"/>
        <v>12156</v>
      </c>
      <c r="V501" s="31">
        <f t="shared" si="552"/>
        <v>1740.5461252057191</v>
      </c>
      <c r="W501" s="31">
        <f t="shared" ref="W501:Y501" si="577">W489</f>
        <v>6</v>
      </c>
      <c r="X501" s="31">
        <f t="shared" si="577"/>
        <v>15</v>
      </c>
      <c r="Y501" s="31">
        <f t="shared" si="577"/>
        <v>319</v>
      </c>
      <c r="AA501" s="32">
        <f t="shared" si="541"/>
        <v>2037</v>
      </c>
      <c r="AB501" s="33">
        <f t="shared" si="542"/>
        <v>7</v>
      </c>
      <c r="AC501" s="31">
        <f t="shared" si="543"/>
        <v>2125324.684224274</v>
      </c>
      <c r="AD501" s="52">
        <f t="shared" si="544"/>
        <v>1889946.2303494799</v>
      </c>
      <c r="AE501" s="52">
        <f t="shared" si="545"/>
        <v>206455.45387479427</v>
      </c>
      <c r="AF501" s="52">
        <f t="shared" si="546"/>
        <v>2018</v>
      </c>
      <c r="AG501" s="52">
        <f t="shared" si="547"/>
        <v>1492</v>
      </c>
      <c r="AH501" s="52">
        <f t="shared" si="548"/>
        <v>25413</v>
      </c>
      <c r="AK501" s="90"/>
      <c r="AL501" s="90"/>
      <c r="AM501" s="91"/>
      <c r="AN501" s="92"/>
      <c r="AO501" s="92"/>
      <c r="AP501" s="92"/>
      <c r="AQ501" s="92"/>
      <c r="AR501" s="92"/>
      <c r="AS501" s="93"/>
      <c r="AT501" s="93"/>
      <c r="AY501" s="65">
        <f t="shared" si="573"/>
        <v>2037</v>
      </c>
      <c r="AZ501" s="65">
        <f t="shared" si="574"/>
        <v>7</v>
      </c>
      <c r="BA501" s="68">
        <f t="shared" si="549"/>
        <v>2138054.2303494802</v>
      </c>
      <c r="BQ501" s="65">
        <f t="shared" si="566"/>
        <v>2037</v>
      </c>
      <c r="BR501" s="65" t="str">
        <f t="shared" si="506"/>
        <v>Jul</v>
      </c>
      <c r="BS501" s="68">
        <f t="shared" si="550"/>
        <v>1902102.2303494799</v>
      </c>
      <c r="CI501" s="65">
        <f t="shared" si="567"/>
        <v>2037</v>
      </c>
      <c r="CJ501" s="65">
        <f t="shared" si="568"/>
        <v>7</v>
      </c>
      <c r="CK501" s="68">
        <f t="shared" si="551"/>
        <v>79888.293674678163</v>
      </c>
      <c r="DA501" s="65">
        <f t="shared" si="569"/>
        <v>2037</v>
      </c>
      <c r="DB501" s="65">
        <f t="shared" si="570"/>
        <v>7</v>
      </c>
      <c r="DC501" s="68">
        <f>[4]ssr!$I478</f>
        <v>0</v>
      </c>
    </row>
    <row r="502" spans="1:107" s="30" customFormat="1">
      <c r="A502" s="65">
        <f t="shared" si="496"/>
        <v>2037</v>
      </c>
      <c r="B502" s="65">
        <f t="shared" si="558"/>
        <v>8</v>
      </c>
      <c r="C502" s="27">
        <f t="shared" si="533"/>
        <v>2140889.5734818298</v>
      </c>
      <c r="D502" s="80">
        <f>[6]Err!$D417</f>
        <v>1903272.5734818301</v>
      </c>
      <c r="E502" s="80">
        <f>ROUND([7]Err!$D417,0)+500</f>
        <v>208300</v>
      </c>
      <c r="F502" s="53">
        <f>ROUND([8]Err!$D405,0)</f>
        <v>2023</v>
      </c>
      <c r="G502" s="53">
        <f>ROUND([9]Err!$D405,0)</f>
        <v>1507</v>
      </c>
      <c r="H502" s="53">
        <f>ROUND([10]Err!$D417,0)</f>
        <v>25787</v>
      </c>
      <c r="I502" s="155">
        <f t="shared" si="514"/>
        <v>79937.448086236865</v>
      </c>
      <c r="J502" s="29"/>
      <c r="K502" s="181">
        <f t="shared" si="515"/>
        <v>7.0000000000000001E-3</v>
      </c>
      <c r="L502" s="181">
        <f t="shared" si="516"/>
        <v>6.0000000000000001E-3</v>
      </c>
      <c r="M502" s="181">
        <f t="shared" si="517"/>
        <v>-4.0000000000000001E-3</v>
      </c>
      <c r="N502" s="181">
        <f t="shared" si="518"/>
        <v>-1E-3</v>
      </c>
      <c r="O502" s="181">
        <f t="shared" si="519"/>
        <v>0</v>
      </c>
      <c r="P502" s="181">
        <f t="shared" si="520"/>
        <v>7.0000000000000001E-3</v>
      </c>
      <c r="R502" s="30">
        <f t="shared" si="538"/>
        <v>2037</v>
      </c>
      <c r="S502" s="30">
        <f t="shared" si="539"/>
        <v>8</v>
      </c>
      <c r="T502" s="31">
        <f t="shared" si="556"/>
        <v>14218.571603904522</v>
      </c>
      <c r="U502" s="31">
        <f t="shared" si="525"/>
        <v>12140</v>
      </c>
      <c r="V502" s="31">
        <f t="shared" si="552"/>
        <v>1738.5716039045221</v>
      </c>
      <c r="W502" s="31">
        <f t="shared" ref="W502:Y502" si="578">W490</f>
        <v>6</v>
      </c>
      <c r="X502" s="31">
        <f t="shared" si="578"/>
        <v>15</v>
      </c>
      <c r="Y502" s="31">
        <f t="shared" si="578"/>
        <v>319</v>
      </c>
      <c r="AA502" s="32">
        <f t="shared" si="541"/>
        <v>2037</v>
      </c>
      <c r="AB502" s="33">
        <f t="shared" si="542"/>
        <v>8</v>
      </c>
      <c r="AC502" s="31">
        <f t="shared" si="543"/>
        <v>2126671.0018779254</v>
      </c>
      <c r="AD502" s="52">
        <f t="shared" si="544"/>
        <v>1891132.5734818301</v>
      </c>
      <c r="AE502" s="52">
        <f t="shared" si="545"/>
        <v>206561.42839609546</v>
      </c>
      <c r="AF502" s="52">
        <f t="shared" si="546"/>
        <v>2017</v>
      </c>
      <c r="AG502" s="52">
        <f t="shared" si="547"/>
        <v>1492</v>
      </c>
      <c r="AH502" s="52">
        <f t="shared" si="548"/>
        <v>25468</v>
      </c>
      <c r="AK502" s="90"/>
      <c r="AL502" s="90"/>
      <c r="AM502" s="91"/>
      <c r="AN502" s="92"/>
      <c r="AO502" s="92"/>
      <c r="AP502" s="92"/>
      <c r="AQ502" s="92"/>
      <c r="AR502" s="92"/>
      <c r="AS502" s="93"/>
      <c r="AT502" s="93"/>
      <c r="AY502" s="65">
        <f t="shared" si="573"/>
        <v>2037</v>
      </c>
      <c r="AZ502" s="65">
        <f t="shared" si="574"/>
        <v>8</v>
      </c>
      <c r="BA502" s="68">
        <f t="shared" si="549"/>
        <v>2139382.5734818298</v>
      </c>
      <c r="BQ502" s="65">
        <f t="shared" si="566"/>
        <v>2037</v>
      </c>
      <c r="BR502" s="65" t="str">
        <f t="shared" si="506"/>
        <v>Aug</v>
      </c>
      <c r="BS502" s="68">
        <f t="shared" si="550"/>
        <v>1903272.5734818301</v>
      </c>
      <c r="CI502" s="65">
        <f t="shared" si="567"/>
        <v>2037</v>
      </c>
      <c r="CJ502" s="65">
        <f t="shared" si="568"/>
        <v>8</v>
      </c>
      <c r="CK502" s="68">
        <f t="shared" si="551"/>
        <v>79937.448086236865</v>
      </c>
      <c r="DA502" s="65">
        <f t="shared" si="569"/>
        <v>2037</v>
      </c>
      <c r="DB502" s="65">
        <f t="shared" si="570"/>
        <v>8</v>
      </c>
      <c r="DC502" s="68">
        <f>[4]ssr!$I479</f>
        <v>0</v>
      </c>
    </row>
    <row r="503" spans="1:107" s="30" customFormat="1">
      <c r="A503" s="65">
        <f t="shared" si="496"/>
        <v>2037</v>
      </c>
      <c r="B503" s="65">
        <f t="shared" si="558"/>
        <v>9</v>
      </c>
      <c r="C503" s="27">
        <f t="shared" si="533"/>
        <v>2142170.9166141897</v>
      </c>
      <c r="D503" s="80">
        <f>[6]Err!$D418</f>
        <v>1904442.91661419</v>
      </c>
      <c r="E503" s="80">
        <f>ROUND([7]Err!$D418,0)+500</f>
        <v>208405</v>
      </c>
      <c r="F503" s="53">
        <f>ROUND([8]Err!$D406,0)</f>
        <v>2022</v>
      </c>
      <c r="G503" s="53">
        <f>ROUND([9]Err!$D406,0)</f>
        <v>1507</v>
      </c>
      <c r="H503" s="53">
        <f>ROUND([10]Err!$D418,0)</f>
        <v>25794</v>
      </c>
      <c r="I503" s="155">
        <f t="shared" si="514"/>
        <v>79986.60249779599</v>
      </c>
      <c r="J503" s="29"/>
      <c r="K503" s="181">
        <f t="shared" si="515"/>
        <v>7.0000000000000001E-3</v>
      </c>
      <c r="L503" s="181">
        <f t="shared" si="516"/>
        <v>6.0000000000000001E-3</v>
      </c>
      <c r="M503" s="181">
        <f t="shared" si="517"/>
        <v>-4.0000000000000001E-3</v>
      </c>
      <c r="N503" s="181">
        <f t="shared" si="518"/>
        <v>-1E-3</v>
      </c>
      <c r="O503" s="181">
        <f t="shared" si="519"/>
        <v>0</v>
      </c>
      <c r="P503" s="181">
        <f t="shared" si="520"/>
        <v>7.0000000000000001E-3</v>
      </c>
      <c r="R503" s="30">
        <f t="shared" si="538"/>
        <v>2037</v>
      </c>
      <c r="S503" s="30">
        <f t="shared" si="539"/>
        <v>9</v>
      </c>
      <c r="T503" s="31">
        <f t="shared" si="556"/>
        <v>14200.026480843409</v>
      </c>
      <c r="U503" s="31">
        <f t="shared" si="525"/>
        <v>12122</v>
      </c>
      <c r="V503" s="31">
        <f t="shared" si="552"/>
        <v>1738.0264808434097</v>
      </c>
      <c r="W503" s="31">
        <f t="shared" ref="W503:Y503" si="579">W491</f>
        <v>6</v>
      </c>
      <c r="X503" s="31">
        <f t="shared" si="579"/>
        <v>15</v>
      </c>
      <c r="Y503" s="31">
        <f t="shared" si="579"/>
        <v>319</v>
      </c>
      <c r="AA503" s="32">
        <f t="shared" si="541"/>
        <v>2037</v>
      </c>
      <c r="AB503" s="33">
        <f t="shared" si="542"/>
        <v>9</v>
      </c>
      <c r="AC503" s="31">
        <f t="shared" si="543"/>
        <v>2127970.8901333464</v>
      </c>
      <c r="AD503" s="52">
        <f t="shared" si="544"/>
        <v>1892320.91661419</v>
      </c>
      <c r="AE503" s="52">
        <f t="shared" si="545"/>
        <v>206666.9735191566</v>
      </c>
      <c r="AF503" s="52">
        <f t="shared" si="546"/>
        <v>2016</v>
      </c>
      <c r="AG503" s="52">
        <f t="shared" si="547"/>
        <v>1492</v>
      </c>
      <c r="AH503" s="52">
        <f t="shared" si="548"/>
        <v>25475</v>
      </c>
      <c r="AK503" s="90"/>
      <c r="AL503" s="90"/>
      <c r="AM503" s="91"/>
      <c r="AN503" s="92"/>
      <c r="AO503" s="92"/>
      <c r="AP503" s="92"/>
      <c r="AQ503" s="92"/>
      <c r="AR503" s="92"/>
      <c r="AS503" s="93"/>
      <c r="AT503" s="93"/>
      <c r="AY503" s="65">
        <f t="shared" si="573"/>
        <v>2037</v>
      </c>
      <c r="AZ503" s="65">
        <f t="shared" si="574"/>
        <v>9</v>
      </c>
      <c r="BA503" s="68">
        <f t="shared" si="549"/>
        <v>2140663.9166141897</v>
      </c>
      <c r="BQ503" s="65">
        <f t="shared" si="566"/>
        <v>2037</v>
      </c>
      <c r="BR503" s="65" t="str">
        <f t="shared" si="506"/>
        <v>Sep</v>
      </c>
      <c r="BS503" s="68">
        <f t="shared" si="550"/>
        <v>1904442.91661419</v>
      </c>
      <c r="CI503" s="65">
        <f t="shared" si="567"/>
        <v>2037</v>
      </c>
      <c r="CJ503" s="65">
        <f t="shared" si="568"/>
        <v>9</v>
      </c>
      <c r="CK503" s="68">
        <f t="shared" si="551"/>
        <v>79986.60249779599</v>
      </c>
      <c r="DA503" s="65">
        <f t="shared" si="569"/>
        <v>2037</v>
      </c>
      <c r="DB503" s="65">
        <f t="shared" si="570"/>
        <v>9</v>
      </c>
      <c r="DC503" s="68">
        <f>[4]ssr!$I480</f>
        <v>0</v>
      </c>
    </row>
    <row r="504" spans="1:107" s="30" customFormat="1">
      <c r="A504" s="65">
        <f t="shared" si="496"/>
        <v>2037</v>
      </c>
      <c r="B504" s="65">
        <f t="shared" si="558"/>
        <v>10</v>
      </c>
      <c r="C504" s="27">
        <f t="shared" si="533"/>
        <v>2143471.2597465403</v>
      </c>
      <c r="D504" s="80">
        <f>[6]Err!$D419</f>
        <v>1905613.2597465401</v>
      </c>
      <c r="E504" s="80">
        <f>ROUND([7]Err!$D419,0)+500</f>
        <v>208512</v>
      </c>
      <c r="F504" s="53">
        <f>ROUND([8]Err!$D407,0)</f>
        <v>2022</v>
      </c>
      <c r="G504" s="53">
        <f>ROUND([9]Err!$D407,0)</f>
        <v>1507</v>
      </c>
      <c r="H504" s="53">
        <f>ROUND([10]Err!$D419,0)</f>
        <v>25817</v>
      </c>
      <c r="I504" s="155">
        <f t="shared" si="514"/>
        <v>80035.756909354692</v>
      </c>
      <c r="J504" s="29"/>
      <c r="K504" s="181">
        <f t="shared" si="515"/>
        <v>7.0000000000000001E-3</v>
      </c>
      <c r="L504" s="181">
        <f t="shared" si="516"/>
        <v>6.0000000000000001E-3</v>
      </c>
      <c r="M504" s="181">
        <f t="shared" si="517"/>
        <v>-4.0000000000000001E-3</v>
      </c>
      <c r="N504" s="181">
        <f t="shared" si="518"/>
        <v>-1E-3</v>
      </c>
      <c r="O504" s="181">
        <f t="shared" si="519"/>
        <v>0</v>
      </c>
      <c r="P504" s="181">
        <f t="shared" si="520"/>
        <v>7.0000000000000001E-3</v>
      </c>
      <c r="R504" s="30">
        <f t="shared" si="538"/>
        <v>2037</v>
      </c>
      <c r="S504" s="30">
        <f t="shared" si="539"/>
        <v>10</v>
      </c>
      <c r="T504" s="31">
        <f t="shared" si="556"/>
        <v>14200.629219986369</v>
      </c>
      <c r="U504" s="31">
        <f t="shared" si="525"/>
        <v>12123</v>
      </c>
      <c r="V504" s="31">
        <f t="shared" si="552"/>
        <v>1737.6292199863697</v>
      </c>
      <c r="W504" s="31">
        <f t="shared" ref="W504:Y504" si="580">W492</f>
        <v>6</v>
      </c>
      <c r="X504" s="31">
        <f t="shared" si="580"/>
        <v>15</v>
      </c>
      <c r="Y504" s="31">
        <f t="shared" si="580"/>
        <v>319</v>
      </c>
      <c r="AA504" s="32">
        <f t="shared" si="541"/>
        <v>2037</v>
      </c>
      <c r="AB504" s="33">
        <f t="shared" si="542"/>
        <v>10</v>
      </c>
      <c r="AC504" s="31">
        <f t="shared" si="543"/>
        <v>2129270.6305265538</v>
      </c>
      <c r="AD504" s="52">
        <f t="shared" si="544"/>
        <v>1893490.2597465401</v>
      </c>
      <c r="AE504" s="52">
        <f t="shared" si="545"/>
        <v>206774.37078001362</v>
      </c>
      <c r="AF504" s="52">
        <f t="shared" si="546"/>
        <v>2016</v>
      </c>
      <c r="AG504" s="52">
        <f t="shared" si="547"/>
        <v>1492</v>
      </c>
      <c r="AH504" s="52">
        <f t="shared" si="548"/>
        <v>25498</v>
      </c>
      <c r="AK504" s="90"/>
      <c r="AL504" s="90"/>
      <c r="AM504" s="91"/>
      <c r="AN504" s="92"/>
      <c r="AO504" s="92"/>
      <c r="AP504" s="92"/>
      <c r="AQ504" s="92"/>
      <c r="AR504" s="92"/>
      <c r="AS504" s="93"/>
      <c r="AT504" s="93"/>
      <c r="AY504" s="65">
        <f t="shared" si="573"/>
        <v>2037</v>
      </c>
      <c r="AZ504" s="65">
        <f t="shared" si="574"/>
        <v>10</v>
      </c>
      <c r="BA504" s="68">
        <f t="shared" si="549"/>
        <v>2141964.2597465403</v>
      </c>
      <c r="BQ504" s="65">
        <f t="shared" si="566"/>
        <v>2037</v>
      </c>
      <c r="BR504" s="65" t="str">
        <f t="shared" si="506"/>
        <v>Oct</v>
      </c>
      <c r="BS504" s="68">
        <f t="shared" si="550"/>
        <v>1905613.2597465401</v>
      </c>
      <c r="CI504" s="65">
        <f t="shared" si="567"/>
        <v>2037</v>
      </c>
      <c r="CJ504" s="65">
        <f t="shared" si="568"/>
        <v>10</v>
      </c>
      <c r="CK504" s="68">
        <f t="shared" si="551"/>
        <v>80035.756909354692</v>
      </c>
      <c r="DA504" s="65">
        <f t="shared" si="569"/>
        <v>2037</v>
      </c>
      <c r="DB504" s="65">
        <f t="shared" si="570"/>
        <v>10</v>
      </c>
      <c r="DC504" s="68">
        <f>[4]ssr!$I481</f>
        <v>0</v>
      </c>
    </row>
    <row r="505" spans="1:107" s="30" customFormat="1">
      <c r="A505" s="65">
        <f t="shared" si="496"/>
        <v>2037</v>
      </c>
      <c r="B505" s="65">
        <f t="shared" si="558"/>
        <v>11</v>
      </c>
      <c r="C505" s="27">
        <f t="shared" si="533"/>
        <v>2144781.6028789002</v>
      </c>
      <c r="D505" s="80">
        <f>[6]Err!$D420</f>
        <v>1906783.6028789</v>
      </c>
      <c r="E505" s="80">
        <f>ROUND([7]Err!$D420,0)+500</f>
        <v>208618</v>
      </c>
      <c r="F505" s="53">
        <f>ROUND([8]Err!$D408,0)</f>
        <v>2021</v>
      </c>
      <c r="G505" s="53">
        <f>ROUND([9]Err!$D408,0)</f>
        <v>1507</v>
      </c>
      <c r="H505" s="53">
        <f>ROUND([10]Err!$D420,0)</f>
        <v>25852</v>
      </c>
      <c r="I505" s="155">
        <f t="shared" si="514"/>
        <v>80084.911320913801</v>
      </c>
      <c r="J505" s="29"/>
      <c r="K505" s="181">
        <f t="shared" si="515"/>
        <v>7.0000000000000001E-3</v>
      </c>
      <c r="L505" s="181">
        <f t="shared" si="516"/>
        <v>6.0000000000000001E-3</v>
      </c>
      <c r="M505" s="181">
        <f t="shared" si="517"/>
        <v>-4.0000000000000001E-3</v>
      </c>
      <c r="N505" s="181">
        <f t="shared" si="518"/>
        <v>-1E-3</v>
      </c>
      <c r="O505" s="181">
        <f t="shared" si="519"/>
        <v>0</v>
      </c>
      <c r="P505" s="181">
        <f t="shared" si="520"/>
        <v>7.0000000000000001E-3</v>
      </c>
      <c r="R505" s="30">
        <f t="shared" si="538"/>
        <v>2037</v>
      </c>
      <c r="S505" s="30">
        <f t="shared" si="539"/>
        <v>11</v>
      </c>
      <c r="T505" s="31">
        <f t="shared" si="556"/>
        <v>14223.577418548764</v>
      </c>
      <c r="U505" s="31">
        <f t="shared" si="525"/>
        <v>12149</v>
      </c>
      <c r="V505" s="31">
        <f t="shared" si="552"/>
        <v>1734.5774185487637</v>
      </c>
      <c r="W505" s="31">
        <f t="shared" ref="W505:Y505" si="581">W493</f>
        <v>6</v>
      </c>
      <c r="X505" s="31">
        <f t="shared" si="581"/>
        <v>15</v>
      </c>
      <c r="Y505" s="31">
        <f t="shared" si="581"/>
        <v>319</v>
      </c>
      <c r="AA505" s="32">
        <f t="shared" si="541"/>
        <v>2037</v>
      </c>
      <c r="AB505" s="33">
        <f t="shared" si="542"/>
        <v>11</v>
      </c>
      <c r="AC505" s="31">
        <f t="shared" si="543"/>
        <v>2130558.0254603513</v>
      </c>
      <c r="AD505" s="52">
        <f t="shared" si="544"/>
        <v>1894634.6028789</v>
      </c>
      <c r="AE505" s="52">
        <f t="shared" si="545"/>
        <v>206883.42258145125</v>
      </c>
      <c r="AF505" s="52">
        <f t="shared" si="546"/>
        <v>2015</v>
      </c>
      <c r="AG505" s="52">
        <f t="shared" si="547"/>
        <v>1492</v>
      </c>
      <c r="AH505" s="52">
        <f t="shared" si="548"/>
        <v>25533</v>
      </c>
      <c r="AK505" s="90"/>
      <c r="AL505" s="90"/>
      <c r="AM505" s="91"/>
      <c r="AN505" s="92"/>
      <c r="AO505" s="92"/>
      <c r="AP505" s="92"/>
      <c r="AQ505" s="92"/>
      <c r="AR505" s="92"/>
      <c r="AS505" s="93"/>
      <c r="AT505" s="93"/>
      <c r="AY505" s="65">
        <f t="shared" si="573"/>
        <v>2037</v>
      </c>
      <c r="AZ505" s="65">
        <f t="shared" si="574"/>
        <v>11</v>
      </c>
      <c r="BA505" s="68">
        <f t="shared" si="549"/>
        <v>2143274.6028789002</v>
      </c>
      <c r="BQ505" s="65">
        <f t="shared" si="566"/>
        <v>2037</v>
      </c>
      <c r="BR505" s="65" t="str">
        <f t="shared" si="506"/>
        <v>Nov</v>
      </c>
      <c r="BS505" s="68">
        <f t="shared" si="550"/>
        <v>1906783.6028789</v>
      </c>
      <c r="CI505" s="65">
        <f t="shared" si="567"/>
        <v>2037</v>
      </c>
      <c r="CJ505" s="65">
        <f t="shared" si="568"/>
        <v>11</v>
      </c>
      <c r="CK505" s="68">
        <f t="shared" si="551"/>
        <v>80084.911320913801</v>
      </c>
      <c r="DA505" s="65">
        <f t="shared" si="569"/>
        <v>2037</v>
      </c>
      <c r="DB505" s="65">
        <f t="shared" si="570"/>
        <v>11</v>
      </c>
      <c r="DC505" s="68">
        <f>[4]ssr!$I482</f>
        <v>0</v>
      </c>
    </row>
    <row r="506" spans="1:107" s="30" customFormat="1">
      <c r="A506" s="65">
        <f t="shared" si="496"/>
        <v>2037</v>
      </c>
      <c r="B506" s="65">
        <f t="shared" si="558"/>
        <v>12</v>
      </c>
      <c r="C506" s="27">
        <f t="shared" si="533"/>
        <v>2146005.9460112499</v>
      </c>
      <c r="D506" s="80">
        <f>[6]Err!$D421</f>
        <v>1907953.9460112499</v>
      </c>
      <c r="E506" s="80">
        <f>ROUND([7]Err!$D421,0)+500</f>
        <v>208725</v>
      </c>
      <c r="F506" s="53">
        <f>ROUND([8]Err!$D409,0)</f>
        <v>2020</v>
      </c>
      <c r="G506" s="53">
        <f>ROUND([9]Err!$D409,0)</f>
        <v>1507</v>
      </c>
      <c r="H506" s="53">
        <f>ROUND([10]Err!$D421,0)</f>
        <v>25800</v>
      </c>
      <c r="I506" s="156">
        <f t="shared" si="514"/>
        <v>80134.065732472503</v>
      </c>
      <c r="J506" s="29"/>
      <c r="K506" s="181">
        <f t="shared" si="515"/>
        <v>7.0000000000000001E-3</v>
      </c>
      <c r="L506" s="181">
        <f t="shared" si="516"/>
        <v>6.0000000000000001E-3</v>
      </c>
      <c r="M506" s="181">
        <f t="shared" si="517"/>
        <v>-4.0000000000000001E-3</v>
      </c>
      <c r="N506" s="181">
        <f t="shared" si="518"/>
        <v>-1E-3</v>
      </c>
      <c r="O506" s="181">
        <f t="shared" si="519"/>
        <v>0</v>
      </c>
      <c r="P506" s="181">
        <f t="shared" si="520"/>
        <v>7.0000000000000001E-3</v>
      </c>
      <c r="R506" s="30">
        <f t="shared" si="538"/>
        <v>2037</v>
      </c>
      <c r="S506" s="30">
        <f t="shared" si="539"/>
        <v>12</v>
      </c>
      <c r="T506" s="31">
        <f t="shared" si="556"/>
        <v>14324.192641115766</v>
      </c>
      <c r="U506" s="31">
        <f t="shared" si="525"/>
        <v>12253</v>
      </c>
      <c r="V506" s="31">
        <f t="shared" si="552"/>
        <v>1731.1926411157663</v>
      </c>
      <c r="W506" s="31">
        <f t="shared" ref="W506:Y506" si="582">W494</f>
        <v>6</v>
      </c>
      <c r="X506" s="31">
        <f t="shared" si="582"/>
        <v>15</v>
      </c>
      <c r="Y506" s="31">
        <f t="shared" si="582"/>
        <v>319</v>
      </c>
      <c r="AA506" s="32">
        <f t="shared" si="541"/>
        <v>2037</v>
      </c>
      <c r="AB506" s="33">
        <f t="shared" si="542"/>
        <v>12</v>
      </c>
      <c r="AC506" s="31">
        <f t="shared" si="543"/>
        <v>2131681.7533701342</v>
      </c>
      <c r="AD506" s="52">
        <f t="shared" si="544"/>
        <v>1895700.9460112499</v>
      </c>
      <c r="AE506" s="52">
        <f t="shared" si="545"/>
        <v>206993.80735888422</v>
      </c>
      <c r="AF506" s="52">
        <f t="shared" si="546"/>
        <v>2014</v>
      </c>
      <c r="AG506" s="52">
        <f t="shared" si="547"/>
        <v>1492</v>
      </c>
      <c r="AH506" s="52">
        <f t="shared" si="548"/>
        <v>25481</v>
      </c>
      <c r="AK506" s="90"/>
      <c r="AL506" s="90"/>
      <c r="AM506" s="91"/>
      <c r="AN506" s="92"/>
      <c r="AO506" s="92"/>
      <c r="AP506" s="92"/>
      <c r="AQ506" s="92"/>
      <c r="AR506" s="92"/>
      <c r="AS506" s="93"/>
      <c r="AT506" s="93"/>
      <c r="AY506" s="65">
        <f t="shared" si="573"/>
        <v>2037</v>
      </c>
      <c r="AZ506" s="65">
        <f t="shared" si="574"/>
        <v>12</v>
      </c>
      <c r="BA506" s="68">
        <f t="shared" si="549"/>
        <v>2144498.9460112499</v>
      </c>
      <c r="BQ506" s="65">
        <f t="shared" si="566"/>
        <v>2037</v>
      </c>
      <c r="BR506" s="65" t="str">
        <f t="shared" si="506"/>
        <v>Dec</v>
      </c>
      <c r="BS506" s="68">
        <f t="shared" si="550"/>
        <v>1907953.9460112499</v>
      </c>
      <c r="CI506" s="65">
        <f t="shared" si="567"/>
        <v>2037</v>
      </c>
      <c r="CJ506" s="65">
        <f t="shared" si="568"/>
        <v>12</v>
      </c>
      <c r="CK506" s="68">
        <f t="shared" si="551"/>
        <v>80134.065732472503</v>
      </c>
      <c r="DA506" s="65">
        <f t="shared" si="569"/>
        <v>2037</v>
      </c>
      <c r="DB506" s="65">
        <f t="shared" si="570"/>
        <v>12</v>
      </c>
      <c r="DC506" s="68">
        <f>[4]ssr!$I483</f>
        <v>0</v>
      </c>
    </row>
    <row r="507" spans="1:107" s="30" customFormat="1">
      <c r="A507" s="65">
        <f t="shared" si="496"/>
        <v>2038</v>
      </c>
      <c r="B507" s="65">
        <f t="shared" si="558"/>
        <v>1</v>
      </c>
      <c r="C507" s="27">
        <f t="shared" si="533"/>
        <v>2147322.2891436098</v>
      </c>
      <c r="D507" s="80">
        <f>[6]Err!$D422</f>
        <v>1909124.28914361</v>
      </c>
      <c r="E507" s="80">
        <f>ROUND([7]Err!$D422,0)+500</f>
        <v>208831</v>
      </c>
      <c r="F507" s="53">
        <f>ROUND([8]Err!$D410,0)</f>
        <v>2020</v>
      </c>
      <c r="G507" s="53">
        <f>ROUND([9]Err!$D410,0)</f>
        <v>1507</v>
      </c>
      <c r="H507" s="53">
        <f>ROUND([10]Err!$D422,0)</f>
        <v>25840</v>
      </c>
      <c r="I507" s="155">
        <f t="shared" si="514"/>
        <v>80183.220144031628</v>
      </c>
      <c r="J507" s="29"/>
      <c r="K507" s="181">
        <f t="shared" si="515"/>
        <v>7.0000000000000001E-3</v>
      </c>
      <c r="L507" s="181">
        <f t="shared" si="516"/>
        <v>6.0000000000000001E-3</v>
      </c>
      <c r="M507" s="181">
        <f t="shared" si="517"/>
        <v>-4.0000000000000001E-3</v>
      </c>
      <c r="N507" s="181">
        <f t="shared" si="518"/>
        <v>-1E-3</v>
      </c>
      <c r="O507" s="181">
        <f t="shared" si="519"/>
        <v>0</v>
      </c>
      <c r="P507" s="181">
        <f t="shared" si="520"/>
        <v>7.0000000000000001E-3</v>
      </c>
      <c r="R507" s="30">
        <f t="shared" si="538"/>
        <v>2038</v>
      </c>
      <c r="S507" s="30">
        <f t="shared" si="539"/>
        <v>1</v>
      </c>
      <c r="T507" s="31">
        <f t="shared" si="556"/>
        <v>14385.161539787585</v>
      </c>
      <c r="U507" s="31">
        <f t="shared" si="525"/>
        <v>12302</v>
      </c>
      <c r="V507" s="31">
        <f t="shared" si="552"/>
        <v>1743.1615397875846</v>
      </c>
      <c r="W507" s="31">
        <f t="shared" ref="W507:Y507" si="583">W495</f>
        <v>6</v>
      </c>
      <c r="X507" s="31">
        <f t="shared" si="583"/>
        <v>15</v>
      </c>
      <c r="Y507" s="31">
        <f t="shared" si="583"/>
        <v>319</v>
      </c>
      <c r="AA507" s="32">
        <f t="shared" si="541"/>
        <v>2038</v>
      </c>
      <c r="AB507" s="33">
        <f t="shared" si="542"/>
        <v>1</v>
      </c>
      <c r="AC507" s="31">
        <f t="shared" si="543"/>
        <v>2132937.1276038224</v>
      </c>
      <c r="AD507" s="52">
        <f t="shared" si="544"/>
        <v>1896822.28914361</v>
      </c>
      <c r="AE507" s="52">
        <f t="shared" si="545"/>
        <v>207087.83846021243</v>
      </c>
      <c r="AF507" s="52">
        <f t="shared" si="546"/>
        <v>2014</v>
      </c>
      <c r="AG507" s="52">
        <f t="shared" si="547"/>
        <v>1492</v>
      </c>
      <c r="AH507" s="52">
        <f t="shared" si="548"/>
        <v>25521</v>
      </c>
      <c r="AK507" s="90"/>
      <c r="AL507" s="90"/>
      <c r="AM507" s="91"/>
      <c r="AN507" s="92"/>
      <c r="AO507" s="92"/>
      <c r="AP507" s="92"/>
      <c r="AQ507" s="92"/>
      <c r="AR507" s="92"/>
      <c r="AS507" s="93"/>
      <c r="AT507" s="93"/>
      <c r="AY507" s="65">
        <f t="shared" si="573"/>
        <v>2038</v>
      </c>
      <c r="AZ507" s="65">
        <f t="shared" si="574"/>
        <v>1</v>
      </c>
      <c r="BA507" s="68">
        <f t="shared" si="549"/>
        <v>2145815.2891436098</v>
      </c>
      <c r="BQ507" s="65">
        <f t="shared" si="566"/>
        <v>2038</v>
      </c>
      <c r="BR507" s="65" t="str">
        <f t="shared" si="506"/>
        <v>Jan</v>
      </c>
      <c r="BS507" s="68">
        <f t="shared" si="550"/>
        <v>1909124.28914361</v>
      </c>
      <c r="CI507" s="65">
        <f t="shared" si="567"/>
        <v>2038</v>
      </c>
      <c r="CJ507" s="65">
        <f t="shared" si="568"/>
        <v>1</v>
      </c>
      <c r="CK507" s="68">
        <f t="shared" si="551"/>
        <v>80183.220144031628</v>
      </c>
      <c r="DA507" s="65">
        <f t="shared" si="569"/>
        <v>2038</v>
      </c>
      <c r="DB507" s="65">
        <f t="shared" si="570"/>
        <v>1</v>
      </c>
      <c r="DC507" s="68">
        <f>[4]ssr!$I484</f>
        <v>0</v>
      </c>
    </row>
    <row r="508" spans="1:107" s="30" customFormat="1">
      <c r="A508" s="65">
        <f t="shared" si="496"/>
        <v>2038</v>
      </c>
      <c r="B508" s="65">
        <f t="shared" si="558"/>
        <v>2</v>
      </c>
      <c r="C508" s="27">
        <f t="shared" si="533"/>
        <v>2148601.6322759599</v>
      </c>
      <c r="D508" s="80">
        <f>[6]Err!$D423</f>
        <v>1910294.6322759599</v>
      </c>
      <c r="E508" s="80">
        <f>ROUND([7]Err!$D423,0)+500</f>
        <v>208938</v>
      </c>
      <c r="F508" s="53">
        <f>ROUND([8]Err!$D411,0)</f>
        <v>2019</v>
      </c>
      <c r="G508" s="53">
        <f>ROUND([9]Err!$D411,0)</f>
        <v>1507</v>
      </c>
      <c r="H508" s="53">
        <f>ROUND([10]Err!$D423,0)</f>
        <v>25843</v>
      </c>
      <c r="I508" s="155">
        <f t="shared" si="514"/>
        <v>80232.37455559033</v>
      </c>
      <c r="J508" s="29"/>
      <c r="K508" s="181">
        <f t="shared" si="515"/>
        <v>7.0000000000000001E-3</v>
      </c>
      <c r="L508" s="181">
        <f t="shared" si="516"/>
        <v>6.0000000000000001E-3</v>
      </c>
      <c r="M508" s="181">
        <f t="shared" si="517"/>
        <v>-4.0000000000000001E-3</v>
      </c>
      <c r="N508" s="181">
        <f t="shared" si="518"/>
        <v>-1E-3</v>
      </c>
      <c r="O508" s="181">
        <f t="shared" si="519"/>
        <v>0</v>
      </c>
      <c r="P508" s="181">
        <f t="shared" si="520"/>
        <v>7.0000000000000001E-3</v>
      </c>
      <c r="R508" s="30">
        <f t="shared" si="538"/>
        <v>2038</v>
      </c>
      <c r="S508" s="30">
        <f t="shared" si="539"/>
        <v>2</v>
      </c>
      <c r="T508" s="31">
        <f t="shared" si="556"/>
        <v>14412.153583475792</v>
      </c>
      <c r="U508" s="31">
        <f t="shared" si="525"/>
        <v>12331</v>
      </c>
      <c r="V508" s="31">
        <f t="shared" si="552"/>
        <v>1741.1535834757926</v>
      </c>
      <c r="W508" s="31">
        <f t="shared" ref="W508:Y508" si="584">W496</f>
        <v>6</v>
      </c>
      <c r="X508" s="31">
        <f t="shared" si="584"/>
        <v>15</v>
      </c>
      <c r="Y508" s="31">
        <f t="shared" si="584"/>
        <v>319</v>
      </c>
      <c r="AA508" s="32">
        <f t="shared" si="541"/>
        <v>2038</v>
      </c>
      <c r="AB508" s="33">
        <f t="shared" si="542"/>
        <v>2</v>
      </c>
      <c r="AC508" s="31">
        <f t="shared" si="543"/>
        <v>2134189.4786924841</v>
      </c>
      <c r="AD508" s="52">
        <f t="shared" si="544"/>
        <v>1897963.6322759599</v>
      </c>
      <c r="AE508" s="52">
        <f t="shared" si="545"/>
        <v>207196.8464165242</v>
      </c>
      <c r="AF508" s="52">
        <f t="shared" si="546"/>
        <v>2013</v>
      </c>
      <c r="AG508" s="52">
        <f t="shared" si="547"/>
        <v>1492</v>
      </c>
      <c r="AH508" s="52">
        <f t="shared" si="548"/>
        <v>25524</v>
      </c>
      <c r="AK508" s="90"/>
      <c r="AL508" s="90"/>
      <c r="AM508" s="91"/>
      <c r="AN508" s="92"/>
      <c r="AO508" s="92"/>
      <c r="AP508" s="92"/>
      <c r="AQ508" s="92"/>
      <c r="AR508" s="92"/>
      <c r="AS508" s="93"/>
      <c r="AT508" s="93"/>
      <c r="AY508" s="65">
        <f t="shared" si="573"/>
        <v>2038</v>
      </c>
      <c r="AZ508" s="65">
        <f t="shared" si="574"/>
        <v>2</v>
      </c>
      <c r="BA508" s="68">
        <f t="shared" si="549"/>
        <v>2147094.6322759599</v>
      </c>
      <c r="BQ508" s="65">
        <f t="shared" si="566"/>
        <v>2038</v>
      </c>
      <c r="BR508" s="65" t="str">
        <f t="shared" si="506"/>
        <v>Feb</v>
      </c>
      <c r="BS508" s="68">
        <f t="shared" si="550"/>
        <v>1910294.6322759599</v>
      </c>
      <c r="CI508" s="65">
        <f t="shared" si="567"/>
        <v>2038</v>
      </c>
      <c r="CJ508" s="65">
        <f t="shared" si="568"/>
        <v>2</v>
      </c>
      <c r="CK508" s="68">
        <f t="shared" si="551"/>
        <v>80232.37455559033</v>
      </c>
      <c r="DA508" s="65">
        <f t="shared" si="569"/>
        <v>2038</v>
      </c>
      <c r="DB508" s="65">
        <f t="shared" si="570"/>
        <v>2</v>
      </c>
      <c r="DC508" s="68">
        <f>[4]ssr!$I485</f>
        <v>0</v>
      </c>
    </row>
    <row r="509" spans="1:107" s="30" customFormat="1">
      <c r="A509" s="65">
        <f t="shared" si="496"/>
        <v>2038</v>
      </c>
      <c r="B509" s="65">
        <f t="shared" si="558"/>
        <v>3</v>
      </c>
      <c r="C509" s="27">
        <f t="shared" si="533"/>
        <v>2149864.9754083203</v>
      </c>
      <c r="D509" s="80">
        <f>[6]Err!$D424</f>
        <v>1911464.9754083201</v>
      </c>
      <c r="E509" s="80">
        <f>ROUND([7]Err!$D424,0)+500</f>
        <v>209044</v>
      </c>
      <c r="F509" s="53">
        <f>ROUND([8]Err!$D412,0)</f>
        <v>2018</v>
      </c>
      <c r="G509" s="53">
        <f>ROUND([9]Err!$D412,0)</f>
        <v>1507</v>
      </c>
      <c r="H509" s="53">
        <f>ROUND([10]Err!$D424,0)</f>
        <v>25831</v>
      </c>
      <c r="I509" s="155">
        <f t="shared" si="514"/>
        <v>80281.528967149454</v>
      </c>
      <c r="J509" s="29"/>
      <c r="K509" s="181">
        <f t="shared" si="515"/>
        <v>7.0000000000000001E-3</v>
      </c>
      <c r="L509" s="181">
        <f t="shared" si="516"/>
        <v>6.0000000000000001E-3</v>
      </c>
      <c r="M509" s="181">
        <f t="shared" si="517"/>
        <v>-4.0000000000000001E-3</v>
      </c>
      <c r="N509" s="181">
        <f t="shared" si="518"/>
        <v>-1E-3</v>
      </c>
      <c r="O509" s="181">
        <f t="shared" si="519"/>
        <v>0</v>
      </c>
      <c r="P509" s="181">
        <f t="shared" si="520"/>
        <v>7.0000000000000001E-3</v>
      </c>
      <c r="R509" s="30">
        <f t="shared" si="538"/>
        <v>2038</v>
      </c>
      <c r="S509" s="30">
        <f t="shared" si="539"/>
        <v>3</v>
      </c>
      <c r="T509" s="31">
        <f t="shared" si="556"/>
        <v>14450.217217955484</v>
      </c>
      <c r="U509" s="31">
        <f t="shared" si="525"/>
        <v>12366</v>
      </c>
      <c r="V509" s="31">
        <f t="shared" si="552"/>
        <v>1744.2172179554834</v>
      </c>
      <c r="W509" s="31">
        <f t="shared" ref="W509:Y509" si="585">W497</f>
        <v>6</v>
      </c>
      <c r="X509" s="31">
        <f t="shared" si="585"/>
        <v>15</v>
      </c>
      <c r="Y509" s="31">
        <f t="shared" si="585"/>
        <v>319</v>
      </c>
      <c r="AA509" s="32">
        <f t="shared" si="541"/>
        <v>2038</v>
      </c>
      <c r="AB509" s="33">
        <f t="shared" si="542"/>
        <v>3</v>
      </c>
      <c r="AC509" s="31">
        <f t="shared" si="543"/>
        <v>2135414.7581903646</v>
      </c>
      <c r="AD509" s="52">
        <f t="shared" si="544"/>
        <v>1899098.9754083201</v>
      </c>
      <c r="AE509" s="52">
        <f t="shared" si="545"/>
        <v>207299.78278204452</v>
      </c>
      <c r="AF509" s="52">
        <f t="shared" si="546"/>
        <v>2012</v>
      </c>
      <c r="AG509" s="52">
        <f t="shared" si="547"/>
        <v>1492</v>
      </c>
      <c r="AH509" s="52">
        <f t="shared" si="548"/>
        <v>25512</v>
      </c>
      <c r="AK509" s="90"/>
      <c r="AL509" s="90"/>
      <c r="AM509" s="91"/>
      <c r="AN509" s="92"/>
      <c r="AO509" s="92"/>
      <c r="AP509" s="92"/>
      <c r="AQ509" s="92"/>
      <c r="AR509" s="92"/>
      <c r="AS509" s="93"/>
      <c r="AT509" s="93"/>
      <c r="AY509" s="65">
        <f t="shared" si="573"/>
        <v>2038</v>
      </c>
      <c r="AZ509" s="65">
        <f t="shared" si="574"/>
        <v>3</v>
      </c>
      <c r="BA509" s="68">
        <f t="shared" si="549"/>
        <v>2148357.9754083203</v>
      </c>
      <c r="BQ509" s="65">
        <f t="shared" si="566"/>
        <v>2038</v>
      </c>
      <c r="BR509" s="65" t="str">
        <f t="shared" si="506"/>
        <v>Mar</v>
      </c>
      <c r="BS509" s="68">
        <f t="shared" si="550"/>
        <v>1911464.9754083201</v>
      </c>
      <c r="CI509" s="65">
        <f t="shared" si="567"/>
        <v>2038</v>
      </c>
      <c r="CJ509" s="65">
        <f t="shared" si="568"/>
        <v>3</v>
      </c>
      <c r="CK509" s="68">
        <f t="shared" si="551"/>
        <v>80281.528967149454</v>
      </c>
      <c r="DA509" s="65">
        <f t="shared" si="569"/>
        <v>2038</v>
      </c>
      <c r="DB509" s="65">
        <f t="shared" si="570"/>
        <v>3</v>
      </c>
      <c r="DC509" s="68">
        <f>[4]ssr!$I486</f>
        <v>0</v>
      </c>
    </row>
    <row r="510" spans="1:107" s="30" customFormat="1">
      <c r="A510" s="65">
        <f t="shared" si="496"/>
        <v>2038</v>
      </c>
      <c r="B510" s="65">
        <f t="shared" si="558"/>
        <v>4</v>
      </c>
      <c r="C510" s="27">
        <f t="shared" si="533"/>
        <v>2151099.31854067</v>
      </c>
      <c r="D510" s="80">
        <f>[6]Err!$D425</f>
        <v>1912635.31854067</v>
      </c>
      <c r="E510" s="80">
        <f>ROUND([7]Err!$D425,0)+500</f>
        <v>209150</v>
      </c>
      <c r="F510" s="53">
        <f>ROUND([8]Err!$D413,0)</f>
        <v>2018</v>
      </c>
      <c r="G510" s="53">
        <f>ROUND([9]Err!$D413,0)</f>
        <v>1507</v>
      </c>
      <c r="H510" s="53">
        <f>ROUND([10]Err!$D425,0)</f>
        <v>25789</v>
      </c>
      <c r="I510" s="155">
        <f t="shared" si="514"/>
        <v>80330.683378708141</v>
      </c>
      <c r="J510" s="29"/>
      <c r="K510" s="181">
        <f t="shared" si="515"/>
        <v>7.0000000000000001E-3</v>
      </c>
      <c r="L510" s="181">
        <f t="shared" si="516"/>
        <v>6.0000000000000001E-3</v>
      </c>
      <c r="M510" s="181">
        <f t="shared" si="517"/>
        <v>-4.0000000000000001E-3</v>
      </c>
      <c r="N510" s="181">
        <f t="shared" si="518"/>
        <v>-1E-3</v>
      </c>
      <c r="O510" s="181">
        <f t="shared" si="519"/>
        <v>0</v>
      </c>
      <c r="P510" s="181">
        <f t="shared" si="520"/>
        <v>7.0000000000000001E-3</v>
      </c>
      <c r="R510" s="30">
        <f t="shared" si="538"/>
        <v>2038</v>
      </c>
      <c r="S510" s="30">
        <f t="shared" si="539"/>
        <v>4</v>
      </c>
      <c r="T510" s="31">
        <f t="shared" si="556"/>
        <v>14361.667864138222</v>
      </c>
      <c r="U510" s="31">
        <f t="shared" si="525"/>
        <v>12277</v>
      </c>
      <c r="V510" s="31">
        <f t="shared" si="552"/>
        <v>1744.6678641382225</v>
      </c>
      <c r="W510" s="31">
        <f t="shared" ref="W510:Y510" si="586">W498</f>
        <v>6</v>
      </c>
      <c r="X510" s="31">
        <f t="shared" si="586"/>
        <v>15</v>
      </c>
      <c r="Y510" s="31">
        <f t="shared" si="586"/>
        <v>319</v>
      </c>
      <c r="AA510" s="32">
        <f t="shared" si="541"/>
        <v>2038</v>
      </c>
      <c r="AB510" s="33">
        <f t="shared" si="542"/>
        <v>4</v>
      </c>
      <c r="AC510" s="31">
        <f t="shared" si="543"/>
        <v>2136737.6506765317</v>
      </c>
      <c r="AD510" s="52">
        <f t="shared" si="544"/>
        <v>1900358.31854067</v>
      </c>
      <c r="AE510" s="52">
        <f t="shared" si="545"/>
        <v>207405.33213586177</v>
      </c>
      <c r="AF510" s="52">
        <f t="shared" si="546"/>
        <v>2012</v>
      </c>
      <c r="AG510" s="52">
        <f t="shared" si="547"/>
        <v>1492</v>
      </c>
      <c r="AH510" s="52">
        <f t="shared" si="548"/>
        <v>25470</v>
      </c>
      <c r="AK510" s="90"/>
      <c r="AL510" s="90"/>
      <c r="AM510" s="91"/>
      <c r="AN510" s="92"/>
      <c r="AO510" s="92"/>
      <c r="AP510" s="92"/>
      <c r="AQ510" s="92"/>
      <c r="AR510" s="92"/>
      <c r="AS510" s="93"/>
      <c r="AT510" s="93"/>
      <c r="AY510" s="65">
        <f t="shared" si="573"/>
        <v>2038</v>
      </c>
      <c r="AZ510" s="65">
        <f t="shared" si="574"/>
        <v>4</v>
      </c>
      <c r="BA510" s="68">
        <f t="shared" si="549"/>
        <v>2149592.31854067</v>
      </c>
      <c r="BQ510" s="65">
        <f t="shared" si="566"/>
        <v>2038</v>
      </c>
      <c r="BR510" s="65" t="str">
        <f t="shared" si="506"/>
        <v>Apr</v>
      </c>
      <c r="BS510" s="68">
        <f t="shared" si="550"/>
        <v>1912635.31854067</v>
      </c>
      <c r="CI510" s="65">
        <f t="shared" si="567"/>
        <v>2038</v>
      </c>
      <c r="CJ510" s="65">
        <f t="shared" si="568"/>
        <v>4</v>
      </c>
      <c r="CK510" s="68">
        <f t="shared" si="551"/>
        <v>80330.683378708141</v>
      </c>
      <c r="DA510" s="65">
        <f t="shared" si="569"/>
        <v>2038</v>
      </c>
      <c r="DB510" s="65">
        <f t="shared" si="570"/>
        <v>4</v>
      </c>
      <c r="DC510" s="68">
        <f>[4]ssr!$I487</f>
        <v>0</v>
      </c>
    </row>
    <row r="511" spans="1:107" s="30" customFormat="1">
      <c r="A511" s="65">
        <f t="shared" si="496"/>
        <v>2038</v>
      </c>
      <c r="B511" s="65">
        <f t="shared" si="558"/>
        <v>5</v>
      </c>
      <c r="C511" s="27">
        <f t="shared" si="533"/>
        <v>2152407.6616730299</v>
      </c>
      <c r="D511" s="80">
        <f>[6]Err!$D426</f>
        <v>1913805.6616730299</v>
      </c>
      <c r="E511" s="80">
        <f>ROUND([7]Err!$D426,0)+500</f>
        <v>209256</v>
      </c>
      <c r="F511" s="53">
        <f>ROUND([8]Err!$D414,0)</f>
        <v>2017</v>
      </c>
      <c r="G511" s="53">
        <f>ROUND([9]Err!$D414,0)</f>
        <v>1507</v>
      </c>
      <c r="H511" s="53">
        <f>ROUND([10]Err!$D426,0)</f>
        <v>25822</v>
      </c>
      <c r="I511" s="155">
        <f t="shared" si="514"/>
        <v>80379.837790267266</v>
      </c>
      <c r="J511" s="29"/>
      <c r="K511" s="181">
        <f t="shared" si="515"/>
        <v>7.0000000000000001E-3</v>
      </c>
      <c r="L511" s="181">
        <f t="shared" si="516"/>
        <v>6.0000000000000001E-3</v>
      </c>
      <c r="M511" s="181">
        <f t="shared" si="517"/>
        <v>-4.0000000000000001E-3</v>
      </c>
      <c r="N511" s="181">
        <f t="shared" si="518"/>
        <v>-1E-3</v>
      </c>
      <c r="O511" s="181">
        <f t="shared" si="519"/>
        <v>0</v>
      </c>
      <c r="P511" s="181">
        <f t="shared" si="520"/>
        <v>7.0000000000000001E-3</v>
      </c>
      <c r="R511" s="30">
        <f t="shared" si="538"/>
        <v>2038</v>
      </c>
      <c r="S511" s="30">
        <f t="shared" si="539"/>
        <v>5</v>
      </c>
      <c r="T511" s="31">
        <f t="shared" si="556"/>
        <v>14304.076339934083</v>
      </c>
      <c r="U511" s="31">
        <f t="shared" si="525"/>
        <v>12220</v>
      </c>
      <c r="V511" s="31">
        <f t="shared" si="552"/>
        <v>1744.076339934084</v>
      </c>
      <c r="W511" s="31">
        <f t="shared" ref="W511:Y511" si="587">W499</f>
        <v>6</v>
      </c>
      <c r="X511" s="31">
        <f t="shared" si="587"/>
        <v>15</v>
      </c>
      <c r="Y511" s="31">
        <f t="shared" si="587"/>
        <v>319</v>
      </c>
      <c r="AA511" s="32">
        <f t="shared" si="541"/>
        <v>2038</v>
      </c>
      <c r="AB511" s="33">
        <f t="shared" si="542"/>
        <v>5</v>
      </c>
      <c r="AC511" s="31">
        <f t="shared" si="543"/>
        <v>2138103.5853330959</v>
      </c>
      <c r="AD511" s="52">
        <f t="shared" si="544"/>
        <v>1901585.6616730299</v>
      </c>
      <c r="AE511" s="52">
        <f t="shared" si="545"/>
        <v>207511.92366006592</v>
      </c>
      <c r="AF511" s="52">
        <f t="shared" si="546"/>
        <v>2011</v>
      </c>
      <c r="AG511" s="52">
        <f t="shared" si="547"/>
        <v>1492</v>
      </c>
      <c r="AH511" s="52">
        <f t="shared" si="548"/>
        <v>25503</v>
      </c>
      <c r="AK511" s="90"/>
      <c r="AL511" s="90"/>
      <c r="AM511" s="91"/>
      <c r="AN511" s="92"/>
      <c r="AO511" s="92"/>
      <c r="AP511" s="92"/>
      <c r="AQ511" s="92"/>
      <c r="AR511" s="92"/>
      <c r="AS511" s="93"/>
      <c r="AT511" s="93"/>
      <c r="AY511" s="65">
        <f t="shared" si="573"/>
        <v>2038</v>
      </c>
      <c r="AZ511" s="65">
        <f t="shared" si="574"/>
        <v>5</v>
      </c>
      <c r="BA511" s="68">
        <f t="shared" si="549"/>
        <v>2150900.6616730299</v>
      </c>
      <c r="BQ511" s="65">
        <f t="shared" si="566"/>
        <v>2038</v>
      </c>
      <c r="BR511" s="65" t="str">
        <f t="shared" si="506"/>
        <v>May</v>
      </c>
      <c r="BS511" s="68">
        <f t="shared" si="550"/>
        <v>1913805.6616730299</v>
      </c>
      <c r="CI511" s="65">
        <f t="shared" si="567"/>
        <v>2038</v>
      </c>
      <c r="CJ511" s="65">
        <f t="shared" si="568"/>
        <v>5</v>
      </c>
      <c r="CK511" s="68">
        <f t="shared" si="551"/>
        <v>80379.837790267266</v>
      </c>
      <c r="DA511" s="65">
        <f t="shared" si="569"/>
        <v>2038</v>
      </c>
      <c r="DB511" s="65">
        <f t="shared" si="570"/>
        <v>5</v>
      </c>
      <c r="DC511" s="68">
        <f>[4]ssr!$I488</f>
        <v>0</v>
      </c>
    </row>
    <row r="512" spans="1:107" s="30" customFormat="1">
      <c r="A512" s="65">
        <f t="shared" si="496"/>
        <v>2038</v>
      </c>
      <c r="B512" s="65">
        <f t="shared" si="558"/>
        <v>6</v>
      </c>
      <c r="C512" s="27">
        <f t="shared" si="533"/>
        <v>2153631.0048053898</v>
      </c>
      <c r="D512" s="80">
        <f>[6]Err!$D427</f>
        <v>1914976.00480539</v>
      </c>
      <c r="E512" s="80">
        <f>ROUND([7]Err!$D427,0)+500</f>
        <v>209362</v>
      </c>
      <c r="F512" s="53">
        <f>ROUND([8]Err!$D415,0)</f>
        <v>2016</v>
      </c>
      <c r="G512" s="53">
        <f>ROUND([9]Err!$D415,0)</f>
        <v>1507</v>
      </c>
      <c r="H512" s="53">
        <f>ROUND([10]Err!$D427,0)</f>
        <v>25770</v>
      </c>
      <c r="I512" s="155">
        <f t="shared" si="514"/>
        <v>80428.99220182639</v>
      </c>
      <c r="J512" s="29"/>
      <c r="K512" s="181">
        <f t="shared" si="515"/>
        <v>7.0000000000000001E-3</v>
      </c>
      <c r="L512" s="181">
        <f t="shared" si="516"/>
        <v>6.0000000000000001E-3</v>
      </c>
      <c r="M512" s="181">
        <f t="shared" si="517"/>
        <v>-4.0000000000000001E-3</v>
      </c>
      <c r="N512" s="181">
        <f t="shared" si="518"/>
        <v>0</v>
      </c>
      <c r="O512" s="181">
        <f t="shared" si="519"/>
        <v>0</v>
      </c>
      <c r="P512" s="181">
        <f t="shared" si="520"/>
        <v>7.0000000000000001E-3</v>
      </c>
      <c r="R512" s="30">
        <f t="shared" si="538"/>
        <v>2038</v>
      </c>
      <c r="S512" s="30">
        <f t="shared" si="539"/>
        <v>6</v>
      </c>
      <c r="T512" s="31">
        <f t="shared" si="556"/>
        <v>14278.174028619162</v>
      </c>
      <c r="U512" s="31">
        <f t="shared" si="525"/>
        <v>12196</v>
      </c>
      <c r="V512" s="31">
        <f t="shared" si="552"/>
        <v>1742.1740286191612</v>
      </c>
      <c r="W512" s="31">
        <f t="shared" ref="W512:Y512" si="588">W500</f>
        <v>6</v>
      </c>
      <c r="X512" s="31">
        <f t="shared" si="588"/>
        <v>15</v>
      </c>
      <c r="Y512" s="31">
        <f t="shared" si="588"/>
        <v>319</v>
      </c>
      <c r="AA512" s="32">
        <f t="shared" si="541"/>
        <v>2038</v>
      </c>
      <c r="AB512" s="33">
        <f t="shared" si="542"/>
        <v>6</v>
      </c>
      <c r="AC512" s="31">
        <f t="shared" si="543"/>
        <v>2139352.8307767711</v>
      </c>
      <c r="AD512" s="52">
        <f t="shared" si="544"/>
        <v>1902780.00480539</v>
      </c>
      <c r="AE512" s="52">
        <f t="shared" si="545"/>
        <v>207619.82597138084</v>
      </c>
      <c r="AF512" s="52">
        <f t="shared" si="546"/>
        <v>2010</v>
      </c>
      <c r="AG512" s="52">
        <f t="shared" si="547"/>
        <v>1492</v>
      </c>
      <c r="AH512" s="52">
        <f t="shared" si="548"/>
        <v>25451</v>
      </c>
      <c r="AK512" s="90"/>
      <c r="AL512" s="90"/>
      <c r="AM512" s="91"/>
      <c r="AN512" s="92"/>
      <c r="AO512" s="92"/>
      <c r="AP512" s="92"/>
      <c r="AQ512" s="92"/>
      <c r="AR512" s="92"/>
      <c r="AS512" s="93"/>
      <c r="AT512" s="93"/>
      <c r="AY512" s="65">
        <f t="shared" si="573"/>
        <v>2038</v>
      </c>
      <c r="AZ512" s="65">
        <f t="shared" si="574"/>
        <v>6</v>
      </c>
      <c r="BA512" s="68">
        <f t="shared" si="549"/>
        <v>2152124.0048053898</v>
      </c>
      <c r="BQ512" s="65">
        <f t="shared" si="566"/>
        <v>2038</v>
      </c>
      <c r="BR512" s="65" t="str">
        <f t="shared" si="506"/>
        <v>Jun</v>
      </c>
      <c r="BS512" s="68">
        <f t="shared" si="550"/>
        <v>1914976.00480539</v>
      </c>
      <c r="CI512" s="65">
        <f t="shared" si="567"/>
        <v>2038</v>
      </c>
      <c r="CJ512" s="65">
        <f t="shared" si="568"/>
        <v>6</v>
      </c>
      <c r="CK512" s="68">
        <f t="shared" si="551"/>
        <v>80428.99220182639</v>
      </c>
      <c r="DA512" s="65">
        <f t="shared" si="569"/>
        <v>2038</v>
      </c>
      <c r="DB512" s="65">
        <f t="shared" si="570"/>
        <v>6</v>
      </c>
      <c r="DC512" s="68">
        <f>[4]ssr!$I489</f>
        <v>0</v>
      </c>
    </row>
    <row r="513" spans="1:107" s="30" customFormat="1">
      <c r="A513" s="65">
        <f t="shared" si="496"/>
        <v>2038</v>
      </c>
      <c r="B513" s="65">
        <f t="shared" si="558"/>
        <v>7</v>
      </c>
      <c r="C513" s="27">
        <f t="shared" si="533"/>
        <v>2154878.3479377399</v>
      </c>
      <c r="D513" s="80">
        <f>[6]Err!$D428</f>
        <v>1916146.3479377399</v>
      </c>
      <c r="E513" s="80">
        <f>ROUND([7]Err!$D428,0)+500</f>
        <v>209468</v>
      </c>
      <c r="F513" s="53">
        <f>ROUND([8]Err!$D416,0)</f>
        <v>2015</v>
      </c>
      <c r="G513" s="53">
        <f>ROUND([9]Err!$D416,0)</f>
        <v>1507</v>
      </c>
      <c r="H513" s="53">
        <f>ROUND([10]Err!$D428,0)</f>
        <v>25742</v>
      </c>
      <c r="I513" s="155">
        <f t="shared" si="514"/>
        <v>80478.146613385077</v>
      </c>
      <c r="J513" s="29"/>
      <c r="K513" s="181">
        <f t="shared" si="515"/>
        <v>7.0000000000000001E-3</v>
      </c>
      <c r="L513" s="181">
        <f t="shared" si="516"/>
        <v>6.0000000000000001E-3</v>
      </c>
      <c r="M513" s="181">
        <f t="shared" si="517"/>
        <v>-4.0000000000000001E-3</v>
      </c>
      <c r="N513" s="181">
        <f t="shared" si="518"/>
        <v>0</v>
      </c>
      <c r="O513" s="181">
        <f t="shared" si="519"/>
        <v>0</v>
      </c>
      <c r="P513" s="181">
        <f t="shared" si="520"/>
        <v>7.0000000000000001E-3</v>
      </c>
      <c r="R513" s="30">
        <f t="shared" si="538"/>
        <v>2038</v>
      </c>
      <c r="S513" s="30">
        <f t="shared" si="539"/>
        <v>7</v>
      </c>
      <c r="T513" s="31">
        <f t="shared" si="556"/>
        <v>14241.546125205719</v>
      </c>
      <c r="U513" s="31">
        <f t="shared" si="525"/>
        <v>12161</v>
      </c>
      <c r="V513" s="31">
        <f t="shared" si="552"/>
        <v>1740.5461252057191</v>
      </c>
      <c r="W513" s="31">
        <f t="shared" ref="W513:Y513" si="589">W501</f>
        <v>6</v>
      </c>
      <c r="X513" s="31">
        <f t="shared" si="589"/>
        <v>15</v>
      </c>
      <c r="Y513" s="31">
        <f t="shared" si="589"/>
        <v>319</v>
      </c>
      <c r="AA513" s="32">
        <f t="shared" si="541"/>
        <v>2038</v>
      </c>
      <c r="AB513" s="33">
        <f t="shared" si="542"/>
        <v>7</v>
      </c>
      <c r="AC513" s="31">
        <f t="shared" si="543"/>
        <v>2140636.8018125342</v>
      </c>
      <c r="AD513" s="52">
        <f t="shared" si="544"/>
        <v>1903985.3479377399</v>
      </c>
      <c r="AE513" s="52">
        <f t="shared" si="545"/>
        <v>207727.45387479427</v>
      </c>
      <c r="AF513" s="52">
        <f t="shared" si="546"/>
        <v>2009</v>
      </c>
      <c r="AG513" s="52">
        <f t="shared" si="547"/>
        <v>1492</v>
      </c>
      <c r="AH513" s="52">
        <f t="shared" si="548"/>
        <v>25423</v>
      </c>
      <c r="AK513" s="90"/>
      <c r="AL513" s="90"/>
      <c r="AM513" s="91"/>
      <c r="AN513" s="92"/>
      <c r="AO513" s="92"/>
      <c r="AP513" s="92"/>
      <c r="AQ513" s="92"/>
      <c r="AR513" s="92"/>
      <c r="AS513" s="93"/>
      <c r="AT513" s="93"/>
      <c r="AY513" s="65">
        <f t="shared" si="573"/>
        <v>2038</v>
      </c>
      <c r="AZ513" s="65">
        <f t="shared" si="574"/>
        <v>7</v>
      </c>
      <c r="BA513" s="68">
        <f t="shared" si="549"/>
        <v>2153371.3479377399</v>
      </c>
      <c r="BQ513" s="65">
        <f t="shared" si="566"/>
        <v>2038</v>
      </c>
      <c r="BR513" s="65" t="str">
        <f t="shared" si="506"/>
        <v>Jul</v>
      </c>
      <c r="BS513" s="68">
        <f t="shared" si="550"/>
        <v>1916146.3479377399</v>
      </c>
      <c r="CI513" s="65">
        <f t="shared" si="567"/>
        <v>2038</v>
      </c>
      <c r="CJ513" s="65">
        <f t="shared" si="568"/>
        <v>7</v>
      </c>
      <c r="CK513" s="68">
        <f t="shared" si="551"/>
        <v>80478.146613385077</v>
      </c>
      <c r="DA513" s="65">
        <f t="shared" si="569"/>
        <v>2038</v>
      </c>
      <c r="DB513" s="65">
        <f t="shared" si="570"/>
        <v>7</v>
      </c>
      <c r="DC513" s="68">
        <f>[4]ssr!$I490</f>
        <v>0</v>
      </c>
    </row>
    <row r="514" spans="1:107" s="30" customFormat="1">
      <c r="A514" s="65">
        <f t="shared" si="496"/>
        <v>2038</v>
      </c>
      <c r="B514" s="65">
        <f t="shared" si="558"/>
        <v>8</v>
      </c>
      <c r="C514" s="27">
        <f t="shared" si="533"/>
        <v>2156144.4706661701</v>
      </c>
      <c r="D514" s="80">
        <f>[6]Err!$D429</f>
        <v>1917254.4706661699</v>
      </c>
      <c r="E514" s="80">
        <f>ROUND([7]Err!$D429,0)+500</f>
        <v>209571</v>
      </c>
      <c r="F514" s="53">
        <f>ROUND([8]Err!$D417,0)</f>
        <v>2015</v>
      </c>
      <c r="G514" s="53">
        <f>ROUND([9]Err!$D417,0)</f>
        <v>1507</v>
      </c>
      <c r="H514" s="53">
        <f>ROUND([10]Err!$D429,0)</f>
        <v>25797</v>
      </c>
      <c r="I514" s="155">
        <f t="shared" si="514"/>
        <v>80524.687767979136</v>
      </c>
      <c r="J514" s="29"/>
      <c r="K514" s="181">
        <f t="shared" si="515"/>
        <v>7.0000000000000001E-3</v>
      </c>
      <c r="L514" s="181">
        <f t="shared" si="516"/>
        <v>6.0000000000000001E-3</v>
      </c>
      <c r="M514" s="181">
        <f t="shared" si="517"/>
        <v>-4.0000000000000001E-3</v>
      </c>
      <c r="N514" s="181">
        <f t="shared" si="518"/>
        <v>0</v>
      </c>
      <c r="O514" s="181">
        <f t="shared" si="519"/>
        <v>0</v>
      </c>
      <c r="P514" s="181">
        <f t="shared" si="520"/>
        <v>7.0000000000000001E-3</v>
      </c>
      <c r="R514" s="30">
        <f t="shared" si="538"/>
        <v>2038</v>
      </c>
      <c r="S514" s="30">
        <f t="shared" si="539"/>
        <v>8</v>
      </c>
      <c r="T514" s="31">
        <f t="shared" si="556"/>
        <v>14223.571603904522</v>
      </c>
      <c r="U514" s="31">
        <f t="shared" si="525"/>
        <v>12145</v>
      </c>
      <c r="V514" s="31">
        <f t="shared" si="552"/>
        <v>1738.5716039045221</v>
      </c>
      <c r="W514" s="31">
        <f t="shared" ref="W514:Y514" si="590">W502</f>
        <v>6</v>
      </c>
      <c r="X514" s="31">
        <f t="shared" si="590"/>
        <v>15</v>
      </c>
      <c r="Y514" s="31">
        <f t="shared" si="590"/>
        <v>319</v>
      </c>
      <c r="AA514" s="32">
        <f t="shared" si="541"/>
        <v>2038</v>
      </c>
      <c r="AB514" s="33">
        <f t="shared" si="542"/>
        <v>8</v>
      </c>
      <c r="AC514" s="31">
        <f t="shared" si="543"/>
        <v>2141920.8990622652</v>
      </c>
      <c r="AD514" s="52">
        <f t="shared" si="544"/>
        <v>1905109.4706661699</v>
      </c>
      <c r="AE514" s="52">
        <f t="shared" si="545"/>
        <v>207832.42839609546</v>
      </c>
      <c r="AF514" s="52">
        <f t="shared" si="546"/>
        <v>2009</v>
      </c>
      <c r="AG514" s="52">
        <f t="shared" si="547"/>
        <v>1492</v>
      </c>
      <c r="AH514" s="52">
        <f t="shared" si="548"/>
        <v>25478</v>
      </c>
      <c r="AK514" s="90"/>
      <c r="AL514" s="90"/>
      <c r="AM514" s="91"/>
      <c r="AN514" s="92"/>
      <c r="AO514" s="92"/>
      <c r="AP514" s="92"/>
      <c r="AQ514" s="92"/>
      <c r="AR514" s="92"/>
      <c r="AS514" s="93"/>
      <c r="AT514" s="93"/>
      <c r="AY514" s="65">
        <f t="shared" si="573"/>
        <v>2038</v>
      </c>
      <c r="AZ514" s="65">
        <f t="shared" si="574"/>
        <v>8</v>
      </c>
      <c r="BA514" s="68">
        <f t="shared" si="549"/>
        <v>2154637.4706661701</v>
      </c>
      <c r="BQ514" s="65">
        <f t="shared" si="566"/>
        <v>2038</v>
      </c>
      <c r="BR514" s="65" t="str">
        <f t="shared" si="506"/>
        <v>Aug</v>
      </c>
      <c r="BS514" s="68">
        <f t="shared" si="550"/>
        <v>1917254.4706661699</v>
      </c>
      <c r="CI514" s="65">
        <f t="shared" si="567"/>
        <v>2038</v>
      </c>
      <c r="CJ514" s="65">
        <f t="shared" si="568"/>
        <v>8</v>
      </c>
      <c r="CK514" s="68">
        <f t="shared" si="551"/>
        <v>80524.687767979136</v>
      </c>
      <c r="DA514" s="65">
        <f t="shared" si="569"/>
        <v>2038</v>
      </c>
      <c r="DB514" s="65">
        <f t="shared" si="570"/>
        <v>8</v>
      </c>
      <c r="DC514" s="68">
        <f>[4]ssr!$I491</f>
        <v>0</v>
      </c>
    </row>
    <row r="515" spans="1:107" s="30" customFormat="1">
      <c r="A515" s="65">
        <f t="shared" si="496"/>
        <v>2038</v>
      </c>
      <c r="B515" s="65">
        <f t="shared" si="558"/>
        <v>9</v>
      </c>
      <c r="C515" s="27">
        <f t="shared" si="533"/>
        <v>2157359.5933945999</v>
      </c>
      <c r="D515" s="80">
        <f>[6]Err!$D430</f>
        <v>1918362.5933946001</v>
      </c>
      <c r="E515" s="80">
        <f>ROUND([7]Err!$D430,0)+500</f>
        <v>209672</v>
      </c>
      <c r="F515" s="53">
        <f>ROUND([8]Err!$D418,0)</f>
        <v>2014</v>
      </c>
      <c r="G515" s="53">
        <f>ROUND([9]Err!$D418,0)</f>
        <v>1507</v>
      </c>
      <c r="H515" s="53">
        <f>ROUND([10]Err!$D430,0)</f>
        <v>25804</v>
      </c>
      <c r="I515" s="155">
        <f t="shared" si="514"/>
        <v>80571.228922573209</v>
      </c>
      <c r="J515" s="29"/>
      <c r="K515" s="181">
        <f t="shared" si="515"/>
        <v>7.0000000000000001E-3</v>
      </c>
      <c r="L515" s="181">
        <f t="shared" si="516"/>
        <v>6.0000000000000001E-3</v>
      </c>
      <c r="M515" s="181">
        <f t="shared" si="517"/>
        <v>-4.0000000000000001E-3</v>
      </c>
      <c r="N515" s="181">
        <f t="shared" si="518"/>
        <v>0</v>
      </c>
      <c r="O515" s="181">
        <f t="shared" si="519"/>
        <v>0</v>
      </c>
      <c r="P515" s="181">
        <f t="shared" si="520"/>
        <v>7.0000000000000001E-3</v>
      </c>
      <c r="R515" s="30">
        <f t="shared" si="538"/>
        <v>2038</v>
      </c>
      <c r="S515" s="30">
        <f t="shared" si="539"/>
        <v>9</v>
      </c>
      <c r="T515" s="31">
        <f t="shared" si="556"/>
        <v>14205.026480843409</v>
      </c>
      <c r="U515" s="31">
        <f t="shared" si="525"/>
        <v>12127</v>
      </c>
      <c r="V515" s="31">
        <f t="shared" si="552"/>
        <v>1738.0264808434097</v>
      </c>
      <c r="W515" s="31">
        <f t="shared" ref="W515:Y515" si="591">W503</f>
        <v>6</v>
      </c>
      <c r="X515" s="31">
        <f t="shared" si="591"/>
        <v>15</v>
      </c>
      <c r="Y515" s="31">
        <f t="shared" si="591"/>
        <v>319</v>
      </c>
      <c r="AA515" s="32">
        <f t="shared" si="541"/>
        <v>2038</v>
      </c>
      <c r="AB515" s="33">
        <f t="shared" si="542"/>
        <v>9</v>
      </c>
      <c r="AC515" s="31">
        <f t="shared" si="543"/>
        <v>2143154.5669137565</v>
      </c>
      <c r="AD515" s="52">
        <f t="shared" si="544"/>
        <v>1906235.5933946001</v>
      </c>
      <c r="AE515" s="52">
        <f t="shared" si="545"/>
        <v>207933.9735191566</v>
      </c>
      <c r="AF515" s="52">
        <f t="shared" si="546"/>
        <v>2008</v>
      </c>
      <c r="AG515" s="52">
        <f t="shared" si="547"/>
        <v>1492</v>
      </c>
      <c r="AH515" s="52">
        <f t="shared" si="548"/>
        <v>25485</v>
      </c>
      <c r="AK515" s="90"/>
      <c r="AL515" s="90"/>
      <c r="AM515" s="91"/>
      <c r="AN515" s="92"/>
      <c r="AO515" s="92"/>
      <c r="AP515" s="92"/>
      <c r="AQ515" s="92"/>
      <c r="AR515" s="92"/>
      <c r="AS515" s="93"/>
      <c r="AT515" s="93"/>
      <c r="AY515" s="65">
        <f t="shared" si="573"/>
        <v>2038</v>
      </c>
      <c r="AZ515" s="65">
        <f t="shared" si="574"/>
        <v>9</v>
      </c>
      <c r="BA515" s="68">
        <f t="shared" si="549"/>
        <v>2155852.5933945999</v>
      </c>
      <c r="BQ515" s="65">
        <f t="shared" si="566"/>
        <v>2038</v>
      </c>
      <c r="BR515" s="65" t="str">
        <f t="shared" si="506"/>
        <v>Sep</v>
      </c>
      <c r="BS515" s="68">
        <f t="shared" si="550"/>
        <v>1918362.5933946001</v>
      </c>
      <c r="CI515" s="65">
        <f t="shared" si="567"/>
        <v>2038</v>
      </c>
      <c r="CJ515" s="65">
        <f t="shared" si="568"/>
        <v>9</v>
      </c>
      <c r="CK515" s="68">
        <f t="shared" si="551"/>
        <v>80571.228922573209</v>
      </c>
      <c r="DA515" s="65">
        <f t="shared" si="569"/>
        <v>2038</v>
      </c>
      <c r="DB515" s="65">
        <f t="shared" si="570"/>
        <v>9</v>
      </c>
      <c r="DC515" s="68">
        <f>[4]ssr!$I492</f>
        <v>0</v>
      </c>
    </row>
    <row r="516" spans="1:107" s="30" customFormat="1">
      <c r="A516" s="65">
        <f t="shared" si="496"/>
        <v>2038</v>
      </c>
      <c r="B516" s="65">
        <f t="shared" si="558"/>
        <v>10</v>
      </c>
      <c r="C516" s="27">
        <f t="shared" si="533"/>
        <v>2158588.7161230301</v>
      </c>
      <c r="D516" s="80">
        <f>[6]Err!$D431</f>
        <v>1919470.7161230301</v>
      </c>
      <c r="E516" s="80">
        <f>ROUND([7]Err!$D431,0)+500</f>
        <v>209771</v>
      </c>
      <c r="F516" s="53">
        <f>ROUND([8]Err!$D419,0)</f>
        <v>2013</v>
      </c>
      <c r="G516" s="53">
        <f>ROUND([9]Err!$D419,0)</f>
        <v>1507</v>
      </c>
      <c r="H516" s="53">
        <f>ROUND([10]Err!$D431,0)</f>
        <v>25827</v>
      </c>
      <c r="I516" s="155">
        <f t="shared" si="514"/>
        <v>80617.770077167268</v>
      </c>
      <c r="J516" s="29"/>
      <c r="K516" s="181">
        <f t="shared" si="515"/>
        <v>7.0000000000000001E-3</v>
      </c>
      <c r="L516" s="181">
        <f t="shared" si="516"/>
        <v>6.0000000000000001E-3</v>
      </c>
      <c r="M516" s="181">
        <f t="shared" si="517"/>
        <v>-4.0000000000000001E-3</v>
      </c>
      <c r="N516" s="181">
        <f t="shared" si="518"/>
        <v>0</v>
      </c>
      <c r="O516" s="181">
        <f t="shared" si="519"/>
        <v>0</v>
      </c>
      <c r="P516" s="181">
        <f t="shared" si="520"/>
        <v>7.0000000000000001E-3</v>
      </c>
      <c r="R516" s="30">
        <f t="shared" si="538"/>
        <v>2038</v>
      </c>
      <c r="S516" s="30">
        <f t="shared" si="539"/>
        <v>10</v>
      </c>
      <c r="T516" s="31">
        <f t="shared" si="556"/>
        <v>14205.629219986369</v>
      </c>
      <c r="U516" s="31">
        <f t="shared" si="525"/>
        <v>12128</v>
      </c>
      <c r="V516" s="31">
        <f t="shared" si="552"/>
        <v>1737.6292199863697</v>
      </c>
      <c r="W516" s="31">
        <f t="shared" ref="W516:Y516" si="592">W504</f>
        <v>6</v>
      </c>
      <c r="X516" s="31">
        <f t="shared" si="592"/>
        <v>15</v>
      </c>
      <c r="Y516" s="31">
        <f t="shared" si="592"/>
        <v>319</v>
      </c>
      <c r="AA516" s="32">
        <f t="shared" si="541"/>
        <v>2038</v>
      </c>
      <c r="AB516" s="33">
        <f t="shared" si="542"/>
        <v>10</v>
      </c>
      <c r="AC516" s="31">
        <f t="shared" si="543"/>
        <v>2144383.0869030436</v>
      </c>
      <c r="AD516" s="52">
        <f t="shared" si="544"/>
        <v>1907342.7161230301</v>
      </c>
      <c r="AE516" s="52">
        <f t="shared" si="545"/>
        <v>208033.37078001362</v>
      </c>
      <c r="AF516" s="52">
        <f t="shared" si="546"/>
        <v>2007</v>
      </c>
      <c r="AG516" s="52">
        <f t="shared" si="547"/>
        <v>1492</v>
      </c>
      <c r="AH516" s="52">
        <f t="shared" si="548"/>
        <v>25508</v>
      </c>
      <c r="AK516" s="90"/>
      <c r="AL516" s="90"/>
      <c r="AM516" s="91"/>
      <c r="AN516" s="92"/>
      <c r="AO516" s="92"/>
      <c r="AP516" s="92"/>
      <c r="AQ516" s="92"/>
      <c r="AR516" s="92"/>
      <c r="AS516" s="93"/>
      <c r="AT516" s="93"/>
      <c r="AY516" s="65">
        <f t="shared" si="573"/>
        <v>2038</v>
      </c>
      <c r="AZ516" s="65">
        <f t="shared" si="574"/>
        <v>10</v>
      </c>
      <c r="BA516" s="68">
        <f t="shared" si="549"/>
        <v>2157081.7161230301</v>
      </c>
      <c r="BQ516" s="65">
        <f t="shared" si="566"/>
        <v>2038</v>
      </c>
      <c r="BR516" s="65" t="str">
        <f t="shared" si="506"/>
        <v>Oct</v>
      </c>
      <c r="BS516" s="68">
        <f t="shared" si="550"/>
        <v>1919470.7161230301</v>
      </c>
      <c r="CI516" s="65">
        <f t="shared" si="567"/>
        <v>2038</v>
      </c>
      <c r="CJ516" s="65">
        <f t="shared" si="568"/>
        <v>10</v>
      </c>
      <c r="CK516" s="68">
        <f t="shared" si="551"/>
        <v>80617.770077167268</v>
      </c>
      <c r="DA516" s="65">
        <f t="shared" si="569"/>
        <v>2038</v>
      </c>
      <c r="DB516" s="65">
        <f t="shared" si="570"/>
        <v>10</v>
      </c>
      <c r="DC516" s="68">
        <f>[4]ssr!$I493</f>
        <v>0</v>
      </c>
    </row>
    <row r="517" spans="1:107" s="30" customFormat="1">
      <c r="A517" s="65">
        <f t="shared" si="496"/>
        <v>2038</v>
      </c>
      <c r="B517" s="65">
        <f t="shared" si="558"/>
        <v>11</v>
      </c>
      <c r="C517" s="27">
        <f t="shared" si="533"/>
        <v>2159828.8388514603</v>
      </c>
      <c r="D517" s="80">
        <f>[6]Err!$D432</f>
        <v>1920578.83885146</v>
      </c>
      <c r="E517" s="80">
        <f>ROUND([7]Err!$D432,0)+500</f>
        <v>209869</v>
      </c>
      <c r="F517" s="53">
        <f>ROUND([8]Err!$D420,0)</f>
        <v>2013</v>
      </c>
      <c r="G517" s="53">
        <f>ROUND([9]Err!$D420,0)</f>
        <v>1507</v>
      </c>
      <c r="H517" s="53">
        <f>ROUND([10]Err!$D432,0)</f>
        <v>25861</v>
      </c>
      <c r="I517" s="155">
        <f t="shared" si="514"/>
        <v>80664.311231761327</v>
      </c>
      <c r="J517" s="29"/>
      <c r="K517" s="181">
        <f t="shared" si="515"/>
        <v>7.0000000000000001E-3</v>
      </c>
      <c r="L517" s="181">
        <f t="shared" si="516"/>
        <v>6.0000000000000001E-3</v>
      </c>
      <c r="M517" s="181">
        <f t="shared" si="517"/>
        <v>-4.0000000000000001E-3</v>
      </c>
      <c r="N517" s="181">
        <f t="shared" si="518"/>
        <v>0</v>
      </c>
      <c r="O517" s="181">
        <f t="shared" si="519"/>
        <v>0</v>
      </c>
      <c r="P517" s="181">
        <f t="shared" si="520"/>
        <v>7.0000000000000001E-3</v>
      </c>
      <c r="R517" s="30">
        <f t="shared" si="538"/>
        <v>2038</v>
      </c>
      <c r="S517" s="30">
        <f t="shared" si="539"/>
        <v>11</v>
      </c>
      <c r="T517" s="31">
        <f t="shared" si="556"/>
        <v>14228.577418548764</v>
      </c>
      <c r="U517" s="31">
        <f t="shared" si="525"/>
        <v>12154</v>
      </c>
      <c r="V517" s="31">
        <f t="shared" si="552"/>
        <v>1734.5774185487637</v>
      </c>
      <c r="W517" s="31">
        <f t="shared" ref="W517:Y517" si="593">W505</f>
        <v>6</v>
      </c>
      <c r="X517" s="31">
        <f t="shared" si="593"/>
        <v>15</v>
      </c>
      <c r="Y517" s="31">
        <f t="shared" si="593"/>
        <v>319</v>
      </c>
      <c r="AA517" s="32">
        <f t="shared" si="541"/>
        <v>2038</v>
      </c>
      <c r="AB517" s="33">
        <f t="shared" si="542"/>
        <v>11</v>
      </c>
      <c r="AC517" s="31">
        <f t="shared" si="543"/>
        <v>2145600.2614329113</v>
      </c>
      <c r="AD517" s="52">
        <f t="shared" si="544"/>
        <v>1908424.83885146</v>
      </c>
      <c r="AE517" s="52">
        <f t="shared" si="545"/>
        <v>208134.42258145125</v>
      </c>
      <c r="AF517" s="52">
        <f t="shared" si="546"/>
        <v>2007</v>
      </c>
      <c r="AG517" s="52">
        <f t="shared" si="547"/>
        <v>1492</v>
      </c>
      <c r="AH517" s="52">
        <f t="shared" si="548"/>
        <v>25542</v>
      </c>
      <c r="AK517" s="90"/>
      <c r="AL517" s="90"/>
      <c r="AM517" s="91"/>
      <c r="AN517" s="92"/>
      <c r="AO517" s="92"/>
      <c r="AP517" s="92"/>
      <c r="AQ517" s="92"/>
      <c r="AR517" s="92"/>
      <c r="AS517" s="93"/>
      <c r="AT517" s="93"/>
      <c r="AY517" s="65">
        <f t="shared" si="573"/>
        <v>2038</v>
      </c>
      <c r="AZ517" s="65">
        <f t="shared" si="574"/>
        <v>11</v>
      </c>
      <c r="BA517" s="68">
        <f t="shared" si="549"/>
        <v>2158321.8388514603</v>
      </c>
      <c r="BQ517" s="65">
        <f t="shared" si="566"/>
        <v>2038</v>
      </c>
      <c r="BR517" s="65" t="str">
        <f t="shared" si="506"/>
        <v>Nov</v>
      </c>
      <c r="BS517" s="68">
        <f t="shared" si="550"/>
        <v>1920578.83885146</v>
      </c>
      <c r="CI517" s="65">
        <f t="shared" si="567"/>
        <v>2038</v>
      </c>
      <c r="CJ517" s="65">
        <f t="shared" si="568"/>
        <v>11</v>
      </c>
      <c r="CK517" s="68">
        <f t="shared" si="551"/>
        <v>80664.311231761327</v>
      </c>
      <c r="DA517" s="65">
        <f t="shared" si="569"/>
        <v>2038</v>
      </c>
      <c r="DB517" s="65">
        <f t="shared" si="570"/>
        <v>11</v>
      </c>
      <c r="DC517" s="68">
        <f>[4]ssr!$I494</f>
        <v>0</v>
      </c>
    </row>
    <row r="518" spans="1:107" s="30" customFormat="1">
      <c r="A518" s="65">
        <f t="shared" si="496"/>
        <v>2038</v>
      </c>
      <c r="B518" s="65">
        <f t="shared" si="558"/>
        <v>12</v>
      </c>
      <c r="C518" s="27">
        <f t="shared" si="533"/>
        <v>2160983.96157989</v>
      </c>
      <c r="D518" s="80">
        <f>[6]Err!$D433</f>
        <v>1921686.96157989</v>
      </c>
      <c r="E518" s="80">
        <f>ROUND([7]Err!$D433,0)+500</f>
        <v>209968</v>
      </c>
      <c r="F518" s="53">
        <f>ROUND([8]Err!$D421,0)</f>
        <v>2012</v>
      </c>
      <c r="G518" s="53">
        <f>ROUND([9]Err!$D421,0)</f>
        <v>1507</v>
      </c>
      <c r="H518" s="53">
        <f>ROUND([10]Err!$D433,0)</f>
        <v>25810</v>
      </c>
      <c r="I518" s="156">
        <f t="shared" si="514"/>
        <v>80710.852386355386</v>
      </c>
      <c r="J518" s="29"/>
      <c r="K518" s="181">
        <f t="shared" si="515"/>
        <v>7.0000000000000001E-3</v>
      </c>
      <c r="L518" s="181">
        <f t="shared" si="516"/>
        <v>6.0000000000000001E-3</v>
      </c>
      <c r="M518" s="181">
        <f t="shared" si="517"/>
        <v>-4.0000000000000001E-3</v>
      </c>
      <c r="N518" s="181">
        <f t="shared" si="518"/>
        <v>0</v>
      </c>
      <c r="O518" s="181">
        <f t="shared" si="519"/>
        <v>0</v>
      </c>
      <c r="P518" s="181">
        <f t="shared" si="520"/>
        <v>7.0000000000000001E-3</v>
      </c>
      <c r="R518" s="30">
        <f t="shared" si="538"/>
        <v>2038</v>
      </c>
      <c r="S518" s="30">
        <f t="shared" si="539"/>
        <v>12</v>
      </c>
      <c r="T518" s="31">
        <f t="shared" si="556"/>
        <v>14329.192641115766</v>
      </c>
      <c r="U518" s="31">
        <f t="shared" si="525"/>
        <v>12258</v>
      </c>
      <c r="V518" s="31">
        <f t="shared" si="552"/>
        <v>1731.1926411157663</v>
      </c>
      <c r="W518" s="31">
        <f t="shared" ref="W518:Y518" si="594">W506</f>
        <v>6</v>
      </c>
      <c r="X518" s="31">
        <f t="shared" si="594"/>
        <v>15</v>
      </c>
      <c r="Y518" s="31">
        <f t="shared" si="594"/>
        <v>319</v>
      </c>
      <c r="AA518" s="32">
        <f t="shared" si="541"/>
        <v>2038</v>
      </c>
      <c r="AB518" s="33">
        <f t="shared" si="542"/>
        <v>12</v>
      </c>
      <c r="AC518" s="31">
        <f t="shared" si="543"/>
        <v>2146654.7689387742</v>
      </c>
      <c r="AD518" s="52">
        <f t="shared" si="544"/>
        <v>1909428.96157989</v>
      </c>
      <c r="AE518" s="52">
        <f t="shared" si="545"/>
        <v>208236.80735888422</v>
      </c>
      <c r="AF518" s="52">
        <f t="shared" si="546"/>
        <v>2006</v>
      </c>
      <c r="AG518" s="52">
        <f t="shared" si="547"/>
        <v>1492</v>
      </c>
      <c r="AH518" s="52">
        <f t="shared" si="548"/>
        <v>25491</v>
      </c>
      <c r="AK518" s="90"/>
      <c r="AL518" s="90"/>
      <c r="AM518" s="91"/>
      <c r="AN518" s="92"/>
      <c r="AO518" s="92"/>
      <c r="AP518" s="92"/>
      <c r="AQ518" s="92"/>
      <c r="AR518" s="92"/>
      <c r="AS518" s="93"/>
      <c r="AT518" s="93"/>
      <c r="AY518" s="65">
        <f t="shared" si="573"/>
        <v>2038</v>
      </c>
      <c r="AZ518" s="65">
        <f t="shared" si="574"/>
        <v>12</v>
      </c>
      <c r="BA518" s="68">
        <f t="shared" si="549"/>
        <v>2159476.96157989</v>
      </c>
      <c r="BQ518" s="65">
        <f t="shared" si="566"/>
        <v>2038</v>
      </c>
      <c r="BR518" s="65" t="str">
        <f t="shared" si="506"/>
        <v>Dec</v>
      </c>
      <c r="BS518" s="68">
        <f t="shared" si="550"/>
        <v>1921686.96157989</v>
      </c>
      <c r="CI518" s="65">
        <f t="shared" si="567"/>
        <v>2038</v>
      </c>
      <c r="CJ518" s="65">
        <f t="shared" si="568"/>
        <v>12</v>
      </c>
      <c r="CK518" s="68">
        <f t="shared" si="551"/>
        <v>80710.852386355386</v>
      </c>
      <c r="DA518" s="65">
        <f t="shared" si="569"/>
        <v>2038</v>
      </c>
      <c r="DB518" s="65">
        <f t="shared" si="570"/>
        <v>12</v>
      </c>
      <c r="DC518" s="68">
        <f>[4]ssr!$I495</f>
        <v>0</v>
      </c>
    </row>
    <row r="519" spans="1:107" s="30" customFormat="1">
      <c r="A519" s="65">
        <f t="shared" si="496"/>
        <v>2039</v>
      </c>
      <c r="B519" s="65">
        <f t="shared" si="558"/>
        <v>1</v>
      </c>
      <c r="C519" s="27">
        <f t="shared" si="533"/>
        <v>2162229.0843083197</v>
      </c>
      <c r="D519" s="80">
        <f>[6]Err!$D434</f>
        <v>1922795.08430832</v>
      </c>
      <c r="E519" s="80">
        <f>ROUND([7]Err!$D434,0)+500</f>
        <v>210066</v>
      </c>
      <c r="F519" s="53">
        <f>ROUND([8]Err!$D422,0)</f>
        <v>2011</v>
      </c>
      <c r="G519" s="53">
        <f>ROUND([9]Err!$D422,0)</f>
        <v>1507</v>
      </c>
      <c r="H519" s="53">
        <f>ROUND([10]Err!$D434,0)</f>
        <v>25850</v>
      </c>
      <c r="I519" s="155">
        <f t="shared" si="514"/>
        <v>80757.393540949444</v>
      </c>
      <c r="J519" s="29"/>
      <c r="K519" s="181">
        <f t="shared" si="515"/>
        <v>7.0000000000000001E-3</v>
      </c>
      <c r="L519" s="181">
        <f t="shared" si="516"/>
        <v>6.0000000000000001E-3</v>
      </c>
      <c r="M519" s="181">
        <f t="shared" si="517"/>
        <v>-4.0000000000000001E-3</v>
      </c>
      <c r="N519" s="181">
        <f t="shared" si="518"/>
        <v>0</v>
      </c>
      <c r="O519" s="181">
        <f t="shared" si="519"/>
        <v>0</v>
      </c>
      <c r="P519" s="181">
        <f t="shared" si="520"/>
        <v>7.0000000000000001E-3</v>
      </c>
      <c r="R519" s="30">
        <f t="shared" si="538"/>
        <v>2039</v>
      </c>
      <c r="S519" s="30">
        <f t="shared" si="539"/>
        <v>1</v>
      </c>
      <c r="T519" s="31">
        <f t="shared" si="556"/>
        <v>14390.161539787585</v>
      </c>
      <c r="U519" s="31">
        <f t="shared" si="525"/>
        <v>12307</v>
      </c>
      <c r="V519" s="31">
        <f t="shared" si="552"/>
        <v>1743.1615397875846</v>
      </c>
      <c r="W519" s="31">
        <f t="shared" ref="W519:Y519" si="595">W507</f>
        <v>6</v>
      </c>
      <c r="X519" s="31">
        <f t="shared" si="595"/>
        <v>15</v>
      </c>
      <c r="Y519" s="31">
        <f t="shared" si="595"/>
        <v>319</v>
      </c>
      <c r="AA519" s="32">
        <f t="shared" si="541"/>
        <v>2039</v>
      </c>
      <c r="AB519" s="33">
        <f t="shared" si="542"/>
        <v>1</v>
      </c>
      <c r="AC519" s="31">
        <f t="shared" si="543"/>
        <v>2147838.9227685323</v>
      </c>
      <c r="AD519" s="52">
        <f t="shared" si="544"/>
        <v>1910488.08430832</v>
      </c>
      <c r="AE519" s="52">
        <f t="shared" si="545"/>
        <v>208322.83846021243</v>
      </c>
      <c r="AF519" s="52">
        <f t="shared" si="546"/>
        <v>2005</v>
      </c>
      <c r="AG519" s="52">
        <f t="shared" si="547"/>
        <v>1492</v>
      </c>
      <c r="AH519" s="52">
        <f t="shared" si="548"/>
        <v>25531</v>
      </c>
      <c r="AK519" s="90"/>
      <c r="AL519" s="90"/>
      <c r="AM519" s="91"/>
      <c r="AN519" s="92"/>
      <c r="AO519" s="92"/>
      <c r="AP519" s="92"/>
      <c r="AQ519" s="92"/>
      <c r="AR519" s="92"/>
      <c r="AS519" s="93"/>
      <c r="AT519" s="93"/>
      <c r="AY519" s="65">
        <f t="shared" si="573"/>
        <v>2039</v>
      </c>
      <c r="AZ519" s="65">
        <f t="shared" si="574"/>
        <v>1</v>
      </c>
      <c r="BA519" s="68">
        <f t="shared" si="549"/>
        <v>2160722.0843083197</v>
      </c>
      <c r="BQ519" s="65">
        <f t="shared" si="566"/>
        <v>2039</v>
      </c>
      <c r="BR519" s="65" t="str">
        <f t="shared" si="506"/>
        <v>Jan</v>
      </c>
      <c r="BS519" s="68">
        <f t="shared" si="550"/>
        <v>1922795.08430832</v>
      </c>
      <c r="CI519" s="65">
        <f t="shared" si="567"/>
        <v>2039</v>
      </c>
      <c r="CJ519" s="65">
        <f t="shared" si="568"/>
        <v>1</v>
      </c>
      <c r="CK519" s="68">
        <f t="shared" si="551"/>
        <v>80757.393540949444</v>
      </c>
      <c r="DA519" s="65">
        <f t="shared" si="569"/>
        <v>2039</v>
      </c>
      <c r="DB519" s="65">
        <f t="shared" si="570"/>
        <v>1</v>
      </c>
      <c r="DC519" s="68">
        <f>[4]ssr!$I496</f>
        <v>0</v>
      </c>
    </row>
    <row r="520" spans="1:107" s="30" customFormat="1">
      <c r="A520" s="65">
        <f t="shared" ref="A520:A542" si="596">A508+1</f>
        <v>2039</v>
      </c>
      <c r="B520" s="65">
        <f t="shared" si="558"/>
        <v>2</v>
      </c>
      <c r="C520" s="27">
        <f t="shared" si="533"/>
        <v>2163437.2070367499</v>
      </c>
      <c r="D520" s="80">
        <f>[6]Err!$D435</f>
        <v>1923903.2070367499</v>
      </c>
      <c r="E520" s="80">
        <f>ROUND([7]Err!$D435,0)+500</f>
        <v>210164</v>
      </c>
      <c r="F520" s="53">
        <f>ROUND([8]Err!$D423,0)</f>
        <v>2011</v>
      </c>
      <c r="G520" s="53">
        <f>ROUND([9]Err!$D423,0)</f>
        <v>1507</v>
      </c>
      <c r="H520" s="53">
        <f>ROUND([10]Err!$D435,0)</f>
        <v>25852</v>
      </c>
      <c r="I520" s="155">
        <f t="shared" si="514"/>
        <v>80803.934695543503</v>
      </c>
      <c r="J520" s="29"/>
      <c r="K520" s="181">
        <f t="shared" si="515"/>
        <v>7.0000000000000001E-3</v>
      </c>
      <c r="L520" s="181">
        <f t="shared" si="516"/>
        <v>6.0000000000000001E-3</v>
      </c>
      <c r="M520" s="181">
        <f t="shared" si="517"/>
        <v>-4.0000000000000001E-3</v>
      </c>
      <c r="N520" s="181">
        <f t="shared" si="518"/>
        <v>0</v>
      </c>
      <c r="O520" s="181">
        <f t="shared" si="519"/>
        <v>0</v>
      </c>
      <c r="P520" s="181">
        <f t="shared" si="520"/>
        <v>7.0000000000000001E-3</v>
      </c>
      <c r="R520" s="30">
        <f t="shared" si="538"/>
        <v>2039</v>
      </c>
      <c r="S520" s="30">
        <f t="shared" si="539"/>
        <v>2</v>
      </c>
      <c r="T520" s="31">
        <f t="shared" si="556"/>
        <v>14417.153583475792</v>
      </c>
      <c r="U520" s="31">
        <f t="shared" si="525"/>
        <v>12336</v>
      </c>
      <c r="V520" s="31">
        <f t="shared" si="552"/>
        <v>1741.1535834757926</v>
      </c>
      <c r="W520" s="31">
        <f t="shared" ref="W520:Y520" si="597">W508</f>
        <v>6</v>
      </c>
      <c r="X520" s="31">
        <f t="shared" si="597"/>
        <v>15</v>
      </c>
      <c r="Y520" s="31">
        <f t="shared" si="597"/>
        <v>319</v>
      </c>
      <c r="AA520" s="32">
        <f t="shared" si="541"/>
        <v>2039</v>
      </c>
      <c r="AB520" s="33">
        <f t="shared" si="542"/>
        <v>2</v>
      </c>
      <c r="AC520" s="31">
        <f t="shared" si="543"/>
        <v>2149020.0534532741</v>
      </c>
      <c r="AD520" s="52">
        <f t="shared" si="544"/>
        <v>1911567.2070367499</v>
      </c>
      <c r="AE520" s="52">
        <f t="shared" si="545"/>
        <v>208422.8464165242</v>
      </c>
      <c r="AF520" s="52">
        <f t="shared" si="546"/>
        <v>2005</v>
      </c>
      <c r="AG520" s="52">
        <f t="shared" si="547"/>
        <v>1492</v>
      </c>
      <c r="AH520" s="52">
        <f t="shared" si="548"/>
        <v>25533</v>
      </c>
      <c r="AK520" s="90"/>
      <c r="AL520" s="90"/>
      <c r="AM520" s="91"/>
      <c r="AN520" s="92"/>
      <c r="AO520" s="92"/>
      <c r="AP520" s="92"/>
      <c r="AQ520" s="92"/>
      <c r="AR520" s="92"/>
      <c r="AS520" s="93"/>
      <c r="AT520" s="93"/>
      <c r="AY520" s="65">
        <f t="shared" si="573"/>
        <v>2039</v>
      </c>
      <c r="AZ520" s="65">
        <f t="shared" si="574"/>
        <v>2</v>
      </c>
      <c r="BA520" s="68">
        <f t="shared" si="549"/>
        <v>2161930.2070367499</v>
      </c>
      <c r="BQ520" s="65">
        <f t="shared" si="566"/>
        <v>2039</v>
      </c>
      <c r="BR520" s="65" t="str">
        <f t="shared" si="506"/>
        <v>Feb</v>
      </c>
      <c r="BS520" s="68">
        <f t="shared" si="550"/>
        <v>1923903.2070367499</v>
      </c>
      <c r="CI520" s="65">
        <f t="shared" si="567"/>
        <v>2039</v>
      </c>
      <c r="CJ520" s="65">
        <f t="shared" si="568"/>
        <v>2</v>
      </c>
      <c r="CK520" s="68">
        <f t="shared" si="551"/>
        <v>80803.934695543503</v>
      </c>
      <c r="DA520" s="65">
        <f t="shared" si="569"/>
        <v>2039</v>
      </c>
      <c r="DB520" s="65">
        <f t="shared" si="570"/>
        <v>2</v>
      </c>
      <c r="DC520" s="68">
        <f>[4]ssr!$I497</f>
        <v>0</v>
      </c>
    </row>
    <row r="521" spans="1:107" s="30" customFormat="1">
      <c r="A521" s="65">
        <f t="shared" si="596"/>
        <v>2039</v>
      </c>
      <c r="B521" s="65">
        <f t="shared" si="558"/>
        <v>3</v>
      </c>
      <c r="C521" s="27">
        <f t="shared" si="533"/>
        <v>2164632.3297651801</v>
      </c>
      <c r="D521" s="80">
        <f>[6]Err!$D436</f>
        <v>1925011.3297651799</v>
      </c>
      <c r="E521" s="80">
        <f>ROUND([7]Err!$D436,0)+500</f>
        <v>210263</v>
      </c>
      <c r="F521" s="53">
        <f>ROUND([8]Err!$D424,0)</f>
        <v>2010</v>
      </c>
      <c r="G521" s="53">
        <f>ROUND([9]Err!$D424,0)</f>
        <v>1507</v>
      </c>
      <c r="H521" s="53">
        <f>ROUND([10]Err!$D436,0)</f>
        <v>25841</v>
      </c>
      <c r="I521" s="155">
        <f t="shared" si="514"/>
        <v>80850.475850137562</v>
      </c>
      <c r="J521" s="29"/>
      <c r="K521" s="181">
        <f t="shared" si="515"/>
        <v>7.0000000000000001E-3</v>
      </c>
      <c r="L521" s="181">
        <f t="shared" si="516"/>
        <v>6.0000000000000001E-3</v>
      </c>
      <c r="M521" s="181">
        <f t="shared" si="517"/>
        <v>-4.0000000000000001E-3</v>
      </c>
      <c r="N521" s="181">
        <f t="shared" si="518"/>
        <v>0</v>
      </c>
      <c r="O521" s="181">
        <f t="shared" si="519"/>
        <v>0</v>
      </c>
      <c r="P521" s="181">
        <f t="shared" si="520"/>
        <v>7.0000000000000001E-3</v>
      </c>
      <c r="R521" s="30">
        <f t="shared" si="538"/>
        <v>2039</v>
      </c>
      <c r="S521" s="30">
        <f t="shared" si="539"/>
        <v>3</v>
      </c>
      <c r="T521" s="31">
        <f t="shared" si="556"/>
        <v>14455.217217955484</v>
      </c>
      <c r="U521" s="31">
        <f t="shared" si="525"/>
        <v>12371</v>
      </c>
      <c r="V521" s="31">
        <f t="shared" si="552"/>
        <v>1744.2172179554834</v>
      </c>
      <c r="W521" s="31">
        <f t="shared" ref="W521:Y521" si="598">W509</f>
        <v>6</v>
      </c>
      <c r="X521" s="31">
        <f t="shared" si="598"/>
        <v>15</v>
      </c>
      <c r="Y521" s="31">
        <f t="shared" si="598"/>
        <v>319</v>
      </c>
      <c r="AA521" s="32">
        <f t="shared" si="541"/>
        <v>2039</v>
      </c>
      <c r="AB521" s="33">
        <f t="shared" si="542"/>
        <v>3</v>
      </c>
      <c r="AC521" s="31">
        <f t="shared" si="543"/>
        <v>2150177.1125472244</v>
      </c>
      <c r="AD521" s="52">
        <f t="shared" si="544"/>
        <v>1912640.3297651799</v>
      </c>
      <c r="AE521" s="52">
        <f t="shared" si="545"/>
        <v>208518.78278204452</v>
      </c>
      <c r="AF521" s="52">
        <f t="shared" si="546"/>
        <v>2004</v>
      </c>
      <c r="AG521" s="52">
        <f t="shared" si="547"/>
        <v>1492</v>
      </c>
      <c r="AH521" s="52">
        <f t="shared" si="548"/>
        <v>25522</v>
      </c>
      <c r="AK521" s="90"/>
      <c r="AL521" s="90"/>
      <c r="AM521" s="91"/>
      <c r="AN521" s="92"/>
      <c r="AO521" s="92"/>
      <c r="AP521" s="92"/>
      <c r="AQ521" s="92"/>
      <c r="AR521" s="92"/>
      <c r="AS521" s="93"/>
      <c r="AT521" s="93"/>
      <c r="AY521" s="65">
        <f t="shared" si="573"/>
        <v>2039</v>
      </c>
      <c r="AZ521" s="65">
        <f t="shared" si="574"/>
        <v>3</v>
      </c>
      <c r="BA521" s="68">
        <f t="shared" si="549"/>
        <v>2163125.3297651801</v>
      </c>
      <c r="BQ521" s="65">
        <f t="shared" si="566"/>
        <v>2039</v>
      </c>
      <c r="BR521" s="65" t="str">
        <f t="shared" si="506"/>
        <v>Mar</v>
      </c>
      <c r="BS521" s="68">
        <f t="shared" si="550"/>
        <v>1925011.3297651799</v>
      </c>
      <c r="CI521" s="65">
        <f t="shared" si="567"/>
        <v>2039</v>
      </c>
      <c r="CJ521" s="65">
        <f t="shared" si="568"/>
        <v>3</v>
      </c>
      <c r="CK521" s="68">
        <f t="shared" si="551"/>
        <v>80850.475850137562</v>
      </c>
      <c r="DA521" s="65">
        <f t="shared" si="569"/>
        <v>2039</v>
      </c>
      <c r="DB521" s="65">
        <f t="shared" si="570"/>
        <v>3</v>
      </c>
      <c r="DC521" s="68">
        <f>[4]ssr!$I498</f>
        <v>0</v>
      </c>
    </row>
    <row r="522" spans="1:107" s="30" customFormat="1">
      <c r="A522" s="65">
        <f t="shared" si="596"/>
        <v>2039</v>
      </c>
      <c r="B522" s="65">
        <f t="shared" si="558"/>
        <v>4</v>
      </c>
      <c r="C522" s="27">
        <f t="shared" si="533"/>
        <v>2165794.4524936099</v>
      </c>
      <c r="D522" s="80">
        <f>[6]Err!$D437</f>
        <v>1926119.4524936101</v>
      </c>
      <c r="E522" s="80">
        <f>ROUND([7]Err!$D437,0)+500</f>
        <v>210361</v>
      </c>
      <c r="F522" s="53">
        <f>ROUND([8]Err!$D425,0)</f>
        <v>2009</v>
      </c>
      <c r="G522" s="53">
        <f>ROUND([9]Err!$D425,0)</f>
        <v>1507</v>
      </c>
      <c r="H522" s="53">
        <f>ROUND([10]Err!$D437,0)</f>
        <v>25798</v>
      </c>
      <c r="I522" s="155">
        <f t="shared" si="514"/>
        <v>80897.017004731635</v>
      </c>
      <c r="J522" s="29"/>
      <c r="K522" s="181">
        <f t="shared" si="515"/>
        <v>7.0000000000000001E-3</v>
      </c>
      <c r="L522" s="181">
        <f t="shared" si="516"/>
        <v>6.0000000000000001E-3</v>
      </c>
      <c r="M522" s="181">
        <f t="shared" si="517"/>
        <v>-4.0000000000000001E-3</v>
      </c>
      <c r="N522" s="181">
        <f t="shared" si="518"/>
        <v>0</v>
      </c>
      <c r="O522" s="181">
        <f t="shared" si="519"/>
        <v>0</v>
      </c>
      <c r="P522" s="181">
        <f t="shared" si="520"/>
        <v>7.0000000000000001E-3</v>
      </c>
      <c r="R522" s="30">
        <f t="shared" si="538"/>
        <v>2039</v>
      </c>
      <c r="S522" s="30">
        <f t="shared" si="539"/>
        <v>4</v>
      </c>
      <c r="T522" s="31">
        <f t="shared" si="556"/>
        <v>14366.667864138222</v>
      </c>
      <c r="U522" s="31">
        <f t="shared" si="525"/>
        <v>12282</v>
      </c>
      <c r="V522" s="31">
        <f t="shared" si="552"/>
        <v>1744.6678641382225</v>
      </c>
      <c r="W522" s="31">
        <f t="shared" ref="W522:Y522" si="599">W510</f>
        <v>6</v>
      </c>
      <c r="X522" s="31">
        <f t="shared" si="599"/>
        <v>15</v>
      </c>
      <c r="Y522" s="31">
        <f t="shared" si="599"/>
        <v>319</v>
      </c>
      <c r="AA522" s="32">
        <f t="shared" si="541"/>
        <v>2039</v>
      </c>
      <c r="AB522" s="33">
        <f t="shared" si="542"/>
        <v>4</v>
      </c>
      <c r="AC522" s="31">
        <f t="shared" si="543"/>
        <v>2151427.7846294721</v>
      </c>
      <c r="AD522" s="52">
        <f t="shared" si="544"/>
        <v>1913837.4524936101</v>
      </c>
      <c r="AE522" s="52">
        <f t="shared" si="545"/>
        <v>208616.33213586177</v>
      </c>
      <c r="AF522" s="52">
        <f t="shared" si="546"/>
        <v>2003</v>
      </c>
      <c r="AG522" s="52">
        <f t="shared" si="547"/>
        <v>1492</v>
      </c>
      <c r="AH522" s="52">
        <f t="shared" si="548"/>
        <v>25479</v>
      </c>
      <c r="AK522" s="90"/>
      <c r="AL522" s="90"/>
      <c r="AM522" s="91"/>
      <c r="AN522" s="92"/>
      <c r="AO522" s="92"/>
      <c r="AP522" s="92"/>
      <c r="AQ522" s="92"/>
      <c r="AR522" s="92"/>
      <c r="AS522" s="93"/>
      <c r="AT522" s="93"/>
      <c r="AY522" s="65">
        <f t="shared" si="573"/>
        <v>2039</v>
      </c>
      <c r="AZ522" s="65">
        <f t="shared" si="574"/>
        <v>4</v>
      </c>
      <c r="BA522" s="68">
        <f t="shared" si="549"/>
        <v>2164287.4524936099</v>
      </c>
      <c r="BQ522" s="65">
        <f t="shared" si="566"/>
        <v>2039</v>
      </c>
      <c r="BR522" s="65" t="str">
        <f t="shared" si="506"/>
        <v>Apr</v>
      </c>
      <c r="BS522" s="68">
        <f t="shared" si="550"/>
        <v>1926119.4524936101</v>
      </c>
      <c r="CI522" s="65">
        <f t="shared" si="567"/>
        <v>2039</v>
      </c>
      <c r="CJ522" s="65">
        <f t="shared" si="568"/>
        <v>4</v>
      </c>
      <c r="CK522" s="68">
        <f t="shared" si="551"/>
        <v>80897.017004731635</v>
      </c>
      <c r="DA522" s="65">
        <f t="shared" si="569"/>
        <v>2039</v>
      </c>
      <c r="DB522" s="65">
        <f t="shared" si="570"/>
        <v>4</v>
      </c>
      <c r="DC522" s="68">
        <f>[4]ssr!$I499</f>
        <v>0</v>
      </c>
    </row>
    <row r="523" spans="1:107" s="30" customFormat="1">
      <c r="A523" s="65">
        <f t="shared" si="596"/>
        <v>2039</v>
      </c>
      <c r="B523" s="65">
        <f t="shared" si="558"/>
        <v>5</v>
      </c>
      <c r="C523" s="27">
        <f t="shared" si="533"/>
        <v>2167033.5752220401</v>
      </c>
      <c r="D523" s="80">
        <f>[6]Err!$D438</f>
        <v>1927227.5752220401</v>
      </c>
      <c r="E523" s="80">
        <f>ROUND([7]Err!$D438,0)+500</f>
        <v>210459</v>
      </c>
      <c r="F523" s="53">
        <f>ROUND([8]Err!$D426,0)</f>
        <v>2009</v>
      </c>
      <c r="G523" s="53">
        <f>ROUND([9]Err!$D426,0)</f>
        <v>1507</v>
      </c>
      <c r="H523" s="53">
        <f>ROUND([10]Err!$D438,0)</f>
        <v>25831</v>
      </c>
      <c r="I523" s="155">
        <f t="shared" si="514"/>
        <v>80943.558159325694</v>
      </c>
      <c r="J523" s="29"/>
      <c r="K523" s="181">
        <f t="shared" si="515"/>
        <v>7.0000000000000001E-3</v>
      </c>
      <c r="L523" s="181">
        <f t="shared" si="516"/>
        <v>6.0000000000000001E-3</v>
      </c>
      <c r="M523" s="181">
        <f t="shared" si="517"/>
        <v>-4.0000000000000001E-3</v>
      </c>
      <c r="N523" s="181">
        <f t="shared" si="518"/>
        <v>0</v>
      </c>
      <c r="O523" s="181">
        <f t="shared" si="519"/>
        <v>0</v>
      </c>
      <c r="P523" s="181">
        <f t="shared" si="520"/>
        <v>7.0000000000000001E-3</v>
      </c>
      <c r="R523" s="30">
        <f t="shared" si="538"/>
        <v>2039</v>
      </c>
      <c r="S523" s="30">
        <f t="shared" si="539"/>
        <v>5</v>
      </c>
      <c r="T523" s="31">
        <f t="shared" si="556"/>
        <v>14309.076339934083</v>
      </c>
      <c r="U523" s="31">
        <f t="shared" si="525"/>
        <v>12225</v>
      </c>
      <c r="V523" s="31">
        <f t="shared" si="552"/>
        <v>1744.076339934084</v>
      </c>
      <c r="W523" s="31">
        <f t="shared" ref="W523:Y523" si="600">W511</f>
        <v>6</v>
      </c>
      <c r="X523" s="31">
        <f t="shared" si="600"/>
        <v>15</v>
      </c>
      <c r="Y523" s="31">
        <f t="shared" si="600"/>
        <v>319</v>
      </c>
      <c r="AA523" s="32">
        <f t="shared" si="541"/>
        <v>2039</v>
      </c>
      <c r="AB523" s="33">
        <f t="shared" si="542"/>
        <v>5</v>
      </c>
      <c r="AC523" s="31">
        <f t="shared" si="543"/>
        <v>2152724.498882106</v>
      </c>
      <c r="AD523" s="52">
        <f t="shared" si="544"/>
        <v>1915002.5752220401</v>
      </c>
      <c r="AE523" s="52">
        <f t="shared" si="545"/>
        <v>208714.92366006592</v>
      </c>
      <c r="AF523" s="52">
        <f t="shared" si="546"/>
        <v>2003</v>
      </c>
      <c r="AG523" s="52">
        <f t="shared" si="547"/>
        <v>1492</v>
      </c>
      <c r="AH523" s="52">
        <f t="shared" si="548"/>
        <v>25512</v>
      </c>
      <c r="AK523" s="90"/>
      <c r="AL523" s="90"/>
      <c r="AM523" s="91"/>
      <c r="AN523" s="92"/>
      <c r="AO523" s="92"/>
      <c r="AP523" s="92"/>
      <c r="AQ523" s="92"/>
      <c r="AR523" s="92"/>
      <c r="AS523" s="93"/>
      <c r="AT523" s="93"/>
      <c r="AY523" s="65">
        <f t="shared" si="573"/>
        <v>2039</v>
      </c>
      <c r="AZ523" s="65">
        <f t="shared" si="574"/>
        <v>5</v>
      </c>
      <c r="BA523" s="68">
        <f t="shared" si="549"/>
        <v>2165526.5752220401</v>
      </c>
      <c r="BQ523" s="65">
        <f t="shared" si="566"/>
        <v>2039</v>
      </c>
      <c r="BR523" s="65" t="str">
        <f t="shared" si="506"/>
        <v>May</v>
      </c>
      <c r="BS523" s="68">
        <f t="shared" si="550"/>
        <v>1927227.5752220401</v>
      </c>
      <c r="CI523" s="65">
        <f t="shared" si="567"/>
        <v>2039</v>
      </c>
      <c r="CJ523" s="65">
        <f t="shared" si="568"/>
        <v>5</v>
      </c>
      <c r="CK523" s="68">
        <f t="shared" si="551"/>
        <v>80943.558159325694</v>
      </c>
      <c r="DA523" s="65">
        <f t="shared" si="569"/>
        <v>2039</v>
      </c>
      <c r="DB523" s="65">
        <f t="shared" si="570"/>
        <v>5</v>
      </c>
      <c r="DC523" s="68">
        <f>[4]ssr!$I500</f>
        <v>0</v>
      </c>
    </row>
    <row r="524" spans="1:107" s="30" customFormat="1">
      <c r="A524" s="65">
        <f t="shared" si="596"/>
        <v>2039</v>
      </c>
      <c r="B524" s="65">
        <f t="shared" si="558"/>
        <v>6</v>
      </c>
      <c r="C524" s="27">
        <f t="shared" si="533"/>
        <v>2168186.6979504703</v>
      </c>
      <c r="D524" s="80">
        <f>[6]Err!$D439</f>
        <v>1928335.69795047</v>
      </c>
      <c r="E524" s="80">
        <f>ROUND([7]Err!$D439,0)+500</f>
        <v>210557</v>
      </c>
      <c r="F524" s="53">
        <f>ROUND([8]Err!$D427,0)</f>
        <v>2008</v>
      </c>
      <c r="G524" s="53">
        <f>ROUND([9]Err!$D427,0)</f>
        <v>1507</v>
      </c>
      <c r="H524" s="53">
        <f>ROUND([10]Err!$D439,0)</f>
        <v>25779</v>
      </c>
      <c r="I524" s="155">
        <f t="shared" si="514"/>
        <v>80990.099313919753</v>
      </c>
      <c r="J524" s="29"/>
      <c r="K524" s="181">
        <f t="shared" si="515"/>
        <v>7.0000000000000001E-3</v>
      </c>
      <c r="L524" s="181">
        <f t="shared" si="516"/>
        <v>6.0000000000000001E-3</v>
      </c>
      <c r="M524" s="181">
        <f t="shared" si="517"/>
        <v>-4.0000000000000001E-3</v>
      </c>
      <c r="N524" s="181">
        <f t="shared" si="518"/>
        <v>0</v>
      </c>
      <c r="O524" s="181">
        <f t="shared" si="519"/>
        <v>0</v>
      </c>
      <c r="P524" s="181">
        <f t="shared" si="520"/>
        <v>7.0000000000000001E-3</v>
      </c>
      <c r="R524" s="30">
        <f t="shared" si="538"/>
        <v>2039</v>
      </c>
      <c r="S524" s="30">
        <f t="shared" si="539"/>
        <v>6</v>
      </c>
      <c r="T524" s="31">
        <f t="shared" si="556"/>
        <v>14283.174028619162</v>
      </c>
      <c r="U524" s="31">
        <f t="shared" si="525"/>
        <v>12201</v>
      </c>
      <c r="V524" s="31">
        <f t="shared" si="552"/>
        <v>1742.1740286191612</v>
      </c>
      <c r="W524" s="31">
        <f t="shared" ref="W524:Y524" si="601">W512</f>
        <v>6</v>
      </c>
      <c r="X524" s="31">
        <f t="shared" si="601"/>
        <v>15</v>
      </c>
      <c r="Y524" s="31">
        <f t="shared" si="601"/>
        <v>319</v>
      </c>
      <c r="AA524" s="32">
        <f t="shared" si="541"/>
        <v>2039</v>
      </c>
      <c r="AB524" s="33">
        <f t="shared" si="542"/>
        <v>6</v>
      </c>
      <c r="AC524" s="31">
        <f t="shared" si="543"/>
        <v>2153903.5239218511</v>
      </c>
      <c r="AD524" s="52">
        <f t="shared" si="544"/>
        <v>1916134.69795047</v>
      </c>
      <c r="AE524" s="52">
        <f t="shared" si="545"/>
        <v>208814.82597138084</v>
      </c>
      <c r="AF524" s="52">
        <f t="shared" si="546"/>
        <v>2002</v>
      </c>
      <c r="AG524" s="52">
        <f t="shared" si="547"/>
        <v>1492</v>
      </c>
      <c r="AH524" s="52">
        <f t="shared" si="548"/>
        <v>25460</v>
      </c>
      <c r="AK524" s="90"/>
      <c r="AL524" s="90"/>
      <c r="AM524" s="91"/>
      <c r="AN524" s="92"/>
      <c r="AO524" s="92"/>
      <c r="AP524" s="92"/>
      <c r="AQ524" s="92"/>
      <c r="AR524" s="92"/>
      <c r="AS524" s="93"/>
      <c r="AT524" s="93"/>
      <c r="AY524" s="65">
        <f t="shared" si="573"/>
        <v>2039</v>
      </c>
      <c r="AZ524" s="65">
        <f t="shared" si="574"/>
        <v>6</v>
      </c>
      <c r="BA524" s="68">
        <f t="shared" si="549"/>
        <v>2166679.6979504703</v>
      </c>
      <c r="BQ524" s="65">
        <f t="shared" si="566"/>
        <v>2039</v>
      </c>
      <c r="BR524" s="65" t="str">
        <f t="shared" si="506"/>
        <v>Jun</v>
      </c>
      <c r="BS524" s="68">
        <f t="shared" si="550"/>
        <v>1928335.69795047</v>
      </c>
      <c r="CI524" s="65">
        <f t="shared" si="567"/>
        <v>2039</v>
      </c>
      <c r="CJ524" s="65">
        <f t="shared" si="568"/>
        <v>6</v>
      </c>
      <c r="CK524" s="68">
        <f t="shared" si="551"/>
        <v>80990.099313919753</v>
      </c>
      <c r="DA524" s="65">
        <f t="shared" si="569"/>
        <v>2039</v>
      </c>
      <c r="DB524" s="65">
        <f t="shared" si="570"/>
        <v>6</v>
      </c>
      <c r="DC524" s="68">
        <f>[4]ssr!$I501</f>
        <v>0</v>
      </c>
    </row>
    <row r="525" spans="1:107" s="30" customFormat="1">
      <c r="A525" s="65">
        <f t="shared" si="596"/>
        <v>2039</v>
      </c>
      <c r="B525" s="65">
        <f t="shared" si="558"/>
        <v>7</v>
      </c>
      <c r="C525" s="27">
        <f t="shared" si="533"/>
        <v>2169363.8206789</v>
      </c>
      <c r="D525" s="80">
        <f>[6]Err!$D440</f>
        <v>1929443.8206789</v>
      </c>
      <c r="E525" s="80">
        <f>ROUND([7]Err!$D440,0)+500</f>
        <v>210655</v>
      </c>
      <c r="F525" s="53">
        <f>ROUND([8]Err!$D428,0)</f>
        <v>2007</v>
      </c>
      <c r="G525" s="53">
        <f>ROUND([9]Err!$D428,0)</f>
        <v>1507</v>
      </c>
      <c r="H525" s="53">
        <f>ROUND([10]Err!$D440,0)</f>
        <v>25751</v>
      </c>
      <c r="I525" s="155">
        <f t="shared" si="514"/>
        <v>81036.640468513811</v>
      </c>
      <c r="J525" s="29"/>
      <c r="K525" s="181">
        <f t="shared" si="515"/>
        <v>7.0000000000000001E-3</v>
      </c>
      <c r="L525" s="181">
        <f t="shared" si="516"/>
        <v>6.0000000000000001E-3</v>
      </c>
      <c r="M525" s="181">
        <f t="shared" si="517"/>
        <v>-4.0000000000000001E-3</v>
      </c>
      <c r="N525" s="181">
        <f t="shared" si="518"/>
        <v>0</v>
      </c>
      <c r="O525" s="181">
        <f t="shared" si="519"/>
        <v>0</v>
      </c>
      <c r="P525" s="181">
        <f t="shared" si="520"/>
        <v>7.0000000000000001E-3</v>
      </c>
      <c r="R525" s="30">
        <f t="shared" si="538"/>
        <v>2039</v>
      </c>
      <c r="S525" s="30">
        <f t="shared" si="539"/>
        <v>7</v>
      </c>
      <c r="T525" s="31">
        <f t="shared" si="556"/>
        <v>14246.546125205719</v>
      </c>
      <c r="U525" s="31">
        <f t="shared" si="525"/>
        <v>12166</v>
      </c>
      <c r="V525" s="31">
        <f t="shared" si="552"/>
        <v>1740.5461252057191</v>
      </c>
      <c r="W525" s="31">
        <f t="shared" ref="W525:Y525" si="602">W513</f>
        <v>6</v>
      </c>
      <c r="X525" s="31">
        <f t="shared" si="602"/>
        <v>15</v>
      </c>
      <c r="Y525" s="31">
        <f t="shared" si="602"/>
        <v>319</v>
      </c>
      <c r="AA525" s="32">
        <f t="shared" si="541"/>
        <v>2039</v>
      </c>
      <c r="AB525" s="33">
        <f t="shared" si="542"/>
        <v>7</v>
      </c>
      <c r="AC525" s="31">
        <f t="shared" si="543"/>
        <v>2155117.2745536943</v>
      </c>
      <c r="AD525" s="52">
        <f t="shared" si="544"/>
        <v>1917277.8206789</v>
      </c>
      <c r="AE525" s="52">
        <f t="shared" si="545"/>
        <v>208914.45387479427</v>
      </c>
      <c r="AF525" s="52">
        <f t="shared" si="546"/>
        <v>2001</v>
      </c>
      <c r="AG525" s="52">
        <f t="shared" si="547"/>
        <v>1492</v>
      </c>
      <c r="AH525" s="52">
        <f t="shared" si="548"/>
        <v>25432</v>
      </c>
      <c r="AK525" s="90"/>
      <c r="AL525" s="90"/>
      <c r="AM525" s="91"/>
      <c r="AN525" s="92"/>
      <c r="AO525" s="92"/>
      <c r="AP525" s="92"/>
      <c r="AQ525" s="92"/>
      <c r="AR525" s="92"/>
      <c r="AS525" s="93"/>
      <c r="AT525" s="93"/>
      <c r="AY525" s="65">
        <f t="shared" si="573"/>
        <v>2039</v>
      </c>
      <c r="AZ525" s="65">
        <f t="shared" si="574"/>
        <v>7</v>
      </c>
      <c r="BA525" s="68">
        <f t="shared" si="549"/>
        <v>2167856.8206789</v>
      </c>
      <c r="BQ525" s="65">
        <f t="shared" si="566"/>
        <v>2039</v>
      </c>
      <c r="BR525" s="65" t="str">
        <f t="shared" si="506"/>
        <v>Jul</v>
      </c>
      <c r="BS525" s="68">
        <f t="shared" si="550"/>
        <v>1929443.8206789</v>
      </c>
      <c r="CI525" s="65">
        <f t="shared" si="567"/>
        <v>2039</v>
      </c>
      <c r="CJ525" s="65">
        <f t="shared" si="568"/>
        <v>7</v>
      </c>
      <c r="CK525" s="68">
        <f t="shared" si="551"/>
        <v>81036.640468513811</v>
      </c>
      <c r="DA525" s="65">
        <f t="shared" si="569"/>
        <v>2039</v>
      </c>
      <c r="DB525" s="65">
        <f t="shared" si="570"/>
        <v>7</v>
      </c>
      <c r="DC525" s="68">
        <f>[4]ssr!$I502</f>
        <v>0</v>
      </c>
    </row>
    <row r="526" spans="1:107" s="30" customFormat="1">
      <c r="A526" s="65">
        <f t="shared" si="596"/>
        <v>2039</v>
      </c>
      <c r="B526" s="65">
        <f t="shared" si="558"/>
        <v>8</v>
      </c>
      <c r="C526" s="27">
        <f t="shared" si="533"/>
        <v>2170676.0999256503</v>
      </c>
      <c r="D526" s="80">
        <f>[6]Err!$D441</f>
        <v>1930602.0999256501</v>
      </c>
      <c r="E526" s="80">
        <f>ROUND([7]Err!$D441,0)+500</f>
        <v>210754</v>
      </c>
      <c r="F526" s="53">
        <f>ROUND([8]Err!$D429,0)</f>
        <v>2007</v>
      </c>
      <c r="G526" s="53">
        <f>ROUND([9]Err!$D429,0)</f>
        <v>1507</v>
      </c>
      <c r="H526" s="53">
        <f>ROUND([10]Err!$D441,0)</f>
        <v>25806</v>
      </c>
      <c r="I526" s="155">
        <f t="shared" si="514"/>
        <v>81085.2881968773</v>
      </c>
      <c r="J526" s="29"/>
      <c r="K526" s="181">
        <f t="shared" si="515"/>
        <v>7.0000000000000001E-3</v>
      </c>
      <c r="L526" s="181">
        <f t="shared" si="516"/>
        <v>6.0000000000000001E-3</v>
      </c>
      <c r="M526" s="181">
        <f t="shared" si="517"/>
        <v>-4.0000000000000001E-3</v>
      </c>
      <c r="N526" s="181">
        <f t="shared" si="518"/>
        <v>0</v>
      </c>
      <c r="O526" s="181">
        <f t="shared" si="519"/>
        <v>0</v>
      </c>
      <c r="P526" s="181">
        <f t="shared" si="520"/>
        <v>7.0000000000000001E-3</v>
      </c>
      <c r="R526" s="30">
        <f t="shared" si="538"/>
        <v>2039</v>
      </c>
      <c r="S526" s="30">
        <f t="shared" si="539"/>
        <v>8</v>
      </c>
      <c r="T526" s="31">
        <f t="shared" si="556"/>
        <v>14228.571603904522</v>
      </c>
      <c r="U526" s="31">
        <f t="shared" si="525"/>
        <v>12150</v>
      </c>
      <c r="V526" s="31">
        <f t="shared" si="552"/>
        <v>1738.5716039045221</v>
      </c>
      <c r="W526" s="31">
        <f t="shared" ref="W526:Y526" si="603">W514</f>
        <v>6</v>
      </c>
      <c r="X526" s="31">
        <f t="shared" si="603"/>
        <v>15</v>
      </c>
      <c r="Y526" s="31">
        <f t="shared" si="603"/>
        <v>319</v>
      </c>
      <c r="AA526" s="32">
        <f t="shared" si="541"/>
        <v>2039</v>
      </c>
      <c r="AB526" s="33">
        <f t="shared" si="542"/>
        <v>8</v>
      </c>
      <c r="AC526" s="31">
        <f t="shared" si="543"/>
        <v>2156447.5283217453</v>
      </c>
      <c r="AD526" s="52">
        <f t="shared" si="544"/>
        <v>1918452.0999256501</v>
      </c>
      <c r="AE526" s="52">
        <f t="shared" si="545"/>
        <v>209015.42839609546</v>
      </c>
      <c r="AF526" s="52">
        <f t="shared" si="546"/>
        <v>2001</v>
      </c>
      <c r="AG526" s="52">
        <f t="shared" si="547"/>
        <v>1492</v>
      </c>
      <c r="AH526" s="52">
        <f t="shared" si="548"/>
        <v>25487</v>
      </c>
      <c r="AK526" s="90"/>
      <c r="AL526" s="90"/>
      <c r="AM526" s="91"/>
      <c r="AN526" s="92"/>
      <c r="AO526" s="92"/>
      <c r="AP526" s="92"/>
      <c r="AQ526" s="92"/>
      <c r="AR526" s="92"/>
      <c r="AS526" s="93"/>
      <c r="AT526" s="93"/>
      <c r="AY526" s="65">
        <f t="shared" si="573"/>
        <v>2039</v>
      </c>
      <c r="AZ526" s="65">
        <f t="shared" si="574"/>
        <v>8</v>
      </c>
      <c r="BA526" s="68">
        <f t="shared" si="549"/>
        <v>2169169.0999256503</v>
      </c>
      <c r="BQ526" s="65">
        <f t="shared" si="566"/>
        <v>2039</v>
      </c>
      <c r="BR526" s="65" t="str">
        <f t="shared" si="506"/>
        <v>Aug</v>
      </c>
      <c r="BS526" s="68">
        <f t="shared" si="550"/>
        <v>1930602.0999256501</v>
      </c>
      <c r="CI526" s="65">
        <f t="shared" si="567"/>
        <v>2039</v>
      </c>
      <c r="CJ526" s="65">
        <f t="shared" si="568"/>
        <v>8</v>
      </c>
      <c r="CK526" s="68">
        <f t="shared" si="551"/>
        <v>81085.2881968773</v>
      </c>
      <c r="DA526" s="65">
        <f t="shared" si="569"/>
        <v>2039</v>
      </c>
      <c r="DB526" s="65">
        <f t="shared" si="570"/>
        <v>8</v>
      </c>
      <c r="DC526" s="68">
        <f>[4]ssr!$I503</f>
        <v>0</v>
      </c>
    </row>
    <row r="527" spans="1:107" s="30" customFormat="1">
      <c r="A527" s="65">
        <f t="shared" si="596"/>
        <v>2039</v>
      </c>
      <c r="B527" s="65">
        <f t="shared" si="558"/>
        <v>9</v>
      </c>
      <c r="C527" s="27">
        <f t="shared" si="533"/>
        <v>2171942.3791724099</v>
      </c>
      <c r="D527" s="80">
        <f>[6]Err!$D442</f>
        <v>1931760.3791724099</v>
      </c>
      <c r="E527" s="80">
        <f>ROUND([7]Err!$D442,0)+500</f>
        <v>210856</v>
      </c>
      <c r="F527" s="53">
        <f>ROUND([8]Err!$D430,0)</f>
        <v>2006</v>
      </c>
      <c r="G527" s="53">
        <f>ROUND([9]Err!$D430,0)</f>
        <v>1507</v>
      </c>
      <c r="H527" s="53">
        <f>ROUND([10]Err!$D442,0)</f>
        <v>25813</v>
      </c>
      <c r="I527" s="155">
        <f t="shared" si="514"/>
        <v>81133.935925241225</v>
      </c>
      <c r="J527" s="29"/>
      <c r="K527" s="181">
        <f t="shared" si="515"/>
        <v>7.0000000000000001E-3</v>
      </c>
      <c r="L527" s="181">
        <f t="shared" si="516"/>
        <v>6.0000000000000001E-3</v>
      </c>
      <c r="M527" s="181">
        <f t="shared" si="517"/>
        <v>-4.0000000000000001E-3</v>
      </c>
      <c r="N527" s="181">
        <f t="shared" si="518"/>
        <v>0</v>
      </c>
      <c r="O527" s="181">
        <f t="shared" si="519"/>
        <v>0</v>
      </c>
      <c r="P527" s="181">
        <f t="shared" si="520"/>
        <v>7.0000000000000001E-3</v>
      </c>
      <c r="R527" s="30">
        <f t="shared" si="538"/>
        <v>2039</v>
      </c>
      <c r="S527" s="30">
        <f t="shared" si="539"/>
        <v>9</v>
      </c>
      <c r="T527" s="31">
        <f t="shared" si="556"/>
        <v>14210.026480843409</v>
      </c>
      <c r="U527" s="31">
        <f t="shared" si="525"/>
        <v>12132</v>
      </c>
      <c r="V527" s="31">
        <f t="shared" si="552"/>
        <v>1738.0264808434097</v>
      </c>
      <c r="W527" s="31">
        <f t="shared" ref="W527:Y527" si="604">W515</f>
        <v>6</v>
      </c>
      <c r="X527" s="31">
        <f t="shared" si="604"/>
        <v>15</v>
      </c>
      <c r="Y527" s="31">
        <f t="shared" si="604"/>
        <v>319</v>
      </c>
      <c r="AA527" s="32">
        <f t="shared" si="541"/>
        <v>2039</v>
      </c>
      <c r="AB527" s="33">
        <f t="shared" si="542"/>
        <v>9</v>
      </c>
      <c r="AC527" s="31">
        <f t="shared" si="543"/>
        <v>2157732.3526915666</v>
      </c>
      <c r="AD527" s="52">
        <f t="shared" si="544"/>
        <v>1919628.3791724099</v>
      </c>
      <c r="AE527" s="52">
        <f t="shared" si="545"/>
        <v>209117.9735191566</v>
      </c>
      <c r="AF527" s="52">
        <f t="shared" si="546"/>
        <v>2000</v>
      </c>
      <c r="AG527" s="52">
        <f t="shared" si="547"/>
        <v>1492</v>
      </c>
      <c r="AH527" s="52">
        <f t="shared" si="548"/>
        <v>25494</v>
      </c>
      <c r="AK527" s="90"/>
      <c r="AL527" s="90"/>
      <c r="AM527" s="91"/>
      <c r="AN527" s="92"/>
      <c r="AO527" s="92"/>
      <c r="AP527" s="92"/>
      <c r="AQ527" s="92"/>
      <c r="AR527" s="92"/>
      <c r="AS527" s="93"/>
      <c r="AT527" s="93"/>
      <c r="AY527" s="65">
        <f t="shared" si="573"/>
        <v>2039</v>
      </c>
      <c r="AZ527" s="65">
        <f t="shared" si="574"/>
        <v>9</v>
      </c>
      <c r="BA527" s="68">
        <f t="shared" si="549"/>
        <v>2170435.3791724099</v>
      </c>
      <c r="BQ527" s="65">
        <f t="shared" si="566"/>
        <v>2039</v>
      </c>
      <c r="BR527" s="65" t="str">
        <f t="shared" si="506"/>
        <v>Sep</v>
      </c>
      <c r="BS527" s="68">
        <f t="shared" si="550"/>
        <v>1931760.3791724099</v>
      </c>
      <c r="CI527" s="65">
        <f t="shared" si="567"/>
        <v>2039</v>
      </c>
      <c r="CJ527" s="65">
        <f t="shared" si="568"/>
        <v>9</v>
      </c>
      <c r="CK527" s="68">
        <f t="shared" si="551"/>
        <v>81133.935925241225</v>
      </c>
      <c r="DA527" s="65">
        <f t="shared" si="569"/>
        <v>2039</v>
      </c>
      <c r="DB527" s="65">
        <f t="shared" si="570"/>
        <v>9</v>
      </c>
      <c r="DC527" s="68">
        <f>[4]ssr!$I504</f>
        <v>0</v>
      </c>
    </row>
    <row r="528" spans="1:107" s="30" customFormat="1">
      <c r="A528" s="65">
        <f t="shared" si="596"/>
        <v>2039</v>
      </c>
      <c r="B528" s="65">
        <f t="shared" si="558"/>
        <v>10</v>
      </c>
      <c r="C528" s="27">
        <f t="shared" si="533"/>
        <v>2173225.6584191602</v>
      </c>
      <c r="D528" s="80">
        <f>[6]Err!$D443</f>
        <v>1932918.6584191599</v>
      </c>
      <c r="E528" s="80">
        <f>ROUND([7]Err!$D443,0)+500</f>
        <v>210960</v>
      </c>
      <c r="F528" s="53">
        <f>ROUND([8]Err!$D431,0)</f>
        <v>2005</v>
      </c>
      <c r="G528" s="53">
        <f>ROUND([9]Err!$D431,0)</f>
        <v>1507</v>
      </c>
      <c r="H528" s="53">
        <f>ROUND([10]Err!$D443,0)</f>
        <v>25835</v>
      </c>
      <c r="I528" s="155">
        <f t="shared" si="514"/>
        <v>81182.583653604728</v>
      </c>
      <c r="J528" s="29"/>
      <c r="K528" s="181">
        <f t="shared" si="515"/>
        <v>7.0000000000000001E-3</v>
      </c>
      <c r="L528" s="181">
        <f t="shared" si="516"/>
        <v>6.0000000000000001E-3</v>
      </c>
      <c r="M528" s="181">
        <f t="shared" si="517"/>
        <v>-4.0000000000000001E-3</v>
      </c>
      <c r="N528" s="181">
        <f t="shared" si="518"/>
        <v>0</v>
      </c>
      <c r="O528" s="181">
        <f t="shared" si="519"/>
        <v>0</v>
      </c>
      <c r="P528" s="181">
        <f t="shared" si="520"/>
        <v>7.0000000000000001E-3</v>
      </c>
      <c r="R528" s="30">
        <f t="shared" si="538"/>
        <v>2039</v>
      </c>
      <c r="S528" s="30">
        <f t="shared" si="539"/>
        <v>10</v>
      </c>
      <c r="T528" s="31">
        <f t="shared" si="556"/>
        <v>14210.629219986369</v>
      </c>
      <c r="U528" s="31">
        <f t="shared" si="525"/>
        <v>12133</v>
      </c>
      <c r="V528" s="31">
        <f t="shared" si="552"/>
        <v>1737.6292199863697</v>
      </c>
      <c r="W528" s="31">
        <f t="shared" ref="W528:Y528" si="605">W516</f>
        <v>6</v>
      </c>
      <c r="X528" s="31">
        <f t="shared" si="605"/>
        <v>15</v>
      </c>
      <c r="Y528" s="31">
        <f t="shared" si="605"/>
        <v>319</v>
      </c>
      <c r="AA528" s="32">
        <f t="shared" si="541"/>
        <v>2039</v>
      </c>
      <c r="AB528" s="33">
        <f t="shared" si="542"/>
        <v>10</v>
      </c>
      <c r="AC528" s="31">
        <f t="shared" si="543"/>
        <v>2159015.0291991737</v>
      </c>
      <c r="AD528" s="52">
        <f t="shared" si="544"/>
        <v>1920785.6584191599</v>
      </c>
      <c r="AE528" s="52">
        <f t="shared" si="545"/>
        <v>209222.37078001362</v>
      </c>
      <c r="AF528" s="52">
        <f t="shared" si="546"/>
        <v>1999</v>
      </c>
      <c r="AG528" s="52">
        <f t="shared" si="547"/>
        <v>1492</v>
      </c>
      <c r="AH528" s="52">
        <f t="shared" si="548"/>
        <v>25516</v>
      </c>
      <c r="AK528" s="90"/>
      <c r="AL528" s="90"/>
      <c r="AM528" s="91"/>
      <c r="AN528" s="92"/>
      <c r="AO528" s="92"/>
      <c r="AP528" s="92"/>
      <c r="AQ528" s="92"/>
      <c r="AR528" s="92"/>
      <c r="AS528" s="93"/>
      <c r="AT528" s="93"/>
      <c r="AY528" s="65">
        <f t="shared" si="573"/>
        <v>2039</v>
      </c>
      <c r="AZ528" s="65">
        <f t="shared" si="574"/>
        <v>10</v>
      </c>
      <c r="BA528" s="68">
        <f t="shared" si="549"/>
        <v>2171718.6584191602</v>
      </c>
      <c r="BQ528" s="65">
        <f t="shared" si="566"/>
        <v>2039</v>
      </c>
      <c r="BR528" s="65" t="str">
        <f t="shared" ref="BR528:BR542" si="606">BR516</f>
        <v>Oct</v>
      </c>
      <c r="BS528" s="68">
        <f t="shared" si="550"/>
        <v>1932918.6584191599</v>
      </c>
      <c r="CI528" s="65">
        <f t="shared" si="567"/>
        <v>2039</v>
      </c>
      <c r="CJ528" s="65">
        <f t="shared" si="568"/>
        <v>10</v>
      </c>
      <c r="CK528" s="68">
        <f t="shared" si="551"/>
        <v>81182.583653604728</v>
      </c>
      <c r="DA528" s="65">
        <f t="shared" si="569"/>
        <v>2039</v>
      </c>
      <c r="DB528" s="65">
        <f t="shared" si="570"/>
        <v>10</v>
      </c>
      <c r="DC528" s="68">
        <f>[4]ssr!$I505</f>
        <v>0</v>
      </c>
    </row>
    <row r="529" spans="1:107" s="30" customFormat="1">
      <c r="A529" s="65">
        <f t="shared" si="596"/>
        <v>2039</v>
      </c>
      <c r="B529" s="65">
        <f t="shared" si="558"/>
        <v>11</v>
      </c>
      <c r="C529" s="27">
        <f t="shared" si="533"/>
        <v>2174521.93766591</v>
      </c>
      <c r="D529" s="80">
        <f>[6]Err!$D444</f>
        <v>1934076.93766591</v>
      </c>
      <c r="E529" s="80">
        <f>ROUND([7]Err!$D444,0)+500</f>
        <v>211063</v>
      </c>
      <c r="F529" s="53">
        <f>ROUND([8]Err!$D432,0)</f>
        <v>2005</v>
      </c>
      <c r="G529" s="53">
        <f>ROUND([9]Err!$D432,0)</f>
        <v>1507</v>
      </c>
      <c r="H529" s="53">
        <f>ROUND([10]Err!$D444,0)</f>
        <v>25870</v>
      </c>
      <c r="I529" s="155">
        <f t="shared" si="514"/>
        <v>81231.231381968231</v>
      </c>
      <c r="J529" s="29"/>
      <c r="K529" s="181">
        <f t="shared" si="515"/>
        <v>7.0000000000000001E-3</v>
      </c>
      <c r="L529" s="181">
        <f t="shared" si="516"/>
        <v>6.0000000000000001E-3</v>
      </c>
      <c r="M529" s="181">
        <f t="shared" si="517"/>
        <v>-4.0000000000000001E-3</v>
      </c>
      <c r="N529" s="181">
        <f t="shared" si="518"/>
        <v>0</v>
      </c>
      <c r="O529" s="181">
        <f t="shared" si="519"/>
        <v>0</v>
      </c>
      <c r="P529" s="181">
        <f t="shared" si="520"/>
        <v>7.0000000000000001E-3</v>
      </c>
      <c r="R529" s="30">
        <f t="shared" si="538"/>
        <v>2039</v>
      </c>
      <c r="S529" s="30">
        <f t="shared" si="539"/>
        <v>11</v>
      </c>
      <c r="T529" s="31">
        <f t="shared" si="556"/>
        <v>14233.577418548764</v>
      </c>
      <c r="U529" s="31">
        <f t="shared" si="525"/>
        <v>12159</v>
      </c>
      <c r="V529" s="31">
        <f t="shared" si="552"/>
        <v>1734.5774185487637</v>
      </c>
      <c r="W529" s="31">
        <f t="shared" ref="W529:Y529" si="607">W517</f>
        <v>6</v>
      </c>
      <c r="X529" s="31">
        <f t="shared" si="607"/>
        <v>15</v>
      </c>
      <c r="Y529" s="31">
        <f t="shared" si="607"/>
        <v>319</v>
      </c>
      <c r="AA529" s="32">
        <f t="shared" si="541"/>
        <v>2039</v>
      </c>
      <c r="AB529" s="33">
        <f t="shared" si="542"/>
        <v>11</v>
      </c>
      <c r="AC529" s="31">
        <f t="shared" si="543"/>
        <v>2160288.3602473615</v>
      </c>
      <c r="AD529" s="52">
        <f t="shared" si="544"/>
        <v>1921917.93766591</v>
      </c>
      <c r="AE529" s="52">
        <f t="shared" si="545"/>
        <v>209328.42258145125</v>
      </c>
      <c r="AF529" s="52">
        <f t="shared" si="546"/>
        <v>1999</v>
      </c>
      <c r="AG529" s="52">
        <f t="shared" si="547"/>
        <v>1492</v>
      </c>
      <c r="AH529" s="52">
        <f t="shared" si="548"/>
        <v>25551</v>
      </c>
      <c r="AK529" s="90"/>
      <c r="AL529" s="90"/>
      <c r="AM529" s="91"/>
      <c r="AN529" s="92"/>
      <c r="AO529" s="92"/>
      <c r="AP529" s="92"/>
      <c r="AQ529" s="92"/>
      <c r="AR529" s="92"/>
      <c r="AS529" s="93"/>
      <c r="AT529" s="93"/>
      <c r="AY529" s="65">
        <f t="shared" si="573"/>
        <v>2039</v>
      </c>
      <c r="AZ529" s="65">
        <f t="shared" si="574"/>
        <v>11</v>
      </c>
      <c r="BA529" s="68">
        <f t="shared" si="549"/>
        <v>2173014.93766591</v>
      </c>
      <c r="BQ529" s="65">
        <f t="shared" si="566"/>
        <v>2039</v>
      </c>
      <c r="BR529" s="65" t="str">
        <f t="shared" si="606"/>
        <v>Nov</v>
      </c>
      <c r="BS529" s="68">
        <f t="shared" si="550"/>
        <v>1934076.93766591</v>
      </c>
      <c r="CI529" s="65">
        <f t="shared" si="567"/>
        <v>2039</v>
      </c>
      <c r="CJ529" s="65">
        <f t="shared" si="568"/>
        <v>11</v>
      </c>
      <c r="CK529" s="68">
        <f t="shared" si="551"/>
        <v>81231.231381968231</v>
      </c>
      <c r="DA529" s="65">
        <f t="shared" si="569"/>
        <v>2039</v>
      </c>
      <c r="DB529" s="65">
        <f t="shared" si="570"/>
        <v>11</v>
      </c>
      <c r="DC529" s="68">
        <f>[4]ssr!$I506</f>
        <v>0</v>
      </c>
    </row>
    <row r="530" spans="1:107" s="30" customFormat="1">
      <c r="A530" s="65">
        <f t="shared" si="596"/>
        <v>2039</v>
      </c>
      <c r="B530" s="65">
        <f t="shared" si="558"/>
        <v>12</v>
      </c>
      <c r="C530" s="27">
        <f t="shared" si="533"/>
        <v>2175730.2169126701</v>
      </c>
      <c r="D530" s="80">
        <f>[6]Err!$D445</f>
        <v>1935235.2169126701</v>
      </c>
      <c r="E530" s="80">
        <f>ROUND([7]Err!$D445,0)+500</f>
        <v>211166</v>
      </c>
      <c r="F530" s="53">
        <f>ROUND([8]Err!$D433,0)</f>
        <v>2004</v>
      </c>
      <c r="G530" s="53">
        <f>ROUND([9]Err!$D433,0)</f>
        <v>1507</v>
      </c>
      <c r="H530" s="53">
        <f>ROUND([10]Err!$D445,0)</f>
        <v>25818</v>
      </c>
      <c r="I530" s="156">
        <f t="shared" si="514"/>
        <v>81279.879110332142</v>
      </c>
      <c r="J530" s="29"/>
      <c r="K530" s="181">
        <f t="shared" si="515"/>
        <v>7.0000000000000001E-3</v>
      </c>
      <c r="L530" s="181">
        <f t="shared" si="516"/>
        <v>6.0000000000000001E-3</v>
      </c>
      <c r="M530" s="181">
        <f t="shared" si="517"/>
        <v>-4.0000000000000001E-3</v>
      </c>
      <c r="N530" s="181">
        <f t="shared" si="518"/>
        <v>0</v>
      </c>
      <c r="O530" s="181">
        <f t="shared" si="519"/>
        <v>0</v>
      </c>
      <c r="P530" s="181">
        <f t="shared" si="520"/>
        <v>7.0000000000000001E-3</v>
      </c>
      <c r="R530" s="30">
        <f t="shared" si="538"/>
        <v>2039</v>
      </c>
      <c r="S530" s="30">
        <f t="shared" si="539"/>
        <v>12</v>
      </c>
      <c r="T530" s="31">
        <f t="shared" si="556"/>
        <v>14334.192641115766</v>
      </c>
      <c r="U530" s="31">
        <f t="shared" si="525"/>
        <v>12263</v>
      </c>
      <c r="V530" s="31">
        <f t="shared" si="552"/>
        <v>1731.1926411157663</v>
      </c>
      <c r="W530" s="31">
        <f t="shared" ref="W530:Y530" si="608">W518</f>
        <v>6</v>
      </c>
      <c r="X530" s="31">
        <f t="shared" si="608"/>
        <v>15</v>
      </c>
      <c r="Y530" s="31">
        <f t="shared" si="608"/>
        <v>319</v>
      </c>
      <c r="AA530" s="32">
        <f t="shared" si="541"/>
        <v>2039</v>
      </c>
      <c r="AB530" s="33">
        <f t="shared" si="542"/>
        <v>12</v>
      </c>
      <c r="AC530" s="31">
        <f t="shared" si="543"/>
        <v>2161396.0242715543</v>
      </c>
      <c r="AD530" s="52">
        <f t="shared" si="544"/>
        <v>1922972.2169126701</v>
      </c>
      <c r="AE530" s="52">
        <f t="shared" si="545"/>
        <v>209434.80735888422</v>
      </c>
      <c r="AF530" s="52">
        <f t="shared" si="546"/>
        <v>1998</v>
      </c>
      <c r="AG530" s="52">
        <f t="shared" si="547"/>
        <v>1492</v>
      </c>
      <c r="AH530" s="52">
        <f t="shared" si="548"/>
        <v>25499</v>
      </c>
      <c r="AK530" s="90"/>
      <c r="AL530" s="90"/>
      <c r="AM530" s="91"/>
      <c r="AN530" s="92"/>
      <c r="AO530" s="92"/>
      <c r="AP530" s="92"/>
      <c r="AQ530" s="92"/>
      <c r="AR530" s="92"/>
      <c r="AS530" s="93"/>
      <c r="AT530" s="93"/>
      <c r="AY530" s="65">
        <f t="shared" si="573"/>
        <v>2039</v>
      </c>
      <c r="AZ530" s="65">
        <f t="shared" si="574"/>
        <v>12</v>
      </c>
      <c r="BA530" s="68">
        <f t="shared" si="549"/>
        <v>2174223.2169126701</v>
      </c>
      <c r="BQ530" s="65">
        <f t="shared" si="566"/>
        <v>2039</v>
      </c>
      <c r="BR530" s="65" t="str">
        <f t="shared" si="606"/>
        <v>Dec</v>
      </c>
      <c r="BS530" s="68">
        <f t="shared" si="550"/>
        <v>1935235.2169126701</v>
      </c>
      <c r="CI530" s="65">
        <f t="shared" si="567"/>
        <v>2039</v>
      </c>
      <c r="CJ530" s="65">
        <f t="shared" si="568"/>
        <v>12</v>
      </c>
      <c r="CK530" s="68">
        <f t="shared" si="551"/>
        <v>81279.879110332142</v>
      </c>
      <c r="DA530" s="65">
        <f t="shared" si="569"/>
        <v>2039</v>
      </c>
      <c r="DB530" s="65">
        <f t="shared" si="570"/>
        <v>12</v>
      </c>
      <c r="DC530" s="68">
        <f>[4]ssr!$I507</f>
        <v>0</v>
      </c>
    </row>
    <row r="531" spans="1:107" s="30" customFormat="1">
      <c r="A531" s="65">
        <f t="shared" si="596"/>
        <v>2040</v>
      </c>
      <c r="B531" s="65">
        <f t="shared" si="558"/>
        <v>1</v>
      </c>
      <c r="C531" s="27">
        <f t="shared" si="533"/>
        <v>2177030.4961594203</v>
      </c>
      <c r="D531" s="80">
        <f>[6]Err!$D446</f>
        <v>1936393.4961594201</v>
      </c>
      <c r="E531" s="80">
        <f>ROUND([7]Err!$D446,0)+500</f>
        <v>211269</v>
      </c>
      <c r="F531" s="53">
        <f>ROUND([8]Err!$D434,0)</f>
        <v>2003</v>
      </c>
      <c r="G531" s="53">
        <f>ROUND([9]Err!$D434,0)</f>
        <v>1507</v>
      </c>
      <c r="H531" s="53">
        <f>ROUND([10]Err!$D446,0)</f>
        <v>25858</v>
      </c>
      <c r="I531" s="155">
        <f t="shared" si="514"/>
        <v>81328.526838695645</v>
      </c>
      <c r="J531" s="29"/>
      <c r="K531" s="181">
        <f t="shared" si="515"/>
        <v>7.0000000000000001E-3</v>
      </c>
      <c r="L531" s="181">
        <f t="shared" si="516"/>
        <v>6.0000000000000001E-3</v>
      </c>
      <c r="M531" s="181">
        <f t="shared" si="517"/>
        <v>-4.0000000000000001E-3</v>
      </c>
      <c r="N531" s="181">
        <f t="shared" si="518"/>
        <v>0</v>
      </c>
      <c r="O531" s="181">
        <f t="shared" si="519"/>
        <v>0</v>
      </c>
      <c r="P531" s="181">
        <f t="shared" si="520"/>
        <v>7.0000000000000001E-3</v>
      </c>
      <c r="R531" s="30">
        <f t="shared" si="538"/>
        <v>2040</v>
      </c>
      <c r="S531" s="30">
        <f t="shared" si="539"/>
        <v>1</v>
      </c>
      <c r="T531" s="31">
        <f t="shared" si="556"/>
        <v>14395.161539787585</v>
      </c>
      <c r="U531" s="31">
        <f t="shared" si="525"/>
        <v>12312</v>
      </c>
      <c r="V531" s="31">
        <f t="shared" si="552"/>
        <v>1743.1615397875846</v>
      </c>
      <c r="W531" s="31">
        <f t="shared" ref="W531:Y531" si="609">W519</f>
        <v>6</v>
      </c>
      <c r="X531" s="31">
        <f t="shared" si="609"/>
        <v>15</v>
      </c>
      <c r="Y531" s="31">
        <f t="shared" si="609"/>
        <v>319</v>
      </c>
      <c r="AA531" s="32">
        <f t="shared" si="541"/>
        <v>2040</v>
      </c>
      <c r="AB531" s="33">
        <f t="shared" si="542"/>
        <v>1</v>
      </c>
      <c r="AC531" s="31">
        <f t="shared" si="543"/>
        <v>2162635.3346196325</v>
      </c>
      <c r="AD531" s="52">
        <f t="shared" si="544"/>
        <v>1924081.4961594201</v>
      </c>
      <c r="AE531" s="52">
        <f t="shared" si="545"/>
        <v>209525.83846021243</v>
      </c>
      <c r="AF531" s="52">
        <f t="shared" si="546"/>
        <v>1997</v>
      </c>
      <c r="AG531" s="52">
        <f t="shared" si="547"/>
        <v>1492</v>
      </c>
      <c r="AH531" s="52">
        <f t="shared" si="548"/>
        <v>25539</v>
      </c>
      <c r="AK531" s="90"/>
      <c r="AL531" s="90"/>
      <c r="AM531" s="91"/>
      <c r="AN531" s="92"/>
      <c r="AO531" s="92"/>
      <c r="AP531" s="92"/>
      <c r="AQ531" s="92"/>
      <c r="AR531" s="92"/>
      <c r="AS531" s="93"/>
      <c r="AT531" s="93"/>
      <c r="AY531" s="65">
        <f t="shared" si="573"/>
        <v>2040</v>
      </c>
      <c r="AZ531" s="65">
        <f t="shared" si="574"/>
        <v>1</v>
      </c>
      <c r="BA531" s="68">
        <f t="shared" si="549"/>
        <v>2175523.4961594203</v>
      </c>
      <c r="BQ531" s="65">
        <f t="shared" si="566"/>
        <v>2040</v>
      </c>
      <c r="BR531" s="65" t="str">
        <f t="shared" si="606"/>
        <v>Jan</v>
      </c>
      <c r="BS531" s="68">
        <f t="shared" si="550"/>
        <v>1936393.4961594201</v>
      </c>
      <c r="CI531" s="65">
        <f t="shared" si="567"/>
        <v>2040</v>
      </c>
      <c r="CJ531" s="65">
        <f t="shared" si="568"/>
        <v>1</v>
      </c>
      <c r="CK531" s="68">
        <f t="shared" si="551"/>
        <v>81328.526838695645</v>
      </c>
      <c r="DA531" s="65">
        <f t="shared" si="569"/>
        <v>2040</v>
      </c>
      <c r="DB531" s="65">
        <f t="shared" si="570"/>
        <v>1</v>
      </c>
      <c r="DC531" s="68">
        <f>[4]ssr!$I508</f>
        <v>0</v>
      </c>
    </row>
    <row r="532" spans="1:107" s="30" customFormat="1">
      <c r="A532" s="65">
        <f t="shared" si="596"/>
        <v>2040</v>
      </c>
      <c r="B532" s="65">
        <f t="shared" si="558"/>
        <v>2</v>
      </c>
      <c r="C532" s="27">
        <f t="shared" si="533"/>
        <v>2178294.7754061697</v>
      </c>
      <c r="D532" s="80">
        <f>[6]Err!$D447</f>
        <v>1937551.7754061699</v>
      </c>
      <c r="E532" s="80">
        <f>ROUND([7]Err!$D447,0)+500</f>
        <v>211373</v>
      </c>
      <c r="F532" s="53">
        <f>ROUND([8]Err!$D435,0)</f>
        <v>2003</v>
      </c>
      <c r="G532" s="53">
        <f>ROUND([9]Err!$D435,0)</f>
        <v>1507</v>
      </c>
      <c r="H532" s="53">
        <f>ROUND([10]Err!$D447,0)</f>
        <v>25860</v>
      </c>
      <c r="I532" s="155">
        <f t="shared" si="514"/>
        <v>81377.174567059148</v>
      </c>
      <c r="J532" s="29"/>
      <c r="K532" s="181">
        <f t="shared" si="515"/>
        <v>7.0000000000000001E-3</v>
      </c>
      <c r="L532" s="181">
        <f t="shared" si="516"/>
        <v>6.0000000000000001E-3</v>
      </c>
      <c r="M532" s="181">
        <f t="shared" si="517"/>
        <v>-4.0000000000000001E-3</v>
      </c>
      <c r="N532" s="181">
        <f t="shared" si="518"/>
        <v>0</v>
      </c>
      <c r="O532" s="181">
        <f t="shared" si="519"/>
        <v>0</v>
      </c>
      <c r="P532" s="181">
        <f t="shared" si="520"/>
        <v>7.0000000000000001E-3</v>
      </c>
      <c r="R532" s="30">
        <f t="shared" si="538"/>
        <v>2040</v>
      </c>
      <c r="S532" s="30">
        <f t="shared" si="539"/>
        <v>2</v>
      </c>
      <c r="T532" s="31">
        <f t="shared" si="556"/>
        <v>14422.153583475792</v>
      </c>
      <c r="U532" s="31">
        <f t="shared" si="525"/>
        <v>12341</v>
      </c>
      <c r="V532" s="31">
        <f t="shared" si="552"/>
        <v>1741.1535834757926</v>
      </c>
      <c r="W532" s="31">
        <f t="shared" ref="W532:Y532" si="610">W520</f>
        <v>6</v>
      </c>
      <c r="X532" s="31">
        <f t="shared" si="610"/>
        <v>15</v>
      </c>
      <c r="Y532" s="31">
        <f t="shared" si="610"/>
        <v>319</v>
      </c>
      <c r="AA532" s="32">
        <f t="shared" si="541"/>
        <v>2040</v>
      </c>
      <c r="AB532" s="33">
        <f t="shared" si="542"/>
        <v>2</v>
      </c>
      <c r="AC532" s="31">
        <f t="shared" si="543"/>
        <v>2163872.6218226943</v>
      </c>
      <c r="AD532" s="52">
        <f t="shared" si="544"/>
        <v>1925210.7754061699</v>
      </c>
      <c r="AE532" s="52">
        <f t="shared" si="545"/>
        <v>209631.8464165242</v>
      </c>
      <c r="AF532" s="52">
        <f t="shared" si="546"/>
        <v>1997</v>
      </c>
      <c r="AG532" s="52">
        <f t="shared" si="547"/>
        <v>1492</v>
      </c>
      <c r="AH532" s="52">
        <f t="shared" si="548"/>
        <v>25541</v>
      </c>
      <c r="AK532" s="90"/>
      <c r="AL532" s="90"/>
      <c r="AM532" s="91"/>
      <c r="AN532" s="92"/>
      <c r="AO532" s="92"/>
      <c r="AP532" s="92"/>
      <c r="AQ532" s="92"/>
      <c r="AR532" s="92"/>
      <c r="AS532" s="93"/>
      <c r="AT532" s="93"/>
      <c r="AY532" s="65">
        <f t="shared" si="573"/>
        <v>2040</v>
      </c>
      <c r="AZ532" s="65">
        <f t="shared" si="574"/>
        <v>2</v>
      </c>
      <c r="BA532" s="68">
        <f t="shared" si="549"/>
        <v>2176787.7754061697</v>
      </c>
      <c r="BQ532" s="65">
        <f t="shared" si="566"/>
        <v>2040</v>
      </c>
      <c r="BR532" s="65" t="str">
        <f t="shared" si="606"/>
        <v>Feb</v>
      </c>
      <c r="BS532" s="68">
        <f t="shared" si="550"/>
        <v>1937551.7754061699</v>
      </c>
      <c r="CI532" s="65">
        <f t="shared" si="567"/>
        <v>2040</v>
      </c>
      <c r="CJ532" s="65">
        <f t="shared" si="568"/>
        <v>2</v>
      </c>
      <c r="CK532" s="68">
        <f t="shared" si="551"/>
        <v>81377.174567059148</v>
      </c>
      <c r="DA532" s="65">
        <f t="shared" si="569"/>
        <v>2040</v>
      </c>
      <c r="DB532" s="65">
        <f t="shared" si="570"/>
        <v>2</v>
      </c>
      <c r="DC532" s="68">
        <f>[4]ssr!$I509</f>
        <v>0</v>
      </c>
    </row>
    <row r="533" spans="1:107" s="30" customFormat="1">
      <c r="A533" s="65">
        <f t="shared" si="596"/>
        <v>2040</v>
      </c>
      <c r="B533" s="65">
        <f t="shared" si="558"/>
        <v>3</v>
      </c>
      <c r="C533" s="27">
        <f t="shared" si="533"/>
        <v>2179544.0546529302</v>
      </c>
      <c r="D533" s="80">
        <f>[6]Err!$D448</f>
        <v>1938710.05465293</v>
      </c>
      <c r="E533" s="80">
        <f>ROUND([7]Err!$D448,0)+500</f>
        <v>211476</v>
      </c>
      <c r="F533" s="53">
        <f>ROUND([8]Err!$D436,0)</f>
        <v>2002</v>
      </c>
      <c r="G533" s="53">
        <f>ROUND([9]Err!$D436,0)</f>
        <v>1507</v>
      </c>
      <c r="H533" s="53">
        <f>ROUND([10]Err!$D448,0)</f>
        <v>25849</v>
      </c>
      <c r="I533" s="155">
        <f t="shared" si="514"/>
        <v>81425.822295423059</v>
      </c>
      <c r="J533" s="29"/>
      <c r="K533" s="181">
        <f t="shared" si="515"/>
        <v>7.0000000000000001E-3</v>
      </c>
      <c r="L533" s="181">
        <f t="shared" si="516"/>
        <v>6.0000000000000001E-3</v>
      </c>
      <c r="M533" s="181">
        <f t="shared" si="517"/>
        <v>-4.0000000000000001E-3</v>
      </c>
      <c r="N533" s="181">
        <f t="shared" si="518"/>
        <v>0</v>
      </c>
      <c r="O533" s="181">
        <f t="shared" si="519"/>
        <v>0</v>
      </c>
      <c r="P533" s="181">
        <f t="shared" si="520"/>
        <v>7.0000000000000001E-3</v>
      </c>
      <c r="R533" s="30">
        <f t="shared" si="538"/>
        <v>2040</v>
      </c>
      <c r="S533" s="30">
        <f t="shared" si="539"/>
        <v>3</v>
      </c>
      <c r="T533" s="31">
        <f t="shared" si="556"/>
        <v>14460.217217955484</v>
      </c>
      <c r="U533" s="31">
        <f t="shared" si="525"/>
        <v>12376</v>
      </c>
      <c r="V533" s="31">
        <f t="shared" si="552"/>
        <v>1744.2172179554834</v>
      </c>
      <c r="W533" s="31">
        <f t="shared" ref="W533:Y533" si="611">W521</f>
        <v>6</v>
      </c>
      <c r="X533" s="31">
        <f t="shared" si="611"/>
        <v>15</v>
      </c>
      <c r="Y533" s="31">
        <f t="shared" si="611"/>
        <v>319</v>
      </c>
      <c r="AA533" s="32">
        <f t="shared" si="541"/>
        <v>2040</v>
      </c>
      <c r="AB533" s="33">
        <f t="shared" si="542"/>
        <v>3</v>
      </c>
      <c r="AC533" s="31">
        <f t="shared" si="543"/>
        <v>2165083.8374349745</v>
      </c>
      <c r="AD533" s="52">
        <f t="shared" si="544"/>
        <v>1926334.05465293</v>
      </c>
      <c r="AE533" s="52">
        <f t="shared" si="545"/>
        <v>209731.78278204452</v>
      </c>
      <c r="AF533" s="52">
        <f t="shared" si="546"/>
        <v>1996</v>
      </c>
      <c r="AG533" s="52">
        <f t="shared" si="547"/>
        <v>1492</v>
      </c>
      <c r="AH533" s="52">
        <f t="shared" si="548"/>
        <v>25530</v>
      </c>
      <c r="AK533" s="90"/>
      <c r="AL533" s="90"/>
      <c r="AM533" s="91"/>
      <c r="AN533" s="92"/>
      <c r="AO533" s="92"/>
      <c r="AP533" s="92"/>
      <c r="AQ533" s="92"/>
      <c r="AR533" s="92"/>
      <c r="AS533" s="93"/>
      <c r="AT533" s="93"/>
      <c r="AY533" s="65">
        <f t="shared" si="573"/>
        <v>2040</v>
      </c>
      <c r="AZ533" s="65">
        <f t="shared" si="574"/>
        <v>3</v>
      </c>
      <c r="BA533" s="68">
        <f t="shared" si="549"/>
        <v>2178037.0546529302</v>
      </c>
      <c r="BQ533" s="65">
        <f t="shared" si="566"/>
        <v>2040</v>
      </c>
      <c r="BR533" s="65" t="str">
        <f t="shared" si="606"/>
        <v>Mar</v>
      </c>
      <c r="BS533" s="68">
        <f t="shared" si="550"/>
        <v>1938710.05465293</v>
      </c>
      <c r="CI533" s="65">
        <f t="shared" si="567"/>
        <v>2040</v>
      </c>
      <c r="CJ533" s="65">
        <f t="shared" si="568"/>
        <v>3</v>
      </c>
      <c r="CK533" s="68">
        <f t="shared" si="551"/>
        <v>81425.822295423059</v>
      </c>
      <c r="DA533" s="65">
        <f t="shared" si="569"/>
        <v>2040</v>
      </c>
      <c r="DB533" s="65">
        <f t="shared" si="570"/>
        <v>3</v>
      </c>
      <c r="DC533" s="68">
        <f>[4]ssr!$I510</f>
        <v>0</v>
      </c>
    </row>
    <row r="534" spans="1:107" s="30" customFormat="1">
      <c r="A534" s="65">
        <f t="shared" si="596"/>
        <v>2040</v>
      </c>
      <c r="B534" s="65">
        <f t="shared" si="558"/>
        <v>4</v>
      </c>
      <c r="C534" s="27">
        <f t="shared" si="533"/>
        <v>2180761.3338996801</v>
      </c>
      <c r="D534" s="80">
        <f>[6]Err!$D449</f>
        <v>1939868.3338996801</v>
      </c>
      <c r="E534" s="80">
        <f>ROUND([7]Err!$D449,0)+500</f>
        <v>211579</v>
      </c>
      <c r="F534" s="53">
        <f>ROUND([8]Err!$D437,0)</f>
        <v>2001</v>
      </c>
      <c r="G534" s="53">
        <f>ROUND([9]Err!$D437,0)</f>
        <v>1507</v>
      </c>
      <c r="H534" s="53">
        <f>ROUND([10]Err!$D449,0)</f>
        <v>25806</v>
      </c>
      <c r="I534" s="155">
        <f t="shared" si="514"/>
        <v>81474.470023786562</v>
      </c>
      <c r="J534" s="29"/>
      <c r="K534" s="181">
        <f t="shared" si="515"/>
        <v>7.0000000000000001E-3</v>
      </c>
      <c r="L534" s="181">
        <f t="shared" si="516"/>
        <v>6.0000000000000001E-3</v>
      </c>
      <c r="M534" s="181">
        <f t="shared" si="517"/>
        <v>-4.0000000000000001E-3</v>
      </c>
      <c r="N534" s="181">
        <f t="shared" si="518"/>
        <v>0</v>
      </c>
      <c r="O534" s="181">
        <f t="shared" si="519"/>
        <v>0</v>
      </c>
      <c r="P534" s="181">
        <f t="shared" si="520"/>
        <v>7.0000000000000001E-3</v>
      </c>
      <c r="R534" s="30">
        <f t="shared" si="538"/>
        <v>2040</v>
      </c>
      <c r="S534" s="30">
        <f t="shared" si="539"/>
        <v>4</v>
      </c>
      <c r="T534" s="31">
        <f t="shared" si="556"/>
        <v>14371.667864138222</v>
      </c>
      <c r="U534" s="31">
        <f t="shared" si="525"/>
        <v>12287</v>
      </c>
      <c r="V534" s="31">
        <f t="shared" si="552"/>
        <v>1744.6678641382225</v>
      </c>
      <c r="W534" s="31">
        <f t="shared" ref="W534:Y534" si="612">W522</f>
        <v>6</v>
      </c>
      <c r="X534" s="31">
        <f t="shared" si="612"/>
        <v>15</v>
      </c>
      <c r="Y534" s="31">
        <f t="shared" si="612"/>
        <v>319</v>
      </c>
      <c r="AA534" s="32">
        <f t="shared" si="541"/>
        <v>2040</v>
      </c>
      <c r="AB534" s="33">
        <f t="shared" si="542"/>
        <v>4</v>
      </c>
      <c r="AC534" s="31">
        <f t="shared" si="543"/>
        <v>2166389.6660355418</v>
      </c>
      <c r="AD534" s="52">
        <f t="shared" si="544"/>
        <v>1927581.3338996801</v>
      </c>
      <c r="AE534" s="52">
        <f t="shared" si="545"/>
        <v>209834.33213586177</v>
      </c>
      <c r="AF534" s="52">
        <f t="shared" si="546"/>
        <v>1995</v>
      </c>
      <c r="AG534" s="52">
        <f t="shared" si="547"/>
        <v>1492</v>
      </c>
      <c r="AH534" s="52">
        <f t="shared" si="548"/>
        <v>25487</v>
      </c>
      <c r="AK534" s="90"/>
      <c r="AL534" s="90"/>
      <c r="AM534" s="91"/>
      <c r="AN534" s="92"/>
      <c r="AO534" s="92"/>
      <c r="AP534" s="92"/>
      <c r="AQ534" s="92"/>
      <c r="AR534" s="92"/>
      <c r="AS534" s="93"/>
      <c r="AT534" s="93"/>
      <c r="AY534" s="65">
        <f t="shared" si="573"/>
        <v>2040</v>
      </c>
      <c r="AZ534" s="65">
        <f t="shared" si="574"/>
        <v>4</v>
      </c>
      <c r="BA534" s="68">
        <f t="shared" si="549"/>
        <v>2179254.3338996801</v>
      </c>
      <c r="BQ534" s="65">
        <f t="shared" si="566"/>
        <v>2040</v>
      </c>
      <c r="BR534" s="65" t="str">
        <f t="shared" si="606"/>
        <v>Apr</v>
      </c>
      <c r="BS534" s="68">
        <f t="shared" si="550"/>
        <v>1939868.3338996801</v>
      </c>
      <c r="CI534" s="65">
        <f t="shared" si="567"/>
        <v>2040</v>
      </c>
      <c r="CJ534" s="65">
        <f t="shared" si="568"/>
        <v>4</v>
      </c>
      <c r="CK534" s="68">
        <f t="shared" si="551"/>
        <v>81474.470023786562</v>
      </c>
      <c r="DA534" s="65">
        <f t="shared" si="569"/>
        <v>2040</v>
      </c>
      <c r="DB534" s="65">
        <f t="shared" si="570"/>
        <v>4</v>
      </c>
      <c r="DC534" s="68">
        <f>[4]ssr!$I511</f>
        <v>0</v>
      </c>
    </row>
    <row r="535" spans="1:107" s="30" customFormat="1">
      <c r="A535" s="65">
        <f t="shared" si="596"/>
        <v>2040</v>
      </c>
      <c r="B535" s="65">
        <f t="shared" si="558"/>
        <v>5</v>
      </c>
      <c r="C535" s="27">
        <f t="shared" si="533"/>
        <v>2182055.6131464299</v>
      </c>
      <c r="D535" s="80">
        <f>[6]Err!$D450</f>
        <v>1941026.6131464301</v>
      </c>
      <c r="E535" s="80">
        <f>ROUND([7]Err!$D450,0)+500</f>
        <v>211682</v>
      </c>
      <c r="F535" s="53">
        <f>ROUND([8]Err!$D438,0)</f>
        <v>2001</v>
      </c>
      <c r="G535" s="53">
        <f>ROUND([9]Err!$D438,0)</f>
        <v>1507</v>
      </c>
      <c r="H535" s="53">
        <f>ROUND([10]Err!$D450,0)</f>
        <v>25839</v>
      </c>
      <c r="I535" s="155">
        <f t="shared" si="514"/>
        <v>81523.117752150065</v>
      </c>
      <c r="J535" s="29"/>
      <c r="K535" s="181">
        <f t="shared" si="515"/>
        <v>7.0000000000000001E-3</v>
      </c>
      <c r="L535" s="181">
        <f t="shared" si="516"/>
        <v>6.0000000000000001E-3</v>
      </c>
      <c r="M535" s="181">
        <f t="shared" si="517"/>
        <v>-4.0000000000000001E-3</v>
      </c>
      <c r="N535" s="181">
        <f t="shared" si="518"/>
        <v>0</v>
      </c>
      <c r="O535" s="181">
        <f t="shared" si="519"/>
        <v>0</v>
      </c>
      <c r="P535" s="181">
        <f t="shared" si="520"/>
        <v>7.0000000000000001E-3</v>
      </c>
      <c r="R535" s="30">
        <f t="shared" si="538"/>
        <v>2040</v>
      </c>
      <c r="S535" s="30">
        <f t="shared" si="539"/>
        <v>5</v>
      </c>
      <c r="T535" s="31">
        <f t="shared" si="556"/>
        <v>14314.076339934083</v>
      </c>
      <c r="U535" s="31">
        <f t="shared" si="525"/>
        <v>12230</v>
      </c>
      <c r="V535" s="31">
        <f t="shared" si="552"/>
        <v>1744.076339934084</v>
      </c>
      <c r="W535" s="31">
        <f t="shared" ref="W535:Y535" si="613">W523</f>
        <v>6</v>
      </c>
      <c r="X535" s="31">
        <f t="shared" si="613"/>
        <v>15</v>
      </c>
      <c r="Y535" s="31">
        <f t="shared" si="613"/>
        <v>319</v>
      </c>
      <c r="AA535" s="32">
        <f t="shared" si="541"/>
        <v>2040</v>
      </c>
      <c r="AB535" s="33">
        <f t="shared" si="542"/>
        <v>5</v>
      </c>
      <c r="AC535" s="31">
        <f t="shared" si="543"/>
        <v>2167741.5368064959</v>
      </c>
      <c r="AD535" s="52">
        <f t="shared" si="544"/>
        <v>1928796.6131464301</v>
      </c>
      <c r="AE535" s="52">
        <f t="shared" si="545"/>
        <v>209937.92366006592</v>
      </c>
      <c r="AF535" s="52">
        <f t="shared" si="546"/>
        <v>1995</v>
      </c>
      <c r="AG535" s="52">
        <f t="shared" si="547"/>
        <v>1492</v>
      </c>
      <c r="AH535" s="52">
        <f t="shared" si="548"/>
        <v>25520</v>
      </c>
      <c r="AK535" s="90"/>
      <c r="AL535" s="90"/>
      <c r="AM535" s="91"/>
      <c r="AN535" s="92"/>
      <c r="AO535" s="92"/>
      <c r="AP535" s="92"/>
      <c r="AQ535" s="92"/>
      <c r="AR535" s="92"/>
      <c r="AS535" s="93"/>
      <c r="AT535" s="93"/>
      <c r="AY535" s="65">
        <f t="shared" si="573"/>
        <v>2040</v>
      </c>
      <c r="AZ535" s="65">
        <f t="shared" si="574"/>
        <v>5</v>
      </c>
      <c r="BA535" s="68">
        <f t="shared" si="549"/>
        <v>2180548.6131464299</v>
      </c>
      <c r="BQ535" s="65">
        <f t="shared" si="566"/>
        <v>2040</v>
      </c>
      <c r="BR535" s="65" t="str">
        <f t="shared" si="606"/>
        <v>May</v>
      </c>
      <c r="BS535" s="68">
        <f t="shared" si="550"/>
        <v>1941026.6131464301</v>
      </c>
      <c r="CI535" s="65">
        <f t="shared" si="567"/>
        <v>2040</v>
      </c>
      <c r="CJ535" s="65">
        <f t="shared" si="568"/>
        <v>5</v>
      </c>
      <c r="CK535" s="68">
        <f t="shared" si="551"/>
        <v>81523.117752150065</v>
      </c>
      <c r="DA535" s="65">
        <f t="shared" si="569"/>
        <v>2040</v>
      </c>
      <c r="DB535" s="65">
        <f t="shared" si="570"/>
        <v>5</v>
      </c>
      <c r="DC535" s="68">
        <f>[4]ssr!$I512</f>
        <v>0</v>
      </c>
    </row>
    <row r="536" spans="1:107" s="30" customFormat="1">
      <c r="A536" s="65">
        <f t="shared" si="596"/>
        <v>2040</v>
      </c>
      <c r="B536" s="65">
        <f t="shared" si="558"/>
        <v>6</v>
      </c>
      <c r="C536" s="27">
        <f t="shared" si="533"/>
        <v>2183263.8923931899</v>
      </c>
      <c r="D536" s="80">
        <f>[6]Err!$D451</f>
        <v>1942184.8923931899</v>
      </c>
      <c r="E536" s="80">
        <f>ROUND([7]Err!$D451,0)+500</f>
        <v>211785</v>
      </c>
      <c r="F536" s="53">
        <f>ROUND([8]Err!$D439,0)</f>
        <v>2000</v>
      </c>
      <c r="G536" s="53">
        <f>ROUND([9]Err!$D439,0)</f>
        <v>1507</v>
      </c>
      <c r="H536" s="53">
        <f>ROUND([10]Err!$D451,0)</f>
        <v>25787</v>
      </c>
      <c r="I536" s="155">
        <f t="shared" ref="I536:I537" si="614">D536*0.042</f>
        <v>81571.76548051399</v>
      </c>
      <c r="J536" s="29"/>
      <c r="K536" s="181">
        <f t="shared" ref="K536:K542" si="615">ROUND(D536/D524-1,3)</f>
        <v>7.0000000000000001E-3</v>
      </c>
      <c r="L536" s="181">
        <f t="shared" ref="L536:L542" si="616">ROUND(E536/E524-1,3)</f>
        <v>6.0000000000000001E-3</v>
      </c>
      <c r="M536" s="181">
        <f t="shared" ref="M536:M542" si="617">ROUND(F536/F524-1,3)</f>
        <v>-4.0000000000000001E-3</v>
      </c>
      <c r="N536" s="181">
        <f t="shared" ref="N536:N542" si="618">ROUND(G536/G524-1,3)</f>
        <v>0</v>
      </c>
      <c r="O536" s="181">
        <f t="shared" ref="O536:O542" si="619">ROUND(H536/H524-1,3)</f>
        <v>0</v>
      </c>
      <c r="P536" s="181">
        <f t="shared" ref="P536:P542" si="620">ROUND(C536/C524-1,3)</f>
        <v>7.0000000000000001E-3</v>
      </c>
      <c r="R536" s="30">
        <f t="shared" si="538"/>
        <v>2040</v>
      </c>
      <c r="S536" s="30">
        <f t="shared" si="539"/>
        <v>6</v>
      </c>
      <c r="T536" s="31">
        <f t="shared" si="556"/>
        <v>14288.174028619162</v>
      </c>
      <c r="U536" s="31">
        <f t="shared" si="525"/>
        <v>12206</v>
      </c>
      <c r="V536" s="31">
        <f t="shared" si="552"/>
        <v>1742.1740286191612</v>
      </c>
      <c r="W536" s="31">
        <f t="shared" ref="W536:Y536" si="621">W524</f>
        <v>6</v>
      </c>
      <c r="X536" s="31">
        <f t="shared" si="621"/>
        <v>15</v>
      </c>
      <c r="Y536" s="31">
        <f t="shared" si="621"/>
        <v>319</v>
      </c>
      <c r="AA536" s="32">
        <f t="shared" si="541"/>
        <v>2040</v>
      </c>
      <c r="AB536" s="33">
        <f t="shared" si="542"/>
        <v>6</v>
      </c>
      <c r="AC536" s="31">
        <f t="shared" si="543"/>
        <v>2168975.7183645708</v>
      </c>
      <c r="AD536" s="52">
        <f t="shared" si="544"/>
        <v>1929978.8923931899</v>
      </c>
      <c r="AE536" s="52">
        <f t="shared" si="545"/>
        <v>210042.82597138084</v>
      </c>
      <c r="AF536" s="52">
        <f t="shared" si="546"/>
        <v>1994</v>
      </c>
      <c r="AG536" s="52">
        <f t="shared" si="547"/>
        <v>1492</v>
      </c>
      <c r="AH536" s="52">
        <f t="shared" si="548"/>
        <v>25468</v>
      </c>
      <c r="AK536" s="90"/>
      <c r="AL536" s="90"/>
      <c r="AM536" s="91"/>
      <c r="AN536" s="92"/>
      <c r="AO536" s="92"/>
      <c r="AP536" s="92"/>
      <c r="AQ536" s="92"/>
      <c r="AR536" s="92"/>
      <c r="AS536" s="93"/>
      <c r="AT536" s="93"/>
      <c r="AY536" s="65">
        <f t="shared" si="573"/>
        <v>2040</v>
      </c>
      <c r="AZ536" s="65">
        <f t="shared" si="574"/>
        <v>6</v>
      </c>
      <c r="BA536" s="68">
        <f t="shared" si="549"/>
        <v>2181756.8923931899</v>
      </c>
      <c r="BQ536" s="65">
        <f t="shared" si="566"/>
        <v>2040</v>
      </c>
      <c r="BR536" s="65" t="str">
        <f t="shared" si="606"/>
        <v>Jun</v>
      </c>
      <c r="BS536" s="68">
        <f t="shared" si="550"/>
        <v>1942184.8923931899</v>
      </c>
      <c r="CI536" s="65">
        <f t="shared" si="567"/>
        <v>2040</v>
      </c>
      <c r="CJ536" s="65">
        <f t="shared" si="568"/>
        <v>6</v>
      </c>
      <c r="CK536" s="68">
        <f t="shared" si="551"/>
        <v>81571.76548051399</v>
      </c>
      <c r="DA536" s="65">
        <f t="shared" si="569"/>
        <v>2040</v>
      </c>
      <c r="DB536" s="65">
        <f t="shared" si="570"/>
        <v>6</v>
      </c>
      <c r="DC536" s="68">
        <f>[4]ssr!$I513</f>
        <v>0</v>
      </c>
    </row>
    <row r="537" spans="1:107" s="30" customFormat="1">
      <c r="A537" s="65">
        <f t="shared" si="596"/>
        <v>2040</v>
      </c>
      <c r="B537" s="65">
        <f t="shared" si="558"/>
        <v>7</v>
      </c>
      <c r="C537" s="27">
        <f t="shared" si="533"/>
        <v>2184495.1716399398</v>
      </c>
      <c r="D537" s="80">
        <f>[6]Err!$D452</f>
        <v>1943343.17163994</v>
      </c>
      <c r="E537" s="80">
        <f>ROUND([7]Err!$D452,0)+500</f>
        <v>211887</v>
      </c>
      <c r="F537" s="53">
        <f>ROUND([8]Err!$D440,0)</f>
        <v>1999</v>
      </c>
      <c r="G537" s="53">
        <f>ROUND([9]Err!$D440,0)</f>
        <v>1507</v>
      </c>
      <c r="H537" s="53">
        <f>ROUND([10]Err!$D452,0)</f>
        <v>25759</v>
      </c>
      <c r="I537" s="155">
        <f t="shared" si="614"/>
        <v>81620.413208877479</v>
      </c>
      <c r="J537" s="29"/>
      <c r="K537" s="181">
        <f t="shared" si="615"/>
        <v>7.0000000000000001E-3</v>
      </c>
      <c r="L537" s="181">
        <f t="shared" si="616"/>
        <v>6.0000000000000001E-3</v>
      </c>
      <c r="M537" s="181">
        <f t="shared" si="617"/>
        <v>-4.0000000000000001E-3</v>
      </c>
      <c r="N537" s="181">
        <f t="shared" si="618"/>
        <v>0</v>
      </c>
      <c r="O537" s="181">
        <f t="shared" si="619"/>
        <v>0</v>
      </c>
      <c r="P537" s="181">
        <f t="shared" si="620"/>
        <v>7.0000000000000001E-3</v>
      </c>
      <c r="R537" s="30">
        <f t="shared" si="538"/>
        <v>2040</v>
      </c>
      <c r="S537" s="30">
        <f t="shared" si="539"/>
        <v>7</v>
      </c>
      <c r="T537" s="31">
        <f t="shared" si="556"/>
        <v>14251.546125205719</v>
      </c>
      <c r="U537" s="31">
        <f t="shared" si="525"/>
        <v>12171</v>
      </c>
      <c r="V537" s="31">
        <f t="shared" si="552"/>
        <v>1740.5461252057191</v>
      </c>
      <c r="W537" s="31">
        <f t="shared" ref="W537:Y537" si="622">W525</f>
        <v>6</v>
      </c>
      <c r="X537" s="31">
        <f t="shared" si="622"/>
        <v>15</v>
      </c>
      <c r="Y537" s="31">
        <f t="shared" si="622"/>
        <v>319</v>
      </c>
      <c r="AA537" s="32">
        <f t="shared" si="541"/>
        <v>2040</v>
      </c>
      <c r="AB537" s="33">
        <f t="shared" si="542"/>
        <v>7</v>
      </c>
      <c r="AC537" s="31">
        <f t="shared" si="543"/>
        <v>2170243.6255147341</v>
      </c>
      <c r="AD537" s="52">
        <f t="shared" si="544"/>
        <v>1931172.17163994</v>
      </c>
      <c r="AE537" s="52">
        <f t="shared" si="545"/>
        <v>210146.45387479427</v>
      </c>
      <c r="AF537" s="52">
        <f t="shared" si="546"/>
        <v>1993</v>
      </c>
      <c r="AG537" s="52">
        <f t="shared" si="547"/>
        <v>1492</v>
      </c>
      <c r="AH537" s="52">
        <f t="shared" si="548"/>
        <v>25440</v>
      </c>
      <c r="AK537" s="90"/>
      <c r="AL537" s="90"/>
      <c r="AM537" s="91"/>
      <c r="AN537" s="92"/>
      <c r="AO537" s="92"/>
      <c r="AP537" s="92"/>
      <c r="AQ537" s="92"/>
      <c r="AR537" s="92"/>
      <c r="AS537" s="93"/>
      <c r="AT537" s="93"/>
      <c r="AY537" s="65">
        <f t="shared" si="573"/>
        <v>2040</v>
      </c>
      <c r="AZ537" s="65">
        <f t="shared" si="574"/>
        <v>7</v>
      </c>
      <c r="BA537" s="68">
        <f t="shared" si="549"/>
        <v>2182988.1716399398</v>
      </c>
      <c r="BQ537" s="65">
        <f t="shared" si="566"/>
        <v>2040</v>
      </c>
      <c r="BR537" s="65" t="str">
        <f t="shared" si="606"/>
        <v>Jul</v>
      </c>
      <c r="BS537" s="68">
        <f t="shared" si="550"/>
        <v>1943343.17163994</v>
      </c>
      <c r="CI537" s="65">
        <f t="shared" si="567"/>
        <v>2040</v>
      </c>
      <c r="CJ537" s="65">
        <f t="shared" si="568"/>
        <v>7</v>
      </c>
      <c r="CK537" s="68">
        <f t="shared" si="551"/>
        <v>81620.413208877479</v>
      </c>
      <c r="DA537" s="65">
        <f t="shared" si="569"/>
        <v>2040</v>
      </c>
      <c r="DB537" s="65">
        <f t="shared" si="570"/>
        <v>7</v>
      </c>
      <c r="DC537" s="68">
        <f>[4]ssr!$I514</f>
        <v>0</v>
      </c>
    </row>
    <row r="538" spans="1:107" s="30" customFormat="1">
      <c r="A538" s="65">
        <f t="shared" si="596"/>
        <v>2040</v>
      </c>
      <c r="B538" s="65">
        <f t="shared" si="558"/>
        <v>8</v>
      </c>
      <c r="C538" s="27">
        <f t="shared" si="533"/>
        <v>2185206.7291851304</v>
      </c>
      <c r="D538" s="179">
        <f>D526+D526-D514</f>
        <v>1943949.7291851302</v>
      </c>
      <c r="E538" s="179">
        <f>E526+E526-E514</f>
        <v>211937</v>
      </c>
      <c r="F538" s="53">
        <f>ROUND([8]Err!$D441,0)</f>
        <v>1999</v>
      </c>
      <c r="G538" s="53">
        <f>ROUND([9]Err!$D441,0)</f>
        <v>1507</v>
      </c>
      <c r="H538" s="53">
        <f>ROUND([10]Err!$D453,0)</f>
        <v>25814</v>
      </c>
      <c r="I538" s="182">
        <f>I526+I526-I514</f>
        <v>81645.888625775464</v>
      </c>
      <c r="J538" s="29"/>
      <c r="K538" s="181">
        <f t="shared" si="615"/>
        <v>7.0000000000000001E-3</v>
      </c>
      <c r="L538" s="181">
        <f t="shared" si="616"/>
        <v>6.0000000000000001E-3</v>
      </c>
      <c r="M538" s="181">
        <f t="shared" si="617"/>
        <v>-4.0000000000000001E-3</v>
      </c>
      <c r="N538" s="181">
        <f t="shared" si="618"/>
        <v>0</v>
      </c>
      <c r="O538" s="181">
        <f t="shared" si="619"/>
        <v>0</v>
      </c>
      <c r="P538" s="181">
        <f t="shared" si="620"/>
        <v>7.0000000000000001E-3</v>
      </c>
      <c r="R538" s="30">
        <f t="shared" si="538"/>
        <v>2040</v>
      </c>
      <c r="S538" s="30">
        <f t="shared" si="539"/>
        <v>8</v>
      </c>
      <c r="T538" s="31">
        <f t="shared" si="556"/>
        <v>14233.571603904522</v>
      </c>
      <c r="U538" s="31">
        <f t="shared" si="525"/>
        <v>12155</v>
      </c>
      <c r="V538" s="31">
        <f t="shared" si="552"/>
        <v>1738.5716039045221</v>
      </c>
      <c r="W538" s="31">
        <f t="shared" ref="W538:Y538" si="623">W526</f>
        <v>6</v>
      </c>
      <c r="X538" s="31">
        <f t="shared" si="623"/>
        <v>15</v>
      </c>
      <c r="Y538" s="31">
        <f t="shared" si="623"/>
        <v>319</v>
      </c>
      <c r="AA538" s="32">
        <f t="shared" si="541"/>
        <v>2040</v>
      </c>
      <c r="AB538" s="33">
        <f t="shared" si="542"/>
        <v>8</v>
      </c>
      <c r="AC538" s="31">
        <f t="shared" si="543"/>
        <v>2170973.1575812255</v>
      </c>
      <c r="AD538" s="52">
        <f t="shared" si="544"/>
        <v>1931794.7291851302</v>
      </c>
      <c r="AE538" s="52">
        <f t="shared" si="545"/>
        <v>210198.42839609546</v>
      </c>
      <c r="AF538" s="52">
        <f t="shared" si="546"/>
        <v>1993</v>
      </c>
      <c r="AG538" s="52">
        <f t="shared" si="547"/>
        <v>1492</v>
      </c>
      <c r="AH538" s="52">
        <f t="shared" si="548"/>
        <v>25495</v>
      </c>
      <c r="AK538" s="90"/>
      <c r="AL538" s="90"/>
      <c r="AM538" s="91"/>
      <c r="AN538" s="92"/>
      <c r="AO538" s="92"/>
      <c r="AP538" s="92"/>
      <c r="AQ538" s="92"/>
      <c r="AR538" s="92"/>
      <c r="AS538" s="93"/>
      <c r="AT538" s="93"/>
      <c r="AY538" s="65">
        <f t="shared" si="573"/>
        <v>2040</v>
      </c>
      <c r="AZ538" s="65">
        <f t="shared" si="574"/>
        <v>8</v>
      </c>
      <c r="BA538" s="68">
        <f t="shared" si="549"/>
        <v>2183699.7291851304</v>
      </c>
      <c r="BQ538" s="65">
        <f t="shared" si="566"/>
        <v>2040</v>
      </c>
      <c r="BR538" s="65" t="str">
        <f t="shared" si="606"/>
        <v>Aug</v>
      </c>
      <c r="BS538" s="68">
        <f t="shared" si="550"/>
        <v>1943949.7291851302</v>
      </c>
      <c r="CI538" s="65">
        <f t="shared" si="567"/>
        <v>2040</v>
      </c>
      <c r="CJ538" s="65">
        <f t="shared" si="568"/>
        <v>8</v>
      </c>
      <c r="CK538" s="68">
        <f t="shared" si="551"/>
        <v>81645.888625775464</v>
      </c>
      <c r="DA538" s="65">
        <f t="shared" si="569"/>
        <v>2040</v>
      </c>
      <c r="DB538" s="65">
        <f t="shared" si="570"/>
        <v>8</v>
      </c>
      <c r="DC538" s="68">
        <f>[4]ssr!$I515</f>
        <v>0</v>
      </c>
    </row>
    <row r="539" spans="1:107" s="30" customFormat="1">
      <c r="A539" s="65">
        <f t="shared" si="596"/>
        <v>2040</v>
      </c>
      <c r="B539" s="65">
        <f t="shared" si="558"/>
        <v>9</v>
      </c>
      <c r="C539" s="27">
        <f t="shared" ref="C539:C542" si="624">SUM(D539:H539)</f>
        <v>2186523.1649502199</v>
      </c>
      <c r="D539" s="179">
        <f t="shared" ref="D539:F542" si="625">D527+D527-D515</f>
        <v>1945158.1649502197</v>
      </c>
      <c r="E539" s="179">
        <f t="shared" si="625"/>
        <v>212040</v>
      </c>
      <c r="F539" s="53">
        <f>ROUND([8]Err!$D442,0)</f>
        <v>1998</v>
      </c>
      <c r="G539" s="53">
        <f>ROUND([9]Err!$D442,0)</f>
        <v>1507</v>
      </c>
      <c r="H539" s="53">
        <f>ROUND([10]Err!$D454,0)</f>
        <v>25820</v>
      </c>
      <c r="I539" s="182">
        <f t="shared" ref="I539" si="626">I527+I527-I515</f>
        <v>81696.642927909241</v>
      </c>
      <c r="J539" s="29"/>
      <c r="K539" s="181">
        <f t="shared" si="615"/>
        <v>7.0000000000000001E-3</v>
      </c>
      <c r="L539" s="181">
        <f t="shared" si="616"/>
        <v>6.0000000000000001E-3</v>
      </c>
      <c r="M539" s="181">
        <f t="shared" si="617"/>
        <v>-4.0000000000000001E-3</v>
      </c>
      <c r="N539" s="181">
        <f t="shared" si="618"/>
        <v>0</v>
      </c>
      <c r="O539" s="181">
        <f t="shared" si="619"/>
        <v>0</v>
      </c>
      <c r="P539" s="181">
        <f t="shared" si="620"/>
        <v>7.0000000000000001E-3</v>
      </c>
      <c r="R539" s="30">
        <f t="shared" si="538"/>
        <v>2040</v>
      </c>
      <c r="S539" s="30">
        <f t="shared" si="539"/>
        <v>9</v>
      </c>
      <c r="T539" s="31">
        <f t="shared" si="556"/>
        <v>14215.026480843409</v>
      </c>
      <c r="U539" s="31">
        <f t="shared" si="525"/>
        <v>12137</v>
      </c>
      <c r="V539" s="31">
        <f t="shared" si="552"/>
        <v>1738.0264808434097</v>
      </c>
      <c r="W539" s="31">
        <f t="shared" ref="W539:Y539" si="627">W527</f>
        <v>6</v>
      </c>
      <c r="X539" s="31">
        <f t="shared" si="627"/>
        <v>15</v>
      </c>
      <c r="Y539" s="31">
        <f t="shared" si="627"/>
        <v>319</v>
      </c>
      <c r="AA539" s="32">
        <f t="shared" si="541"/>
        <v>2040</v>
      </c>
      <c r="AB539" s="33">
        <f t="shared" si="542"/>
        <v>9</v>
      </c>
      <c r="AC539" s="31">
        <f t="shared" si="543"/>
        <v>2172308.1384693761</v>
      </c>
      <c r="AD539" s="52">
        <f t="shared" si="544"/>
        <v>1933021.1649502197</v>
      </c>
      <c r="AE539" s="52">
        <f t="shared" si="545"/>
        <v>210301.9735191566</v>
      </c>
      <c r="AF539" s="52">
        <f t="shared" si="546"/>
        <v>1992</v>
      </c>
      <c r="AG539" s="52">
        <f t="shared" si="547"/>
        <v>1492</v>
      </c>
      <c r="AH539" s="52">
        <f t="shared" si="548"/>
        <v>25501</v>
      </c>
      <c r="AK539" s="90"/>
      <c r="AL539" s="90"/>
      <c r="AM539" s="91"/>
      <c r="AN539" s="92"/>
      <c r="AO539" s="92"/>
      <c r="AP539" s="92"/>
      <c r="AQ539" s="92"/>
      <c r="AR539" s="92"/>
      <c r="AS539" s="93"/>
      <c r="AT539" s="93"/>
      <c r="AY539" s="65">
        <f t="shared" si="573"/>
        <v>2040</v>
      </c>
      <c r="AZ539" s="65">
        <f t="shared" si="574"/>
        <v>9</v>
      </c>
      <c r="BA539" s="68">
        <f t="shared" si="549"/>
        <v>2185016.1649502199</v>
      </c>
      <c r="BQ539" s="65">
        <f t="shared" si="566"/>
        <v>2040</v>
      </c>
      <c r="BR539" s="65" t="str">
        <f t="shared" si="606"/>
        <v>Sep</v>
      </c>
      <c r="BS539" s="68">
        <f t="shared" si="550"/>
        <v>1945158.1649502197</v>
      </c>
      <c r="CI539" s="65">
        <f t="shared" si="567"/>
        <v>2040</v>
      </c>
      <c r="CJ539" s="65">
        <f t="shared" si="568"/>
        <v>9</v>
      </c>
      <c r="CK539" s="68">
        <f t="shared" si="551"/>
        <v>81696.642927909241</v>
      </c>
      <c r="DA539" s="65">
        <f t="shared" si="569"/>
        <v>2040</v>
      </c>
      <c r="DB539" s="65">
        <f t="shared" si="570"/>
        <v>9</v>
      </c>
      <c r="DC539" s="68">
        <f>[4]ssr!$I516</f>
        <v>0</v>
      </c>
    </row>
    <row r="540" spans="1:107" s="30" customFormat="1">
      <c r="A540" s="65">
        <f t="shared" si="596"/>
        <v>2040</v>
      </c>
      <c r="B540" s="65">
        <f t="shared" si="558"/>
        <v>10</v>
      </c>
      <c r="C540" s="27">
        <f t="shared" si="624"/>
        <v>2187862.6007152898</v>
      </c>
      <c r="D540" s="179">
        <f t="shared" si="625"/>
        <v>1946366.6007152898</v>
      </c>
      <c r="E540" s="179">
        <f t="shared" si="625"/>
        <v>212149</v>
      </c>
      <c r="F540" s="53">
        <f>ROUND([8]Err!$D443,0)</f>
        <v>1997</v>
      </c>
      <c r="G540" s="53">
        <f>ROUND([9]Err!$D443,0)</f>
        <v>1507</v>
      </c>
      <c r="H540" s="53">
        <f>ROUND([10]Err!$D455,0)</f>
        <v>25843</v>
      </c>
      <c r="I540" s="182">
        <f t="shared" ref="I540" si="628">I528+I528-I516</f>
        <v>81747.397230042188</v>
      </c>
      <c r="J540" s="29"/>
      <c r="K540" s="181">
        <f t="shared" si="615"/>
        <v>7.0000000000000001E-3</v>
      </c>
      <c r="L540" s="181">
        <f t="shared" si="616"/>
        <v>6.0000000000000001E-3</v>
      </c>
      <c r="M540" s="181">
        <f t="shared" si="617"/>
        <v>-4.0000000000000001E-3</v>
      </c>
      <c r="N540" s="181">
        <f t="shared" si="618"/>
        <v>0</v>
      </c>
      <c r="O540" s="181">
        <f t="shared" si="619"/>
        <v>0</v>
      </c>
      <c r="P540" s="181">
        <f t="shared" si="620"/>
        <v>7.0000000000000001E-3</v>
      </c>
      <c r="R540" s="30">
        <f t="shared" si="538"/>
        <v>2040</v>
      </c>
      <c r="S540" s="30">
        <f t="shared" si="539"/>
        <v>10</v>
      </c>
      <c r="T540" s="31">
        <f t="shared" si="556"/>
        <v>14215.629219986369</v>
      </c>
      <c r="U540" s="31">
        <f t="shared" ref="U540:U542" si="629">U528+5</f>
        <v>12138</v>
      </c>
      <c r="V540" s="31">
        <f t="shared" si="552"/>
        <v>1737.6292199863697</v>
      </c>
      <c r="W540" s="31">
        <f t="shared" ref="W540:Y540" si="630">W528</f>
        <v>6</v>
      </c>
      <c r="X540" s="31">
        <f t="shared" si="630"/>
        <v>15</v>
      </c>
      <c r="Y540" s="31">
        <f t="shared" si="630"/>
        <v>319</v>
      </c>
      <c r="AA540" s="32">
        <f t="shared" si="541"/>
        <v>2040</v>
      </c>
      <c r="AB540" s="33">
        <f t="shared" si="542"/>
        <v>10</v>
      </c>
      <c r="AC540" s="31">
        <f t="shared" si="543"/>
        <v>2173646.9714953033</v>
      </c>
      <c r="AD540" s="52">
        <f t="shared" si="544"/>
        <v>1934228.6007152898</v>
      </c>
      <c r="AE540" s="52">
        <f t="shared" si="545"/>
        <v>210411.37078001362</v>
      </c>
      <c r="AF540" s="52">
        <f t="shared" si="546"/>
        <v>1991</v>
      </c>
      <c r="AG540" s="52">
        <f t="shared" si="547"/>
        <v>1492</v>
      </c>
      <c r="AH540" s="52">
        <f t="shared" si="548"/>
        <v>25524</v>
      </c>
      <c r="AK540" s="90"/>
      <c r="AL540" s="90"/>
      <c r="AM540" s="91"/>
      <c r="AN540" s="92"/>
      <c r="AO540" s="92"/>
      <c r="AP540" s="92"/>
      <c r="AQ540" s="92"/>
      <c r="AR540" s="92"/>
      <c r="AS540" s="93"/>
      <c r="AT540" s="93"/>
      <c r="AY540" s="65">
        <f t="shared" si="573"/>
        <v>2040</v>
      </c>
      <c r="AZ540" s="65">
        <f t="shared" si="574"/>
        <v>10</v>
      </c>
      <c r="BA540" s="68">
        <f t="shared" si="549"/>
        <v>2186355.6007152898</v>
      </c>
      <c r="BQ540" s="65">
        <f t="shared" si="566"/>
        <v>2040</v>
      </c>
      <c r="BR540" s="65" t="str">
        <f t="shared" si="606"/>
        <v>Oct</v>
      </c>
      <c r="BS540" s="68">
        <f t="shared" si="550"/>
        <v>1946366.6007152898</v>
      </c>
      <c r="CI540" s="65">
        <f t="shared" si="567"/>
        <v>2040</v>
      </c>
      <c r="CJ540" s="65">
        <f t="shared" si="568"/>
        <v>10</v>
      </c>
      <c r="CK540" s="68">
        <f t="shared" si="551"/>
        <v>81747.397230042188</v>
      </c>
      <c r="DA540" s="65">
        <f t="shared" si="569"/>
        <v>2040</v>
      </c>
      <c r="DB540" s="65">
        <f t="shared" si="570"/>
        <v>10</v>
      </c>
      <c r="DC540" s="68">
        <f>[4]ssr!$I517</f>
        <v>0</v>
      </c>
    </row>
    <row r="541" spans="1:107" s="30" customFormat="1">
      <c r="A541" s="65">
        <f t="shared" si="596"/>
        <v>2040</v>
      </c>
      <c r="B541" s="65">
        <f t="shared" si="558"/>
        <v>11</v>
      </c>
      <c r="C541" s="27">
        <f t="shared" si="624"/>
        <v>2189213.0364803597</v>
      </c>
      <c r="D541" s="179">
        <f t="shared" si="625"/>
        <v>1947575.03648036</v>
      </c>
      <c r="E541" s="179">
        <f t="shared" si="625"/>
        <v>212257</v>
      </c>
      <c r="F541" s="53">
        <f>ROUND([8]Err!$D444,0)</f>
        <v>1997</v>
      </c>
      <c r="G541" s="53">
        <f>ROUND([9]Err!$D444,0)</f>
        <v>1507</v>
      </c>
      <c r="H541" s="53">
        <f>ROUND([10]Err!$D456,0)</f>
        <v>25877</v>
      </c>
      <c r="I541" s="182">
        <f t="shared" ref="I541" si="631">I529+I529-I517</f>
        <v>81798.151532175136</v>
      </c>
      <c r="J541" s="29"/>
      <c r="K541" s="181">
        <f t="shared" si="615"/>
        <v>7.0000000000000001E-3</v>
      </c>
      <c r="L541" s="181">
        <f t="shared" si="616"/>
        <v>6.0000000000000001E-3</v>
      </c>
      <c r="M541" s="181">
        <f t="shared" si="617"/>
        <v>-4.0000000000000001E-3</v>
      </c>
      <c r="N541" s="181">
        <f t="shared" si="618"/>
        <v>0</v>
      </c>
      <c r="O541" s="181">
        <f t="shared" si="619"/>
        <v>0</v>
      </c>
      <c r="P541" s="181">
        <f t="shared" si="620"/>
        <v>7.0000000000000001E-3</v>
      </c>
      <c r="R541" s="30">
        <f t="shared" si="538"/>
        <v>2040</v>
      </c>
      <c r="S541" s="30">
        <f t="shared" si="539"/>
        <v>11</v>
      </c>
      <c r="T541" s="31">
        <f t="shared" si="556"/>
        <v>14238.577418548764</v>
      </c>
      <c r="U541" s="31">
        <f t="shared" si="629"/>
        <v>12164</v>
      </c>
      <c r="V541" s="31">
        <f t="shared" si="552"/>
        <v>1734.5774185487637</v>
      </c>
      <c r="W541" s="31">
        <f t="shared" ref="W541:Y541" si="632">W529</f>
        <v>6</v>
      </c>
      <c r="X541" s="31">
        <f t="shared" si="632"/>
        <v>15</v>
      </c>
      <c r="Y541" s="31">
        <f t="shared" si="632"/>
        <v>319</v>
      </c>
      <c r="AA541" s="32">
        <f t="shared" si="541"/>
        <v>2040</v>
      </c>
      <c r="AB541" s="33">
        <f t="shared" si="542"/>
        <v>11</v>
      </c>
      <c r="AC541" s="31">
        <f t="shared" si="543"/>
        <v>2174974.4590618112</v>
      </c>
      <c r="AD541" s="52">
        <f t="shared" si="544"/>
        <v>1935411.03648036</v>
      </c>
      <c r="AE541" s="52">
        <f t="shared" si="545"/>
        <v>210522.42258145125</v>
      </c>
      <c r="AF541" s="52">
        <f t="shared" si="546"/>
        <v>1991</v>
      </c>
      <c r="AG541" s="52">
        <f t="shared" si="547"/>
        <v>1492</v>
      </c>
      <c r="AH541" s="52">
        <f t="shared" si="548"/>
        <v>25558</v>
      </c>
      <c r="AK541" s="90"/>
      <c r="AL541" s="90"/>
      <c r="AM541" s="91"/>
      <c r="AN541" s="92"/>
      <c r="AO541" s="92"/>
      <c r="AP541" s="92"/>
      <c r="AQ541" s="92"/>
      <c r="AR541" s="92"/>
      <c r="AS541" s="93"/>
      <c r="AT541" s="93"/>
      <c r="AY541" s="65">
        <f t="shared" si="573"/>
        <v>2040</v>
      </c>
      <c r="AZ541" s="65">
        <f t="shared" si="574"/>
        <v>11</v>
      </c>
      <c r="BA541" s="68">
        <f t="shared" si="549"/>
        <v>2187706.0364803597</v>
      </c>
      <c r="BQ541" s="65">
        <f t="shared" si="566"/>
        <v>2040</v>
      </c>
      <c r="BR541" s="65" t="str">
        <f t="shared" si="606"/>
        <v>Nov</v>
      </c>
      <c r="BS541" s="68">
        <f t="shared" si="550"/>
        <v>1947575.03648036</v>
      </c>
      <c r="CI541" s="65">
        <f t="shared" si="567"/>
        <v>2040</v>
      </c>
      <c r="CJ541" s="65">
        <f t="shared" si="568"/>
        <v>11</v>
      </c>
      <c r="CK541" s="68">
        <f t="shared" si="551"/>
        <v>81798.151532175136</v>
      </c>
      <c r="DA541" s="65">
        <f t="shared" si="569"/>
        <v>2040</v>
      </c>
      <c r="DB541" s="65">
        <f t="shared" si="570"/>
        <v>11</v>
      </c>
      <c r="DC541" s="68">
        <f>[4]ssr!$I518</f>
        <v>0</v>
      </c>
    </row>
    <row r="542" spans="1:107" s="30" customFormat="1">
      <c r="A542" s="65">
        <f t="shared" si="596"/>
        <v>2040</v>
      </c>
      <c r="B542" s="65">
        <f t="shared" si="558"/>
        <v>12</v>
      </c>
      <c r="C542" s="27">
        <f t="shared" si="624"/>
        <v>2190475.4722454501</v>
      </c>
      <c r="D542" s="179">
        <f t="shared" si="625"/>
        <v>1948783.4722454501</v>
      </c>
      <c r="E542" s="179">
        <f t="shared" si="625"/>
        <v>212364</v>
      </c>
      <c r="F542" s="179">
        <f t="shared" si="625"/>
        <v>1996</v>
      </c>
      <c r="G542" s="53">
        <f>ROUND([9]Err!$D445,0)</f>
        <v>1507</v>
      </c>
      <c r="H542" s="53">
        <f>ROUND([10]Err!$D457,0)</f>
        <v>25825</v>
      </c>
      <c r="I542" s="182">
        <f t="shared" ref="I542" si="633">I530+I530-I518</f>
        <v>81848.905834308898</v>
      </c>
      <c r="J542" s="29"/>
      <c r="K542" s="181">
        <f t="shared" si="615"/>
        <v>7.0000000000000001E-3</v>
      </c>
      <c r="L542" s="181">
        <f t="shared" si="616"/>
        <v>6.0000000000000001E-3</v>
      </c>
      <c r="M542" s="181">
        <f t="shared" si="617"/>
        <v>-4.0000000000000001E-3</v>
      </c>
      <c r="N542" s="181">
        <f t="shared" si="618"/>
        <v>0</v>
      </c>
      <c r="O542" s="181">
        <f t="shared" si="619"/>
        <v>0</v>
      </c>
      <c r="P542" s="181">
        <f t="shared" si="620"/>
        <v>7.0000000000000001E-3</v>
      </c>
      <c r="R542" s="30">
        <f t="shared" si="538"/>
        <v>2040</v>
      </c>
      <c r="S542" s="30">
        <f t="shared" si="539"/>
        <v>12</v>
      </c>
      <c r="T542" s="31">
        <f t="shared" si="556"/>
        <v>14339.192641115766</v>
      </c>
      <c r="U542" s="31">
        <f t="shared" si="629"/>
        <v>12268</v>
      </c>
      <c r="V542" s="31">
        <f t="shared" si="552"/>
        <v>1731.1926411157663</v>
      </c>
      <c r="W542" s="31">
        <f t="shared" ref="W542:Y542" si="634">W530</f>
        <v>6</v>
      </c>
      <c r="X542" s="31">
        <f t="shared" si="634"/>
        <v>15</v>
      </c>
      <c r="Y542" s="31">
        <f t="shared" si="634"/>
        <v>319</v>
      </c>
      <c r="AA542" s="32">
        <f t="shared" si="541"/>
        <v>2040</v>
      </c>
      <c r="AB542" s="33">
        <f t="shared" si="542"/>
        <v>12</v>
      </c>
      <c r="AC542" s="31">
        <f t="shared" si="543"/>
        <v>2176136.2796043344</v>
      </c>
      <c r="AD542" s="52">
        <f t="shared" si="544"/>
        <v>1936515.4722454501</v>
      </c>
      <c r="AE542" s="52">
        <f t="shared" si="545"/>
        <v>210632.80735888422</v>
      </c>
      <c r="AF542" s="52">
        <f t="shared" si="546"/>
        <v>1990</v>
      </c>
      <c r="AG542" s="52">
        <f t="shared" si="547"/>
        <v>1492</v>
      </c>
      <c r="AH542" s="52">
        <f t="shared" si="548"/>
        <v>25506</v>
      </c>
      <c r="AK542" s="92"/>
      <c r="AL542" s="92"/>
      <c r="AM542" s="92"/>
      <c r="AN542" s="92"/>
      <c r="AO542" s="92"/>
      <c r="AP542" s="92"/>
      <c r="AQ542" s="92"/>
      <c r="AR542" s="93"/>
      <c r="AS542" s="93"/>
      <c r="AT542" s="93"/>
      <c r="AY542" s="65">
        <f t="shared" si="573"/>
        <v>2040</v>
      </c>
      <c r="AZ542" s="65">
        <f t="shared" si="574"/>
        <v>12</v>
      </c>
      <c r="BA542" s="68">
        <f t="shared" si="549"/>
        <v>2188968.4722454501</v>
      </c>
      <c r="BQ542" s="65">
        <f t="shared" si="566"/>
        <v>2040</v>
      </c>
      <c r="BR542" s="65" t="str">
        <f t="shared" si="606"/>
        <v>Dec</v>
      </c>
      <c r="BS542" s="68">
        <f t="shared" si="550"/>
        <v>1948783.4722454501</v>
      </c>
      <c r="CI542" s="65">
        <f t="shared" si="567"/>
        <v>2040</v>
      </c>
      <c r="CJ542" s="65">
        <f t="shared" si="568"/>
        <v>12</v>
      </c>
      <c r="CK542" s="68">
        <f t="shared" si="551"/>
        <v>81848.905834308898</v>
      </c>
      <c r="DA542" s="65">
        <f t="shared" si="569"/>
        <v>2040</v>
      </c>
      <c r="DB542" s="65">
        <f t="shared" si="570"/>
        <v>12</v>
      </c>
      <c r="DC542" s="68">
        <f>[4]ssr!$I519</f>
        <v>0</v>
      </c>
    </row>
    <row r="543" spans="1:107" s="30" customFormat="1">
      <c r="A543" s="26"/>
      <c r="B543" s="26"/>
      <c r="C543" s="27"/>
      <c r="D543" s="53"/>
      <c r="E543" s="53"/>
      <c r="F543" s="53"/>
      <c r="G543" s="53"/>
      <c r="H543" s="53"/>
      <c r="I543" s="157"/>
      <c r="J543" s="29"/>
      <c r="K543" s="29"/>
      <c r="L543" s="29"/>
      <c r="M543" s="29"/>
      <c r="N543" s="29"/>
      <c r="O543" s="29"/>
      <c r="P543" s="29"/>
      <c r="T543" s="31"/>
      <c r="U543" s="31"/>
      <c r="V543" s="31"/>
      <c r="W543" s="31"/>
      <c r="X543" s="31"/>
      <c r="Y543" s="31"/>
      <c r="AA543" s="32"/>
      <c r="AB543" s="33"/>
      <c r="AC543" s="31"/>
      <c r="AD543" s="52"/>
      <c r="AE543" s="52"/>
      <c r="AF543" s="52"/>
      <c r="AG543" s="52"/>
      <c r="AH543" s="52"/>
      <c r="AK543" s="92"/>
      <c r="AL543" s="92"/>
      <c r="AM543" s="92"/>
      <c r="AN543" s="92"/>
      <c r="AO543" s="92"/>
      <c r="AP543" s="92"/>
      <c r="AQ543" s="92"/>
      <c r="AR543" s="93"/>
      <c r="AS543" s="93"/>
      <c r="AT543" s="93"/>
      <c r="AY543" s="65"/>
      <c r="AZ543" s="65"/>
      <c r="BA543" s="68"/>
      <c r="BQ543" s="65"/>
      <c r="BR543" s="65"/>
      <c r="BS543" s="68"/>
    </row>
    <row r="544" spans="1:107">
      <c r="B544" s="173" t="s">
        <v>65</v>
      </c>
      <c r="K544" s="134" t="s">
        <v>69</v>
      </c>
      <c r="S544" s="1" t="s">
        <v>66</v>
      </c>
      <c r="AK544" s="93"/>
      <c r="AL544" s="93"/>
      <c r="AM544" s="93"/>
      <c r="AN544" s="93"/>
      <c r="AO544" s="93"/>
      <c r="AP544" s="93"/>
      <c r="AQ544" s="93"/>
      <c r="AR544" s="93"/>
      <c r="AS544" s="93"/>
      <c r="AT544" s="93"/>
      <c r="AY544" s="65"/>
      <c r="AZ544" s="65"/>
      <c r="BA544" s="68"/>
      <c r="BQ544" s="65"/>
      <c r="BR544" s="65"/>
      <c r="BS544" s="68"/>
    </row>
    <row r="545" spans="1:71" s="3" customFormat="1">
      <c r="A545" s="119" t="s">
        <v>58</v>
      </c>
      <c r="B545" s="2" t="s">
        <v>12</v>
      </c>
      <c r="C545" s="3" t="str">
        <f t="shared" ref="C545:H545" si="635">C2</f>
        <v>TOTAL</v>
      </c>
      <c r="D545" s="3" t="str">
        <f t="shared" si="635"/>
        <v>RC-Tot</v>
      </c>
      <c r="E545" s="3" t="str">
        <f t="shared" si="635"/>
        <v>CC</v>
      </c>
      <c r="F545" s="3" t="str">
        <f t="shared" si="635"/>
        <v>IC</v>
      </c>
      <c r="G545" s="3" t="str">
        <f t="shared" si="635"/>
        <v>SHL</v>
      </c>
      <c r="H545" s="3" t="str">
        <f t="shared" si="635"/>
        <v>SPA</v>
      </c>
      <c r="I545" s="171" t="s">
        <v>63</v>
      </c>
      <c r="J545" s="3" t="s">
        <v>86</v>
      </c>
      <c r="K545" s="3" t="s">
        <v>70</v>
      </c>
      <c r="S545" s="3" t="s">
        <v>12</v>
      </c>
      <c r="T545" s="3" t="str">
        <f t="shared" ref="T545:Y545" si="636">T2</f>
        <v>TOTAL</v>
      </c>
      <c r="U545" s="3" t="str">
        <f t="shared" si="636"/>
        <v>RC-Tot</v>
      </c>
      <c r="V545" s="3" t="str">
        <f t="shared" si="636"/>
        <v>CC</v>
      </c>
      <c r="W545" s="3" t="str">
        <f t="shared" si="636"/>
        <v>IC</v>
      </c>
      <c r="X545" s="3" t="str">
        <f t="shared" si="636"/>
        <v>SHL</v>
      </c>
      <c r="Y545" s="3" t="str">
        <f t="shared" si="636"/>
        <v>SPA</v>
      </c>
      <c r="AB545" s="3" t="str">
        <f>S545</f>
        <v>YEAR</v>
      </c>
      <c r="AC545" s="3" t="str">
        <f t="shared" ref="AC545:AH545" si="637">AC2</f>
        <v>TOTAL</v>
      </c>
      <c r="AD545" s="3" t="str">
        <f t="shared" si="637"/>
        <v>RC-Tot</v>
      </c>
      <c r="AE545" s="3" t="str">
        <f t="shared" si="637"/>
        <v>CC</v>
      </c>
      <c r="AF545" s="3" t="str">
        <f t="shared" si="637"/>
        <v>IC</v>
      </c>
      <c r="AG545" s="3" t="str">
        <f t="shared" si="637"/>
        <v>SHL</v>
      </c>
      <c r="AH545" s="3" t="str">
        <f t="shared" si="637"/>
        <v>SPA</v>
      </c>
      <c r="AK545" s="94"/>
      <c r="AL545" s="94"/>
      <c r="AM545" s="94"/>
      <c r="AN545" s="94"/>
      <c r="AO545" s="94"/>
      <c r="AP545" s="94"/>
      <c r="AQ545" s="94"/>
      <c r="AR545" s="94"/>
      <c r="AS545" s="94"/>
      <c r="AT545" s="94"/>
      <c r="AY545" s="2"/>
      <c r="AZ545" s="2"/>
      <c r="BA545" s="2"/>
      <c r="BQ545" s="2"/>
      <c r="BR545" s="2"/>
      <c r="BS545" s="2"/>
    </row>
    <row r="546" spans="1:71" s="36" customFormat="1">
      <c r="A546" s="119" t="s">
        <v>59</v>
      </c>
      <c r="B546" s="38">
        <v>1996</v>
      </c>
      <c r="C546" s="5">
        <f>SUM(D546:H546)</f>
        <v>1291734</v>
      </c>
      <c r="D546" s="5">
        <f>ROUND(AVERAGE(D3:D14),0)</f>
        <v>1141404</v>
      </c>
      <c r="E546" s="5">
        <f>ROUND(AVERAGE(E3:E14),0)</f>
        <v>129390</v>
      </c>
      <c r="F546" s="44">
        <f>ROUND(AVERAGE(F3:F14),0)</f>
        <v>2927</v>
      </c>
      <c r="G546" s="44">
        <f>ROUND(AVERAGE(G3:G14),0)</f>
        <v>2321</v>
      </c>
      <c r="H546" s="44">
        <f>ROUND(AVERAGE(H3:H14),0)</f>
        <v>15692</v>
      </c>
      <c r="I546" s="159" t="s">
        <v>40</v>
      </c>
      <c r="K546" s="177">
        <f>D546-2431</f>
        <v>1138973</v>
      </c>
      <c r="S546" s="36">
        <v>1996</v>
      </c>
      <c r="T546" s="37">
        <f t="shared" ref="T546:T575" si="638">SUM(U546:Y546)</f>
        <v>12135</v>
      </c>
      <c r="U546" s="37">
        <f>ROUND(AVERAGE(U3:U14),0)</f>
        <v>10513</v>
      </c>
      <c r="V546" s="37">
        <f>ROUND(AVERAGE(V3:V14),0)</f>
        <v>1412</v>
      </c>
      <c r="W546" s="37">
        <f>ROUND(AVERAGE(W3:W14),0)</f>
        <v>0</v>
      </c>
      <c r="X546" s="37">
        <f>ROUND(AVERAGE(X3:X14),0)</f>
        <v>22</v>
      </c>
      <c r="Y546" s="37">
        <f>ROUND(AVERAGE(Y3:Y14),0)</f>
        <v>188</v>
      </c>
      <c r="AB546" s="36">
        <v>1996</v>
      </c>
      <c r="AC546" s="37">
        <f t="shared" ref="AC546:AC570" si="639">SUM(AD546:AJ546)</f>
        <v>1279600</v>
      </c>
      <c r="AD546" s="37">
        <f>ROUND(AVERAGE(AD3:AD14),0)</f>
        <v>1130891</v>
      </c>
      <c r="AE546" s="37">
        <f>ROUND(AVERAGE(AE3:AE14),0)</f>
        <v>127979</v>
      </c>
      <c r="AF546" s="37">
        <f>ROUND(AVERAGE(AF3:AF14),0)</f>
        <v>2927</v>
      </c>
      <c r="AG546" s="37">
        <f>ROUND(AVERAGE(AG3:AG14),0)</f>
        <v>2299</v>
      </c>
      <c r="AH546" s="37">
        <f>ROUND(AVERAGE(AH3:AH14),0)</f>
        <v>15504</v>
      </c>
      <c r="AK546" s="93"/>
      <c r="AL546" s="93"/>
      <c r="AM546" s="91"/>
      <c r="AN546" s="91"/>
      <c r="AO546" s="91"/>
      <c r="AP546" s="91"/>
      <c r="AQ546" s="91"/>
      <c r="AR546" s="93"/>
      <c r="AS546" s="93"/>
      <c r="AT546" s="93"/>
      <c r="AY546" s="38"/>
      <c r="AZ546" s="38"/>
      <c r="BA546" s="38"/>
      <c r="BQ546" s="38"/>
      <c r="BR546" s="38"/>
      <c r="BS546" s="38"/>
    </row>
    <row r="547" spans="1:71" s="36" customFormat="1">
      <c r="B547" s="38">
        <v>1997</v>
      </c>
      <c r="C547" s="5">
        <f t="shared" ref="C547:C590" si="640">SUM(D547:H547)</f>
        <v>1315019</v>
      </c>
      <c r="D547" s="5">
        <f>ROUND(AVERAGE(D15:D26),0)</f>
        <v>1161107</v>
      </c>
      <c r="E547" s="5">
        <f>ROUND(AVERAGE(E15:E26),0)</f>
        <v>132534</v>
      </c>
      <c r="F547" s="44">
        <f>ROUND(AVERAGE(F15:F26),0)</f>
        <v>2831</v>
      </c>
      <c r="G547" s="44">
        <f>ROUND(AVERAGE(G15:G26),0)</f>
        <v>2216</v>
      </c>
      <c r="H547" s="44">
        <f>ROUND(AVERAGE(H15:H26),0)</f>
        <v>16331</v>
      </c>
      <c r="I547" s="159" t="s">
        <v>40</v>
      </c>
      <c r="K547" s="177">
        <f>D547-2442</f>
        <v>1158665</v>
      </c>
      <c r="S547" s="36">
        <v>1997</v>
      </c>
      <c r="T547" s="37">
        <f t="shared" si="638"/>
        <v>12158</v>
      </c>
      <c r="U547" s="37">
        <f>ROUND(AVERAGE(U15:U26),0)</f>
        <v>10496</v>
      </c>
      <c r="V547" s="37">
        <f>ROUND(AVERAGE(V15:V26),0)</f>
        <v>1432</v>
      </c>
      <c r="W547" s="37">
        <f>ROUND(AVERAGE(W15:W26),0)</f>
        <v>2</v>
      </c>
      <c r="X547" s="37">
        <f>ROUND(AVERAGE(X15:X26),0)</f>
        <v>18</v>
      </c>
      <c r="Y547" s="37">
        <f>ROUND(AVERAGE(Y15:Y26),0)</f>
        <v>210</v>
      </c>
      <c r="AB547" s="36">
        <f t="shared" ref="AB547:AB570" si="641">S547</f>
        <v>1997</v>
      </c>
      <c r="AC547" s="37">
        <f t="shared" si="639"/>
        <v>1302861</v>
      </c>
      <c r="AD547" s="37">
        <f t="shared" ref="AD547:AD570" si="642">D547-U547</f>
        <v>1150611</v>
      </c>
      <c r="AE547" s="37">
        <f t="shared" ref="AE547:AE570" si="643">E547-V547</f>
        <v>131102</v>
      </c>
      <c r="AF547" s="37">
        <f t="shared" ref="AF547:AF570" si="644">F547-W547</f>
        <v>2829</v>
      </c>
      <c r="AG547" s="37">
        <f t="shared" ref="AG547:AG570" si="645">G547-X547</f>
        <v>2198</v>
      </c>
      <c r="AH547" s="37">
        <f t="shared" ref="AH547:AH570" si="646">H547-Y547</f>
        <v>16121</v>
      </c>
      <c r="AK547" s="93"/>
      <c r="AL547" s="93"/>
      <c r="AM547" s="91"/>
      <c r="AN547" s="91"/>
      <c r="AO547" s="91"/>
      <c r="AP547" s="91"/>
      <c r="AQ547" s="91"/>
      <c r="AR547" s="93"/>
      <c r="AS547" s="93"/>
      <c r="AT547" s="93"/>
      <c r="AY547" s="38"/>
      <c r="AZ547" s="38"/>
      <c r="BA547" s="38"/>
      <c r="BQ547" s="38"/>
      <c r="BR547" s="38"/>
      <c r="BS547" s="38"/>
    </row>
    <row r="548" spans="1:71" s="36" customFormat="1">
      <c r="B548" s="38">
        <v>1998</v>
      </c>
      <c r="C548" s="5">
        <f t="shared" si="640"/>
        <v>1340148</v>
      </c>
      <c r="D548" s="5">
        <f t="shared" ref="D548:I548" si="647">ROUND(AVERAGE(D27:D38),0)</f>
        <v>1182220</v>
      </c>
      <c r="E548" s="5">
        <f t="shared" si="647"/>
        <v>136232</v>
      </c>
      <c r="F548" s="44">
        <f t="shared" si="647"/>
        <v>2705</v>
      </c>
      <c r="G548" s="44">
        <f t="shared" si="647"/>
        <v>2126</v>
      </c>
      <c r="H548" s="44">
        <f t="shared" si="647"/>
        <v>16865</v>
      </c>
      <c r="I548" s="153">
        <f t="shared" si="647"/>
        <v>14296</v>
      </c>
      <c r="K548" s="177">
        <f>D548-27032/12</f>
        <v>1179967.3333333333</v>
      </c>
      <c r="S548" s="36">
        <v>1998</v>
      </c>
      <c r="T548" s="37">
        <f t="shared" si="638"/>
        <v>12457</v>
      </c>
      <c r="U548" s="37">
        <f>ROUND(AVERAGE(U27:U38),0)</f>
        <v>10777</v>
      </c>
      <c r="V548" s="37">
        <f>ROUND(AVERAGE(V27:V38),0)</f>
        <v>1446</v>
      </c>
      <c r="W548" s="37">
        <f>ROUND(AVERAGE(W27:W38),0)</f>
        <v>2</v>
      </c>
      <c r="X548" s="37">
        <f>ROUND(AVERAGE(X27:X38),0)</f>
        <v>18</v>
      </c>
      <c r="Y548" s="37">
        <f>ROUND(AVERAGE(Y27:Y38),0)</f>
        <v>214</v>
      </c>
      <c r="AB548" s="36">
        <f t="shared" si="641"/>
        <v>1998</v>
      </c>
      <c r="AC548" s="37">
        <f t="shared" si="639"/>
        <v>1327691</v>
      </c>
      <c r="AD548" s="37">
        <f t="shared" si="642"/>
        <v>1171443</v>
      </c>
      <c r="AE548" s="37">
        <f t="shared" si="643"/>
        <v>134786</v>
      </c>
      <c r="AF548" s="37">
        <f t="shared" si="644"/>
        <v>2703</v>
      </c>
      <c r="AG548" s="37">
        <f t="shared" si="645"/>
        <v>2108</v>
      </c>
      <c r="AH548" s="37">
        <f t="shared" si="646"/>
        <v>16651</v>
      </c>
      <c r="AK548" s="93"/>
      <c r="AL548" s="93"/>
      <c r="AM548" s="91"/>
      <c r="AN548" s="91"/>
      <c r="AO548" s="91"/>
      <c r="AP548" s="91"/>
      <c r="AQ548" s="91"/>
      <c r="AR548" s="93"/>
      <c r="AS548" s="93"/>
      <c r="AT548" s="93"/>
      <c r="AY548" s="38"/>
      <c r="AZ548" s="38"/>
      <c r="BA548" s="38"/>
      <c r="BQ548" s="38"/>
      <c r="BR548" s="38"/>
      <c r="BS548" s="38"/>
    </row>
    <row r="549" spans="1:71" s="36" customFormat="1">
      <c r="B549" s="38">
        <v>1999</v>
      </c>
      <c r="C549" s="5">
        <f t="shared" si="640"/>
        <v>1371064</v>
      </c>
      <c r="D549" s="5">
        <f t="shared" ref="D549:I549" si="648">ROUND(AVERAGE(D39:D50),0)</f>
        <v>1208548</v>
      </c>
      <c r="E549" s="5">
        <f t="shared" si="648"/>
        <v>140367</v>
      </c>
      <c r="F549" s="44">
        <f t="shared" si="648"/>
        <v>2623</v>
      </c>
      <c r="G549" s="44">
        <f t="shared" si="648"/>
        <v>2079</v>
      </c>
      <c r="H549" s="44">
        <f t="shared" si="648"/>
        <v>17447</v>
      </c>
      <c r="I549" s="153">
        <f t="shared" si="648"/>
        <v>24845</v>
      </c>
      <c r="J549" s="111"/>
      <c r="K549" s="177">
        <f>D549-26105/12</f>
        <v>1206372.5833333333</v>
      </c>
      <c r="S549" s="36">
        <v>1999</v>
      </c>
      <c r="T549" s="37">
        <f t="shared" si="638"/>
        <v>12575</v>
      </c>
      <c r="U549" s="37">
        <f>ROUND(AVERAGE(U39:U50),0)</f>
        <v>10888</v>
      </c>
      <c r="V549" s="37">
        <f>ROUND(AVERAGE(V39:V50),0)</f>
        <v>1446</v>
      </c>
      <c r="W549" s="37">
        <f>ROUND(AVERAGE(W39:W50),0)</f>
        <v>3</v>
      </c>
      <c r="X549" s="37">
        <f>ROUND(AVERAGE(X39:X50),0)</f>
        <v>18</v>
      </c>
      <c r="Y549" s="37">
        <f>ROUND(AVERAGE(Y39:Y50),0)</f>
        <v>220</v>
      </c>
      <c r="AB549" s="36">
        <f t="shared" si="641"/>
        <v>1999</v>
      </c>
      <c r="AC549" s="37">
        <f t="shared" si="639"/>
        <v>1358489</v>
      </c>
      <c r="AD549" s="37">
        <f t="shared" si="642"/>
        <v>1197660</v>
      </c>
      <c r="AE549" s="37">
        <f t="shared" si="643"/>
        <v>138921</v>
      </c>
      <c r="AF549" s="37">
        <f t="shared" si="644"/>
        <v>2620</v>
      </c>
      <c r="AG549" s="37">
        <f t="shared" si="645"/>
        <v>2061</v>
      </c>
      <c r="AH549" s="37">
        <f t="shared" si="646"/>
        <v>17227</v>
      </c>
      <c r="AK549" s="93"/>
      <c r="AL549" s="93"/>
      <c r="AM549" s="91"/>
      <c r="AN549" s="91"/>
      <c r="AO549" s="91"/>
      <c r="AP549" s="91"/>
      <c r="AQ549" s="91"/>
      <c r="AR549" s="93"/>
      <c r="AS549" s="93"/>
      <c r="AT549" s="93"/>
      <c r="AY549" s="38"/>
      <c r="AZ549" s="38"/>
      <c r="BA549" s="38"/>
      <c r="BQ549" s="38"/>
      <c r="BR549" s="38"/>
      <c r="BS549" s="38"/>
    </row>
    <row r="550" spans="1:71" s="30" customFormat="1">
      <c r="A550" s="120">
        <f>ROUND(C550-12657+1500,0)</f>
        <v>1396213</v>
      </c>
      <c r="B550" s="38">
        <v>2000</v>
      </c>
      <c r="C550" s="5">
        <f t="shared" si="640"/>
        <v>1407370</v>
      </c>
      <c r="D550" s="5">
        <f t="shared" ref="D550:I550" si="649">ROUND(AVERAGE(D51:D62),0)</f>
        <v>1240570</v>
      </c>
      <c r="E550" s="5">
        <f t="shared" si="649"/>
        <v>144190</v>
      </c>
      <c r="F550" s="44">
        <f t="shared" si="649"/>
        <v>2546</v>
      </c>
      <c r="G550" s="44">
        <f t="shared" si="649"/>
        <v>2071</v>
      </c>
      <c r="H550" s="44">
        <f t="shared" si="649"/>
        <v>17993</v>
      </c>
      <c r="I550" s="153">
        <f t="shared" si="649"/>
        <v>32631</v>
      </c>
      <c r="J550" s="172">
        <f t="shared" ref="J550:J555" si="650">I550/D550</f>
        <v>2.6303231579032218E-2</v>
      </c>
      <c r="K550" s="177">
        <f>D550-25333/12</f>
        <v>1238458.9166666667</v>
      </c>
      <c r="S550" s="36">
        <v>2000</v>
      </c>
      <c r="T550" s="37">
        <f t="shared" si="638"/>
        <v>12688</v>
      </c>
      <c r="U550" s="37">
        <f>ROUND(AVERAGE(U51:U62),0)</f>
        <v>10966</v>
      </c>
      <c r="V550" s="37">
        <f>ROUND(AVERAGE(V51:V62),0)</f>
        <v>1486</v>
      </c>
      <c r="W550" s="37">
        <f>ROUND(AVERAGE(W51:W62),0)</f>
        <v>4</v>
      </c>
      <c r="X550" s="37">
        <f>ROUND(AVERAGE(X51:X62),0)</f>
        <v>18</v>
      </c>
      <c r="Y550" s="37">
        <f>ROUND(AVERAGE(Y51:Y62),0)</f>
        <v>214</v>
      </c>
      <c r="Z550" s="36"/>
      <c r="AA550" s="36"/>
      <c r="AB550" s="36">
        <f t="shared" si="641"/>
        <v>2000</v>
      </c>
      <c r="AC550" s="37">
        <f t="shared" si="639"/>
        <v>1394682</v>
      </c>
      <c r="AD550" s="37">
        <f t="shared" si="642"/>
        <v>1229604</v>
      </c>
      <c r="AE550" s="37">
        <f t="shared" si="643"/>
        <v>142704</v>
      </c>
      <c r="AF550" s="37">
        <f t="shared" si="644"/>
        <v>2542</v>
      </c>
      <c r="AG550" s="37">
        <f t="shared" si="645"/>
        <v>2053</v>
      </c>
      <c r="AH550" s="37">
        <f t="shared" si="646"/>
        <v>17779</v>
      </c>
      <c r="AK550" s="93"/>
      <c r="AL550" s="93"/>
      <c r="AM550" s="91"/>
      <c r="AN550" s="91"/>
      <c r="AO550" s="91"/>
      <c r="AP550" s="91"/>
      <c r="AQ550" s="91"/>
      <c r="AR550" s="93"/>
      <c r="AS550" s="93"/>
      <c r="AT550" s="93"/>
      <c r="AY550" s="66"/>
      <c r="AZ550" s="66"/>
      <c r="BA550" s="66"/>
      <c r="BQ550" s="66"/>
      <c r="BR550" s="66"/>
      <c r="BS550" s="66"/>
    </row>
    <row r="551" spans="1:71" s="30" customFormat="1">
      <c r="A551" s="120">
        <f>ROUND(C551-13082,0)+1500</f>
        <v>1431712</v>
      </c>
      <c r="B551" s="38">
        <v>2001</v>
      </c>
      <c r="C551" s="5">
        <f t="shared" si="640"/>
        <v>1443294</v>
      </c>
      <c r="D551" s="5">
        <f t="shared" ref="D551:I551" si="651">ROUND(AVERAGE(D63:D74),0)</f>
        <v>1273233</v>
      </c>
      <c r="E551" s="5">
        <f t="shared" si="651"/>
        <v>146798</v>
      </c>
      <c r="F551" s="44">
        <f t="shared" si="651"/>
        <v>2551</v>
      </c>
      <c r="G551" s="44">
        <f t="shared" si="651"/>
        <v>2015</v>
      </c>
      <c r="H551" s="44">
        <f t="shared" si="651"/>
        <v>18697</v>
      </c>
      <c r="I551" s="153">
        <f t="shared" si="651"/>
        <v>37956</v>
      </c>
      <c r="J551" s="172">
        <f t="shared" si="650"/>
        <v>2.9810725923691894E-2</v>
      </c>
      <c r="K551" s="177">
        <f>D551-25247/12</f>
        <v>1271129.0833333333</v>
      </c>
      <c r="S551" s="36">
        <v>2001</v>
      </c>
      <c r="T551" s="37">
        <f t="shared" si="638"/>
        <v>12799</v>
      </c>
      <c r="U551" s="37">
        <f>ROUND(AVERAGE(U63:U74),0)</f>
        <v>11029</v>
      </c>
      <c r="V551" s="37">
        <f>ROUND(AVERAGE(V63:V74),0)</f>
        <v>1531</v>
      </c>
      <c r="W551" s="37">
        <f>ROUND(AVERAGE(W63:W74),0)</f>
        <v>4</v>
      </c>
      <c r="X551" s="37">
        <f>ROUND(AVERAGE(X63:X74),0)</f>
        <v>17</v>
      </c>
      <c r="Y551" s="37">
        <f>ROUND(AVERAGE(Y63:Y74),0)</f>
        <v>218</v>
      </c>
      <c r="Z551" s="36"/>
      <c r="AA551" s="36"/>
      <c r="AB551" s="36">
        <f t="shared" si="641"/>
        <v>2001</v>
      </c>
      <c r="AC551" s="37">
        <f t="shared" si="639"/>
        <v>1430495</v>
      </c>
      <c r="AD551" s="37">
        <f t="shared" si="642"/>
        <v>1262204</v>
      </c>
      <c r="AE551" s="37">
        <f t="shared" si="643"/>
        <v>145267</v>
      </c>
      <c r="AF551" s="37">
        <f t="shared" si="644"/>
        <v>2547</v>
      </c>
      <c r="AG551" s="37">
        <f t="shared" si="645"/>
        <v>1998</v>
      </c>
      <c r="AH551" s="37">
        <f t="shared" si="646"/>
        <v>18479</v>
      </c>
      <c r="AK551" s="93"/>
      <c r="AL551" s="93"/>
      <c r="AM551" s="91"/>
      <c r="AN551" s="91"/>
      <c r="AO551" s="91"/>
      <c r="AP551" s="91"/>
      <c r="AQ551" s="91"/>
      <c r="AR551" s="93"/>
      <c r="AS551" s="93"/>
      <c r="AT551" s="93"/>
      <c r="AY551" s="66"/>
      <c r="AZ551" s="66"/>
      <c r="BA551" s="66"/>
      <c r="BQ551" s="66"/>
      <c r="BR551" s="66"/>
      <c r="BS551" s="66"/>
    </row>
    <row r="552" spans="1:71" s="30" customFormat="1">
      <c r="A552" s="120">
        <f>ROUND(C552-13335,0)+1500</f>
        <v>1463730</v>
      </c>
      <c r="B552" s="38">
        <v>2002</v>
      </c>
      <c r="C552" s="5">
        <f t="shared" si="640"/>
        <v>1475565</v>
      </c>
      <c r="D552" s="5">
        <f t="shared" ref="D552:I552" si="652">ROUND(AVERAGE(D75:D86),0)</f>
        <v>1301374</v>
      </c>
      <c r="E552" s="5">
        <f t="shared" si="652"/>
        <v>150531</v>
      </c>
      <c r="F552" s="44">
        <f t="shared" si="652"/>
        <v>2532</v>
      </c>
      <c r="G552" s="44">
        <f t="shared" si="652"/>
        <v>1965</v>
      </c>
      <c r="H552" s="44">
        <f t="shared" si="652"/>
        <v>19163</v>
      </c>
      <c r="I552" s="153">
        <f t="shared" si="652"/>
        <v>43251</v>
      </c>
      <c r="J552" s="172">
        <f t="shared" si="650"/>
        <v>3.3234873295455422E-2</v>
      </c>
      <c r="K552" s="177">
        <f>D552-24179/12</f>
        <v>1299359.0833333333</v>
      </c>
      <c r="S552" s="36">
        <v>2002</v>
      </c>
      <c r="T552" s="37">
        <f t="shared" si="638"/>
        <v>12936</v>
      </c>
      <c r="U552" s="37">
        <f>ROUND(AVERAGE(U75:U86),0)</f>
        <v>11155</v>
      </c>
      <c r="V552" s="37">
        <f>ROUND(AVERAGE(V75:V86),0)</f>
        <v>1548</v>
      </c>
      <c r="W552" s="37">
        <f>ROUND(AVERAGE(W75:W86),0)</f>
        <v>4</v>
      </c>
      <c r="X552" s="37">
        <f>ROUND(AVERAGE(X75:X86),0)</f>
        <v>15</v>
      </c>
      <c r="Y552" s="37">
        <f>ROUND(AVERAGE(Y75:Y86),0)</f>
        <v>214</v>
      </c>
      <c r="Z552" s="36"/>
      <c r="AA552" s="36"/>
      <c r="AB552" s="36">
        <f t="shared" si="641"/>
        <v>2002</v>
      </c>
      <c r="AC552" s="37">
        <f t="shared" si="639"/>
        <v>1462629</v>
      </c>
      <c r="AD552" s="37">
        <f t="shared" si="642"/>
        <v>1290219</v>
      </c>
      <c r="AE552" s="37">
        <f t="shared" si="643"/>
        <v>148983</v>
      </c>
      <c r="AF552" s="37">
        <f t="shared" si="644"/>
        <v>2528</v>
      </c>
      <c r="AG552" s="37">
        <f t="shared" si="645"/>
        <v>1950</v>
      </c>
      <c r="AH552" s="37">
        <f t="shared" si="646"/>
        <v>18949</v>
      </c>
      <c r="AK552" s="93"/>
      <c r="AL552" s="93"/>
      <c r="AM552" s="91"/>
      <c r="AN552" s="91"/>
      <c r="AO552" s="91"/>
      <c r="AP552" s="91"/>
      <c r="AQ552" s="91"/>
      <c r="AR552" s="93"/>
      <c r="AS552" s="93"/>
      <c r="AT552" s="93"/>
      <c r="AY552" s="66"/>
      <c r="AZ552" s="66"/>
      <c r="BA552" s="66"/>
      <c r="BQ552" s="66"/>
      <c r="BR552" s="66"/>
      <c r="BS552" s="66"/>
    </row>
    <row r="553" spans="1:71" s="36" customFormat="1">
      <c r="A553" s="120">
        <f>ROUND(C553-13574,0)+1500</f>
        <v>1499228</v>
      </c>
      <c r="B553" s="38">
        <v>2003</v>
      </c>
      <c r="C553" s="5">
        <f t="shared" si="640"/>
        <v>1511302</v>
      </c>
      <c r="D553" s="5">
        <f t="shared" ref="D553:I553" si="653">ROUND(AVERAGE(D87:D98),0)</f>
        <v>1332622</v>
      </c>
      <c r="E553" s="5">
        <f t="shared" si="653"/>
        <v>154384</v>
      </c>
      <c r="F553" s="44">
        <f t="shared" si="653"/>
        <v>2646</v>
      </c>
      <c r="G553" s="44">
        <f t="shared" si="653"/>
        <v>1917</v>
      </c>
      <c r="H553" s="44">
        <f t="shared" si="653"/>
        <v>19733</v>
      </c>
      <c r="I553" s="153">
        <f t="shared" si="653"/>
        <v>48659</v>
      </c>
      <c r="J553" s="172">
        <f t="shared" si="650"/>
        <v>3.6513730074995011E-2</v>
      </c>
      <c r="K553" s="177">
        <f>D553-24123/12</f>
        <v>1330611.75</v>
      </c>
      <c r="S553" s="36">
        <v>2003</v>
      </c>
      <c r="T553" s="37">
        <f t="shared" si="638"/>
        <v>13098</v>
      </c>
      <c r="U553" s="37">
        <f>ROUND(AVERAGE(U87:U98),0)</f>
        <v>11316</v>
      </c>
      <c r="V553" s="37">
        <f>ROUND(AVERAGE(V87:V98),0)</f>
        <v>1549</v>
      </c>
      <c r="W553" s="37">
        <f>ROUND(AVERAGE(W87:W98),0)</f>
        <v>5</v>
      </c>
      <c r="X553" s="37">
        <f>ROUND(AVERAGE(X87:X98),0)</f>
        <v>15</v>
      </c>
      <c r="Y553" s="37">
        <f>ROUND(AVERAGE(Y87:Y98),0)</f>
        <v>213</v>
      </c>
      <c r="AB553" s="36">
        <f t="shared" si="641"/>
        <v>2003</v>
      </c>
      <c r="AC553" s="37">
        <f t="shared" si="639"/>
        <v>1498204</v>
      </c>
      <c r="AD553" s="37">
        <f t="shared" si="642"/>
        <v>1321306</v>
      </c>
      <c r="AE553" s="37">
        <f t="shared" si="643"/>
        <v>152835</v>
      </c>
      <c r="AF553" s="37">
        <f t="shared" si="644"/>
        <v>2641</v>
      </c>
      <c r="AG553" s="37">
        <f t="shared" si="645"/>
        <v>1902</v>
      </c>
      <c r="AH553" s="37">
        <f t="shared" si="646"/>
        <v>19520</v>
      </c>
      <c r="AK553" s="93"/>
      <c r="AL553" s="93"/>
      <c r="AM553" s="91"/>
      <c r="AN553" s="91"/>
      <c r="AO553" s="91"/>
      <c r="AP553" s="91"/>
      <c r="AQ553" s="91"/>
      <c r="AR553" s="93"/>
      <c r="AS553" s="93"/>
      <c r="AT553" s="93"/>
      <c r="AY553" s="38"/>
      <c r="AZ553" s="38"/>
      <c r="BA553" s="38"/>
      <c r="BQ553" s="38"/>
      <c r="BR553" s="38"/>
      <c r="BS553" s="38"/>
    </row>
    <row r="554" spans="1:71" s="36" customFormat="1">
      <c r="A554" s="120">
        <f>ROUND(C554-14311,0)+1500</f>
        <v>1535604</v>
      </c>
      <c r="B554" s="38">
        <v>2004</v>
      </c>
      <c r="C554" s="5">
        <f t="shared" si="640"/>
        <v>1548415</v>
      </c>
      <c r="D554" s="5">
        <f t="shared" ref="D554:I554" si="654">ROUND(AVERAGE(D99:D110),0)</f>
        <v>1364518</v>
      </c>
      <c r="E554" s="5">
        <f t="shared" si="654"/>
        <v>158762</v>
      </c>
      <c r="F554" s="44">
        <f t="shared" si="654"/>
        <v>2732</v>
      </c>
      <c r="G554" s="44">
        <f t="shared" si="654"/>
        <v>1856</v>
      </c>
      <c r="H554" s="44">
        <f t="shared" si="654"/>
        <v>20547</v>
      </c>
      <c r="I554" s="153">
        <f t="shared" si="654"/>
        <v>52097</v>
      </c>
      <c r="J554" s="172">
        <f t="shared" si="650"/>
        <v>3.8179782164837694E-2</v>
      </c>
      <c r="K554" s="177">
        <f>D554-24542/12</f>
        <v>1362472.8333333333</v>
      </c>
      <c r="S554" s="36">
        <v>2004</v>
      </c>
      <c r="T554" s="37">
        <f t="shared" si="638"/>
        <v>13262</v>
      </c>
      <c r="U554" s="37">
        <f>ROUND(AVERAGE(U99:U110),0)</f>
        <v>11453</v>
      </c>
      <c r="V554" s="37">
        <f>ROUND(AVERAGE(V99:V110),0)</f>
        <v>1573</v>
      </c>
      <c r="W554" s="37">
        <f>ROUND(AVERAGE(W99:W110),0)</f>
        <v>5</v>
      </c>
      <c r="X554" s="37">
        <f>ROUND(AVERAGE(X99:X110),0)</f>
        <v>15</v>
      </c>
      <c r="Y554" s="37">
        <f>ROUND(AVERAGE(Y99:Y110),0)</f>
        <v>216</v>
      </c>
      <c r="AB554" s="36">
        <f t="shared" si="641"/>
        <v>2004</v>
      </c>
      <c r="AC554" s="37">
        <f t="shared" si="639"/>
        <v>1535153</v>
      </c>
      <c r="AD554" s="37">
        <f t="shared" si="642"/>
        <v>1353065</v>
      </c>
      <c r="AE554" s="37">
        <f t="shared" si="643"/>
        <v>157189</v>
      </c>
      <c r="AF554" s="37">
        <f t="shared" si="644"/>
        <v>2727</v>
      </c>
      <c r="AG554" s="37">
        <f t="shared" si="645"/>
        <v>1841</v>
      </c>
      <c r="AH554" s="37">
        <f t="shared" si="646"/>
        <v>20331</v>
      </c>
      <c r="AK554" s="93"/>
      <c r="AL554" s="93"/>
      <c r="AM554" s="91"/>
      <c r="AN554" s="91"/>
      <c r="AO554" s="91"/>
      <c r="AP554" s="91"/>
      <c r="AQ554" s="91"/>
      <c r="AR554" s="93"/>
      <c r="AS554" s="93"/>
      <c r="AT554" s="93"/>
      <c r="AY554" s="38"/>
      <c r="AZ554" s="38"/>
      <c r="BA554" s="38"/>
      <c r="BQ554" s="38"/>
      <c r="BR554" s="38"/>
      <c r="BS554" s="38"/>
    </row>
    <row r="555" spans="1:71" s="36" customFormat="1">
      <c r="A555" s="120">
        <f>ROUND(C555-5617,0)+1500</f>
        <v>1573838</v>
      </c>
      <c r="B555" s="38">
        <v>2005</v>
      </c>
      <c r="C555" s="5">
        <f t="shared" si="640"/>
        <v>1577955</v>
      </c>
      <c r="D555" s="5">
        <f t="shared" ref="D555:I555" si="655">ROUND(AVERAGE(D111:D122),0)</f>
        <v>1391953</v>
      </c>
      <c r="E555" s="5">
        <f t="shared" si="655"/>
        <v>160655</v>
      </c>
      <c r="F555" s="44">
        <f t="shared" si="655"/>
        <v>2701</v>
      </c>
      <c r="G555" s="44">
        <f t="shared" si="655"/>
        <v>1795</v>
      </c>
      <c r="H555" s="44">
        <f t="shared" si="655"/>
        <v>20851</v>
      </c>
      <c r="I555" s="153">
        <f t="shared" si="655"/>
        <v>55626</v>
      </c>
      <c r="J555" s="172">
        <f t="shared" si="650"/>
        <v>3.9962556206998366E-2</v>
      </c>
      <c r="K555" s="177">
        <f>D555-24606/12</f>
        <v>1389902.5</v>
      </c>
      <c r="S555" s="36">
        <v>2005</v>
      </c>
      <c r="T555" s="37">
        <f t="shared" si="638"/>
        <v>13333</v>
      </c>
      <c r="U555" s="37">
        <f>ROUND(AVERAGE(U111:U122),0)</f>
        <v>11515</v>
      </c>
      <c r="V555" s="37">
        <f>ROUND(AVERAGE(V111:V122),0)</f>
        <v>1567</v>
      </c>
      <c r="W555" s="37">
        <f>ROUND(AVERAGE(W111:W122),0)</f>
        <v>5</v>
      </c>
      <c r="X555" s="37">
        <f>ROUND(AVERAGE(X111:X122),0)</f>
        <v>15</v>
      </c>
      <c r="Y555" s="37">
        <f>ROUND(AVERAGE(Y111:Y122),0)</f>
        <v>231</v>
      </c>
      <c r="AB555" s="36">
        <f t="shared" si="641"/>
        <v>2005</v>
      </c>
      <c r="AC555" s="37">
        <f t="shared" si="639"/>
        <v>1564622</v>
      </c>
      <c r="AD555" s="37">
        <f t="shared" si="642"/>
        <v>1380438</v>
      </c>
      <c r="AE555" s="37">
        <f t="shared" si="643"/>
        <v>159088</v>
      </c>
      <c r="AF555" s="37">
        <f t="shared" si="644"/>
        <v>2696</v>
      </c>
      <c r="AG555" s="37">
        <f t="shared" si="645"/>
        <v>1780</v>
      </c>
      <c r="AH555" s="37">
        <f t="shared" si="646"/>
        <v>20620</v>
      </c>
      <c r="AK555" s="93"/>
      <c r="AL555" s="93"/>
      <c r="AM555" s="91"/>
      <c r="AN555" s="91"/>
      <c r="AO555" s="91"/>
      <c r="AP555" s="91"/>
      <c r="AQ555" s="91"/>
      <c r="AR555" s="91"/>
      <c r="AS555" s="93"/>
      <c r="AT555" s="93"/>
      <c r="AY555" s="38"/>
      <c r="AZ555" s="38"/>
      <c r="BA555" s="38"/>
      <c r="BQ555" s="38"/>
      <c r="BR555" s="38"/>
      <c r="BS555" s="38"/>
    </row>
    <row r="556" spans="1:71" s="30" customFormat="1">
      <c r="A556" s="122">
        <f>C556</f>
        <v>1613420</v>
      </c>
      <c r="B556" s="38">
        <v>2006</v>
      </c>
      <c r="C556" s="5">
        <f t="shared" si="640"/>
        <v>1613420</v>
      </c>
      <c r="D556" s="5">
        <f t="shared" ref="D556:I556" si="656">ROUND(AVERAGE(D123:D134),0)</f>
        <v>1425144</v>
      </c>
      <c r="E556" s="5">
        <f t="shared" si="656"/>
        <v>162462</v>
      </c>
      <c r="F556" s="44">
        <f t="shared" si="656"/>
        <v>2694</v>
      </c>
      <c r="G556" s="44">
        <f t="shared" si="656"/>
        <v>1747</v>
      </c>
      <c r="H556" s="44">
        <f t="shared" si="656"/>
        <v>21373</v>
      </c>
      <c r="I556" s="153">
        <f t="shared" si="656"/>
        <v>57263</v>
      </c>
      <c r="J556" s="172">
        <f>I556/D556</f>
        <v>4.0180501058138689E-2</v>
      </c>
      <c r="K556" s="177">
        <f>D556-23391/12</f>
        <v>1423194.75</v>
      </c>
      <c r="S556" s="107">
        <v>2006</v>
      </c>
      <c r="T556" s="124">
        <f t="shared" si="638"/>
        <v>13981</v>
      </c>
      <c r="U556" s="124">
        <f>ROUND(AVERAGE(U123:U134),0)</f>
        <v>11991</v>
      </c>
      <c r="V556" s="124">
        <f>ROUND(AVERAGE(V123:V134),0)</f>
        <v>1705</v>
      </c>
      <c r="W556" s="124">
        <f>ROUND(AVERAGE(W123:W134),0)</f>
        <v>5</v>
      </c>
      <c r="X556" s="124">
        <f>ROUND(AVERAGE(X123:X134),0)</f>
        <v>15</v>
      </c>
      <c r="Y556" s="124">
        <f>ROUND(AVERAGE(Y123:Y134),0)</f>
        <v>265</v>
      </c>
      <c r="Z556" s="107"/>
      <c r="AA556" s="107"/>
      <c r="AB556" s="107">
        <f t="shared" si="641"/>
        <v>2006</v>
      </c>
      <c r="AC556" s="124">
        <f t="shared" si="639"/>
        <v>1599439</v>
      </c>
      <c r="AD556" s="124">
        <f t="shared" si="642"/>
        <v>1413153</v>
      </c>
      <c r="AE556" s="124">
        <f t="shared" si="643"/>
        <v>160757</v>
      </c>
      <c r="AF556" s="124">
        <f t="shared" si="644"/>
        <v>2689</v>
      </c>
      <c r="AG556" s="124">
        <f t="shared" si="645"/>
        <v>1732</v>
      </c>
      <c r="AH556" s="124">
        <f t="shared" si="646"/>
        <v>21108</v>
      </c>
      <c r="AK556" s="93"/>
      <c r="AL556" s="93"/>
      <c r="AM556" s="91"/>
      <c r="AN556" s="91"/>
      <c r="AO556" s="91"/>
      <c r="AP556" s="91"/>
      <c r="AQ556" s="91"/>
      <c r="AR556" s="91"/>
      <c r="AS556" s="93"/>
      <c r="AT556" s="93"/>
      <c r="AY556" s="66"/>
      <c r="AZ556" s="66"/>
      <c r="BA556" s="66"/>
      <c r="BQ556" s="66"/>
      <c r="BR556" s="66"/>
      <c r="BS556" s="66"/>
    </row>
    <row r="557" spans="1:71" s="30" customFormat="1">
      <c r="A557" s="122">
        <f>C557</f>
        <v>1636792</v>
      </c>
      <c r="B557" s="134">
        <v>2007</v>
      </c>
      <c r="C557" s="108">
        <f t="shared" si="640"/>
        <v>1636792</v>
      </c>
      <c r="D557" s="108">
        <f t="shared" ref="D557:I557" si="657">ROUND(AVERAGE(D135:D146),0)</f>
        <v>1447272</v>
      </c>
      <c r="E557" s="108">
        <f t="shared" si="657"/>
        <v>162873</v>
      </c>
      <c r="F557" s="109">
        <f t="shared" si="657"/>
        <v>2667</v>
      </c>
      <c r="G557" s="109">
        <f t="shared" si="657"/>
        <v>1692</v>
      </c>
      <c r="H557" s="109">
        <f t="shared" si="657"/>
        <v>22288</v>
      </c>
      <c r="I557" s="160">
        <f t="shared" si="657"/>
        <v>57815</v>
      </c>
      <c r="J557" s="172">
        <f t="shared" ref="J557:J590" si="658">I557/D557</f>
        <v>3.9947570325412227E-2</v>
      </c>
      <c r="K557" s="177">
        <f>D557-1831</f>
        <v>1445441</v>
      </c>
      <c r="S557" s="107">
        <v>2007</v>
      </c>
      <c r="T557" s="124">
        <f t="shared" si="638"/>
        <v>14397</v>
      </c>
      <c r="U557" s="124">
        <f>ROUND(AVERAGE(U135:U146),0)</f>
        <v>12320</v>
      </c>
      <c r="V557" s="124">
        <f>ROUND(AVERAGE(V135:V146),0)</f>
        <v>1760</v>
      </c>
      <c r="W557" s="124">
        <f>ROUND(AVERAGE(W135:W146),0)</f>
        <v>7</v>
      </c>
      <c r="X557" s="124">
        <f>ROUND(AVERAGE(X135:X146),0)</f>
        <v>15</v>
      </c>
      <c r="Y557" s="124">
        <f>ROUND(AVERAGE(Y135:Y146),0)</f>
        <v>295</v>
      </c>
      <c r="Z557" s="107"/>
      <c r="AA557" s="107"/>
      <c r="AB557" s="107">
        <f t="shared" si="641"/>
        <v>2007</v>
      </c>
      <c r="AC557" s="124">
        <f t="shared" si="639"/>
        <v>1622395</v>
      </c>
      <c r="AD557" s="124">
        <f t="shared" si="642"/>
        <v>1434952</v>
      </c>
      <c r="AE557" s="124">
        <f t="shared" si="643"/>
        <v>161113</v>
      </c>
      <c r="AF557" s="124">
        <f t="shared" si="644"/>
        <v>2660</v>
      </c>
      <c r="AG557" s="124">
        <f t="shared" si="645"/>
        <v>1677</v>
      </c>
      <c r="AH557" s="124">
        <f t="shared" si="646"/>
        <v>21993</v>
      </c>
      <c r="AK557" s="93"/>
      <c r="AL557" s="93"/>
      <c r="AM557" s="91"/>
      <c r="AN557" s="91"/>
      <c r="AO557" s="91"/>
      <c r="AP557" s="91"/>
      <c r="AQ557" s="91"/>
      <c r="AR557" s="91"/>
      <c r="AS557" s="93"/>
      <c r="AT557" s="93"/>
      <c r="AY557" s="66"/>
      <c r="AZ557" s="66"/>
      <c r="BA557" s="66"/>
      <c r="BQ557" s="66"/>
      <c r="BR557" s="66"/>
      <c r="BS557" s="66"/>
    </row>
    <row r="558" spans="1:71" s="30" customFormat="1">
      <c r="A558" s="122">
        <f>C558</f>
        <v>1637225</v>
      </c>
      <c r="B558" s="134">
        <v>2008</v>
      </c>
      <c r="C558" s="108">
        <f t="shared" si="640"/>
        <v>1637225</v>
      </c>
      <c r="D558" s="108">
        <f t="shared" ref="D558:H558" si="659">ROUND(AVERAGE(D147:D158),0)</f>
        <v>1447376</v>
      </c>
      <c r="E558" s="108">
        <f t="shared" si="659"/>
        <v>162554</v>
      </c>
      <c r="F558" s="109">
        <f t="shared" si="659"/>
        <v>2585</v>
      </c>
      <c r="G558" s="109">
        <f t="shared" si="659"/>
        <v>1652</v>
      </c>
      <c r="H558" s="109">
        <f t="shared" si="659"/>
        <v>23058</v>
      </c>
      <c r="I558" s="160">
        <f t="shared" ref="I558" si="660">ROUND(AVERAGE(I147:I158),0)</f>
        <v>59175</v>
      </c>
      <c r="J558" s="172">
        <f t="shared" si="658"/>
        <v>4.0884331369319377E-2</v>
      </c>
      <c r="K558" s="177">
        <f>D558-1829</f>
        <v>1445547</v>
      </c>
      <c r="S558" s="107">
        <v>2008</v>
      </c>
      <c r="T558" s="124">
        <f t="shared" si="638"/>
        <v>14303</v>
      </c>
      <c r="U558" s="124">
        <f>ROUND(AVERAGE(U147:U158),0)</f>
        <v>12238</v>
      </c>
      <c r="V558" s="124">
        <f>ROUND(AVERAGE(V147:V158),0)</f>
        <v>1732</v>
      </c>
      <c r="W558" s="124">
        <f>ROUND(AVERAGE(W147:W158),0)</f>
        <v>7</v>
      </c>
      <c r="X558" s="124">
        <f>ROUND(AVERAGE(X147:X158),0)</f>
        <v>15</v>
      </c>
      <c r="Y558" s="124">
        <f>ROUND(AVERAGE(Y147:Y158),0)</f>
        <v>311</v>
      </c>
      <c r="Z558" s="107"/>
      <c r="AA558" s="107"/>
      <c r="AB558" s="107">
        <f t="shared" si="641"/>
        <v>2008</v>
      </c>
      <c r="AC558" s="124">
        <f t="shared" si="639"/>
        <v>1622922</v>
      </c>
      <c r="AD558" s="124">
        <f t="shared" si="642"/>
        <v>1435138</v>
      </c>
      <c r="AE558" s="124">
        <f t="shared" si="643"/>
        <v>160822</v>
      </c>
      <c r="AF558" s="124">
        <f t="shared" si="644"/>
        <v>2578</v>
      </c>
      <c r="AG558" s="124">
        <f t="shared" si="645"/>
        <v>1637</v>
      </c>
      <c r="AH558" s="124">
        <f t="shared" si="646"/>
        <v>22747</v>
      </c>
      <c r="AK558" s="93"/>
      <c r="AL558" s="93"/>
      <c r="AM558" s="91"/>
      <c r="AN558" s="91"/>
      <c r="AO558" s="91"/>
      <c r="AP558" s="91"/>
      <c r="AQ558" s="91"/>
      <c r="AR558" s="91"/>
      <c r="AS558" s="93"/>
      <c r="AT558" s="93"/>
      <c r="AY558" s="66"/>
      <c r="AZ558" s="66"/>
      <c r="BA558" s="66"/>
      <c r="BQ558" s="66"/>
      <c r="BR558" s="66"/>
      <c r="BS558" s="66"/>
    </row>
    <row r="559" spans="1:71" s="30" customFormat="1">
      <c r="A559" s="122">
        <f t="shared" ref="A559:A562" si="661">C559</f>
        <v>1629711</v>
      </c>
      <c r="B559" s="134">
        <v>2009</v>
      </c>
      <c r="C559" s="108">
        <f t="shared" si="640"/>
        <v>1629711</v>
      </c>
      <c r="D559" s="108">
        <f t="shared" ref="D559:I559" si="662">ROUND(AVERAGE(D159:D170),0)</f>
        <v>1440976</v>
      </c>
      <c r="E559" s="108">
        <f t="shared" si="662"/>
        <v>161307</v>
      </c>
      <c r="F559" s="109">
        <f t="shared" si="662"/>
        <v>2486</v>
      </c>
      <c r="G559" s="109">
        <f t="shared" si="662"/>
        <v>1624</v>
      </c>
      <c r="H559" s="109">
        <f t="shared" si="662"/>
        <v>23318</v>
      </c>
      <c r="I559" s="160">
        <f t="shared" si="662"/>
        <v>60318</v>
      </c>
      <c r="J559" s="172">
        <f t="shared" si="658"/>
        <v>4.1859128812693616E-2</v>
      </c>
      <c r="K559" s="177">
        <f>D559-1769</f>
        <v>1439207</v>
      </c>
      <c r="S559" s="107">
        <v>2009</v>
      </c>
      <c r="T559" s="124">
        <f t="shared" si="638"/>
        <v>14097</v>
      </c>
      <c r="U559" s="124">
        <f>ROUND(AVERAGE(U159:U170),0)</f>
        <v>12066</v>
      </c>
      <c r="V559" s="124">
        <f>ROUND(AVERAGE(V159:V170),0)</f>
        <v>1690</v>
      </c>
      <c r="W559" s="124">
        <f>ROUND(AVERAGE(W159:W170),0)</f>
        <v>7</v>
      </c>
      <c r="X559" s="124">
        <f>ROUND(AVERAGE(X159:X170),0)</f>
        <v>15</v>
      </c>
      <c r="Y559" s="124">
        <f>ROUND(AVERAGE(Y159:Y170),0)</f>
        <v>319</v>
      </c>
      <c r="Z559" s="107"/>
      <c r="AA559" s="107"/>
      <c r="AB559" s="107">
        <f t="shared" si="641"/>
        <v>2009</v>
      </c>
      <c r="AC559" s="124">
        <f t="shared" si="639"/>
        <v>1615614</v>
      </c>
      <c r="AD559" s="124">
        <f t="shared" si="642"/>
        <v>1428910</v>
      </c>
      <c r="AE559" s="124">
        <f t="shared" si="643"/>
        <v>159617</v>
      </c>
      <c r="AF559" s="124">
        <f t="shared" si="644"/>
        <v>2479</v>
      </c>
      <c r="AG559" s="124">
        <f t="shared" si="645"/>
        <v>1609</v>
      </c>
      <c r="AH559" s="124">
        <f t="shared" si="646"/>
        <v>22999</v>
      </c>
      <c r="AK559" s="93"/>
      <c r="AL559" s="93"/>
      <c r="AM559" s="91"/>
      <c r="AN559" s="91"/>
      <c r="AO559" s="91"/>
      <c r="AP559" s="91"/>
      <c r="AQ559" s="91"/>
      <c r="AR559" s="91"/>
      <c r="AS559" s="93"/>
      <c r="AT559" s="93"/>
      <c r="AY559" s="66"/>
      <c r="AZ559" s="66"/>
      <c r="BA559" s="66"/>
      <c r="BQ559" s="66"/>
      <c r="BR559" s="66"/>
      <c r="BS559" s="66"/>
    </row>
    <row r="560" spans="1:71" s="30" customFormat="1">
      <c r="A560" s="122">
        <f t="shared" si="661"/>
        <v>1634172</v>
      </c>
      <c r="B560" s="134">
        <v>2010</v>
      </c>
      <c r="C560" s="108">
        <f t="shared" si="640"/>
        <v>1634172</v>
      </c>
      <c r="D560" s="108">
        <f t="shared" ref="D560:I560" si="663">ROUND(AVERAGE(D171:D182),0)</f>
        <v>1445212</v>
      </c>
      <c r="E560" s="108">
        <f t="shared" si="663"/>
        <v>161335</v>
      </c>
      <c r="F560" s="109">
        <f t="shared" si="663"/>
        <v>2477</v>
      </c>
      <c r="G560" s="109">
        <f t="shared" si="663"/>
        <v>1621</v>
      </c>
      <c r="H560" s="109">
        <f t="shared" si="663"/>
        <v>23527</v>
      </c>
      <c r="I560" s="160">
        <f t="shared" si="663"/>
        <v>61544</v>
      </c>
      <c r="J560" s="172">
        <f t="shared" si="658"/>
        <v>4.2584755731339068E-2</v>
      </c>
      <c r="K560" s="177">
        <f>D560-20518/12</f>
        <v>1443502.1666666667</v>
      </c>
      <c r="S560" s="107">
        <v>2010</v>
      </c>
      <c r="T560" s="124">
        <f t="shared" si="638"/>
        <v>14106</v>
      </c>
      <c r="U560" s="124">
        <f>ROUND(AVERAGE(U171:U182),0)</f>
        <v>12074</v>
      </c>
      <c r="V560" s="124">
        <f>ROUND(AVERAGE(V171:V182),0)</f>
        <v>1699</v>
      </c>
      <c r="W560" s="124">
        <f>ROUND(AVERAGE(W171:W182),0)</f>
        <v>6</v>
      </c>
      <c r="X560" s="124">
        <f>ROUND(AVERAGE(X171:X182),0)</f>
        <v>15</v>
      </c>
      <c r="Y560" s="124">
        <f>ROUND(AVERAGE(Y171:Y182),0)</f>
        <v>312</v>
      </c>
      <c r="Z560" s="107"/>
      <c r="AA560" s="107"/>
      <c r="AB560" s="107">
        <f t="shared" si="641"/>
        <v>2010</v>
      </c>
      <c r="AC560" s="124">
        <f t="shared" si="639"/>
        <v>1620066</v>
      </c>
      <c r="AD560" s="124">
        <f t="shared" si="642"/>
        <v>1433138</v>
      </c>
      <c r="AE560" s="124">
        <f t="shared" si="643"/>
        <v>159636</v>
      </c>
      <c r="AF560" s="124">
        <f t="shared" si="644"/>
        <v>2471</v>
      </c>
      <c r="AG560" s="124">
        <f t="shared" si="645"/>
        <v>1606</v>
      </c>
      <c r="AH560" s="124">
        <f t="shared" si="646"/>
        <v>23215</v>
      </c>
      <c r="AK560" s="93"/>
      <c r="AL560" s="93"/>
      <c r="AM560" s="91"/>
      <c r="AN560" s="91"/>
      <c r="AO560" s="91"/>
      <c r="AP560" s="91"/>
      <c r="AQ560" s="91"/>
      <c r="AR560" s="91"/>
      <c r="AS560" s="93"/>
      <c r="AT560" s="93"/>
      <c r="AY560" s="66"/>
      <c r="AZ560" s="66"/>
      <c r="BA560" s="66"/>
      <c r="BQ560" s="66"/>
      <c r="BR560" s="66"/>
      <c r="BS560" s="66"/>
    </row>
    <row r="561" spans="1:71" s="30" customFormat="1">
      <c r="A561" s="122">
        <f t="shared" si="661"/>
        <v>1642361</v>
      </c>
      <c r="B561" s="134">
        <v>2011</v>
      </c>
      <c r="C561" s="108">
        <f t="shared" si="640"/>
        <v>1642361</v>
      </c>
      <c r="D561" s="108">
        <f t="shared" ref="D561:I561" si="664">ROUND(AVERAGE(D183:D194),0)</f>
        <v>1452497</v>
      </c>
      <c r="E561" s="108">
        <f t="shared" si="664"/>
        <v>162219</v>
      </c>
      <c r="F561" s="109">
        <f t="shared" si="664"/>
        <v>2413</v>
      </c>
      <c r="G561" s="109">
        <f t="shared" si="664"/>
        <v>1572</v>
      </c>
      <c r="H561" s="109">
        <f t="shared" si="664"/>
        <v>23660</v>
      </c>
      <c r="I561" s="160">
        <f t="shared" si="664"/>
        <v>61695</v>
      </c>
      <c r="J561" s="172">
        <f t="shared" si="658"/>
        <v>4.2475130757585043E-2</v>
      </c>
      <c r="K561" s="177">
        <f>D561-1693</f>
        <v>1450804</v>
      </c>
      <c r="S561" s="107">
        <v>2011</v>
      </c>
      <c r="T561" s="124">
        <f t="shared" si="638"/>
        <v>14080</v>
      </c>
      <c r="U561" s="124">
        <f>ROUND(AVERAGE(U183:U194),0)</f>
        <v>12059</v>
      </c>
      <c r="V561" s="124">
        <f>ROUND(AVERAGE(V183:V194),0)</f>
        <v>1690</v>
      </c>
      <c r="W561" s="124">
        <f>ROUND(AVERAGE(W183:W194),0)</f>
        <v>6</v>
      </c>
      <c r="X561" s="124">
        <f>ROUND(AVERAGE(X183:X194),0)</f>
        <v>15</v>
      </c>
      <c r="Y561" s="124">
        <f>ROUND(AVERAGE(Y183:Y194),0)</f>
        <v>310</v>
      </c>
      <c r="Z561" s="107"/>
      <c r="AA561" s="107"/>
      <c r="AB561" s="107">
        <f t="shared" si="641"/>
        <v>2011</v>
      </c>
      <c r="AC561" s="124">
        <f t="shared" si="639"/>
        <v>1628281</v>
      </c>
      <c r="AD561" s="124">
        <f t="shared" si="642"/>
        <v>1440438</v>
      </c>
      <c r="AE561" s="124">
        <f t="shared" si="643"/>
        <v>160529</v>
      </c>
      <c r="AF561" s="124">
        <f t="shared" si="644"/>
        <v>2407</v>
      </c>
      <c r="AG561" s="124">
        <f t="shared" si="645"/>
        <v>1557</v>
      </c>
      <c r="AH561" s="124">
        <f t="shared" si="646"/>
        <v>23350</v>
      </c>
      <c r="AK561" s="93"/>
      <c r="AL561" s="93"/>
      <c r="AM561" s="91"/>
      <c r="AN561" s="91"/>
      <c r="AO561" s="91"/>
      <c r="AP561" s="91"/>
      <c r="AQ561" s="91"/>
      <c r="AR561" s="91"/>
      <c r="AS561" s="93"/>
      <c r="AT561" s="93"/>
      <c r="AY561" s="66"/>
      <c r="AZ561" s="66"/>
      <c r="BA561" s="66"/>
      <c r="BQ561" s="66"/>
      <c r="BR561" s="66"/>
      <c r="BS561" s="66"/>
    </row>
    <row r="562" spans="1:71" s="30" customFormat="1">
      <c r="A562" s="122">
        <f t="shared" si="661"/>
        <v>1655531</v>
      </c>
      <c r="B562" s="134">
        <v>2012</v>
      </c>
      <c r="C562" s="108">
        <f t="shared" si="640"/>
        <v>1655531</v>
      </c>
      <c r="D562" s="108">
        <f t="shared" ref="D562:I562" si="665">ROUND(AVERAGE(D195:D206),0)</f>
        <v>1464154</v>
      </c>
      <c r="E562" s="108">
        <f t="shared" si="665"/>
        <v>163508</v>
      </c>
      <c r="F562" s="109">
        <f t="shared" si="665"/>
        <v>2371</v>
      </c>
      <c r="G562" s="109">
        <f t="shared" si="665"/>
        <v>1561</v>
      </c>
      <c r="H562" s="109">
        <f t="shared" si="665"/>
        <v>23937</v>
      </c>
      <c r="I562" s="160">
        <f t="shared" si="665"/>
        <v>61858</v>
      </c>
      <c r="J562" s="172">
        <f t="shared" si="658"/>
        <v>4.2248288089914036E-2</v>
      </c>
      <c r="K562" s="177">
        <f>D562-19942/12</f>
        <v>1462492.1666666667</v>
      </c>
      <c r="S562" s="107">
        <v>2012</v>
      </c>
      <c r="T562" s="124">
        <f t="shared" si="638"/>
        <v>14066</v>
      </c>
      <c r="U562" s="124">
        <f>ROUND(AVERAGE(U195:U206),0)</f>
        <v>12052</v>
      </c>
      <c r="V562" s="124">
        <f>ROUND(AVERAGE(V195:V206),0)</f>
        <v>1680</v>
      </c>
      <c r="W562" s="124">
        <f>ROUND(AVERAGE(W195:W206),0)</f>
        <v>6</v>
      </c>
      <c r="X562" s="124">
        <f>ROUND(AVERAGE(X195:X206),0)</f>
        <v>15</v>
      </c>
      <c r="Y562" s="124">
        <f>ROUND(AVERAGE(Y195:Y206),0)</f>
        <v>313</v>
      </c>
      <c r="Z562" s="107"/>
      <c r="AA562" s="107"/>
      <c r="AB562" s="107">
        <f t="shared" si="641"/>
        <v>2012</v>
      </c>
      <c r="AC562" s="124">
        <f t="shared" si="639"/>
        <v>1641465</v>
      </c>
      <c r="AD562" s="124">
        <f t="shared" si="642"/>
        <v>1452102</v>
      </c>
      <c r="AE562" s="124">
        <f t="shared" si="643"/>
        <v>161828</v>
      </c>
      <c r="AF562" s="124">
        <f t="shared" si="644"/>
        <v>2365</v>
      </c>
      <c r="AG562" s="124">
        <f t="shared" si="645"/>
        <v>1546</v>
      </c>
      <c r="AH562" s="124">
        <f t="shared" si="646"/>
        <v>23624</v>
      </c>
      <c r="AK562" s="93"/>
      <c r="AL562" s="93"/>
      <c r="AM562" s="91"/>
      <c r="AN562" s="91"/>
      <c r="AO562" s="91"/>
      <c r="AP562" s="91"/>
      <c r="AQ562" s="91"/>
      <c r="AR562" s="91"/>
      <c r="AS562" s="93"/>
      <c r="AT562" s="93"/>
      <c r="AY562" s="66"/>
      <c r="AZ562" s="66"/>
      <c r="BA562" s="66"/>
      <c r="BQ562" s="66"/>
      <c r="BR562" s="66"/>
      <c r="BS562" s="66"/>
    </row>
    <row r="563" spans="1:71" s="30" customFormat="1">
      <c r="B563" s="66">
        <v>2013</v>
      </c>
      <c r="C563" s="27">
        <f t="shared" si="640"/>
        <v>1672976</v>
      </c>
      <c r="D563" s="27">
        <f t="shared" ref="D563:I563" si="666">ROUND(AVERAGE(D207:D218),0)</f>
        <v>1479772</v>
      </c>
      <c r="E563" s="27">
        <f t="shared" si="666"/>
        <v>165184</v>
      </c>
      <c r="F563" s="28">
        <f t="shared" si="666"/>
        <v>2348</v>
      </c>
      <c r="G563" s="28">
        <f t="shared" si="666"/>
        <v>1564</v>
      </c>
      <c r="H563" s="28">
        <f t="shared" si="666"/>
        <v>24108</v>
      </c>
      <c r="I563" s="161">
        <f t="shared" si="666"/>
        <v>61224</v>
      </c>
      <c r="J563" s="48">
        <f t="shared" si="658"/>
        <v>4.1373941390971045E-2</v>
      </c>
      <c r="K563" s="183"/>
      <c r="L563" s="183"/>
      <c r="S563" s="30">
        <v>2013</v>
      </c>
      <c r="T563" s="31">
        <f t="shared" si="638"/>
        <v>14055</v>
      </c>
      <c r="U563" s="31">
        <f>ROUND(AVERAGE(U207:U218),0)</f>
        <v>12042</v>
      </c>
      <c r="V563" s="31">
        <f>ROUND(AVERAGE(V207:V218),0)</f>
        <v>1680</v>
      </c>
      <c r="W563" s="31">
        <f>ROUND(AVERAGE(W207:W218),0)</f>
        <v>6</v>
      </c>
      <c r="X563" s="31">
        <f>ROUND(AVERAGE(X207:X218),0)</f>
        <v>15</v>
      </c>
      <c r="Y563" s="31">
        <f>ROUND(AVERAGE(Y207:Y218),0)</f>
        <v>312</v>
      </c>
      <c r="AB563" s="30">
        <f t="shared" si="641"/>
        <v>2013</v>
      </c>
      <c r="AC563" s="31">
        <f t="shared" si="639"/>
        <v>1658921</v>
      </c>
      <c r="AD563" s="31">
        <f t="shared" si="642"/>
        <v>1467730</v>
      </c>
      <c r="AE563" s="31">
        <f t="shared" si="643"/>
        <v>163504</v>
      </c>
      <c r="AF563" s="31">
        <f t="shared" si="644"/>
        <v>2342</v>
      </c>
      <c r="AG563" s="31">
        <f t="shared" si="645"/>
        <v>1549</v>
      </c>
      <c r="AH563" s="31">
        <f t="shared" si="646"/>
        <v>23796</v>
      </c>
      <c r="AK563" s="93"/>
      <c r="AL563" s="93"/>
      <c r="AM563" s="91"/>
      <c r="AN563" s="91"/>
      <c r="AO563" s="91"/>
      <c r="AP563" s="91"/>
      <c r="AQ563" s="91"/>
      <c r="AR563" s="91"/>
      <c r="AS563" s="93"/>
      <c r="AT563" s="93"/>
      <c r="AY563" s="66"/>
      <c r="AZ563" s="66"/>
      <c r="BA563" s="66"/>
      <c r="BQ563" s="66"/>
      <c r="BR563" s="66"/>
      <c r="BS563" s="66"/>
    </row>
    <row r="564" spans="1:71" s="30" customFormat="1">
      <c r="B564" s="66">
        <v>2014</v>
      </c>
      <c r="C564" s="27">
        <f t="shared" si="640"/>
        <v>1692600</v>
      </c>
      <c r="D564" s="27">
        <f t="shared" ref="D564:I564" si="667">ROUND(AVERAGE(D219:D230),0)</f>
        <v>1497280</v>
      </c>
      <c r="E564" s="27">
        <f t="shared" si="667"/>
        <v>167106</v>
      </c>
      <c r="F564" s="28">
        <f t="shared" si="667"/>
        <v>2324</v>
      </c>
      <c r="G564" s="28">
        <f t="shared" si="667"/>
        <v>1552</v>
      </c>
      <c r="H564" s="28">
        <f t="shared" si="667"/>
        <v>24338</v>
      </c>
      <c r="I564" s="161">
        <f t="shared" si="667"/>
        <v>62886</v>
      </c>
      <c r="J564" s="48">
        <f t="shared" si="658"/>
        <v>4.20001602906604E-2</v>
      </c>
      <c r="K564" s="183"/>
      <c r="S564" s="30">
        <v>2014</v>
      </c>
      <c r="T564" s="31">
        <f t="shared" si="638"/>
        <v>14068</v>
      </c>
      <c r="U564" s="31">
        <f>ROUND(AVERAGE(U219:U230),0)</f>
        <v>12052</v>
      </c>
      <c r="V564" s="31">
        <f>ROUND(AVERAGE(V219:V230),0)</f>
        <v>1682</v>
      </c>
      <c r="W564" s="31">
        <f>ROUND(AVERAGE(W219:W230),0)</f>
        <v>6</v>
      </c>
      <c r="X564" s="31">
        <f>ROUND(AVERAGE(X219:X230),0)</f>
        <v>15</v>
      </c>
      <c r="Y564" s="31">
        <f>ROUND(AVERAGE(Y219:Y230),0)</f>
        <v>313</v>
      </c>
      <c r="AB564" s="30">
        <f t="shared" si="641"/>
        <v>2014</v>
      </c>
      <c r="AC564" s="31">
        <f t="shared" si="639"/>
        <v>1678532</v>
      </c>
      <c r="AD564" s="31">
        <f t="shared" si="642"/>
        <v>1485228</v>
      </c>
      <c r="AE564" s="31">
        <f t="shared" si="643"/>
        <v>165424</v>
      </c>
      <c r="AF564" s="31">
        <f t="shared" si="644"/>
        <v>2318</v>
      </c>
      <c r="AG564" s="31">
        <f t="shared" si="645"/>
        <v>1537</v>
      </c>
      <c r="AH564" s="31">
        <f t="shared" si="646"/>
        <v>24025</v>
      </c>
      <c r="AK564" s="93"/>
      <c r="AL564" s="93"/>
      <c r="AM564" s="91"/>
      <c r="AN564" s="91"/>
      <c r="AO564" s="91"/>
      <c r="AP564" s="91"/>
      <c r="AQ564" s="91"/>
      <c r="AR564" s="91"/>
      <c r="AS564" s="93"/>
      <c r="AT564" s="93"/>
      <c r="AY564" s="66"/>
      <c r="AZ564" s="66"/>
      <c r="BA564" s="66"/>
      <c r="BQ564" s="66"/>
      <c r="BR564" s="66"/>
      <c r="BS564" s="66"/>
    </row>
    <row r="565" spans="1:71" s="30" customFormat="1">
      <c r="B565" s="66">
        <v>2015</v>
      </c>
      <c r="C565" s="27">
        <f t="shared" si="640"/>
        <v>1718917</v>
      </c>
      <c r="D565" s="27">
        <f t="shared" ref="D565:I565" si="668">ROUND(AVERAGE(D231:D242),0)</f>
        <v>1520916</v>
      </c>
      <c r="E565" s="27">
        <f t="shared" si="668"/>
        <v>169628</v>
      </c>
      <c r="F565" s="28">
        <f t="shared" si="668"/>
        <v>2307</v>
      </c>
      <c r="G565" s="28">
        <f t="shared" si="668"/>
        <v>1544</v>
      </c>
      <c r="H565" s="28">
        <f t="shared" si="668"/>
        <v>24522</v>
      </c>
      <c r="I565" s="161">
        <f t="shared" si="668"/>
        <v>63878</v>
      </c>
      <c r="J565" s="48">
        <f t="shared" si="658"/>
        <v>4.199968966070447E-2</v>
      </c>
      <c r="K565" s="183"/>
      <c r="S565" s="30">
        <v>2015</v>
      </c>
      <c r="T565" s="31">
        <f t="shared" si="638"/>
        <v>14093</v>
      </c>
      <c r="U565" s="31">
        <f>ROUND(AVERAGE(U231:U242),0)</f>
        <v>12064</v>
      </c>
      <c r="V565" s="31">
        <f>ROUND(AVERAGE(V231:V242),0)</f>
        <v>1694</v>
      </c>
      <c r="W565" s="31">
        <f>ROUND(AVERAGE(W231:W242),0)</f>
        <v>6</v>
      </c>
      <c r="X565" s="31">
        <f>ROUND(AVERAGE(X231:X242),0)</f>
        <v>15</v>
      </c>
      <c r="Y565" s="31">
        <f>ROUND(AVERAGE(Y231:Y242),0)</f>
        <v>314</v>
      </c>
      <c r="AB565" s="30">
        <f t="shared" si="641"/>
        <v>2015</v>
      </c>
      <c r="AC565" s="31">
        <f t="shared" si="639"/>
        <v>1704824</v>
      </c>
      <c r="AD565" s="31">
        <f t="shared" si="642"/>
        <v>1508852</v>
      </c>
      <c r="AE565" s="31">
        <f t="shared" si="643"/>
        <v>167934</v>
      </c>
      <c r="AF565" s="31">
        <f t="shared" si="644"/>
        <v>2301</v>
      </c>
      <c r="AG565" s="31">
        <f t="shared" si="645"/>
        <v>1529</v>
      </c>
      <c r="AH565" s="31">
        <f t="shared" si="646"/>
        <v>24208</v>
      </c>
      <c r="AK565" s="93"/>
      <c r="AL565" s="93"/>
      <c r="AM565" s="91"/>
      <c r="AN565" s="91"/>
      <c r="AO565" s="91"/>
      <c r="AP565" s="91"/>
      <c r="AQ565" s="91"/>
      <c r="AR565" s="91"/>
      <c r="AS565" s="93"/>
      <c r="AT565" s="93"/>
      <c r="AY565" s="66"/>
      <c r="AZ565" s="66"/>
      <c r="BA565" s="66"/>
      <c r="BQ565" s="66"/>
      <c r="BR565" s="66"/>
      <c r="BS565" s="66"/>
    </row>
    <row r="566" spans="1:71" s="30" customFormat="1">
      <c r="B566" s="66">
        <v>2016</v>
      </c>
      <c r="C566" s="27">
        <f t="shared" si="640"/>
        <v>1745320</v>
      </c>
      <c r="D566" s="27">
        <f t="shared" ref="D566:I566" si="669">ROUND(AVERAGE(D243:D254),0)</f>
        <v>1544620</v>
      </c>
      <c r="E566" s="27">
        <f t="shared" si="669"/>
        <v>172186</v>
      </c>
      <c r="F566" s="28">
        <f t="shared" si="669"/>
        <v>2293</v>
      </c>
      <c r="G566" s="28">
        <f t="shared" si="669"/>
        <v>1537</v>
      </c>
      <c r="H566" s="28">
        <f t="shared" si="669"/>
        <v>24684</v>
      </c>
      <c r="I566" s="161">
        <f t="shared" si="669"/>
        <v>64874</v>
      </c>
      <c r="J566" s="48">
        <f t="shared" si="658"/>
        <v>4.1999974103663039E-2</v>
      </c>
      <c r="K566" s="183"/>
      <c r="S566" s="30">
        <v>2016</v>
      </c>
      <c r="T566" s="31">
        <f t="shared" si="638"/>
        <v>14115</v>
      </c>
      <c r="U566" s="31">
        <f>ROUND(AVERAGE(U243:U254),0)</f>
        <v>12076</v>
      </c>
      <c r="V566" s="31">
        <f>ROUND(AVERAGE(V243:V254),0)</f>
        <v>1703</v>
      </c>
      <c r="W566" s="31">
        <f>ROUND(AVERAGE(W243:W254),0)</f>
        <v>6</v>
      </c>
      <c r="X566" s="31">
        <f>ROUND(AVERAGE(X243:X254),0)</f>
        <v>15</v>
      </c>
      <c r="Y566" s="31">
        <f>ROUND(AVERAGE(Y243:Y254),0)</f>
        <v>315</v>
      </c>
      <c r="AB566" s="30">
        <f t="shared" si="641"/>
        <v>2016</v>
      </c>
      <c r="AC566" s="31">
        <f t="shared" si="639"/>
        <v>1731205</v>
      </c>
      <c r="AD566" s="31">
        <f t="shared" si="642"/>
        <v>1532544</v>
      </c>
      <c r="AE566" s="31">
        <f t="shared" si="643"/>
        <v>170483</v>
      </c>
      <c r="AF566" s="31">
        <f t="shared" si="644"/>
        <v>2287</v>
      </c>
      <c r="AG566" s="31">
        <f t="shared" si="645"/>
        <v>1522</v>
      </c>
      <c r="AH566" s="31">
        <f t="shared" si="646"/>
        <v>24369</v>
      </c>
      <c r="AK566" s="93"/>
      <c r="AL566" s="93"/>
      <c r="AM566" s="91"/>
      <c r="AN566" s="91"/>
      <c r="AO566" s="91"/>
      <c r="AP566" s="91"/>
      <c r="AQ566" s="91"/>
      <c r="AR566" s="91"/>
      <c r="AS566" s="93"/>
      <c r="AT566" s="93"/>
      <c r="AY566" s="66"/>
      <c r="AZ566" s="66"/>
      <c r="BA566" s="66"/>
      <c r="BQ566" s="66"/>
      <c r="BR566" s="66"/>
      <c r="BS566" s="66"/>
    </row>
    <row r="567" spans="1:71" s="30" customFormat="1">
      <c r="B567" s="66">
        <v>2017</v>
      </c>
      <c r="C567" s="27">
        <f t="shared" si="640"/>
        <v>1771836</v>
      </c>
      <c r="D567" s="27">
        <f t="shared" ref="D567:I567" si="670">ROUND(AVERAGE(D255:D266),0)</f>
        <v>1568452</v>
      </c>
      <c r="E567" s="27">
        <f t="shared" si="670"/>
        <v>174750</v>
      </c>
      <c r="F567" s="28">
        <f t="shared" si="670"/>
        <v>2277</v>
      </c>
      <c r="G567" s="28">
        <f t="shared" si="670"/>
        <v>1531</v>
      </c>
      <c r="H567" s="28">
        <f t="shared" si="670"/>
        <v>24826</v>
      </c>
      <c r="I567" s="161">
        <f t="shared" si="670"/>
        <v>65875</v>
      </c>
      <c r="J567" s="48">
        <f t="shared" si="658"/>
        <v>4.2000010201140997E-2</v>
      </c>
      <c r="K567" s="183"/>
      <c r="S567" s="30">
        <v>2017</v>
      </c>
      <c r="T567" s="31">
        <f t="shared" si="638"/>
        <v>14139</v>
      </c>
      <c r="U567" s="31">
        <f>ROUND(AVERAGE(U255:U266),0)</f>
        <v>12091</v>
      </c>
      <c r="V567" s="31">
        <f>ROUND(AVERAGE(V255:V266),0)</f>
        <v>1711</v>
      </c>
      <c r="W567" s="31">
        <f>ROUND(AVERAGE(W255:W266),0)</f>
        <v>6</v>
      </c>
      <c r="X567" s="31">
        <f>ROUND(AVERAGE(X255:X266),0)</f>
        <v>15</v>
      </c>
      <c r="Y567" s="31">
        <f>ROUND(AVERAGE(Y255:Y266),0)</f>
        <v>316</v>
      </c>
      <c r="AB567" s="30">
        <f t="shared" si="641"/>
        <v>2017</v>
      </c>
      <c r="AC567" s="31">
        <f t="shared" si="639"/>
        <v>1757697</v>
      </c>
      <c r="AD567" s="31">
        <f t="shared" si="642"/>
        <v>1556361</v>
      </c>
      <c r="AE567" s="31">
        <f t="shared" si="643"/>
        <v>173039</v>
      </c>
      <c r="AF567" s="31">
        <f t="shared" si="644"/>
        <v>2271</v>
      </c>
      <c r="AG567" s="31">
        <f t="shared" si="645"/>
        <v>1516</v>
      </c>
      <c r="AH567" s="31">
        <f t="shared" si="646"/>
        <v>24510</v>
      </c>
      <c r="AK567" s="93"/>
      <c r="AL567" s="93"/>
      <c r="AM567" s="91"/>
      <c r="AN567" s="91"/>
      <c r="AO567" s="91"/>
      <c r="AP567" s="91"/>
      <c r="AQ567" s="91"/>
      <c r="AR567" s="91"/>
      <c r="AS567" s="93"/>
      <c r="AT567" s="93"/>
      <c r="AY567" s="66"/>
      <c r="AZ567" s="66"/>
      <c r="BA567" s="66"/>
      <c r="BQ567" s="66"/>
      <c r="BR567" s="66"/>
      <c r="BS567" s="66"/>
    </row>
    <row r="568" spans="1:71" s="30" customFormat="1">
      <c r="B568" s="66">
        <v>2018</v>
      </c>
      <c r="C568" s="27">
        <f t="shared" si="640"/>
        <v>1797271</v>
      </c>
      <c r="D568" s="27">
        <f t="shared" ref="D568:I568" si="671">ROUND(AVERAGE(D267:D278),0)</f>
        <v>1591324</v>
      </c>
      <c r="E568" s="27">
        <f t="shared" si="671"/>
        <v>177209</v>
      </c>
      <c r="F568" s="28">
        <f t="shared" si="671"/>
        <v>2259</v>
      </c>
      <c r="G568" s="28">
        <f t="shared" si="671"/>
        <v>1527</v>
      </c>
      <c r="H568" s="28">
        <f t="shared" si="671"/>
        <v>24952</v>
      </c>
      <c r="I568" s="161">
        <f t="shared" si="671"/>
        <v>66836</v>
      </c>
      <c r="J568" s="48">
        <f t="shared" si="658"/>
        <v>4.2000246335755637E-2</v>
      </c>
      <c r="K568" s="183"/>
      <c r="S568" s="30">
        <v>2018</v>
      </c>
      <c r="T568" s="31">
        <f t="shared" si="638"/>
        <v>14160</v>
      </c>
      <c r="U568" s="31">
        <f>ROUND(AVERAGE(U267:U278),0)</f>
        <v>12104</v>
      </c>
      <c r="V568" s="31">
        <f>ROUND(AVERAGE(V267:V278),0)</f>
        <v>1718</v>
      </c>
      <c r="W568" s="31">
        <f>ROUND(AVERAGE(W267:W278),0)</f>
        <v>6</v>
      </c>
      <c r="X568" s="31">
        <f>ROUND(AVERAGE(X267:X278),0)</f>
        <v>15</v>
      </c>
      <c r="Y568" s="31">
        <f>ROUND(AVERAGE(Y267:Y278),0)</f>
        <v>317</v>
      </c>
      <c r="AB568" s="30">
        <f t="shared" si="641"/>
        <v>2018</v>
      </c>
      <c r="AC568" s="31">
        <f t="shared" si="639"/>
        <v>1783111</v>
      </c>
      <c r="AD568" s="31">
        <f t="shared" si="642"/>
        <v>1579220</v>
      </c>
      <c r="AE568" s="31">
        <f t="shared" si="643"/>
        <v>175491</v>
      </c>
      <c r="AF568" s="31">
        <f t="shared" si="644"/>
        <v>2253</v>
      </c>
      <c r="AG568" s="31">
        <f t="shared" si="645"/>
        <v>1512</v>
      </c>
      <c r="AH568" s="31">
        <f t="shared" si="646"/>
        <v>24635</v>
      </c>
      <c r="AK568" s="93"/>
      <c r="AL568" s="93"/>
      <c r="AM568" s="91"/>
      <c r="AN568" s="91"/>
      <c r="AO568" s="91"/>
      <c r="AP568" s="91"/>
      <c r="AQ568" s="91"/>
      <c r="AR568" s="91"/>
      <c r="AS568" s="93"/>
      <c r="AT568" s="93"/>
      <c r="AY568" s="66"/>
      <c r="AZ568" s="66"/>
      <c r="BA568" s="66"/>
      <c r="BQ568" s="66"/>
      <c r="BR568" s="66"/>
      <c r="BS568" s="66"/>
    </row>
    <row r="569" spans="1:71" s="30" customFormat="1">
      <c r="B569" s="66">
        <v>2019</v>
      </c>
      <c r="C569" s="27">
        <f t="shared" si="640"/>
        <v>1821245</v>
      </c>
      <c r="D569" s="27">
        <f t="shared" ref="D569:I569" si="672">ROUND(AVERAGE(D279:D290),0)</f>
        <v>1612908</v>
      </c>
      <c r="E569" s="27">
        <f t="shared" si="672"/>
        <v>179511</v>
      </c>
      <c r="F569" s="28">
        <f t="shared" si="672"/>
        <v>2241</v>
      </c>
      <c r="G569" s="28">
        <f t="shared" si="672"/>
        <v>1523</v>
      </c>
      <c r="H569" s="28">
        <f t="shared" si="672"/>
        <v>25062</v>
      </c>
      <c r="I569" s="161">
        <f t="shared" si="672"/>
        <v>67742</v>
      </c>
      <c r="J569" s="48">
        <f t="shared" si="658"/>
        <v>4.1999915680249585E-2</v>
      </c>
      <c r="K569" s="183"/>
      <c r="S569" s="30">
        <v>2019</v>
      </c>
      <c r="T569" s="31">
        <f t="shared" si="638"/>
        <v>14179</v>
      </c>
      <c r="U569" s="31">
        <f>ROUND(AVERAGE(U279:U290),0)</f>
        <v>12116</v>
      </c>
      <c r="V569" s="31">
        <f>ROUND(AVERAGE(V279:V290),0)</f>
        <v>1723</v>
      </c>
      <c r="W569" s="31">
        <f>ROUND(AVERAGE(W279:W290),0)</f>
        <v>6</v>
      </c>
      <c r="X569" s="31">
        <f>ROUND(AVERAGE(X279:X290),0)</f>
        <v>15</v>
      </c>
      <c r="Y569" s="31">
        <f>ROUND(AVERAGE(Y279:Y290),0)</f>
        <v>319</v>
      </c>
      <c r="AB569" s="30">
        <f t="shared" si="641"/>
        <v>2019</v>
      </c>
      <c r="AC569" s="31">
        <f t="shared" si="639"/>
        <v>1807066</v>
      </c>
      <c r="AD569" s="31">
        <f t="shared" si="642"/>
        <v>1600792</v>
      </c>
      <c r="AE569" s="31">
        <f t="shared" si="643"/>
        <v>177788</v>
      </c>
      <c r="AF569" s="31">
        <f t="shared" si="644"/>
        <v>2235</v>
      </c>
      <c r="AG569" s="31">
        <f t="shared" si="645"/>
        <v>1508</v>
      </c>
      <c r="AH569" s="31">
        <f t="shared" si="646"/>
        <v>24743</v>
      </c>
      <c r="AK569" s="93"/>
      <c r="AL569" s="93"/>
      <c r="AM569" s="91"/>
      <c r="AN569" s="91"/>
      <c r="AO569" s="91"/>
      <c r="AP569" s="91"/>
      <c r="AQ569" s="91"/>
      <c r="AR569" s="91"/>
      <c r="AS569" s="93"/>
      <c r="AT569" s="93"/>
      <c r="AY569" s="66"/>
      <c r="AZ569" s="66"/>
      <c r="BA569" s="66"/>
      <c r="BQ569" s="66"/>
      <c r="BR569" s="66"/>
      <c r="BS569" s="66"/>
    </row>
    <row r="570" spans="1:71" s="30" customFormat="1">
      <c r="B570" s="66">
        <v>2020</v>
      </c>
      <c r="C570" s="27">
        <f t="shared" si="640"/>
        <v>1844718</v>
      </c>
      <c r="D570" s="27">
        <f t="shared" ref="D570:I570" si="673">ROUND(AVERAGE(D291:D302),0)</f>
        <v>1634061</v>
      </c>
      <c r="E570" s="27">
        <f t="shared" si="673"/>
        <v>181753</v>
      </c>
      <c r="F570" s="28">
        <f t="shared" si="673"/>
        <v>2224</v>
      </c>
      <c r="G570" s="28">
        <f t="shared" si="673"/>
        <v>1520</v>
      </c>
      <c r="H570" s="28">
        <f t="shared" si="673"/>
        <v>25160</v>
      </c>
      <c r="I570" s="161">
        <f t="shared" si="673"/>
        <v>68631</v>
      </c>
      <c r="J570" s="48">
        <f t="shared" si="658"/>
        <v>4.2000268043849036E-2</v>
      </c>
      <c r="K570" s="183"/>
      <c r="S570" s="30">
        <v>2020</v>
      </c>
      <c r="T570" s="31">
        <f t="shared" si="638"/>
        <v>14192</v>
      </c>
      <c r="U570" s="31">
        <f>ROUND(AVERAGE(U291:U302),0)</f>
        <v>12126</v>
      </c>
      <c r="V570" s="31">
        <f>ROUND(AVERAGE(V291:V302),0)</f>
        <v>1726</v>
      </c>
      <c r="W570" s="31">
        <f>ROUND(AVERAGE(W291:W302),0)</f>
        <v>6</v>
      </c>
      <c r="X570" s="31">
        <f>ROUND(AVERAGE(X291:X302),0)</f>
        <v>15</v>
      </c>
      <c r="Y570" s="31">
        <f>ROUND(AVERAGE(Y291:Y302),0)</f>
        <v>319</v>
      </c>
      <c r="AB570" s="30">
        <f t="shared" si="641"/>
        <v>2020</v>
      </c>
      <c r="AC570" s="31">
        <f t="shared" si="639"/>
        <v>1830526</v>
      </c>
      <c r="AD570" s="31">
        <f t="shared" si="642"/>
        <v>1621935</v>
      </c>
      <c r="AE570" s="31">
        <f t="shared" si="643"/>
        <v>180027</v>
      </c>
      <c r="AF570" s="31">
        <f t="shared" si="644"/>
        <v>2218</v>
      </c>
      <c r="AG570" s="31">
        <f t="shared" si="645"/>
        <v>1505</v>
      </c>
      <c r="AH570" s="31">
        <f t="shared" si="646"/>
        <v>24841</v>
      </c>
      <c r="AK570" s="93"/>
      <c r="AL570" s="93"/>
      <c r="AM570" s="91"/>
      <c r="AN570" s="91"/>
      <c r="AO570" s="91"/>
      <c r="AP570" s="91"/>
      <c r="AQ570" s="91"/>
      <c r="AR570" s="91"/>
      <c r="AS570" s="93"/>
      <c r="AT570" s="93"/>
      <c r="AY570" s="66"/>
      <c r="AZ570" s="66"/>
      <c r="BA570" s="66"/>
      <c r="BQ570" s="66"/>
      <c r="BR570" s="66"/>
      <c r="BS570" s="66"/>
    </row>
    <row r="571" spans="1:71" s="30" customFormat="1">
      <c r="B571" s="66">
        <v>2021</v>
      </c>
      <c r="C571" s="27">
        <f t="shared" si="640"/>
        <v>1867390</v>
      </c>
      <c r="D571" s="27">
        <f t="shared" ref="D571:I571" si="674">ROUND(AVERAGE(D303:D314),0)</f>
        <v>1654509</v>
      </c>
      <c r="E571" s="27">
        <f t="shared" si="674"/>
        <v>183909</v>
      </c>
      <c r="F571" s="27">
        <f t="shared" si="674"/>
        <v>2208</v>
      </c>
      <c r="G571" s="27">
        <f t="shared" si="674"/>
        <v>1518</v>
      </c>
      <c r="H571" s="27">
        <f t="shared" si="674"/>
        <v>25246</v>
      </c>
      <c r="I571" s="161">
        <f t="shared" si="674"/>
        <v>69489</v>
      </c>
      <c r="J571" s="48">
        <f t="shared" si="658"/>
        <v>4.1999771533427745E-2</v>
      </c>
      <c r="K571" s="183"/>
      <c r="S571" s="30">
        <v>2021</v>
      </c>
      <c r="T571" s="31">
        <f t="shared" si="638"/>
        <v>14202</v>
      </c>
      <c r="U571" s="27">
        <f>ROUND(AVERAGE(U303:U314),0)</f>
        <v>12134</v>
      </c>
      <c r="V571" s="27">
        <f>ROUND(AVERAGE(V303:V314),0)</f>
        <v>1728</v>
      </c>
      <c r="W571" s="27">
        <f>ROUND(AVERAGE(W303:W314),0)</f>
        <v>6</v>
      </c>
      <c r="X571" s="27">
        <f>ROUND(AVERAGE(X303:X314),0)</f>
        <v>15</v>
      </c>
      <c r="Y571" s="27">
        <f>ROUND(AVERAGE(Y303:Y314),0)</f>
        <v>319</v>
      </c>
      <c r="AB571" s="30">
        <v>2021</v>
      </c>
      <c r="AC571" s="27">
        <f t="shared" ref="AC571:AC579" si="675">SUM(AD571:AP571)</f>
        <v>1853188</v>
      </c>
      <c r="AD571" s="27">
        <f>ROUND(AVERAGE(AD303:AD314),0)</f>
        <v>1642375</v>
      </c>
      <c r="AE571" s="27">
        <f>ROUND(AVERAGE(AE303:AE314),0)</f>
        <v>182181</v>
      </c>
      <c r="AF571" s="27">
        <f>ROUND(AVERAGE(AF303:AF314),0)</f>
        <v>2202</v>
      </c>
      <c r="AG571" s="27">
        <f>ROUND(AVERAGE(AG303:AG314),0)</f>
        <v>1503</v>
      </c>
      <c r="AH571" s="27">
        <f>ROUND(AVERAGE(AH303:AH314),0)</f>
        <v>24927</v>
      </c>
      <c r="AK571" s="93"/>
      <c r="AL571" s="93"/>
      <c r="AM571" s="96"/>
      <c r="AN571" s="96"/>
      <c r="AO571" s="96"/>
      <c r="AP571" s="96"/>
      <c r="AQ571" s="96"/>
      <c r="AR571" s="96"/>
      <c r="AS571" s="93"/>
      <c r="AT571" s="93"/>
      <c r="AY571" s="66"/>
      <c r="AZ571" s="66"/>
      <c r="BA571" s="66"/>
      <c r="BQ571" s="66"/>
      <c r="BR571" s="66"/>
      <c r="BS571" s="66"/>
    </row>
    <row r="572" spans="1:71" s="30" customFormat="1">
      <c r="B572" s="66">
        <v>2022</v>
      </c>
      <c r="C572" s="27">
        <f t="shared" si="640"/>
        <v>1889445</v>
      </c>
      <c r="D572" s="27">
        <f t="shared" ref="D572:I572" si="676">ROUND(AVERAGE(D315:D326),0)</f>
        <v>1674417</v>
      </c>
      <c r="E572" s="27">
        <f t="shared" si="676"/>
        <v>185998</v>
      </c>
      <c r="F572" s="27">
        <f t="shared" si="676"/>
        <v>2192</v>
      </c>
      <c r="G572" s="27">
        <f t="shared" si="676"/>
        <v>1516</v>
      </c>
      <c r="H572" s="27">
        <f t="shared" si="676"/>
        <v>25322</v>
      </c>
      <c r="I572" s="161">
        <f t="shared" si="676"/>
        <v>70326</v>
      </c>
      <c r="J572" s="48">
        <f t="shared" si="658"/>
        <v>4.2000290250278155E-2</v>
      </c>
      <c r="K572" s="183"/>
      <c r="S572" s="30">
        <v>2022</v>
      </c>
      <c r="T572" s="31">
        <f t="shared" si="638"/>
        <v>14211</v>
      </c>
      <c r="U572" s="27">
        <f>ROUND(AVERAGE(U315:U326),0)</f>
        <v>12141</v>
      </c>
      <c r="V572" s="27">
        <f>ROUND(AVERAGE(V315:V326),0)</f>
        <v>1730</v>
      </c>
      <c r="W572" s="27">
        <f>ROUND(AVERAGE(W315:W326),0)</f>
        <v>6</v>
      </c>
      <c r="X572" s="27">
        <f>ROUND(AVERAGE(X315:X326),0)</f>
        <v>15</v>
      </c>
      <c r="Y572" s="27">
        <f>ROUND(AVERAGE(Y315:Y326),0)</f>
        <v>319</v>
      </c>
      <c r="AB572" s="30">
        <v>2022</v>
      </c>
      <c r="AC572" s="27">
        <f t="shared" si="675"/>
        <v>1875234</v>
      </c>
      <c r="AD572" s="27">
        <f>ROUND(AVERAGE(AD315:AD326),0)</f>
        <v>1662276</v>
      </c>
      <c r="AE572" s="27">
        <f>ROUND(AVERAGE(AE315:AE326),0)</f>
        <v>184268</v>
      </c>
      <c r="AF572" s="27">
        <f>ROUND(AVERAGE(AF315:AF326),0)</f>
        <v>2186</v>
      </c>
      <c r="AG572" s="27">
        <f>ROUND(AVERAGE(AG315:AG326),0)</f>
        <v>1501</v>
      </c>
      <c r="AH572" s="27">
        <f>ROUND(AVERAGE(AH315:AH326),0)</f>
        <v>25003</v>
      </c>
      <c r="AK572" s="93"/>
      <c r="AL572" s="93"/>
      <c r="AM572" s="96"/>
      <c r="AN572" s="96"/>
      <c r="AO572" s="96"/>
      <c r="AP572" s="96"/>
      <c r="AQ572" s="96"/>
      <c r="AR572" s="96"/>
      <c r="AS572" s="93"/>
      <c r="AT572" s="93"/>
      <c r="AY572" s="66"/>
      <c r="AZ572" s="66"/>
      <c r="BA572" s="66"/>
      <c r="BQ572" s="66"/>
      <c r="BR572" s="66"/>
      <c r="BS572" s="66"/>
    </row>
    <row r="573" spans="1:71" s="30" customFormat="1">
      <c r="B573" s="66">
        <v>2023</v>
      </c>
      <c r="C573" s="27">
        <f t="shared" si="640"/>
        <v>1910196</v>
      </c>
      <c r="D573" s="27">
        <f t="shared" ref="D573:I573" si="677">ROUND(AVERAGE(D327:D338),0)</f>
        <v>1693168</v>
      </c>
      <c r="E573" s="27">
        <f t="shared" si="677"/>
        <v>187949</v>
      </c>
      <c r="F573" s="27">
        <f t="shared" si="677"/>
        <v>2176</v>
      </c>
      <c r="G573" s="27">
        <f t="shared" si="677"/>
        <v>1514</v>
      </c>
      <c r="H573" s="27">
        <f t="shared" si="677"/>
        <v>25389</v>
      </c>
      <c r="I573" s="161">
        <f t="shared" si="677"/>
        <v>71113</v>
      </c>
      <c r="J573" s="48">
        <f t="shared" si="658"/>
        <v>4.1999966925904575E-2</v>
      </c>
      <c r="K573" s="183"/>
      <c r="S573" s="30">
        <v>2023</v>
      </c>
      <c r="T573" s="31">
        <f t="shared" si="638"/>
        <v>14219</v>
      </c>
      <c r="U573" s="27">
        <f>ROUND(AVERAGE(U327:U338),0)</f>
        <v>12147</v>
      </c>
      <c r="V573" s="27">
        <f>ROUND(AVERAGE(V327:V338),0)</f>
        <v>1732</v>
      </c>
      <c r="W573" s="27">
        <f>ROUND(AVERAGE(W327:W338),0)</f>
        <v>6</v>
      </c>
      <c r="X573" s="27">
        <f>ROUND(AVERAGE(X327:X338),0)</f>
        <v>15</v>
      </c>
      <c r="Y573" s="27">
        <f>ROUND(AVERAGE(Y327:Y338),0)</f>
        <v>319</v>
      </c>
      <c r="AB573" s="30">
        <v>2023</v>
      </c>
      <c r="AC573" s="27">
        <f t="shared" si="675"/>
        <v>1895977</v>
      </c>
      <c r="AD573" s="27">
        <f>ROUND(AVERAGE(AD327:AD338),0)</f>
        <v>1681021</v>
      </c>
      <c r="AE573" s="27">
        <f>ROUND(AVERAGE(AE327:AE338),0)</f>
        <v>186217</v>
      </c>
      <c r="AF573" s="27">
        <f>ROUND(AVERAGE(AF327:AF338),0)</f>
        <v>2170</v>
      </c>
      <c r="AG573" s="27">
        <f>ROUND(AVERAGE(AG327:AG338),0)</f>
        <v>1499</v>
      </c>
      <c r="AH573" s="27">
        <f>ROUND(AVERAGE(AH327:AH338),0)</f>
        <v>25070</v>
      </c>
      <c r="AK573" s="93"/>
      <c r="AL573" s="93"/>
      <c r="AM573" s="96"/>
      <c r="AN573" s="96"/>
      <c r="AO573" s="96"/>
      <c r="AP573" s="96"/>
      <c r="AQ573" s="96"/>
      <c r="AR573" s="96"/>
      <c r="AS573" s="93"/>
      <c r="AT573" s="93"/>
      <c r="AY573" s="66"/>
      <c r="AZ573" s="66"/>
      <c r="BA573" s="66"/>
      <c r="BQ573" s="66"/>
      <c r="BR573" s="66"/>
      <c r="BS573" s="66"/>
    </row>
    <row r="574" spans="1:71" s="30" customFormat="1">
      <c r="B574" s="66">
        <v>2024</v>
      </c>
      <c r="C574" s="27">
        <f t="shared" si="640"/>
        <v>1930317</v>
      </c>
      <c r="D574" s="27">
        <f t="shared" ref="D574:I574" si="678">ROUND(AVERAGE(D339:D350),0)</f>
        <v>1711369</v>
      </c>
      <c r="E574" s="27">
        <f t="shared" si="678"/>
        <v>189826</v>
      </c>
      <c r="F574" s="27">
        <f t="shared" si="678"/>
        <v>2161</v>
      </c>
      <c r="G574" s="27">
        <f t="shared" si="678"/>
        <v>1513</v>
      </c>
      <c r="H574" s="27">
        <f t="shared" si="678"/>
        <v>25448</v>
      </c>
      <c r="I574" s="161">
        <f t="shared" si="678"/>
        <v>71878</v>
      </c>
      <c r="J574" s="48">
        <f t="shared" si="658"/>
        <v>4.2000293332413993E-2</v>
      </c>
      <c r="S574" s="30">
        <v>2024</v>
      </c>
      <c r="T574" s="31">
        <f t="shared" si="638"/>
        <v>14226</v>
      </c>
      <c r="U574" s="27">
        <f>ROUND(AVERAGE(U339:U350),0)</f>
        <v>12152</v>
      </c>
      <c r="V574" s="27">
        <f>ROUND(AVERAGE(V339:V350),0)</f>
        <v>1734</v>
      </c>
      <c r="W574" s="27">
        <f>ROUND(AVERAGE(W339:W350),0)</f>
        <v>6</v>
      </c>
      <c r="X574" s="27">
        <f>ROUND(AVERAGE(X339:X350),0)</f>
        <v>15</v>
      </c>
      <c r="Y574" s="27">
        <f>ROUND(AVERAGE(Y339:Y350),0)</f>
        <v>319</v>
      </c>
      <c r="AB574" s="30">
        <v>2024</v>
      </c>
      <c r="AC574" s="27">
        <f t="shared" si="675"/>
        <v>1916091</v>
      </c>
      <c r="AD574" s="27">
        <f>ROUND(AVERAGE(AD339:AD350),0)</f>
        <v>1699217</v>
      </c>
      <c r="AE574" s="27">
        <f>ROUND(AVERAGE(AE339:AE350),0)</f>
        <v>188092</v>
      </c>
      <c r="AF574" s="27">
        <f>ROUND(AVERAGE(AF339:AF350),0)</f>
        <v>2155</v>
      </c>
      <c r="AG574" s="27">
        <f>ROUND(AVERAGE(AG339:AG350),0)</f>
        <v>1498</v>
      </c>
      <c r="AH574" s="27">
        <f>ROUND(AVERAGE(AH339:AH350),0)</f>
        <v>25129</v>
      </c>
      <c r="AK574" s="93"/>
      <c r="AL574" s="93"/>
      <c r="AM574" s="96"/>
      <c r="AN574" s="96"/>
      <c r="AO574" s="96"/>
      <c r="AP574" s="96"/>
      <c r="AQ574" s="96"/>
      <c r="AR574" s="96"/>
      <c r="AS574" s="93"/>
      <c r="AT574" s="93"/>
      <c r="AY574" s="66"/>
      <c r="AZ574" s="66"/>
      <c r="BA574" s="66"/>
      <c r="BQ574" s="66"/>
      <c r="BR574" s="66"/>
      <c r="BS574" s="66"/>
    </row>
    <row r="575" spans="1:71" s="30" customFormat="1">
      <c r="B575" s="66">
        <v>2025</v>
      </c>
      <c r="C575" s="27">
        <f t="shared" si="640"/>
        <v>1949542</v>
      </c>
      <c r="D575" s="27">
        <f t="shared" ref="D575:I575" si="679">ROUND(AVERAGE(D351:D362),0)</f>
        <v>1728776</v>
      </c>
      <c r="E575" s="27">
        <f t="shared" si="679"/>
        <v>191607</v>
      </c>
      <c r="F575" s="27">
        <f t="shared" si="679"/>
        <v>2147</v>
      </c>
      <c r="G575" s="27">
        <f t="shared" si="679"/>
        <v>1512</v>
      </c>
      <c r="H575" s="27">
        <f t="shared" si="679"/>
        <v>25500</v>
      </c>
      <c r="I575" s="161">
        <f t="shared" si="679"/>
        <v>72609</v>
      </c>
      <c r="J575" s="48">
        <f t="shared" si="658"/>
        <v>4.2000236005127325E-2</v>
      </c>
      <c r="S575" s="30">
        <v>2025</v>
      </c>
      <c r="T575" s="31">
        <f t="shared" si="638"/>
        <v>14233</v>
      </c>
      <c r="U575" s="27">
        <f>ROUND(AVERAGE(U351:U362),0)</f>
        <v>12157</v>
      </c>
      <c r="V575" s="27">
        <f>ROUND(AVERAGE(V351:V362),0)</f>
        <v>1736</v>
      </c>
      <c r="W575" s="27">
        <f>ROUND(AVERAGE(W351:W362),0)</f>
        <v>6</v>
      </c>
      <c r="X575" s="27">
        <f>ROUND(AVERAGE(X351:X362),0)</f>
        <v>15</v>
      </c>
      <c r="Y575" s="27">
        <f>ROUND(AVERAGE(Y351:Y362),0)</f>
        <v>319</v>
      </c>
      <c r="AB575" s="30">
        <v>2025</v>
      </c>
      <c r="AC575" s="27">
        <f t="shared" si="675"/>
        <v>1935309</v>
      </c>
      <c r="AD575" s="27">
        <f>ROUND(AVERAGE(AD351:AD362),0)</f>
        <v>1716619</v>
      </c>
      <c r="AE575" s="27">
        <f>ROUND(AVERAGE(AE351:AE362),0)</f>
        <v>189871</v>
      </c>
      <c r="AF575" s="27">
        <f>ROUND(AVERAGE(AF351:AF362),0)</f>
        <v>2141</v>
      </c>
      <c r="AG575" s="27">
        <f>ROUND(AVERAGE(AG351:AG362),0)</f>
        <v>1497</v>
      </c>
      <c r="AH575" s="27">
        <f>ROUND(AVERAGE(AH351:AH362),0)</f>
        <v>25181</v>
      </c>
      <c r="AK575" s="93"/>
      <c r="AL575" s="93"/>
      <c r="AM575" s="96"/>
      <c r="AN575" s="96"/>
      <c r="AO575" s="96"/>
      <c r="AP575" s="96"/>
      <c r="AQ575" s="96"/>
      <c r="AR575" s="96"/>
      <c r="AS575" s="93"/>
      <c r="AT575" s="93"/>
      <c r="AY575" s="66"/>
      <c r="AZ575" s="66"/>
      <c r="BA575" s="66"/>
      <c r="BQ575" s="66"/>
      <c r="BR575" s="66"/>
      <c r="BS575" s="66"/>
    </row>
    <row r="576" spans="1:71" s="30" customFormat="1">
      <c r="B576" s="66">
        <v>2026</v>
      </c>
      <c r="C576" s="27">
        <f t="shared" si="640"/>
        <v>1967845</v>
      </c>
      <c r="D576" s="27">
        <f t="shared" ref="D576:I576" si="680">ROUND(AVERAGE(D363:D374),0)</f>
        <v>1745369</v>
      </c>
      <c r="E576" s="27">
        <f t="shared" si="680"/>
        <v>193286</v>
      </c>
      <c r="F576" s="27">
        <f t="shared" si="680"/>
        <v>2133</v>
      </c>
      <c r="G576" s="27">
        <f t="shared" si="680"/>
        <v>1511</v>
      </c>
      <c r="H576" s="27">
        <f t="shared" si="680"/>
        <v>25546</v>
      </c>
      <c r="I576" s="161">
        <f t="shared" si="680"/>
        <v>73305</v>
      </c>
      <c r="J576" s="48">
        <f t="shared" si="658"/>
        <v>4.1999714673516028E-2</v>
      </c>
      <c r="S576" s="30">
        <v>2026</v>
      </c>
      <c r="T576" s="27">
        <f>SUM(U576:Y576)</f>
        <v>14240</v>
      </c>
      <c r="U576" s="27">
        <f>ROUND(AVERAGE(U363:U374),0)</f>
        <v>12162</v>
      </c>
      <c r="V576" s="27">
        <f>ROUND(AVERAGE(V363:V374),0)</f>
        <v>1738</v>
      </c>
      <c r="W576" s="27">
        <f>ROUND(AVERAGE(W363:W374),0)</f>
        <v>6</v>
      </c>
      <c r="X576" s="27">
        <f>ROUND(AVERAGE(X363:X374),0)</f>
        <v>15</v>
      </c>
      <c r="Y576" s="27">
        <f>ROUND(AVERAGE(Y363:Y374),0)</f>
        <v>319</v>
      </c>
      <c r="AB576" s="30">
        <v>2026</v>
      </c>
      <c r="AC576" s="27">
        <f t="shared" si="675"/>
        <v>1953605</v>
      </c>
      <c r="AD576" s="27">
        <f>ROUND(AVERAGE(AD363:AD374),0)</f>
        <v>1733207</v>
      </c>
      <c r="AE576" s="27">
        <f>ROUND(AVERAGE(AE363:AE374),0)</f>
        <v>191548</v>
      </c>
      <c r="AF576" s="27">
        <f>ROUND(AVERAGE(AF363:AF374),0)</f>
        <v>2127</v>
      </c>
      <c r="AG576" s="27">
        <f>ROUND(AVERAGE(AG363:AG374),0)</f>
        <v>1496</v>
      </c>
      <c r="AH576" s="27">
        <f>ROUND(AVERAGE(AH363:AH374),0)</f>
        <v>25227</v>
      </c>
      <c r="AK576" s="93"/>
      <c r="AL576" s="93"/>
      <c r="AM576" s="96"/>
      <c r="AN576" s="96"/>
      <c r="AO576" s="97"/>
      <c r="AP576" s="97"/>
      <c r="AQ576" s="97"/>
      <c r="AR576" s="93"/>
      <c r="AS576" s="93"/>
      <c r="AT576" s="93"/>
      <c r="AY576" s="66"/>
      <c r="AZ576" s="66"/>
      <c r="BA576" s="66"/>
      <c r="BQ576" s="66"/>
      <c r="BR576" s="66"/>
      <c r="BS576" s="66"/>
    </row>
    <row r="577" spans="2:71" s="30" customFormat="1">
      <c r="B577" s="66">
        <v>2027</v>
      </c>
      <c r="C577" s="27">
        <f t="shared" si="640"/>
        <v>1985688</v>
      </c>
      <c r="D577" s="27">
        <f t="shared" ref="D577:I577" si="681">ROUND(AVERAGE(D375:D386),0)</f>
        <v>1761563</v>
      </c>
      <c r="E577" s="27">
        <f t="shared" si="681"/>
        <v>194908</v>
      </c>
      <c r="F577" s="27">
        <f t="shared" si="681"/>
        <v>2121</v>
      </c>
      <c r="G577" s="27">
        <f t="shared" si="681"/>
        <v>1510</v>
      </c>
      <c r="H577" s="27">
        <f t="shared" si="681"/>
        <v>25586</v>
      </c>
      <c r="I577" s="161">
        <f t="shared" si="681"/>
        <v>73986</v>
      </c>
      <c r="J577" s="48">
        <f t="shared" si="658"/>
        <v>4.2000200957899317E-2</v>
      </c>
      <c r="S577" s="30">
        <v>2027</v>
      </c>
      <c r="T577" s="27">
        <f>SUM(U577:Y577)</f>
        <v>14247</v>
      </c>
      <c r="U577" s="27">
        <f>ROUND(AVERAGE(U375:U386),0)</f>
        <v>12167</v>
      </c>
      <c r="V577" s="27">
        <f>ROUND(AVERAGE(V375:V386),0)</f>
        <v>1740</v>
      </c>
      <c r="W577" s="27">
        <f>ROUND(AVERAGE(W375:W386),0)</f>
        <v>6</v>
      </c>
      <c r="X577" s="27">
        <f>ROUND(AVERAGE(X375:X386),0)</f>
        <v>15</v>
      </c>
      <c r="Y577" s="27">
        <f>ROUND(AVERAGE(Y375:Y386),0)</f>
        <v>319</v>
      </c>
      <c r="AB577" s="30">
        <v>2027</v>
      </c>
      <c r="AC577" s="27">
        <f t="shared" si="675"/>
        <v>1971441</v>
      </c>
      <c r="AD577" s="27">
        <f>ROUND(AVERAGE(AD375:AD386),0)</f>
        <v>1749396</v>
      </c>
      <c r="AE577" s="27">
        <f>ROUND(AVERAGE(AE375:AE386),0)</f>
        <v>193168</v>
      </c>
      <c r="AF577" s="27">
        <f>ROUND(AVERAGE(AF375:AF386),0)</f>
        <v>2115</v>
      </c>
      <c r="AG577" s="27">
        <f>ROUND(AVERAGE(AG375:AG386),0)</f>
        <v>1495</v>
      </c>
      <c r="AH577" s="27">
        <f>ROUND(AVERAGE(AH375:AH386),0)</f>
        <v>25267</v>
      </c>
      <c r="AK577" s="93"/>
      <c r="AL577" s="93"/>
      <c r="AM577" s="93"/>
      <c r="AN577" s="93"/>
      <c r="AO577" s="93"/>
      <c r="AP577" s="93"/>
      <c r="AQ577" s="93"/>
      <c r="AR577" s="93"/>
      <c r="AS577" s="93"/>
      <c r="AT577" s="93"/>
      <c r="AY577" s="66"/>
      <c r="AZ577" s="66"/>
      <c r="BA577" s="66"/>
      <c r="BQ577" s="66"/>
      <c r="BR577" s="66"/>
      <c r="BS577" s="66"/>
    </row>
    <row r="578" spans="2:71" s="30" customFormat="1">
      <c r="B578" s="66">
        <v>2028</v>
      </c>
      <c r="C578" s="27">
        <f t="shared" si="640"/>
        <v>2003160</v>
      </c>
      <c r="D578" s="27">
        <f t="shared" ref="D578:I578" si="682">ROUND(AVERAGE(D387:D398),0)</f>
        <v>1777434</v>
      </c>
      <c r="E578" s="27">
        <f t="shared" si="682"/>
        <v>196486</v>
      </c>
      <c r="F578" s="27">
        <f t="shared" si="682"/>
        <v>2108</v>
      </c>
      <c r="G578" s="27">
        <f t="shared" si="682"/>
        <v>1510</v>
      </c>
      <c r="H578" s="27">
        <f t="shared" si="682"/>
        <v>25622</v>
      </c>
      <c r="I578" s="161">
        <f t="shared" si="682"/>
        <v>74652</v>
      </c>
      <c r="J578" s="48">
        <f t="shared" si="658"/>
        <v>4.1999871725194857E-2</v>
      </c>
      <c r="S578" s="30">
        <v>2028</v>
      </c>
      <c r="T578" s="27">
        <f>SUM(U578:Y578)</f>
        <v>14252</v>
      </c>
      <c r="U578" s="27">
        <f>ROUND(AVERAGE(U387:U398),0)</f>
        <v>12172</v>
      </c>
      <c r="V578" s="27">
        <f>ROUND(AVERAGE(V387:V398),0)</f>
        <v>1740</v>
      </c>
      <c r="W578" s="27">
        <f>ROUND(AVERAGE(W387:W398),0)</f>
        <v>6</v>
      </c>
      <c r="X578" s="27">
        <f>ROUND(AVERAGE(X387:X398),0)</f>
        <v>15</v>
      </c>
      <c r="Y578" s="27">
        <f>ROUND(AVERAGE(Y387:Y398),0)</f>
        <v>319</v>
      </c>
      <c r="AB578" s="30">
        <v>2028</v>
      </c>
      <c r="AC578" s="27">
        <f t="shared" si="675"/>
        <v>1988908</v>
      </c>
      <c r="AD578" s="27">
        <f>ROUND(AVERAGE(AD387:AD398),0)</f>
        <v>1765262</v>
      </c>
      <c r="AE578" s="27">
        <f>ROUND(AVERAGE(AE387:AE398),0)</f>
        <v>194746</v>
      </c>
      <c r="AF578" s="27">
        <f>ROUND(AVERAGE(AF387:AF398),0)</f>
        <v>2102</v>
      </c>
      <c r="AG578" s="27">
        <f>ROUND(AVERAGE(AG387:AG398),0)</f>
        <v>1495</v>
      </c>
      <c r="AH578" s="27">
        <f>ROUND(AVERAGE(AH387:AH398),0)</f>
        <v>25303</v>
      </c>
      <c r="AK578" s="93"/>
      <c r="AL578" s="93"/>
      <c r="AM578" s="93"/>
      <c r="AN578" s="93"/>
      <c r="AO578" s="93"/>
      <c r="AP578" s="93"/>
      <c r="AQ578" s="93"/>
      <c r="AR578" s="93"/>
      <c r="AS578" s="93"/>
      <c r="AT578" s="93"/>
      <c r="AY578" s="66"/>
      <c r="AZ578" s="66"/>
      <c r="BA578" s="66"/>
      <c r="BQ578" s="66"/>
      <c r="BR578" s="66"/>
      <c r="BS578" s="66"/>
    </row>
    <row r="579" spans="2:71" s="30" customFormat="1">
      <c r="B579" s="66">
        <v>2029</v>
      </c>
      <c r="C579" s="27">
        <f t="shared" si="640"/>
        <v>2020180</v>
      </c>
      <c r="D579" s="27">
        <f t="shared" ref="D579:I579" si="683">ROUND(AVERAGE(D399:D410),0)</f>
        <v>1792909</v>
      </c>
      <c r="E579" s="27">
        <f t="shared" si="683"/>
        <v>198013</v>
      </c>
      <c r="F579" s="27">
        <f t="shared" si="683"/>
        <v>2096</v>
      </c>
      <c r="G579" s="27">
        <f t="shared" si="683"/>
        <v>1509</v>
      </c>
      <c r="H579" s="27">
        <f t="shared" si="683"/>
        <v>25653</v>
      </c>
      <c r="I579" s="161">
        <f t="shared" si="683"/>
        <v>75302</v>
      </c>
      <c r="J579" s="48">
        <f t="shared" si="658"/>
        <v>4.1999900720003078E-2</v>
      </c>
      <c r="S579" s="30">
        <v>2029</v>
      </c>
      <c r="T579" s="27">
        <f>SUM(U579:Y579)</f>
        <v>14257</v>
      </c>
      <c r="U579" s="27">
        <f>ROUND(AVERAGE(U399:U410),0)</f>
        <v>12177</v>
      </c>
      <c r="V579" s="27">
        <f>ROUND(AVERAGE(V399:V410),0)</f>
        <v>1740</v>
      </c>
      <c r="W579" s="27">
        <f>ROUND(AVERAGE(W399:W410),0)</f>
        <v>6</v>
      </c>
      <c r="X579" s="27">
        <f>ROUND(AVERAGE(X399:X410),0)</f>
        <v>15</v>
      </c>
      <c r="Y579" s="27">
        <f>ROUND(AVERAGE(Y399:Y410),0)</f>
        <v>319</v>
      </c>
      <c r="AB579" s="30">
        <v>2029</v>
      </c>
      <c r="AC579" s="27">
        <f t="shared" si="675"/>
        <v>2005923</v>
      </c>
      <c r="AD579" s="27">
        <f>ROUND(AVERAGE(AD399:AD410),0)</f>
        <v>1780732</v>
      </c>
      <c r="AE579" s="27">
        <f>ROUND(AVERAGE(AE399:AE410),0)</f>
        <v>196273</v>
      </c>
      <c r="AF579" s="27">
        <f>ROUND(AVERAGE(AF399:AF410),0)</f>
        <v>2090</v>
      </c>
      <c r="AG579" s="27">
        <f>ROUND(AVERAGE(AG399:AG410),0)</f>
        <v>1494</v>
      </c>
      <c r="AH579" s="27">
        <f>ROUND(AVERAGE(AH399:AH410),0)</f>
        <v>25334</v>
      </c>
      <c r="AK579" s="93"/>
      <c r="AL579" s="93"/>
      <c r="AM579" s="93"/>
      <c r="AN579" s="93"/>
      <c r="AO579" s="93"/>
      <c r="AP579" s="93"/>
      <c r="AQ579" s="93"/>
      <c r="AR579" s="93"/>
      <c r="AS579" s="93"/>
      <c r="AT579" s="93"/>
      <c r="AY579" s="66"/>
      <c r="AZ579" s="66"/>
      <c r="BA579" s="66"/>
      <c r="BQ579" s="66"/>
      <c r="BR579" s="66"/>
      <c r="BS579" s="66"/>
    </row>
    <row r="580" spans="2:71" s="30" customFormat="1">
      <c r="B580" s="66">
        <v>2030</v>
      </c>
      <c r="C580" s="27">
        <f t="shared" si="640"/>
        <v>2036313</v>
      </c>
      <c r="D580" s="27">
        <f t="shared" ref="D580:I580" si="684">ROUND(AVERAGE(D411:D422),0)</f>
        <v>1807596</v>
      </c>
      <c r="E580" s="27">
        <f t="shared" si="684"/>
        <v>199442</v>
      </c>
      <c r="F580" s="27">
        <f t="shared" si="684"/>
        <v>2085</v>
      </c>
      <c r="G580" s="27">
        <f t="shared" si="684"/>
        <v>1509</v>
      </c>
      <c r="H580" s="27">
        <f t="shared" si="684"/>
        <v>25681</v>
      </c>
      <c r="I580" s="161">
        <f t="shared" si="684"/>
        <v>75919</v>
      </c>
      <c r="J580" s="48">
        <f t="shared" si="658"/>
        <v>4.1999982296929181E-2</v>
      </c>
      <c r="S580" s="30">
        <v>2030</v>
      </c>
      <c r="T580" s="27">
        <f>SUM(U580:Y580)</f>
        <v>14262</v>
      </c>
      <c r="U580" s="27">
        <f>ROUND(AVERAGE(U411:U422),0)</f>
        <v>12182</v>
      </c>
      <c r="V580" s="27">
        <f>ROUND(AVERAGE(V411:V422),0)</f>
        <v>1740</v>
      </c>
      <c r="W580" s="27">
        <f>ROUND(AVERAGE(W411:W422),0)</f>
        <v>6</v>
      </c>
      <c r="X580" s="27">
        <f>ROUND(AVERAGE(X411:X422),0)</f>
        <v>15</v>
      </c>
      <c r="Y580" s="27">
        <f>ROUND(AVERAGE(Y411:Y422),0)</f>
        <v>319</v>
      </c>
      <c r="AB580" s="30">
        <v>2030</v>
      </c>
      <c r="AC580" s="27">
        <f>SUM(AD580:AH580)</f>
        <v>2022051</v>
      </c>
      <c r="AD580" s="27">
        <f>ROUND(AVERAGE(AD411:AD422),0)</f>
        <v>1795414</v>
      </c>
      <c r="AE580" s="27">
        <f>ROUND(AVERAGE(AE411:AE422),0)</f>
        <v>197702</v>
      </c>
      <c r="AF580" s="27">
        <f>ROUND(AVERAGE(AF411:AF422),0)</f>
        <v>2079</v>
      </c>
      <c r="AG580" s="27">
        <f>ROUND(AVERAGE(AG411:AG422),0)</f>
        <v>1494</v>
      </c>
      <c r="AH580" s="27">
        <f>ROUND(AVERAGE(AH411:AH422),0)</f>
        <v>25362</v>
      </c>
      <c r="AY580" s="66"/>
      <c r="AZ580" s="66"/>
      <c r="BA580" s="66"/>
      <c r="BQ580" s="66"/>
      <c r="BR580" s="66"/>
      <c r="BS580" s="66"/>
    </row>
    <row r="581" spans="2:71" s="30" customFormat="1">
      <c r="B581" s="66">
        <v>2031</v>
      </c>
      <c r="C581" s="27">
        <f t="shared" si="640"/>
        <v>2051939</v>
      </c>
      <c r="D581" s="27">
        <f t="shared" ref="D581:I581" si="685">ROUND(AVERAGE(D423:D434),0)</f>
        <v>1821842</v>
      </c>
      <c r="E581" s="27">
        <f t="shared" si="685"/>
        <v>200809</v>
      </c>
      <c r="F581" s="27">
        <f t="shared" si="685"/>
        <v>2075</v>
      </c>
      <c r="G581" s="27">
        <f t="shared" si="685"/>
        <v>1508</v>
      </c>
      <c r="H581" s="27">
        <f t="shared" si="685"/>
        <v>25705</v>
      </c>
      <c r="I581" s="161">
        <f t="shared" si="685"/>
        <v>76517</v>
      </c>
      <c r="J581" s="48">
        <f t="shared" si="658"/>
        <v>4.1999800202212924E-2</v>
      </c>
      <c r="S581" s="30">
        <v>2031</v>
      </c>
      <c r="T581" s="27">
        <f t="shared" ref="T581:T590" si="686">SUM(U581:Y581)</f>
        <v>14267</v>
      </c>
      <c r="U581" s="27">
        <f>ROUND(AVERAGE(U423:U434),0)</f>
        <v>12187</v>
      </c>
      <c r="V581" s="27">
        <f>ROUND(AVERAGE(V423:V434),0)</f>
        <v>1740</v>
      </c>
      <c r="W581" s="27">
        <f>ROUND(AVERAGE(W423:W434),0)</f>
        <v>6</v>
      </c>
      <c r="X581" s="27">
        <f>ROUND(AVERAGE(X423:X434),0)</f>
        <v>15</v>
      </c>
      <c r="Y581" s="27">
        <f>ROUND(AVERAGE(Y423:Y434),0)</f>
        <v>319</v>
      </c>
      <c r="AB581" s="30">
        <v>2031</v>
      </c>
      <c r="AC581" s="27">
        <f t="shared" ref="AC581:AC590" si="687">SUM(AD581:AH581)</f>
        <v>2037672</v>
      </c>
      <c r="AD581" s="27">
        <f>ROUND(AVERAGE(AD423:AD434),0)</f>
        <v>1809655</v>
      </c>
      <c r="AE581" s="27">
        <f>ROUND(AVERAGE(AE423:AE434),0)</f>
        <v>199069</v>
      </c>
      <c r="AF581" s="27">
        <f>ROUND(AVERAGE(AF423:AF434),0)</f>
        <v>2069</v>
      </c>
      <c r="AG581" s="27">
        <f>ROUND(AVERAGE(AG423:AG434),0)</f>
        <v>1493</v>
      </c>
      <c r="AH581" s="27">
        <f>ROUND(AVERAGE(AH423:AH434),0)</f>
        <v>25386</v>
      </c>
      <c r="AY581" s="66"/>
      <c r="AZ581" s="66"/>
      <c r="BA581" s="66"/>
      <c r="BQ581" s="66"/>
      <c r="BR581" s="66"/>
      <c r="BS581" s="66"/>
    </row>
    <row r="582" spans="2:71" s="30" customFormat="1">
      <c r="B582" s="66">
        <v>2032</v>
      </c>
      <c r="C582" s="27">
        <f t="shared" si="640"/>
        <v>2067163</v>
      </c>
      <c r="D582" s="27">
        <f t="shared" ref="D582:I582" si="688">ROUND(AVERAGE(D435:D446),0)</f>
        <v>1835736</v>
      </c>
      <c r="E582" s="27">
        <f t="shared" si="688"/>
        <v>202127</v>
      </c>
      <c r="F582" s="27">
        <f t="shared" si="688"/>
        <v>2066</v>
      </c>
      <c r="G582" s="27">
        <f t="shared" si="688"/>
        <v>1508</v>
      </c>
      <c r="H582" s="27">
        <f t="shared" si="688"/>
        <v>25726</v>
      </c>
      <c r="I582" s="161">
        <f t="shared" si="688"/>
        <v>77101</v>
      </c>
      <c r="J582" s="48">
        <f t="shared" si="658"/>
        <v>4.2000047937176155E-2</v>
      </c>
      <c r="S582" s="30">
        <v>2032</v>
      </c>
      <c r="T582" s="27">
        <f t="shared" si="686"/>
        <v>14272</v>
      </c>
      <c r="U582" s="27">
        <f>ROUND(AVERAGE(U435:U446),0)</f>
        <v>12192</v>
      </c>
      <c r="V582" s="27">
        <f>ROUND(AVERAGE(V435:V446),0)</f>
        <v>1740</v>
      </c>
      <c r="W582" s="27">
        <f>ROUND(AVERAGE(W435:W446),0)</f>
        <v>6</v>
      </c>
      <c r="X582" s="27">
        <f>ROUND(AVERAGE(X435:X446),0)</f>
        <v>15</v>
      </c>
      <c r="Y582" s="27">
        <f>ROUND(AVERAGE(Y435:Y446),0)</f>
        <v>319</v>
      </c>
      <c r="AB582" s="30">
        <v>2032</v>
      </c>
      <c r="AC582" s="27">
        <f t="shared" si="687"/>
        <v>2052891</v>
      </c>
      <c r="AD582" s="27">
        <f>ROUND(AVERAGE(AD435:AD446),0)</f>
        <v>1823544</v>
      </c>
      <c r="AE582" s="27">
        <f>ROUND(AVERAGE(AE435:AE446),0)</f>
        <v>200387</v>
      </c>
      <c r="AF582" s="27">
        <f>ROUND(AVERAGE(AF435:AF446),0)</f>
        <v>2060</v>
      </c>
      <c r="AG582" s="27">
        <f>ROUND(AVERAGE(AG435:AG446),0)</f>
        <v>1493</v>
      </c>
      <c r="AH582" s="27">
        <f>ROUND(AVERAGE(AH435:AH446),0)</f>
        <v>25407</v>
      </c>
      <c r="AY582" s="66"/>
      <c r="AZ582" s="66"/>
      <c r="BA582" s="66"/>
      <c r="BQ582" s="66"/>
      <c r="BR582" s="66"/>
      <c r="BS582" s="66"/>
    </row>
    <row r="583" spans="2:71" s="30" customFormat="1">
      <c r="B583" s="66">
        <v>2033</v>
      </c>
      <c r="C583" s="27">
        <f t="shared" si="640"/>
        <v>2081993</v>
      </c>
      <c r="D583" s="27">
        <f t="shared" ref="D583:I583" si="689">ROUND(AVERAGE(D447:D458),0)</f>
        <v>1849286</v>
      </c>
      <c r="E583" s="27">
        <f t="shared" si="689"/>
        <v>203397</v>
      </c>
      <c r="F583" s="27">
        <f t="shared" si="689"/>
        <v>2057</v>
      </c>
      <c r="G583" s="27">
        <f t="shared" si="689"/>
        <v>1508</v>
      </c>
      <c r="H583" s="27">
        <f t="shared" si="689"/>
        <v>25745</v>
      </c>
      <c r="I583" s="161">
        <f t="shared" si="689"/>
        <v>77670</v>
      </c>
      <c r="J583" s="48">
        <f t="shared" si="658"/>
        <v>4.1999993511009116E-2</v>
      </c>
      <c r="S583" s="30">
        <v>2033</v>
      </c>
      <c r="T583" s="27">
        <f t="shared" si="686"/>
        <v>14277</v>
      </c>
      <c r="U583" s="27">
        <f>ROUND(AVERAGE(U447:U458),0)</f>
        <v>12197</v>
      </c>
      <c r="V583" s="27">
        <f>ROUND(AVERAGE(V447:V458),0)</f>
        <v>1740</v>
      </c>
      <c r="W583" s="27">
        <f>ROUND(AVERAGE(W447:W458),0)</f>
        <v>6</v>
      </c>
      <c r="X583" s="27">
        <f>ROUND(AVERAGE(X447:X458),0)</f>
        <v>15</v>
      </c>
      <c r="Y583" s="27">
        <f>ROUND(AVERAGE(Y447:Y458),0)</f>
        <v>319</v>
      </c>
      <c r="AB583" s="30">
        <v>2033</v>
      </c>
      <c r="AC583" s="27">
        <f t="shared" si="687"/>
        <v>2067716</v>
      </c>
      <c r="AD583" s="27">
        <f>ROUND(AVERAGE(AD447:AD458),0)</f>
        <v>1837089</v>
      </c>
      <c r="AE583" s="27">
        <f>ROUND(AVERAGE(AE447:AE458),0)</f>
        <v>201657</v>
      </c>
      <c r="AF583" s="27">
        <f>ROUND(AVERAGE(AF447:AF458),0)</f>
        <v>2051</v>
      </c>
      <c r="AG583" s="27">
        <f>ROUND(AVERAGE(AG447:AG458),0)</f>
        <v>1493</v>
      </c>
      <c r="AH583" s="27">
        <f>ROUND(AVERAGE(AH447:AH458),0)</f>
        <v>25426</v>
      </c>
      <c r="AY583" s="66"/>
      <c r="AZ583" s="66"/>
      <c r="BA583" s="66"/>
      <c r="BQ583" s="66"/>
      <c r="BR583" s="66"/>
      <c r="BS583" s="66"/>
    </row>
    <row r="584" spans="2:71" s="30" customFormat="1">
      <c r="B584" s="66">
        <v>2034</v>
      </c>
      <c r="C584" s="27">
        <f t="shared" si="640"/>
        <v>2096439</v>
      </c>
      <c r="D584" s="27">
        <f t="shared" ref="D584:I584" si="690">ROUND(AVERAGE(D459:D470),0)</f>
        <v>1862501</v>
      </c>
      <c r="E584" s="27">
        <f t="shared" si="690"/>
        <v>204619</v>
      </c>
      <c r="F584" s="27">
        <f t="shared" si="690"/>
        <v>2049</v>
      </c>
      <c r="G584" s="27">
        <f t="shared" si="690"/>
        <v>1508</v>
      </c>
      <c r="H584" s="27">
        <f t="shared" si="690"/>
        <v>25762</v>
      </c>
      <c r="I584" s="161">
        <f t="shared" si="690"/>
        <v>78225</v>
      </c>
      <c r="J584" s="48">
        <f t="shared" si="658"/>
        <v>4.199997744967654E-2</v>
      </c>
      <c r="S584" s="30">
        <v>2034</v>
      </c>
      <c r="T584" s="27">
        <f t="shared" si="686"/>
        <v>14282</v>
      </c>
      <c r="U584" s="27">
        <f>ROUND(AVERAGE(U459:U470),0)</f>
        <v>12202</v>
      </c>
      <c r="V584" s="27">
        <f>ROUND(AVERAGE(V459:V470),0)</f>
        <v>1740</v>
      </c>
      <c r="W584" s="27">
        <f>ROUND(AVERAGE(W459:W470),0)</f>
        <v>6</v>
      </c>
      <c r="X584" s="27">
        <f>ROUND(AVERAGE(X459:X470),0)</f>
        <v>15</v>
      </c>
      <c r="Y584" s="27">
        <f>ROUND(AVERAGE(Y459:Y470),0)</f>
        <v>319</v>
      </c>
      <c r="AB584" s="30">
        <v>2034</v>
      </c>
      <c r="AC584" s="27">
        <f t="shared" si="687"/>
        <v>2082157</v>
      </c>
      <c r="AD584" s="27">
        <f>ROUND(AVERAGE(AD459:AD470),0)</f>
        <v>1850299</v>
      </c>
      <c r="AE584" s="27">
        <f>ROUND(AVERAGE(AE459:AE470),0)</f>
        <v>202879</v>
      </c>
      <c r="AF584" s="27">
        <f>ROUND(AVERAGE(AF459:AF470),0)</f>
        <v>2043</v>
      </c>
      <c r="AG584" s="27">
        <f>ROUND(AVERAGE(AG459:AG470),0)</f>
        <v>1493</v>
      </c>
      <c r="AH584" s="27">
        <f>ROUND(AVERAGE(AH459:AH470),0)</f>
        <v>25443</v>
      </c>
      <c r="AY584" s="66"/>
      <c r="AZ584" s="66"/>
      <c r="BA584" s="66"/>
      <c r="BQ584" s="66"/>
      <c r="BR584" s="66"/>
      <c r="BS584" s="66"/>
    </row>
    <row r="585" spans="2:71" s="30" customFormat="1">
      <c r="B585" s="66">
        <v>2035</v>
      </c>
      <c r="C585" s="27">
        <f t="shared" si="640"/>
        <v>2110511</v>
      </c>
      <c r="D585" s="27">
        <f t="shared" ref="D585:I585" si="691">ROUND(AVERAGE(D471:D482),0)</f>
        <v>1875391</v>
      </c>
      <c r="E585" s="27">
        <f t="shared" si="691"/>
        <v>205794</v>
      </c>
      <c r="F585" s="27">
        <f t="shared" si="691"/>
        <v>2041</v>
      </c>
      <c r="G585" s="27">
        <f t="shared" si="691"/>
        <v>1508</v>
      </c>
      <c r="H585" s="27">
        <f t="shared" si="691"/>
        <v>25777</v>
      </c>
      <c r="I585" s="161">
        <f t="shared" si="691"/>
        <v>78766</v>
      </c>
      <c r="J585" s="48">
        <f t="shared" si="658"/>
        <v>4.1999774980257448E-2</v>
      </c>
      <c r="S585" s="30">
        <v>2035</v>
      </c>
      <c r="T585" s="27">
        <f t="shared" si="686"/>
        <v>14287</v>
      </c>
      <c r="U585" s="27">
        <f>ROUND(AVERAGE(U471:U482),0)</f>
        <v>12207</v>
      </c>
      <c r="V585" s="27">
        <f>ROUND(AVERAGE(V471:V482),0)</f>
        <v>1740</v>
      </c>
      <c r="W585" s="27">
        <f>ROUND(AVERAGE(W471:W482),0)</f>
        <v>6</v>
      </c>
      <c r="X585" s="27">
        <f>ROUND(AVERAGE(X471:X482),0)</f>
        <v>15</v>
      </c>
      <c r="Y585" s="27">
        <f>ROUND(AVERAGE(Y471:Y482),0)</f>
        <v>319</v>
      </c>
      <c r="AB585" s="30">
        <v>2035</v>
      </c>
      <c r="AC585" s="27">
        <f t="shared" si="687"/>
        <v>2096224</v>
      </c>
      <c r="AD585" s="27">
        <f>ROUND(AVERAGE(AD471:AD482),0)</f>
        <v>1863184</v>
      </c>
      <c r="AE585" s="27">
        <f>ROUND(AVERAGE(AE471:AE482),0)</f>
        <v>204054</v>
      </c>
      <c r="AF585" s="27">
        <f>ROUND(AVERAGE(AF471:AF482),0)</f>
        <v>2035</v>
      </c>
      <c r="AG585" s="27">
        <f>ROUND(AVERAGE(AG471:AG482),0)</f>
        <v>1493</v>
      </c>
      <c r="AH585" s="27">
        <f>ROUND(AVERAGE(AH471:AH482),0)</f>
        <v>25458</v>
      </c>
      <c r="AY585" s="66"/>
      <c r="AZ585" s="66"/>
      <c r="BA585" s="66"/>
      <c r="BQ585" s="66"/>
      <c r="BR585" s="66"/>
      <c r="BS585" s="66"/>
    </row>
    <row r="586" spans="2:71" s="30" customFormat="1">
      <c r="B586" s="66">
        <v>2036</v>
      </c>
      <c r="C586" s="27">
        <f t="shared" si="640"/>
        <v>2124373</v>
      </c>
      <c r="D586" s="27">
        <f>ROUND(AVERAGE(D483:D494),0)</f>
        <v>1888107</v>
      </c>
      <c r="E586" s="27">
        <f t="shared" ref="E586:H586" si="692">ROUND(AVERAGE(E483:E494),0)</f>
        <v>206935</v>
      </c>
      <c r="F586" s="27">
        <f t="shared" si="692"/>
        <v>2033</v>
      </c>
      <c r="G586" s="27">
        <f t="shared" si="692"/>
        <v>1508</v>
      </c>
      <c r="H586" s="27">
        <f t="shared" si="692"/>
        <v>25790</v>
      </c>
      <c r="I586" s="161">
        <f t="shared" ref="I586" si="693">ROUND(AVERAGE(I483:I494),0)</f>
        <v>79300</v>
      </c>
      <c r="J586" s="48">
        <f t="shared" si="658"/>
        <v>4.1999738362285613E-2</v>
      </c>
      <c r="S586" s="30">
        <v>2036</v>
      </c>
      <c r="T586" s="27">
        <f t="shared" si="686"/>
        <v>14292</v>
      </c>
      <c r="U586" s="27">
        <f>ROUND(AVERAGE(U483:U494),0)</f>
        <v>12212</v>
      </c>
      <c r="V586" s="27">
        <f t="shared" ref="V586:Y586" si="694">ROUND(AVERAGE(V483:V494),0)</f>
        <v>1740</v>
      </c>
      <c r="W586" s="27">
        <f t="shared" si="694"/>
        <v>6</v>
      </c>
      <c r="X586" s="27">
        <f t="shared" si="694"/>
        <v>15</v>
      </c>
      <c r="Y586" s="27">
        <f t="shared" si="694"/>
        <v>319</v>
      </c>
      <c r="AB586" s="30">
        <v>2036</v>
      </c>
      <c r="AC586" s="27">
        <f t="shared" si="687"/>
        <v>2110081</v>
      </c>
      <c r="AD586" s="27">
        <f>ROUND(AVERAGE(AD483:AD494),0)</f>
        <v>1875895</v>
      </c>
      <c r="AE586" s="27">
        <f t="shared" ref="AE586:AH586" si="695">ROUND(AVERAGE(AE483:AE494),0)</f>
        <v>205195</v>
      </c>
      <c r="AF586" s="27">
        <f t="shared" si="695"/>
        <v>2027</v>
      </c>
      <c r="AG586" s="27">
        <f t="shared" si="695"/>
        <v>1493</v>
      </c>
      <c r="AH586" s="27">
        <f t="shared" si="695"/>
        <v>25471</v>
      </c>
      <c r="AY586" s="66"/>
      <c r="AZ586" s="66"/>
      <c r="BA586" s="66"/>
      <c r="BQ586" s="66"/>
      <c r="BR586" s="66"/>
      <c r="BS586" s="66"/>
    </row>
    <row r="587" spans="2:71" s="30" customFormat="1">
      <c r="B587" s="66">
        <v>2037</v>
      </c>
      <c r="C587" s="27">
        <f t="shared" si="640"/>
        <v>2139066</v>
      </c>
      <c r="D587" s="27">
        <f>ROUND(AVERAGE(D495:D506),0)</f>
        <v>1901585</v>
      </c>
      <c r="E587" s="27">
        <f t="shared" ref="E587:H587" si="696">ROUND(AVERAGE(E495:E506),0)</f>
        <v>208149</v>
      </c>
      <c r="F587" s="27">
        <f t="shared" si="696"/>
        <v>2024</v>
      </c>
      <c r="G587" s="27">
        <f t="shared" si="696"/>
        <v>1507</v>
      </c>
      <c r="H587" s="27">
        <f t="shared" si="696"/>
        <v>25801</v>
      </c>
      <c r="I587" s="161">
        <f t="shared" ref="I587" si="697">ROUND(AVERAGE(I495:I506),0)</f>
        <v>79867</v>
      </c>
      <c r="J587" s="48">
        <f t="shared" si="658"/>
        <v>4.2000226127151825E-2</v>
      </c>
      <c r="S587" s="30">
        <v>2037</v>
      </c>
      <c r="T587" s="27">
        <f t="shared" si="686"/>
        <v>14297</v>
      </c>
      <c r="U587" s="27">
        <f>ROUND(AVERAGE(U495:U506),0)</f>
        <v>12217</v>
      </c>
      <c r="V587" s="27">
        <f t="shared" ref="V587:Y587" si="698">ROUND(AVERAGE(V495:V506),0)</f>
        <v>1740</v>
      </c>
      <c r="W587" s="27">
        <f t="shared" si="698"/>
        <v>6</v>
      </c>
      <c r="X587" s="27">
        <f t="shared" si="698"/>
        <v>15</v>
      </c>
      <c r="Y587" s="27">
        <f t="shared" si="698"/>
        <v>319</v>
      </c>
      <c r="AB587" s="30">
        <v>2037</v>
      </c>
      <c r="AC587" s="27">
        <f t="shared" si="687"/>
        <v>2124769</v>
      </c>
      <c r="AD587" s="27">
        <f>ROUND(AVERAGE(AD495:AD506),0)</f>
        <v>1889368</v>
      </c>
      <c r="AE587" s="27">
        <f t="shared" ref="AE587:AH587" si="699">ROUND(AVERAGE(AE495:AE506),0)</f>
        <v>206409</v>
      </c>
      <c r="AF587" s="27">
        <f t="shared" si="699"/>
        <v>2018</v>
      </c>
      <c r="AG587" s="27">
        <f t="shared" si="699"/>
        <v>1492</v>
      </c>
      <c r="AH587" s="27">
        <f t="shared" si="699"/>
        <v>25482</v>
      </c>
      <c r="AY587" s="66"/>
      <c r="AZ587" s="66"/>
      <c r="BA587" s="66"/>
      <c r="BQ587" s="66"/>
      <c r="BR587" s="66"/>
      <c r="BS587" s="66"/>
    </row>
    <row r="588" spans="2:71" s="30" customFormat="1">
      <c r="B588" s="66">
        <v>2038</v>
      </c>
      <c r="C588" s="27">
        <f t="shared" si="640"/>
        <v>2154225</v>
      </c>
      <c r="D588" s="27">
        <f>ROUND(AVERAGE(D507:D518),0)</f>
        <v>1915483</v>
      </c>
      <c r="E588" s="27">
        <f t="shared" ref="E588:H588" si="700">ROUND(AVERAGE(E507:E518),0)</f>
        <v>209408</v>
      </c>
      <c r="F588" s="27">
        <f t="shared" si="700"/>
        <v>2016</v>
      </c>
      <c r="G588" s="27">
        <f t="shared" si="700"/>
        <v>1507</v>
      </c>
      <c r="H588" s="27">
        <f t="shared" si="700"/>
        <v>25811</v>
      </c>
      <c r="I588" s="161">
        <f t="shared" ref="I588" si="701">ROUND(AVERAGE(I507:I518),0)</f>
        <v>80450</v>
      </c>
      <c r="J588" s="48">
        <f t="shared" si="658"/>
        <v>4.1999850690400277E-2</v>
      </c>
      <c r="S588" s="30">
        <v>2038</v>
      </c>
      <c r="T588" s="27">
        <f t="shared" si="686"/>
        <v>14302</v>
      </c>
      <c r="U588" s="27">
        <f>ROUND(AVERAGE(U507:U518),0)</f>
        <v>12222</v>
      </c>
      <c r="V588" s="27">
        <f t="shared" ref="V588:Y588" si="702">ROUND(AVERAGE(V507:V518),0)</f>
        <v>1740</v>
      </c>
      <c r="W588" s="27">
        <f t="shared" si="702"/>
        <v>6</v>
      </c>
      <c r="X588" s="27">
        <f t="shared" si="702"/>
        <v>15</v>
      </c>
      <c r="Y588" s="27">
        <f t="shared" si="702"/>
        <v>319</v>
      </c>
      <c r="AB588" s="30">
        <v>2038</v>
      </c>
      <c r="AC588" s="27">
        <f t="shared" si="687"/>
        <v>2139923</v>
      </c>
      <c r="AD588" s="27">
        <f>ROUND(AVERAGE(AD507:AD518),0)</f>
        <v>1903261</v>
      </c>
      <c r="AE588" s="27">
        <f t="shared" ref="AE588:AH588" si="703">ROUND(AVERAGE(AE507:AE518),0)</f>
        <v>207668</v>
      </c>
      <c r="AF588" s="27">
        <f t="shared" si="703"/>
        <v>2010</v>
      </c>
      <c r="AG588" s="27">
        <f t="shared" si="703"/>
        <v>1492</v>
      </c>
      <c r="AH588" s="27">
        <f t="shared" si="703"/>
        <v>25492</v>
      </c>
      <c r="AY588" s="66"/>
      <c r="AZ588" s="66"/>
      <c r="BA588" s="66"/>
      <c r="BQ588" s="66"/>
      <c r="BR588" s="66"/>
      <c r="BS588" s="66"/>
    </row>
    <row r="589" spans="2:71" s="30" customFormat="1">
      <c r="B589" s="66">
        <v>2039</v>
      </c>
      <c r="C589" s="27">
        <f t="shared" si="640"/>
        <v>2168897</v>
      </c>
      <c r="D589" s="27">
        <f>ROUND(AVERAGE(D519:D530),0)</f>
        <v>1928952</v>
      </c>
      <c r="E589" s="27">
        <f t="shared" ref="E589:H589" si="704">ROUND(AVERAGE(E519:E530),0)</f>
        <v>210610</v>
      </c>
      <c r="F589" s="27">
        <f t="shared" si="704"/>
        <v>2008</v>
      </c>
      <c r="G589" s="27">
        <f t="shared" si="704"/>
        <v>1507</v>
      </c>
      <c r="H589" s="27">
        <f t="shared" si="704"/>
        <v>25820</v>
      </c>
      <c r="I589" s="161">
        <f t="shared" ref="I589" si="705">ROUND(AVERAGE(I519:I530),0)</f>
        <v>81016</v>
      </c>
      <c r="J589" s="48">
        <f t="shared" si="658"/>
        <v>4.2000008294659483E-2</v>
      </c>
      <c r="S589" s="30">
        <v>2039</v>
      </c>
      <c r="T589" s="27">
        <f t="shared" si="686"/>
        <v>14307</v>
      </c>
      <c r="U589" s="27">
        <f>ROUND(AVERAGE(U519:U530),0)</f>
        <v>12227</v>
      </c>
      <c r="V589" s="27">
        <f t="shared" ref="V589:Y589" si="706">ROUND(AVERAGE(V519:V530),0)</f>
        <v>1740</v>
      </c>
      <c r="W589" s="27">
        <f t="shared" si="706"/>
        <v>6</v>
      </c>
      <c r="X589" s="27">
        <f t="shared" si="706"/>
        <v>15</v>
      </c>
      <c r="Y589" s="27">
        <f t="shared" si="706"/>
        <v>319</v>
      </c>
      <c r="AB589" s="30">
        <v>2039</v>
      </c>
      <c r="AC589" s="27">
        <f t="shared" si="687"/>
        <v>2154590</v>
      </c>
      <c r="AD589" s="27">
        <f>ROUND(AVERAGE(AD519:AD530),0)</f>
        <v>1916725</v>
      </c>
      <c r="AE589" s="27">
        <f t="shared" ref="AE589:AH589" si="707">ROUND(AVERAGE(AE519:AE530),0)</f>
        <v>208870</v>
      </c>
      <c r="AF589" s="27">
        <f t="shared" si="707"/>
        <v>2002</v>
      </c>
      <c r="AG589" s="27">
        <f t="shared" si="707"/>
        <v>1492</v>
      </c>
      <c r="AH589" s="27">
        <f t="shared" si="707"/>
        <v>25501</v>
      </c>
      <c r="AY589" s="66"/>
      <c r="AZ589" s="66"/>
      <c r="BA589" s="66"/>
      <c r="BQ589" s="66"/>
      <c r="BR589" s="66"/>
      <c r="BS589" s="66"/>
    </row>
    <row r="590" spans="2:71" s="30" customFormat="1">
      <c r="B590" s="66">
        <v>2040</v>
      </c>
      <c r="C590" s="27">
        <f t="shared" si="640"/>
        <v>2183728</v>
      </c>
      <c r="D590" s="27">
        <f>ROUND(AVERAGE(D531:D542),0)</f>
        <v>1942576</v>
      </c>
      <c r="E590" s="27">
        <f t="shared" ref="E590:H590" si="708">ROUND(AVERAGE(E531:E542),0)</f>
        <v>211817</v>
      </c>
      <c r="F590" s="27">
        <f t="shared" si="708"/>
        <v>2000</v>
      </c>
      <c r="G590" s="27">
        <f t="shared" si="708"/>
        <v>1507</v>
      </c>
      <c r="H590" s="27">
        <f t="shared" si="708"/>
        <v>25828</v>
      </c>
      <c r="I590" s="161">
        <f t="shared" ref="I590" si="709">ROUND(AVERAGE(I531:I542),0)</f>
        <v>81588</v>
      </c>
      <c r="J590" s="48">
        <f t="shared" si="658"/>
        <v>4.1999901162168174E-2</v>
      </c>
      <c r="S590" s="30">
        <v>2040</v>
      </c>
      <c r="T590" s="27">
        <f t="shared" si="686"/>
        <v>14312</v>
      </c>
      <c r="U590" s="27">
        <f>ROUND(AVERAGE(U531:U542),0)</f>
        <v>12232</v>
      </c>
      <c r="V590" s="27">
        <f t="shared" ref="V590:Y590" si="710">ROUND(AVERAGE(V531:V542),0)</f>
        <v>1740</v>
      </c>
      <c r="W590" s="27">
        <f t="shared" si="710"/>
        <v>6</v>
      </c>
      <c r="X590" s="27">
        <f t="shared" si="710"/>
        <v>15</v>
      </c>
      <c r="Y590" s="27">
        <f t="shared" si="710"/>
        <v>319</v>
      </c>
      <c r="AB590" s="30">
        <v>2040</v>
      </c>
      <c r="AC590" s="27">
        <f t="shared" si="687"/>
        <v>2169416</v>
      </c>
      <c r="AD590" s="27">
        <f>ROUND(AVERAGE(AD531:AD542),0)</f>
        <v>1930344</v>
      </c>
      <c r="AE590" s="27">
        <f t="shared" ref="AE590:AH590" si="711">ROUND(AVERAGE(AE531:AE542),0)</f>
        <v>210077</v>
      </c>
      <c r="AF590" s="27">
        <f t="shared" si="711"/>
        <v>1994</v>
      </c>
      <c r="AG590" s="27">
        <f t="shared" si="711"/>
        <v>1492</v>
      </c>
      <c r="AH590" s="27">
        <f t="shared" si="711"/>
        <v>25509</v>
      </c>
      <c r="AY590" s="66"/>
      <c r="AZ590" s="66"/>
      <c r="BA590" s="66"/>
      <c r="BQ590" s="66"/>
      <c r="BR590" s="66"/>
      <c r="BS590" s="66"/>
    </row>
    <row r="591" spans="2:71">
      <c r="B591" s="174" t="s">
        <v>67</v>
      </c>
    </row>
    <row r="592" spans="2:71" s="3" customFormat="1">
      <c r="B592" s="2" t="s">
        <v>12</v>
      </c>
      <c r="C592" s="3" t="str">
        <f t="shared" ref="C592:I592" si="712">C545</f>
        <v>TOTAL</v>
      </c>
      <c r="D592" s="3" t="str">
        <f t="shared" si="712"/>
        <v>RC-Tot</v>
      </c>
      <c r="E592" s="3" t="str">
        <f t="shared" si="712"/>
        <v>CC</v>
      </c>
      <c r="F592" s="3" t="str">
        <f t="shared" si="712"/>
        <v>IC</v>
      </c>
      <c r="G592" s="3" t="str">
        <f t="shared" si="712"/>
        <v>SHL</v>
      </c>
      <c r="H592" s="3" t="str">
        <f t="shared" si="712"/>
        <v>SPA</v>
      </c>
      <c r="I592" s="151" t="str">
        <f t="shared" si="712"/>
        <v>Res-SSR</v>
      </c>
      <c r="S592" s="3" t="s">
        <v>12</v>
      </c>
      <c r="T592" s="3" t="str">
        <f t="shared" ref="T592:Y592" si="713">T2</f>
        <v>TOTAL</v>
      </c>
      <c r="U592" s="3" t="str">
        <f t="shared" si="713"/>
        <v>RC-Tot</v>
      </c>
      <c r="V592" s="3" t="str">
        <f t="shared" si="713"/>
        <v>CC</v>
      </c>
      <c r="W592" s="3" t="str">
        <f t="shared" si="713"/>
        <v>IC</v>
      </c>
      <c r="X592" s="3" t="str">
        <f t="shared" si="713"/>
        <v>SHL</v>
      </c>
      <c r="Y592" s="3" t="str">
        <f t="shared" si="713"/>
        <v>SPA</v>
      </c>
      <c r="AB592" s="3" t="str">
        <f>S592</f>
        <v>YEAR</v>
      </c>
      <c r="AC592" s="3" t="str">
        <f t="shared" ref="AC592:AH592" si="714">AC2</f>
        <v>TOTAL</v>
      </c>
      <c r="AD592" s="3" t="str">
        <f t="shared" si="714"/>
        <v>RC-Tot</v>
      </c>
      <c r="AE592" s="3" t="str">
        <f t="shared" si="714"/>
        <v>CC</v>
      </c>
      <c r="AF592" s="3" t="str">
        <f t="shared" si="714"/>
        <v>IC</v>
      </c>
      <c r="AG592" s="3" t="str">
        <f t="shared" si="714"/>
        <v>SHL</v>
      </c>
      <c r="AH592" s="3" t="str">
        <f t="shared" si="714"/>
        <v>SPA</v>
      </c>
      <c r="AY592" s="2"/>
      <c r="AZ592" s="2"/>
      <c r="BA592" s="2"/>
      <c r="BQ592" s="2"/>
      <c r="BR592" s="2"/>
      <c r="BS592" s="2"/>
    </row>
    <row r="593" spans="1:71" s="36" customFormat="1">
      <c r="B593" s="38">
        <f t="shared" ref="B593:B631" si="715">B547</f>
        <v>1997</v>
      </c>
      <c r="C593" s="5">
        <f>SUM(D593:H593)</f>
        <v>23285</v>
      </c>
      <c r="D593" s="5">
        <f t="shared" ref="D593:H602" si="716">D547-D546</f>
        <v>19703</v>
      </c>
      <c r="E593" s="5">
        <f t="shared" si="716"/>
        <v>3144</v>
      </c>
      <c r="F593" s="44">
        <f t="shared" si="716"/>
        <v>-96</v>
      </c>
      <c r="G593" s="44">
        <f t="shared" si="716"/>
        <v>-105</v>
      </c>
      <c r="H593" s="44">
        <f t="shared" si="716"/>
        <v>639</v>
      </c>
      <c r="I593" s="162"/>
      <c r="S593" s="36">
        <v>1997</v>
      </c>
      <c r="T593" s="36">
        <f t="shared" ref="T593:T621" si="717">SUM(U593:Y593)</f>
        <v>23</v>
      </c>
      <c r="U593" s="36">
        <f t="shared" ref="U593:Y602" si="718">U547-U546</f>
        <v>-17</v>
      </c>
      <c r="V593" s="36">
        <f t="shared" si="718"/>
        <v>20</v>
      </c>
      <c r="W593" s="36">
        <f t="shared" si="718"/>
        <v>2</v>
      </c>
      <c r="X593" s="36">
        <f t="shared" si="718"/>
        <v>-4</v>
      </c>
      <c r="Y593" s="36">
        <f t="shared" si="718"/>
        <v>22</v>
      </c>
      <c r="AB593" s="36">
        <v>1997</v>
      </c>
      <c r="AC593" s="37">
        <f>SUM(AD593:AH593)</f>
        <v>23261</v>
      </c>
      <c r="AD593" s="37">
        <f t="shared" ref="AD593:AH602" si="719">AD547-AD546</f>
        <v>19720</v>
      </c>
      <c r="AE593" s="37">
        <f t="shared" si="719"/>
        <v>3123</v>
      </c>
      <c r="AF593" s="37">
        <f t="shared" si="719"/>
        <v>-98</v>
      </c>
      <c r="AG593" s="37">
        <f t="shared" si="719"/>
        <v>-101</v>
      </c>
      <c r="AH593" s="37">
        <f t="shared" si="719"/>
        <v>617</v>
      </c>
      <c r="AY593" s="38"/>
      <c r="AZ593" s="38"/>
      <c r="BA593" s="38"/>
      <c r="BQ593" s="38"/>
      <c r="BR593" s="38"/>
      <c r="BS593" s="38"/>
    </row>
    <row r="594" spans="1:71" s="36" customFormat="1">
      <c r="B594" s="38">
        <f t="shared" si="715"/>
        <v>1998</v>
      </c>
      <c r="C594" s="5">
        <f t="shared" ref="C594:C626" si="720">SUM(D594:H594)</f>
        <v>25129</v>
      </c>
      <c r="D594" s="5">
        <f t="shared" si="716"/>
        <v>21113</v>
      </c>
      <c r="E594" s="5">
        <f t="shared" si="716"/>
        <v>3698</v>
      </c>
      <c r="F594" s="44">
        <f t="shared" si="716"/>
        <v>-126</v>
      </c>
      <c r="G594" s="44">
        <f t="shared" si="716"/>
        <v>-90</v>
      </c>
      <c r="H594" s="44">
        <f t="shared" si="716"/>
        <v>534</v>
      </c>
      <c r="I594" s="153"/>
      <c r="S594" s="36">
        <v>1998</v>
      </c>
      <c r="T594" s="36">
        <f t="shared" si="717"/>
        <v>299</v>
      </c>
      <c r="U594" s="36">
        <f t="shared" si="718"/>
        <v>281</v>
      </c>
      <c r="V594" s="36">
        <f t="shared" si="718"/>
        <v>14</v>
      </c>
      <c r="W594" s="36">
        <f t="shared" si="718"/>
        <v>0</v>
      </c>
      <c r="X594" s="36">
        <f t="shared" si="718"/>
        <v>0</v>
      </c>
      <c r="Y594" s="36">
        <f t="shared" si="718"/>
        <v>4</v>
      </c>
      <c r="AB594" s="36">
        <v>1998</v>
      </c>
      <c r="AC594" s="37">
        <f t="shared" ref="AC594:AC620" si="721">SUM(AD594:AH594)</f>
        <v>24830</v>
      </c>
      <c r="AD594" s="37">
        <f t="shared" si="719"/>
        <v>20832</v>
      </c>
      <c r="AE594" s="37">
        <f t="shared" si="719"/>
        <v>3684</v>
      </c>
      <c r="AF594" s="37">
        <f t="shared" si="719"/>
        <v>-126</v>
      </c>
      <c r="AG594" s="37">
        <f t="shared" si="719"/>
        <v>-90</v>
      </c>
      <c r="AH594" s="37">
        <f t="shared" si="719"/>
        <v>530</v>
      </c>
      <c r="AY594" s="38"/>
      <c r="AZ594" s="38"/>
      <c r="BA594" s="38"/>
      <c r="BQ594" s="38"/>
      <c r="BR594" s="38"/>
      <c r="BS594" s="38"/>
    </row>
    <row r="595" spans="1:71" s="36" customFormat="1">
      <c r="B595" s="38">
        <f t="shared" si="715"/>
        <v>1999</v>
      </c>
      <c r="C595" s="5">
        <f t="shared" si="720"/>
        <v>30916</v>
      </c>
      <c r="D595" s="5">
        <f t="shared" si="716"/>
        <v>26328</v>
      </c>
      <c r="E595" s="5">
        <f t="shared" si="716"/>
        <v>4135</v>
      </c>
      <c r="F595" s="44">
        <f t="shared" si="716"/>
        <v>-82</v>
      </c>
      <c r="G595" s="44">
        <f t="shared" si="716"/>
        <v>-47</v>
      </c>
      <c r="H595" s="44">
        <f t="shared" si="716"/>
        <v>582</v>
      </c>
      <c r="I595" s="153">
        <f t="shared" ref="I595:I636" si="722">I549-I548</f>
        <v>10549</v>
      </c>
      <c r="S595" s="36">
        <v>1999</v>
      </c>
      <c r="T595" s="36">
        <f t="shared" si="717"/>
        <v>118</v>
      </c>
      <c r="U595" s="36">
        <f t="shared" si="718"/>
        <v>111</v>
      </c>
      <c r="V595" s="36">
        <f t="shared" si="718"/>
        <v>0</v>
      </c>
      <c r="W595" s="36">
        <f t="shared" si="718"/>
        <v>1</v>
      </c>
      <c r="X595" s="36">
        <f t="shared" si="718"/>
        <v>0</v>
      </c>
      <c r="Y595" s="36">
        <f t="shared" si="718"/>
        <v>6</v>
      </c>
      <c r="AB595" s="36">
        <v>1999</v>
      </c>
      <c r="AC595" s="37">
        <f t="shared" si="721"/>
        <v>30798</v>
      </c>
      <c r="AD595" s="37">
        <f t="shared" si="719"/>
        <v>26217</v>
      </c>
      <c r="AE595" s="37">
        <f t="shared" si="719"/>
        <v>4135</v>
      </c>
      <c r="AF595" s="37">
        <f t="shared" si="719"/>
        <v>-83</v>
      </c>
      <c r="AG595" s="37">
        <f t="shared" si="719"/>
        <v>-47</v>
      </c>
      <c r="AH595" s="37">
        <f t="shared" si="719"/>
        <v>576</v>
      </c>
      <c r="AY595" s="38"/>
      <c r="AZ595" s="38"/>
      <c r="BA595" s="38"/>
      <c r="BQ595" s="38"/>
      <c r="BR595" s="38"/>
      <c r="BS595" s="38"/>
    </row>
    <row r="596" spans="1:71" s="30" customFormat="1">
      <c r="B596" s="38">
        <f t="shared" si="715"/>
        <v>2000</v>
      </c>
      <c r="C596" s="5">
        <f t="shared" si="720"/>
        <v>36306</v>
      </c>
      <c r="D596" s="5">
        <f t="shared" si="716"/>
        <v>32022</v>
      </c>
      <c r="E596" s="5">
        <f t="shared" si="716"/>
        <v>3823</v>
      </c>
      <c r="F596" s="44">
        <f t="shared" si="716"/>
        <v>-77</v>
      </c>
      <c r="G596" s="44">
        <f t="shared" si="716"/>
        <v>-8</v>
      </c>
      <c r="H596" s="44">
        <f t="shared" si="716"/>
        <v>546</v>
      </c>
      <c r="I596" s="153">
        <f t="shared" si="722"/>
        <v>7786</v>
      </c>
      <c r="S596" s="36">
        <v>2000</v>
      </c>
      <c r="T596" s="36">
        <f t="shared" si="717"/>
        <v>113</v>
      </c>
      <c r="U596" s="36">
        <f t="shared" si="718"/>
        <v>78</v>
      </c>
      <c r="V596" s="36">
        <f t="shared" si="718"/>
        <v>40</v>
      </c>
      <c r="W596" s="36">
        <f t="shared" si="718"/>
        <v>1</v>
      </c>
      <c r="X596" s="36">
        <f t="shared" si="718"/>
        <v>0</v>
      </c>
      <c r="Y596" s="36">
        <f t="shared" si="718"/>
        <v>-6</v>
      </c>
      <c r="AB596" s="36">
        <v>2000</v>
      </c>
      <c r="AC596" s="37">
        <f t="shared" si="721"/>
        <v>36193</v>
      </c>
      <c r="AD596" s="37">
        <f t="shared" si="719"/>
        <v>31944</v>
      </c>
      <c r="AE596" s="37">
        <f t="shared" si="719"/>
        <v>3783</v>
      </c>
      <c r="AF596" s="37">
        <f t="shared" si="719"/>
        <v>-78</v>
      </c>
      <c r="AG596" s="37">
        <f t="shared" si="719"/>
        <v>-8</v>
      </c>
      <c r="AH596" s="37">
        <f t="shared" si="719"/>
        <v>552</v>
      </c>
      <c r="AY596" s="66"/>
      <c r="AZ596" s="66"/>
      <c r="BA596" s="66"/>
      <c r="BQ596" s="66"/>
      <c r="BR596" s="66"/>
      <c r="BS596" s="66"/>
    </row>
    <row r="597" spans="1:71" s="30" customFormat="1">
      <c r="A597" s="121">
        <f t="shared" ref="A597:A602" si="723">A551-A550</f>
        <v>35499</v>
      </c>
      <c r="B597" s="38">
        <f t="shared" si="715"/>
        <v>2001</v>
      </c>
      <c r="C597" s="5">
        <f t="shared" si="720"/>
        <v>35924</v>
      </c>
      <c r="D597" s="5">
        <f t="shared" si="716"/>
        <v>32663</v>
      </c>
      <c r="E597" s="5">
        <f t="shared" si="716"/>
        <v>2608</v>
      </c>
      <c r="F597" s="44">
        <f t="shared" si="716"/>
        <v>5</v>
      </c>
      <c r="G597" s="44">
        <f t="shared" si="716"/>
        <v>-56</v>
      </c>
      <c r="H597" s="44">
        <f t="shared" si="716"/>
        <v>704</v>
      </c>
      <c r="I597" s="153">
        <f t="shared" si="722"/>
        <v>5325</v>
      </c>
      <c r="S597" s="36">
        <v>2001</v>
      </c>
      <c r="T597" s="36">
        <f t="shared" si="717"/>
        <v>111</v>
      </c>
      <c r="U597" s="36">
        <f t="shared" si="718"/>
        <v>63</v>
      </c>
      <c r="V597" s="36">
        <f t="shared" si="718"/>
        <v>45</v>
      </c>
      <c r="W597" s="36">
        <f t="shared" si="718"/>
        <v>0</v>
      </c>
      <c r="X597" s="36">
        <f t="shared" si="718"/>
        <v>-1</v>
      </c>
      <c r="Y597" s="36">
        <f t="shared" si="718"/>
        <v>4</v>
      </c>
      <c r="AB597" s="36">
        <v>2001</v>
      </c>
      <c r="AC597" s="37">
        <f t="shared" si="721"/>
        <v>35813</v>
      </c>
      <c r="AD597" s="37">
        <f t="shared" si="719"/>
        <v>32600</v>
      </c>
      <c r="AE597" s="37">
        <f t="shared" si="719"/>
        <v>2563</v>
      </c>
      <c r="AF597" s="37">
        <f t="shared" si="719"/>
        <v>5</v>
      </c>
      <c r="AG597" s="37">
        <f t="shared" si="719"/>
        <v>-55</v>
      </c>
      <c r="AH597" s="37">
        <f t="shared" si="719"/>
        <v>700</v>
      </c>
      <c r="AY597" s="66"/>
      <c r="AZ597" s="66"/>
      <c r="BA597" s="66"/>
      <c r="BQ597" s="66"/>
      <c r="BR597" s="66"/>
      <c r="BS597" s="66"/>
    </row>
    <row r="598" spans="1:71" s="30" customFormat="1">
      <c r="A598" s="121">
        <f t="shared" si="723"/>
        <v>32018</v>
      </c>
      <c r="B598" s="38">
        <f t="shared" si="715"/>
        <v>2002</v>
      </c>
      <c r="C598" s="5">
        <f t="shared" si="720"/>
        <v>32271</v>
      </c>
      <c r="D598" s="5">
        <f t="shared" si="716"/>
        <v>28141</v>
      </c>
      <c r="E598" s="5">
        <f t="shared" si="716"/>
        <v>3733</v>
      </c>
      <c r="F598" s="44">
        <f t="shared" si="716"/>
        <v>-19</v>
      </c>
      <c r="G598" s="44">
        <f t="shared" si="716"/>
        <v>-50</v>
      </c>
      <c r="H598" s="44">
        <f t="shared" si="716"/>
        <v>466</v>
      </c>
      <c r="I598" s="153">
        <f t="shared" si="722"/>
        <v>5295</v>
      </c>
      <c r="S598" s="36">
        <v>2002</v>
      </c>
      <c r="T598" s="36">
        <f t="shared" si="717"/>
        <v>137</v>
      </c>
      <c r="U598" s="36">
        <f t="shared" si="718"/>
        <v>126</v>
      </c>
      <c r="V598" s="36">
        <f t="shared" si="718"/>
        <v>17</v>
      </c>
      <c r="W598" s="36">
        <f t="shared" si="718"/>
        <v>0</v>
      </c>
      <c r="X598" s="36">
        <f t="shared" si="718"/>
        <v>-2</v>
      </c>
      <c r="Y598" s="36">
        <f t="shared" si="718"/>
        <v>-4</v>
      </c>
      <c r="AB598" s="36">
        <v>2002</v>
      </c>
      <c r="AC598" s="37">
        <f t="shared" si="721"/>
        <v>32134</v>
      </c>
      <c r="AD598" s="37">
        <f t="shared" si="719"/>
        <v>28015</v>
      </c>
      <c r="AE598" s="37">
        <f t="shared" si="719"/>
        <v>3716</v>
      </c>
      <c r="AF598" s="37">
        <f t="shared" si="719"/>
        <v>-19</v>
      </c>
      <c r="AG598" s="37">
        <f t="shared" si="719"/>
        <v>-48</v>
      </c>
      <c r="AH598" s="37">
        <f t="shared" si="719"/>
        <v>470</v>
      </c>
      <c r="AY598" s="66"/>
      <c r="AZ598" s="66"/>
      <c r="BA598" s="66"/>
      <c r="BQ598" s="66"/>
      <c r="BR598" s="66"/>
      <c r="BS598" s="66"/>
    </row>
    <row r="599" spans="1:71" s="30" customFormat="1">
      <c r="A599" s="121">
        <f t="shared" si="723"/>
        <v>35498</v>
      </c>
      <c r="B599" s="38">
        <f t="shared" si="715"/>
        <v>2003</v>
      </c>
      <c r="C599" s="5">
        <f t="shared" si="720"/>
        <v>35737</v>
      </c>
      <c r="D599" s="5">
        <f t="shared" si="716"/>
        <v>31248</v>
      </c>
      <c r="E599" s="5">
        <f t="shared" si="716"/>
        <v>3853</v>
      </c>
      <c r="F599" s="44">
        <f t="shared" si="716"/>
        <v>114</v>
      </c>
      <c r="G599" s="44">
        <f t="shared" si="716"/>
        <v>-48</v>
      </c>
      <c r="H599" s="44">
        <f t="shared" si="716"/>
        <v>570</v>
      </c>
      <c r="I599" s="153">
        <f t="shared" si="722"/>
        <v>5408</v>
      </c>
      <c r="J599" s="36"/>
      <c r="K599" s="36"/>
      <c r="L599" s="36"/>
      <c r="M599" s="36"/>
      <c r="N599" s="36"/>
      <c r="O599" s="36"/>
      <c r="P599" s="36"/>
      <c r="Q599" s="36"/>
      <c r="R599" s="36"/>
      <c r="S599" s="36">
        <v>2003</v>
      </c>
      <c r="T599" s="36">
        <f t="shared" si="717"/>
        <v>162</v>
      </c>
      <c r="U599" s="36">
        <f t="shared" si="718"/>
        <v>161</v>
      </c>
      <c r="V599" s="36">
        <f t="shared" si="718"/>
        <v>1</v>
      </c>
      <c r="W599" s="36">
        <f t="shared" si="718"/>
        <v>1</v>
      </c>
      <c r="X599" s="36">
        <f t="shared" si="718"/>
        <v>0</v>
      </c>
      <c r="Y599" s="36">
        <f t="shared" si="718"/>
        <v>-1</v>
      </c>
      <c r="Z599" s="36"/>
      <c r="AA599" s="36"/>
      <c r="AB599" s="36">
        <v>2003</v>
      </c>
      <c r="AC599" s="37">
        <f t="shared" si="721"/>
        <v>35575</v>
      </c>
      <c r="AD599" s="37">
        <f t="shared" si="719"/>
        <v>31087</v>
      </c>
      <c r="AE599" s="37">
        <f t="shared" si="719"/>
        <v>3852</v>
      </c>
      <c r="AF599" s="37">
        <f t="shared" si="719"/>
        <v>113</v>
      </c>
      <c r="AG599" s="37">
        <f t="shared" si="719"/>
        <v>-48</v>
      </c>
      <c r="AH599" s="37">
        <f t="shared" si="719"/>
        <v>571</v>
      </c>
      <c r="AY599" s="66"/>
      <c r="AZ599" s="66"/>
      <c r="BA599" s="66"/>
      <c r="BQ599" s="66"/>
      <c r="BR599" s="66"/>
      <c r="BS599" s="66"/>
    </row>
    <row r="600" spans="1:71" s="36" customFormat="1">
      <c r="A600" s="121">
        <f t="shared" si="723"/>
        <v>36376</v>
      </c>
      <c r="B600" s="38">
        <f t="shared" si="715"/>
        <v>2004</v>
      </c>
      <c r="C600" s="5">
        <f t="shared" si="720"/>
        <v>37113</v>
      </c>
      <c r="D600" s="5">
        <f t="shared" si="716"/>
        <v>31896</v>
      </c>
      <c r="E600" s="5">
        <f t="shared" si="716"/>
        <v>4378</v>
      </c>
      <c r="F600" s="44">
        <f t="shared" si="716"/>
        <v>86</v>
      </c>
      <c r="G600" s="44">
        <f t="shared" si="716"/>
        <v>-61</v>
      </c>
      <c r="H600" s="44">
        <f t="shared" si="716"/>
        <v>814</v>
      </c>
      <c r="I600" s="153">
        <f t="shared" si="722"/>
        <v>3438</v>
      </c>
      <c r="S600" s="36">
        <v>2004</v>
      </c>
      <c r="T600" s="36">
        <f t="shared" si="717"/>
        <v>164</v>
      </c>
      <c r="U600" s="36">
        <f t="shared" si="718"/>
        <v>137</v>
      </c>
      <c r="V600" s="36">
        <f t="shared" si="718"/>
        <v>24</v>
      </c>
      <c r="W600" s="36">
        <f t="shared" si="718"/>
        <v>0</v>
      </c>
      <c r="X600" s="36">
        <f t="shared" si="718"/>
        <v>0</v>
      </c>
      <c r="Y600" s="36">
        <f t="shared" si="718"/>
        <v>3</v>
      </c>
      <c r="AB600" s="36">
        <v>2004</v>
      </c>
      <c r="AC600" s="37">
        <f t="shared" si="721"/>
        <v>36949</v>
      </c>
      <c r="AD600" s="37">
        <f t="shared" si="719"/>
        <v>31759</v>
      </c>
      <c r="AE600" s="37">
        <f t="shared" si="719"/>
        <v>4354</v>
      </c>
      <c r="AF600" s="37">
        <f t="shared" si="719"/>
        <v>86</v>
      </c>
      <c r="AG600" s="37">
        <f t="shared" si="719"/>
        <v>-61</v>
      </c>
      <c r="AH600" s="37">
        <f t="shared" si="719"/>
        <v>811</v>
      </c>
      <c r="AY600" s="38"/>
      <c r="AZ600" s="38"/>
      <c r="BA600" s="38"/>
      <c r="BQ600" s="38"/>
      <c r="BR600" s="38"/>
      <c r="BS600" s="38"/>
    </row>
    <row r="601" spans="1:71" s="30" customFormat="1">
      <c r="A601" s="121">
        <f t="shared" si="723"/>
        <v>38234</v>
      </c>
      <c r="B601" s="38">
        <f t="shared" si="715"/>
        <v>2005</v>
      </c>
      <c r="C601" s="5">
        <f t="shared" si="720"/>
        <v>29540</v>
      </c>
      <c r="D601" s="5">
        <f t="shared" si="716"/>
        <v>27435</v>
      </c>
      <c r="E601" s="5">
        <f t="shared" si="716"/>
        <v>1893</v>
      </c>
      <c r="F601" s="44">
        <f t="shared" si="716"/>
        <v>-31</v>
      </c>
      <c r="G601" s="44">
        <f t="shared" si="716"/>
        <v>-61</v>
      </c>
      <c r="H601" s="44">
        <f t="shared" si="716"/>
        <v>304</v>
      </c>
      <c r="I601" s="153">
        <f t="shared" si="722"/>
        <v>3529</v>
      </c>
      <c r="S601" s="107">
        <v>2005</v>
      </c>
      <c r="T601" s="107">
        <f t="shared" si="717"/>
        <v>71</v>
      </c>
      <c r="U601" s="107">
        <f t="shared" si="718"/>
        <v>62</v>
      </c>
      <c r="V601" s="107">
        <f t="shared" si="718"/>
        <v>-6</v>
      </c>
      <c r="W601" s="107">
        <f t="shared" si="718"/>
        <v>0</v>
      </c>
      <c r="X601" s="107">
        <f t="shared" si="718"/>
        <v>0</v>
      </c>
      <c r="Y601" s="107">
        <f t="shared" si="718"/>
        <v>15</v>
      </c>
      <c r="Z601" s="107"/>
      <c r="AA601" s="107"/>
      <c r="AB601" s="107">
        <v>2005</v>
      </c>
      <c r="AC601" s="124">
        <f t="shared" si="721"/>
        <v>29469</v>
      </c>
      <c r="AD601" s="124">
        <f t="shared" si="719"/>
        <v>27373</v>
      </c>
      <c r="AE601" s="124">
        <f t="shared" si="719"/>
        <v>1899</v>
      </c>
      <c r="AF601" s="124">
        <f t="shared" si="719"/>
        <v>-31</v>
      </c>
      <c r="AG601" s="124">
        <f t="shared" si="719"/>
        <v>-61</v>
      </c>
      <c r="AH601" s="124">
        <f t="shared" si="719"/>
        <v>289</v>
      </c>
      <c r="AY601" s="66"/>
      <c r="AZ601" s="66"/>
      <c r="BA601" s="66"/>
      <c r="BQ601" s="66"/>
      <c r="BR601" s="66"/>
      <c r="BS601" s="66"/>
    </row>
    <row r="602" spans="1:71" s="30" customFormat="1">
      <c r="A602" s="121">
        <f t="shared" si="723"/>
        <v>39582</v>
      </c>
      <c r="B602" s="134">
        <f t="shared" si="715"/>
        <v>2006</v>
      </c>
      <c r="C602" s="108">
        <f t="shared" si="720"/>
        <v>35465</v>
      </c>
      <c r="D602" s="108">
        <f t="shared" si="716"/>
        <v>33191</v>
      </c>
      <c r="E602" s="108">
        <f t="shared" si="716"/>
        <v>1807</v>
      </c>
      <c r="F602" s="109">
        <f t="shared" si="716"/>
        <v>-7</v>
      </c>
      <c r="G602" s="109">
        <f t="shared" si="716"/>
        <v>-48</v>
      </c>
      <c r="H602" s="109">
        <f t="shared" si="716"/>
        <v>522</v>
      </c>
      <c r="I602" s="160">
        <f t="shared" si="722"/>
        <v>1637</v>
      </c>
      <c r="S602" s="107">
        <v>2006</v>
      </c>
      <c r="T602" s="107">
        <f t="shared" si="717"/>
        <v>648</v>
      </c>
      <c r="U602" s="107">
        <f t="shared" si="718"/>
        <v>476</v>
      </c>
      <c r="V602" s="107">
        <f t="shared" si="718"/>
        <v>138</v>
      </c>
      <c r="W602" s="107">
        <f t="shared" si="718"/>
        <v>0</v>
      </c>
      <c r="X602" s="107">
        <f t="shared" si="718"/>
        <v>0</v>
      </c>
      <c r="Y602" s="107">
        <f t="shared" si="718"/>
        <v>34</v>
      </c>
      <c r="Z602" s="107"/>
      <c r="AA602" s="107"/>
      <c r="AB602" s="107">
        <v>2006</v>
      </c>
      <c r="AC602" s="124">
        <f t="shared" si="721"/>
        <v>34817</v>
      </c>
      <c r="AD602" s="124">
        <f t="shared" si="719"/>
        <v>32715</v>
      </c>
      <c r="AE602" s="124">
        <f t="shared" si="719"/>
        <v>1669</v>
      </c>
      <c r="AF602" s="124">
        <f t="shared" si="719"/>
        <v>-7</v>
      </c>
      <c r="AG602" s="124">
        <f t="shared" si="719"/>
        <v>-48</v>
      </c>
      <c r="AH602" s="124">
        <f t="shared" si="719"/>
        <v>488</v>
      </c>
      <c r="AY602" s="66"/>
      <c r="AZ602" s="66"/>
      <c r="BA602" s="66"/>
      <c r="BQ602" s="66"/>
      <c r="BR602" s="66"/>
      <c r="BS602" s="66"/>
    </row>
    <row r="603" spans="1:71" s="30" customFormat="1">
      <c r="A603" s="121">
        <f>C603</f>
        <v>23372</v>
      </c>
      <c r="B603" s="134">
        <f t="shared" si="715"/>
        <v>2007</v>
      </c>
      <c r="C603" s="108">
        <f t="shared" si="720"/>
        <v>23372</v>
      </c>
      <c r="D603" s="108">
        <f t="shared" ref="D603:H612" si="724">D557-D556</f>
        <v>22128</v>
      </c>
      <c r="E603" s="108">
        <f t="shared" si="724"/>
        <v>411</v>
      </c>
      <c r="F603" s="109">
        <f t="shared" si="724"/>
        <v>-27</v>
      </c>
      <c r="G603" s="109">
        <f t="shared" si="724"/>
        <v>-55</v>
      </c>
      <c r="H603" s="109">
        <f t="shared" si="724"/>
        <v>915</v>
      </c>
      <c r="I603" s="160">
        <f t="shared" si="722"/>
        <v>552</v>
      </c>
      <c r="S603" s="107">
        <v>2007</v>
      </c>
      <c r="T603" s="107">
        <f t="shared" si="717"/>
        <v>416</v>
      </c>
      <c r="U603" s="107">
        <f t="shared" ref="U603:Y612" si="725">U557-U556</f>
        <v>329</v>
      </c>
      <c r="V603" s="107">
        <f t="shared" si="725"/>
        <v>55</v>
      </c>
      <c r="W603" s="107">
        <f t="shared" si="725"/>
        <v>2</v>
      </c>
      <c r="X603" s="107">
        <f t="shared" si="725"/>
        <v>0</v>
      </c>
      <c r="Y603" s="107">
        <f t="shared" si="725"/>
        <v>30</v>
      </c>
      <c r="Z603" s="107"/>
      <c r="AA603" s="107"/>
      <c r="AB603" s="107">
        <v>2007</v>
      </c>
      <c r="AC603" s="124">
        <f t="shared" si="721"/>
        <v>22956</v>
      </c>
      <c r="AD603" s="124">
        <f t="shared" ref="AD603:AH612" si="726">AD557-AD556</f>
        <v>21799</v>
      </c>
      <c r="AE603" s="124">
        <f t="shared" si="726"/>
        <v>356</v>
      </c>
      <c r="AF603" s="124">
        <f t="shared" si="726"/>
        <v>-29</v>
      </c>
      <c r="AG603" s="124">
        <f t="shared" si="726"/>
        <v>-55</v>
      </c>
      <c r="AH603" s="124">
        <f t="shared" si="726"/>
        <v>885</v>
      </c>
      <c r="AY603" s="66"/>
      <c r="AZ603" s="66"/>
      <c r="BA603" s="66"/>
      <c r="BQ603" s="66"/>
      <c r="BR603" s="66"/>
      <c r="BS603" s="66"/>
    </row>
    <row r="604" spans="1:71" s="30" customFormat="1">
      <c r="A604" s="121">
        <f>C604</f>
        <v>433</v>
      </c>
      <c r="B604" s="134">
        <f t="shared" si="715"/>
        <v>2008</v>
      </c>
      <c r="C604" s="108">
        <f t="shared" si="720"/>
        <v>433</v>
      </c>
      <c r="D604" s="108">
        <f t="shared" si="724"/>
        <v>104</v>
      </c>
      <c r="E604" s="108">
        <f t="shared" si="724"/>
        <v>-319</v>
      </c>
      <c r="F604" s="109">
        <f t="shared" si="724"/>
        <v>-82</v>
      </c>
      <c r="G604" s="109">
        <f t="shared" si="724"/>
        <v>-40</v>
      </c>
      <c r="H604" s="109">
        <f t="shared" si="724"/>
        <v>770</v>
      </c>
      <c r="I604" s="160">
        <f t="shared" si="722"/>
        <v>1360</v>
      </c>
      <c r="S604" s="107">
        <v>2008</v>
      </c>
      <c r="T604" s="107">
        <f t="shared" si="717"/>
        <v>-94</v>
      </c>
      <c r="U604" s="107">
        <f t="shared" si="725"/>
        <v>-82</v>
      </c>
      <c r="V604" s="107">
        <f t="shared" si="725"/>
        <v>-28</v>
      </c>
      <c r="W604" s="107">
        <f t="shared" si="725"/>
        <v>0</v>
      </c>
      <c r="X604" s="107">
        <f t="shared" si="725"/>
        <v>0</v>
      </c>
      <c r="Y604" s="107">
        <f t="shared" si="725"/>
        <v>16</v>
      </c>
      <c r="Z604" s="107"/>
      <c r="AA604" s="107"/>
      <c r="AB604" s="107">
        <v>2008</v>
      </c>
      <c r="AC604" s="124">
        <f t="shared" si="721"/>
        <v>527</v>
      </c>
      <c r="AD604" s="124">
        <f t="shared" si="726"/>
        <v>186</v>
      </c>
      <c r="AE604" s="124">
        <f t="shared" si="726"/>
        <v>-291</v>
      </c>
      <c r="AF604" s="124">
        <f t="shared" si="726"/>
        <v>-82</v>
      </c>
      <c r="AG604" s="124">
        <f t="shared" si="726"/>
        <v>-40</v>
      </c>
      <c r="AH604" s="124">
        <f t="shared" si="726"/>
        <v>754</v>
      </c>
      <c r="AY604" s="66"/>
      <c r="AZ604" s="66"/>
      <c r="BA604" s="66"/>
      <c r="BQ604" s="66"/>
      <c r="BR604" s="66"/>
      <c r="BS604" s="66"/>
    </row>
    <row r="605" spans="1:71" s="30" customFormat="1">
      <c r="A605" s="121">
        <f t="shared" ref="A605:A608" si="727">C605</f>
        <v>-7514</v>
      </c>
      <c r="B605" s="134">
        <f t="shared" si="715"/>
        <v>2009</v>
      </c>
      <c r="C605" s="108">
        <f t="shared" si="720"/>
        <v>-7514</v>
      </c>
      <c r="D605" s="108">
        <f t="shared" si="724"/>
        <v>-6400</v>
      </c>
      <c r="E605" s="108">
        <f t="shared" si="724"/>
        <v>-1247</v>
      </c>
      <c r="F605" s="109">
        <f t="shared" si="724"/>
        <v>-99</v>
      </c>
      <c r="G605" s="109">
        <f t="shared" si="724"/>
        <v>-28</v>
      </c>
      <c r="H605" s="109">
        <f t="shared" si="724"/>
        <v>260</v>
      </c>
      <c r="I605" s="160">
        <f t="shared" si="722"/>
        <v>1143</v>
      </c>
      <c r="S605" s="107">
        <v>2009</v>
      </c>
      <c r="T605" s="107">
        <f t="shared" si="717"/>
        <v>-206</v>
      </c>
      <c r="U605" s="107">
        <f t="shared" si="725"/>
        <v>-172</v>
      </c>
      <c r="V605" s="107">
        <f t="shared" si="725"/>
        <v>-42</v>
      </c>
      <c r="W605" s="107">
        <f t="shared" si="725"/>
        <v>0</v>
      </c>
      <c r="X605" s="107">
        <f t="shared" si="725"/>
        <v>0</v>
      </c>
      <c r="Y605" s="107">
        <f t="shared" si="725"/>
        <v>8</v>
      </c>
      <c r="Z605" s="107"/>
      <c r="AA605" s="107"/>
      <c r="AB605" s="107">
        <v>2009</v>
      </c>
      <c r="AC605" s="124">
        <f t="shared" si="721"/>
        <v>-7308</v>
      </c>
      <c r="AD605" s="124">
        <f t="shared" si="726"/>
        <v>-6228</v>
      </c>
      <c r="AE605" s="124">
        <f t="shared" si="726"/>
        <v>-1205</v>
      </c>
      <c r="AF605" s="124">
        <f t="shared" si="726"/>
        <v>-99</v>
      </c>
      <c r="AG605" s="124">
        <f t="shared" si="726"/>
        <v>-28</v>
      </c>
      <c r="AH605" s="124">
        <f t="shared" si="726"/>
        <v>252</v>
      </c>
      <c r="AY605" s="66"/>
      <c r="AZ605" s="66"/>
      <c r="BA605" s="66"/>
      <c r="BQ605" s="66"/>
      <c r="BR605" s="66"/>
      <c r="BS605" s="66"/>
    </row>
    <row r="606" spans="1:71" s="30" customFormat="1">
      <c r="A606" s="121">
        <f t="shared" si="727"/>
        <v>4461</v>
      </c>
      <c r="B606" s="134">
        <f t="shared" si="715"/>
        <v>2010</v>
      </c>
      <c r="C606" s="108">
        <f t="shared" si="720"/>
        <v>4461</v>
      </c>
      <c r="D606" s="108">
        <f t="shared" si="724"/>
        <v>4236</v>
      </c>
      <c r="E606" s="108">
        <f t="shared" si="724"/>
        <v>28</v>
      </c>
      <c r="F606" s="109">
        <f t="shared" si="724"/>
        <v>-9</v>
      </c>
      <c r="G606" s="109">
        <f t="shared" si="724"/>
        <v>-3</v>
      </c>
      <c r="H606" s="109">
        <f t="shared" si="724"/>
        <v>209</v>
      </c>
      <c r="I606" s="160">
        <f t="shared" si="722"/>
        <v>1226</v>
      </c>
      <c r="S606" s="107">
        <v>2010</v>
      </c>
      <c r="T606" s="107">
        <f t="shared" si="717"/>
        <v>9</v>
      </c>
      <c r="U606" s="107">
        <f t="shared" si="725"/>
        <v>8</v>
      </c>
      <c r="V606" s="107">
        <f t="shared" si="725"/>
        <v>9</v>
      </c>
      <c r="W606" s="107">
        <f t="shared" si="725"/>
        <v>-1</v>
      </c>
      <c r="X606" s="107">
        <f t="shared" si="725"/>
        <v>0</v>
      </c>
      <c r="Y606" s="107">
        <f t="shared" si="725"/>
        <v>-7</v>
      </c>
      <c r="Z606" s="107"/>
      <c r="AA606" s="107"/>
      <c r="AB606" s="107">
        <v>2010</v>
      </c>
      <c r="AC606" s="124">
        <f t="shared" si="721"/>
        <v>4452</v>
      </c>
      <c r="AD606" s="124">
        <f t="shared" si="726"/>
        <v>4228</v>
      </c>
      <c r="AE606" s="124">
        <f t="shared" si="726"/>
        <v>19</v>
      </c>
      <c r="AF606" s="124">
        <f t="shared" si="726"/>
        <v>-8</v>
      </c>
      <c r="AG606" s="124">
        <f t="shared" si="726"/>
        <v>-3</v>
      </c>
      <c r="AH606" s="124">
        <f t="shared" si="726"/>
        <v>216</v>
      </c>
      <c r="AY606" s="66"/>
      <c r="AZ606" s="66"/>
      <c r="BA606" s="66"/>
      <c r="BQ606" s="66"/>
      <c r="BR606" s="66"/>
      <c r="BS606" s="66"/>
    </row>
    <row r="607" spans="1:71" s="30" customFormat="1">
      <c r="A607" s="121">
        <f t="shared" si="727"/>
        <v>8189</v>
      </c>
      <c r="B607" s="134">
        <f t="shared" si="715"/>
        <v>2011</v>
      </c>
      <c r="C607" s="108">
        <f t="shared" si="720"/>
        <v>8189</v>
      </c>
      <c r="D607" s="108">
        <f t="shared" si="724"/>
        <v>7285</v>
      </c>
      <c r="E607" s="108">
        <f t="shared" si="724"/>
        <v>884</v>
      </c>
      <c r="F607" s="109">
        <f t="shared" si="724"/>
        <v>-64</v>
      </c>
      <c r="G607" s="109">
        <f t="shared" si="724"/>
        <v>-49</v>
      </c>
      <c r="H607" s="109">
        <f t="shared" si="724"/>
        <v>133</v>
      </c>
      <c r="I607" s="160">
        <f t="shared" si="722"/>
        <v>151</v>
      </c>
      <c r="S607" s="107">
        <v>2011</v>
      </c>
      <c r="T607" s="107">
        <f t="shared" si="717"/>
        <v>-26</v>
      </c>
      <c r="U607" s="107">
        <f t="shared" si="725"/>
        <v>-15</v>
      </c>
      <c r="V607" s="107">
        <f t="shared" si="725"/>
        <v>-9</v>
      </c>
      <c r="W607" s="107">
        <f t="shared" si="725"/>
        <v>0</v>
      </c>
      <c r="X607" s="107">
        <f t="shared" si="725"/>
        <v>0</v>
      </c>
      <c r="Y607" s="107">
        <f t="shared" si="725"/>
        <v>-2</v>
      </c>
      <c r="AB607" s="107">
        <v>2011</v>
      </c>
      <c r="AC607" s="124">
        <f t="shared" si="721"/>
        <v>8215</v>
      </c>
      <c r="AD607" s="124">
        <f t="shared" si="726"/>
        <v>7300</v>
      </c>
      <c r="AE607" s="124">
        <f t="shared" si="726"/>
        <v>893</v>
      </c>
      <c r="AF607" s="124">
        <f t="shared" si="726"/>
        <v>-64</v>
      </c>
      <c r="AG607" s="124">
        <f t="shared" si="726"/>
        <v>-49</v>
      </c>
      <c r="AH607" s="124">
        <f t="shared" si="726"/>
        <v>135</v>
      </c>
      <c r="AY607" s="66"/>
      <c r="AZ607" s="66"/>
      <c r="BA607" s="66"/>
      <c r="BQ607" s="66"/>
      <c r="BR607" s="66"/>
      <c r="BS607" s="66"/>
    </row>
    <row r="608" spans="1:71" s="30" customFormat="1">
      <c r="A608" s="121">
        <f t="shared" si="727"/>
        <v>13170</v>
      </c>
      <c r="B608" s="134">
        <f t="shared" si="715"/>
        <v>2012</v>
      </c>
      <c r="C608" s="108">
        <f t="shared" ref="C608" si="728">SUM(D608:H608)</f>
        <v>13170</v>
      </c>
      <c r="D608" s="108">
        <f t="shared" si="724"/>
        <v>11657</v>
      </c>
      <c r="E608" s="108">
        <f t="shared" si="724"/>
        <v>1289</v>
      </c>
      <c r="F608" s="109">
        <f t="shared" si="724"/>
        <v>-42</v>
      </c>
      <c r="G608" s="109">
        <f t="shared" si="724"/>
        <v>-11</v>
      </c>
      <c r="H608" s="109">
        <f t="shared" si="724"/>
        <v>277</v>
      </c>
      <c r="I608" s="160">
        <f t="shared" si="722"/>
        <v>163</v>
      </c>
      <c r="S608" s="107">
        <v>2012</v>
      </c>
      <c r="T608" s="107">
        <f t="shared" si="717"/>
        <v>-14</v>
      </c>
      <c r="U608" s="107">
        <f t="shared" si="725"/>
        <v>-7</v>
      </c>
      <c r="V608" s="107">
        <f t="shared" si="725"/>
        <v>-10</v>
      </c>
      <c r="W608" s="107">
        <f t="shared" si="725"/>
        <v>0</v>
      </c>
      <c r="X608" s="107">
        <f t="shared" si="725"/>
        <v>0</v>
      </c>
      <c r="Y608" s="107">
        <f t="shared" si="725"/>
        <v>3</v>
      </c>
      <c r="AB608" s="107">
        <v>2012</v>
      </c>
      <c r="AC608" s="124">
        <f t="shared" si="721"/>
        <v>13184</v>
      </c>
      <c r="AD608" s="124">
        <f t="shared" si="726"/>
        <v>11664</v>
      </c>
      <c r="AE608" s="124">
        <f t="shared" si="726"/>
        <v>1299</v>
      </c>
      <c r="AF608" s="124">
        <f t="shared" si="726"/>
        <v>-42</v>
      </c>
      <c r="AG608" s="124">
        <f t="shared" si="726"/>
        <v>-11</v>
      </c>
      <c r="AH608" s="124">
        <f t="shared" si="726"/>
        <v>274</v>
      </c>
      <c r="AY608" s="66"/>
      <c r="AZ608" s="66"/>
      <c r="BA608" s="66"/>
      <c r="BQ608" s="66"/>
      <c r="BR608" s="66"/>
      <c r="BS608" s="66"/>
    </row>
    <row r="609" spans="2:71" s="30" customFormat="1">
      <c r="B609" s="66">
        <f t="shared" si="715"/>
        <v>2013</v>
      </c>
      <c r="C609" s="27">
        <f t="shared" si="720"/>
        <v>17445</v>
      </c>
      <c r="D609" s="27">
        <f t="shared" si="724"/>
        <v>15618</v>
      </c>
      <c r="E609" s="27">
        <f t="shared" si="724"/>
        <v>1676</v>
      </c>
      <c r="F609" s="28">
        <f t="shared" si="724"/>
        <v>-23</v>
      </c>
      <c r="G609" s="28">
        <f t="shared" si="724"/>
        <v>3</v>
      </c>
      <c r="H609" s="28">
        <f t="shared" si="724"/>
        <v>171</v>
      </c>
      <c r="I609" s="163">
        <f t="shared" si="722"/>
        <v>-634</v>
      </c>
      <c r="S609" s="30">
        <v>2013</v>
      </c>
      <c r="T609" s="30">
        <f t="shared" si="717"/>
        <v>-11</v>
      </c>
      <c r="U609" s="30">
        <f t="shared" si="725"/>
        <v>-10</v>
      </c>
      <c r="V609" s="30">
        <f t="shared" si="725"/>
        <v>0</v>
      </c>
      <c r="W609" s="30">
        <f t="shared" si="725"/>
        <v>0</v>
      </c>
      <c r="X609" s="30">
        <f t="shared" si="725"/>
        <v>0</v>
      </c>
      <c r="Y609" s="30">
        <f t="shared" si="725"/>
        <v>-1</v>
      </c>
      <c r="AB609" s="30">
        <v>2013</v>
      </c>
      <c r="AC609" s="31">
        <f t="shared" si="721"/>
        <v>17456</v>
      </c>
      <c r="AD609" s="31">
        <f t="shared" si="726"/>
        <v>15628</v>
      </c>
      <c r="AE609" s="31">
        <f t="shared" si="726"/>
        <v>1676</v>
      </c>
      <c r="AF609" s="31">
        <f t="shared" si="726"/>
        <v>-23</v>
      </c>
      <c r="AG609" s="31">
        <f t="shared" si="726"/>
        <v>3</v>
      </c>
      <c r="AH609" s="31">
        <f t="shared" si="726"/>
        <v>172</v>
      </c>
      <c r="AY609" s="66"/>
      <c r="AZ609" s="66"/>
      <c r="BA609" s="66"/>
      <c r="BQ609" s="66"/>
      <c r="BR609" s="66"/>
      <c r="BS609" s="66"/>
    </row>
    <row r="610" spans="2:71" s="30" customFormat="1">
      <c r="B610" s="66">
        <f t="shared" si="715"/>
        <v>2014</v>
      </c>
      <c r="C610" s="27">
        <f t="shared" si="720"/>
        <v>19624</v>
      </c>
      <c r="D610" s="27">
        <f t="shared" si="724"/>
        <v>17508</v>
      </c>
      <c r="E610" s="27">
        <f t="shared" si="724"/>
        <v>1922</v>
      </c>
      <c r="F610" s="28">
        <f t="shared" si="724"/>
        <v>-24</v>
      </c>
      <c r="G610" s="28">
        <f t="shared" si="724"/>
        <v>-12</v>
      </c>
      <c r="H610" s="28">
        <f t="shared" si="724"/>
        <v>230</v>
      </c>
      <c r="I610" s="163">
        <f t="shared" si="722"/>
        <v>1662</v>
      </c>
      <c r="S610" s="30">
        <v>2014</v>
      </c>
      <c r="T610" s="30">
        <f t="shared" si="717"/>
        <v>13</v>
      </c>
      <c r="U610" s="30">
        <f t="shared" si="725"/>
        <v>10</v>
      </c>
      <c r="V610" s="30">
        <f t="shared" si="725"/>
        <v>2</v>
      </c>
      <c r="W610" s="30">
        <f t="shared" si="725"/>
        <v>0</v>
      </c>
      <c r="X610" s="30">
        <f t="shared" si="725"/>
        <v>0</v>
      </c>
      <c r="Y610" s="30">
        <f t="shared" si="725"/>
        <v>1</v>
      </c>
      <c r="AB610" s="30">
        <v>2014</v>
      </c>
      <c r="AC610" s="31">
        <f t="shared" si="721"/>
        <v>19611</v>
      </c>
      <c r="AD610" s="31">
        <f t="shared" si="726"/>
        <v>17498</v>
      </c>
      <c r="AE610" s="31">
        <f t="shared" si="726"/>
        <v>1920</v>
      </c>
      <c r="AF610" s="31">
        <f t="shared" si="726"/>
        <v>-24</v>
      </c>
      <c r="AG610" s="31">
        <f t="shared" si="726"/>
        <v>-12</v>
      </c>
      <c r="AH610" s="31">
        <f t="shared" si="726"/>
        <v>229</v>
      </c>
      <c r="AY610" s="66"/>
      <c r="AZ610" s="66"/>
      <c r="BA610" s="66"/>
      <c r="BQ610" s="66"/>
      <c r="BR610" s="66"/>
      <c r="BS610" s="66"/>
    </row>
    <row r="611" spans="2:71" s="30" customFormat="1">
      <c r="B611" s="66">
        <f t="shared" si="715"/>
        <v>2015</v>
      </c>
      <c r="C611" s="27">
        <f t="shared" si="720"/>
        <v>26317</v>
      </c>
      <c r="D611" s="27">
        <f t="shared" si="724"/>
        <v>23636</v>
      </c>
      <c r="E611" s="27">
        <f t="shared" si="724"/>
        <v>2522</v>
      </c>
      <c r="F611" s="28">
        <f t="shared" si="724"/>
        <v>-17</v>
      </c>
      <c r="G611" s="28">
        <f t="shared" si="724"/>
        <v>-8</v>
      </c>
      <c r="H611" s="28">
        <f t="shared" si="724"/>
        <v>184</v>
      </c>
      <c r="I611" s="163">
        <f t="shared" si="722"/>
        <v>992</v>
      </c>
      <c r="S611" s="30">
        <v>2015</v>
      </c>
      <c r="T611" s="30">
        <f t="shared" si="717"/>
        <v>25</v>
      </c>
      <c r="U611" s="30">
        <f t="shared" si="725"/>
        <v>12</v>
      </c>
      <c r="V611" s="30">
        <f t="shared" si="725"/>
        <v>12</v>
      </c>
      <c r="W611" s="30">
        <f t="shared" si="725"/>
        <v>0</v>
      </c>
      <c r="X611" s="30">
        <f t="shared" si="725"/>
        <v>0</v>
      </c>
      <c r="Y611" s="30">
        <f t="shared" si="725"/>
        <v>1</v>
      </c>
      <c r="AB611" s="30">
        <v>2015</v>
      </c>
      <c r="AC611" s="31">
        <f t="shared" si="721"/>
        <v>26292</v>
      </c>
      <c r="AD611" s="31">
        <f t="shared" si="726"/>
        <v>23624</v>
      </c>
      <c r="AE611" s="31">
        <f t="shared" si="726"/>
        <v>2510</v>
      </c>
      <c r="AF611" s="31">
        <f t="shared" si="726"/>
        <v>-17</v>
      </c>
      <c r="AG611" s="31">
        <f t="shared" si="726"/>
        <v>-8</v>
      </c>
      <c r="AH611" s="31">
        <f t="shared" si="726"/>
        <v>183</v>
      </c>
      <c r="AY611" s="66"/>
      <c r="AZ611" s="66"/>
      <c r="BA611" s="66"/>
      <c r="BQ611" s="66"/>
      <c r="BR611" s="66"/>
      <c r="BS611" s="66"/>
    </row>
    <row r="612" spans="2:71" s="30" customFormat="1">
      <c r="B612" s="66">
        <f t="shared" si="715"/>
        <v>2016</v>
      </c>
      <c r="C612" s="27">
        <f t="shared" si="720"/>
        <v>26403</v>
      </c>
      <c r="D612" s="27">
        <f t="shared" si="724"/>
        <v>23704</v>
      </c>
      <c r="E612" s="27">
        <f t="shared" si="724"/>
        <v>2558</v>
      </c>
      <c r="F612" s="28">
        <f t="shared" si="724"/>
        <v>-14</v>
      </c>
      <c r="G612" s="28">
        <f t="shared" si="724"/>
        <v>-7</v>
      </c>
      <c r="H612" s="28">
        <f t="shared" si="724"/>
        <v>162</v>
      </c>
      <c r="I612" s="163">
        <f t="shared" si="722"/>
        <v>996</v>
      </c>
      <c r="S612" s="30">
        <v>2016</v>
      </c>
      <c r="T612" s="30">
        <f t="shared" si="717"/>
        <v>22</v>
      </c>
      <c r="U612" s="30">
        <f t="shared" si="725"/>
        <v>12</v>
      </c>
      <c r="V612" s="30">
        <f t="shared" si="725"/>
        <v>9</v>
      </c>
      <c r="W612" s="30">
        <f t="shared" si="725"/>
        <v>0</v>
      </c>
      <c r="X612" s="30">
        <f t="shared" si="725"/>
        <v>0</v>
      </c>
      <c r="Y612" s="30">
        <f t="shared" si="725"/>
        <v>1</v>
      </c>
      <c r="AB612" s="30">
        <v>2016</v>
      </c>
      <c r="AC612" s="31">
        <f t="shared" si="721"/>
        <v>26381</v>
      </c>
      <c r="AD612" s="31">
        <f t="shared" si="726"/>
        <v>23692</v>
      </c>
      <c r="AE612" s="31">
        <f t="shared" si="726"/>
        <v>2549</v>
      </c>
      <c r="AF612" s="31">
        <f t="shared" si="726"/>
        <v>-14</v>
      </c>
      <c r="AG612" s="31">
        <f t="shared" si="726"/>
        <v>-7</v>
      </c>
      <c r="AH612" s="31">
        <f t="shared" si="726"/>
        <v>161</v>
      </c>
      <c r="AY612" s="66"/>
      <c r="AZ612" s="66"/>
      <c r="BA612" s="66"/>
      <c r="BQ612" s="66"/>
      <c r="BR612" s="66"/>
      <c r="BS612" s="66"/>
    </row>
    <row r="613" spans="2:71" s="30" customFormat="1">
      <c r="B613" s="66">
        <f t="shared" si="715"/>
        <v>2017</v>
      </c>
      <c r="C613" s="27">
        <f t="shared" si="720"/>
        <v>26516</v>
      </c>
      <c r="D613" s="27">
        <f t="shared" ref="D613:H616" si="729">D567-D566</f>
        <v>23832</v>
      </c>
      <c r="E613" s="27">
        <f t="shared" si="729"/>
        <v>2564</v>
      </c>
      <c r="F613" s="28">
        <f t="shared" si="729"/>
        <v>-16</v>
      </c>
      <c r="G613" s="28">
        <f t="shared" si="729"/>
        <v>-6</v>
      </c>
      <c r="H613" s="28">
        <f t="shared" si="729"/>
        <v>142</v>
      </c>
      <c r="I613" s="163">
        <f t="shared" si="722"/>
        <v>1001</v>
      </c>
      <c r="S613" s="30">
        <v>2017</v>
      </c>
      <c r="T613" s="30">
        <f t="shared" si="717"/>
        <v>24</v>
      </c>
      <c r="U613" s="30">
        <f t="shared" ref="U613:Y616" si="730">U567-U566</f>
        <v>15</v>
      </c>
      <c r="V613" s="30">
        <f t="shared" si="730"/>
        <v>8</v>
      </c>
      <c r="W613" s="30">
        <f t="shared" si="730"/>
        <v>0</v>
      </c>
      <c r="X613" s="30">
        <f t="shared" si="730"/>
        <v>0</v>
      </c>
      <c r="Y613" s="30">
        <f t="shared" si="730"/>
        <v>1</v>
      </c>
      <c r="AB613" s="30">
        <v>2017</v>
      </c>
      <c r="AC613" s="31">
        <f t="shared" si="721"/>
        <v>26492</v>
      </c>
      <c r="AD613" s="31">
        <f t="shared" ref="AD613:AH616" si="731">AD567-AD566</f>
        <v>23817</v>
      </c>
      <c r="AE613" s="31">
        <f t="shared" si="731"/>
        <v>2556</v>
      </c>
      <c r="AF613" s="31">
        <f t="shared" si="731"/>
        <v>-16</v>
      </c>
      <c r="AG613" s="31">
        <f t="shared" si="731"/>
        <v>-6</v>
      </c>
      <c r="AH613" s="31">
        <f t="shared" si="731"/>
        <v>141</v>
      </c>
      <c r="AY613" s="66"/>
      <c r="AZ613" s="66"/>
      <c r="BA613" s="66"/>
      <c r="BQ613" s="66"/>
      <c r="BR613" s="66"/>
      <c r="BS613" s="66"/>
    </row>
    <row r="614" spans="2:71" s="30" customFormat="1">
      <c r="B614" s="66">
        <f t="shared" si="715"/>
        <v>2018</v>
      </c>
      <c r="C614" s="27">
        <f t="shared" si="720"/>
        <v>25435</v>
      </c>
      <c r="D614" s="27">
        <f t="shared" si="729"/>
        <v>22872</v>
      </c>
      <c r="E614" s="27">
        <f t="shared" si="729"/>
        <v>2459</v>
      </c>
      <c r="F614" s="28">
        <f t="shared" si="729"/>
        <v>-18</v>
      </c>
      <c r="G614" s="28">
        <f t="shared" si="729"/>
        <v>-4</v>
      </c>
      <c r="H614" s="28">
        <f t="shared" si="729"/>
        <v>126</v>
      </c>
      <c r="I614" s="163">
        <f t="shared" si="722"/>
        <v>961</v>
      </c>
      <c r="S614" s="30">
        <v>2018</v>
      </c>
      <c r="T614" s="30">
        <f t="shared" si="717"/>
        <v>21</v>
      </c>
      <c r="U614" s="30">
        <f t="shared" si="730"/>
        <v>13</v>
      </c>
      <c r="V614" s="30">
        <f t="shared" si="730"/>
        <v>7</v>
      </c>
      <c r="W614" s="30">
        <f t="shared" si="730"/>
        <v>0</v>
      </c>
      <c r="X614" s="30">
        <f t="shared" si="730"/>
        <v>0</v>
      </c>
      <c r="Y614" s="30">
        <f t="shared" si="730"/>
        <v>1</v>
      </c>
      <c r="AB614" s="30">
        <v>2018</v>
      </c>
      <c r="AC614" s="31">
        <f t="shared" si="721"/>
        <v>25414</v>
      </c>
      <c r="AD614" s="31">
        <f t="shared" si="731"/>
        <v>22859</v>
      </c>
      <c r="AE614" s="31">
        <f t="shared" si="731"/>
        <v>2452</v>
      </c>
      <c r="AF614" s="31">
        <f t="shared" si="731"/>
        <v>-18</v>
      </c>
      <c r="AG614" s="31">
        <f t="shared" si="731"/>
        <v>-4</v>
      </c>
      <c r="AH614" s="31">
        <f t="shared" si="731"/>
        <v>125</v>
      </c>
      <c r="AY614" s="66"/>
      <c r="AZ614" s="66"/>
      <c r="BA614" s="66"/>
      <c r="BQ614" s="66"/>
      <c r="BR614" s="66"/>
      <c r="BS614" s="66"/>
    </row>
    <row r="615" spans="2:71" s="30" customFormat="1">
      <c r="B615" s="66">
        <f t="shared" si="715"/>
        <v>2019</v>
      </c>
      <c r="C615" s="27">
        <f t="shared" si="720"/>
        <v>23974</v>
      </c>
      <c r="D615" s="27">
        <f t="shared" si="729"/>
        <v>21584</v>
      </c>
      <c r="E615" s="27">
        <f t="shared" si="729"/>
        <v>2302</v>
      </c>
      <c r="F615" s="28">
        <f t="shared" si="729"/>
        <v>-18</v>
      </c>
      <c r="G615" s="28">
        <f t="shared" si="729"/>
        <v>-4</v>
      </c>
      <c r="H615" s="28">
        <f t="shared" si="729"/>
        <v>110</v>
      </c>
      <c r="I615" s="163">
        <f t="shared" si="722"/>
        <v>906</v>
      </c>
      <c r="S615" s="30">
        <v>2019</v>
      </c>
      <c r="T615" s="30">
        <f t="shared" si="717"/>
        <v>19</v>
      </c>
      <c r="U615" s="30">
        <f t="shared" si="730"/>
        <v>12</v>
      </c>
      <c r="V615" s="30">
        <f t="shared" si="730"/>
        <v>5</v>
      </c>
      <c r="W615" s="30">
        <f t="shared" si="730"/>
        <v>0</v>
      </c>
      <c r="X615" s="30">
        <f t="shared" si="730"/>
        <v>0</v>
      </c>
      <c r="Y615" s="30">
        <f t="shared" si="730"/>
        <v>2</v>
      </c>
      <c r="AB615" s="30">
        <v>2019</v>
      </c>
      <c r="AC615" s="31">
        <f t="shared" si="721"/>
        <v>23955</v>
      </c>
      <c r="AD615" s="31">
        <f t="shared" si="731"/>
        <v>21572</v>
      </c>
      <c r="AE615" s="31">
        <f t="shared" si="731"/>
        <v>2297</v>
      </c>
      <c r="AF615" s="31">
        <f t="shared" si="731"/>
        <v>-18</v>
      </c>
      <c r="AG615" s="31">
        <f t="shared" si="731"/>
        <v>-4</v>
      </c>
      <c r="AH615" s="31">
        <f t="shared" si="731"/>
        <v>108</v>
      </c>
      <c r="AY615" s="66"/>
      <c r="AZ615" s="66"/>
      <c r="BA615" s="66"/>
      <c r="BQ615" s="66"/>
      <c r="BR615" s="66"/>
      <c r="BS615" s="66"/>
    </row>
    <row r="616" spans="2:71" s="30" customFormat="1">
      <c r="B616" s="66">
        <f t="shared" si="715"/>
        <v>2020</v>
      </c>
      <c r="C616" s="27">
        <f t="shared" si="720"/>
        <v>23473</v>
      </c>
      <c r="D616" s="27">
        <f t="shared" si="729"/>
        <v>21153</v>
      </c>
      <c r="E616" s="27">
        <f t="shared" si="729"/>
        <v>2242</v>
      </c>
      <c r="F616" s="28">
        <f t="shared" si="729"/>
        <v>-17</v>
      </c>
      <c r="G616" s="28">
        <f t="shared" si="729"/>
        <v>-3</v>
      </c>
      <c r="H616" s="28">
        <f t="shared" si="729"/>
        <v>98</v>
      </c>
      <c r="I616" s="163">
        <f t="shared" si="722"/>
        <v>889</v>
      </c>
      <c r="S616" s="30">
        <v>2020</v>
      </c>
      <c r="T616" s="30">
        <f t="shared" si="717"/>
        <v>13</v>
      </c>
      <c r="U616" s="30">
        <f t="shared" si="730"/>
        <v>10</v>
      </c>
      <c r="V616" s="30">
        <f t="shared" si="730"/>
        <v>3</v>
      </c>
      <c r="W616" s="30">
        <f t="shared" si="730"/>
        <v>0</v>
      </c>
      <c r="X616" s="30">
        <f t="shared" si="730"/>
        <v>0</v>
      </c>
      <c r="Y616" s="30">
        <f t="shared" si="730"/>
        <v>0</v>
      </c>
      <c r="AB616" s="30">
        <v>2020</v>
      </c>
      <c r="AC616" s="31">
        <f t="shared" si="721"/>
        <v>23460</v>
      </c>
      <c r="AD616" s="31">
        <f t="shared" si="731"/>
        <v>21143</v>
      </c>
      <c r="AE616" s="31">
        <f t="shared" si="731"/>
        <v>2239</v>
      </c>
      <c r="AF616" s="31">
        <f t="shared" si="731"/>
        <v>-17</v>
      </c>
      <c r="AG616" s="31">
        <f t="shared" si="731"/>
        <v>-3</v>
      </c>
      <c r="AH616" s="31">
        <f t="shared" si="731"/>
        <v>98</v>
      </c>
      <c r="AY616" s="66"/>
      <c r="AZ616" s="66"/>
      <c r="BA616" s="66"/>
      <c r="BQ616" s="66"/>
      <c r="BR616" s="66"/>
      <c r="BS616" s="66"/>
    </row>
    <row r="617" spans="2:71" s="30" customFormat="1">
      <c r="B617" s="66">
        <f t="shared" si="715"/>
        <v>2021</v>
      </c>
      <c r="C617" s="27">
        <f t="shared" si="720"/>
        <v>22672</v>
      </c>
      <c r="D617" s="27">
        <f t="shared" ref="D617:H621" si="732">D571-D570</f>
        <v>20448</v>
      </c>
      <c r="E617" s="27">
        <f t="shared" si="732"/>
        <v>2156</v>
      </c>
      <c r="F617" s="28">
        <f t="shared" si="732"/>
        <v>-16</v>
      </c>
      <c r="G617" s="28">
        <f t="shared" si="732"/>
        <v>-2</v>
      </c>
      <c r="H617" s="28">
        <f t="shared" si="732"/>
        <v>86</v>
      </c>
      <c r="I617" s="163">
        <f t="shared" si="722"/>
        <v>858</v>
      </c>
      <c r="S617" s="30">
        <f t="shared" ref="S617:S636" si="733">S571</f>
        <v>2021</v>
      </c>
      <c r="T617" s="30">
        <f t="shared" si="717"/>
        <v>10</v>
      </c>
      <c r="U617" s="27">
        <f t="shared" ref="U617:Y621" si="734">U571-U570</f>
        <v>8</v>
      </c>
      <c r="V617" s="27">
        <f t="shared" si="734"/>
        <v>2</v>
      </c>
      <c r="W617" s="28">
        <f t="shared" si="734"/>
        <v>0</v>
      </c>
      <c r="X617" s="28">
        <f t="shared" si="734"/>
        <v>0</v>
      </c>
      <c r="Y617" s="28">
        <f t="shared" si="734"/>
        <v>0</v>
      </c>
      <c r="AB617" s="30">
        <v>2021</v>
      </c>
      <c r="AC617" s="31">
        <f t="shared" si="721"/>
        <v>22662</v>
      </c>
      <c r="AD617" s="31">
        <f t="shared" ref="AD617:AH620" si="735">AD571-AD570</f>
        <v>20440</v>
      </c>
      <c r="AE617" s="31">
        <f t="shared" si="735"/>
        <v>2154</v>
      </c>
      <c r="AF617" s="31">
        <f t="shared" si="735"/>
        <v>-16</v>
      </c>
      <c r="AG617" s="31">
        <f t="shared" si="735"/>
        <v>-2</v>
      </c>
      <c r="AH617" s="31">
        <f t="shared" si="735"/>
        <v>86</v>
      </c>
      <c r="AY617" s="66"/>
      <c r="AZ617" s="66"/>
      <c r="BA617" s="66"/>
      <c r="BQ617" s="66"/>
      <c r="BR617" s="66"/>
      <c r="BS617" s="66"/>
    </row>
    <row r="618" spans="2:71" s="30" customFormat="1">
      <c r="B618" s="66">
        <f t="shared" si="715"/>
        <v>2022</v>
      </c>
      <c r="C618" s="27">
        <f t="shared" si="720"/>
        <v>22055</v>
      </c>
      <c r="D618" s="27">
        <f t="shared" si="732"/>
        <v>19908</v>
      </c>
      <c r="E618" s="27">
        <f t="shared" si="732"/>
        <v>2089</v>
      </c>
      <c r="F618" s="28">
        <f t="shared" si="732"/>
        <v>-16</v>
      </c>
      <c r="G618" s="28">
        <f t="shared" si="732"/>
        <v>-2</v>
      </c>
      <c r="H618" s="28">
        <f t="shared" si="732"/>
        <v>76</v>
      </c>
      <c r="I618" s="163">
        <f t="shared" si="722"/>
        <v>837</v>
      </c>
      <c r="S618" s="30">
        <f t="shared" si="733"/>
        <v>2022</v>
      </c>
      <c r="T618" s="30">
        <f t="shared" si="717"/>
        <v>9</v>
      </c>
      <c r="U618" s="27">
        <f t="shared" si="734"/>
        <v>7</v>
      </c>
      <c r="V618" s="27">
        <f t="shared" si="734"/>
        <v>2</v>
      </c>
      <c r="W618" s="28">
        <f t="shared" si="734"/>
        <v>0</v>
      </c>
      <c r="X618" s="28">
        <f t="shared" si="734"/>
        <v>0</v>
      </c>
      <c r="Y618" s="28">
        <f t="shared" si="734"/>
        <v>0</v>
      </c>
      <c r="AB618" s="30">
        <v>2022</v>
      </c>
      <c r="AC618" s="31">
        <f t="shared" si="721"/>
        <v>22046</v>
      </c>
      <c r="AD618" s="31">
        <f t="shared" si="735"/>
        <v>19901</v>
      </c>
      <c r="AE618" s="31">
        <f t="shared" si="735"/>
        <v>2087</v>
      </c>
      <c r="AF618" s="31">
        <f t="shared" si="735"/>
        <v>-16</v>
      </c>
      <c r="AG618" s="31">
        <f t="shared" si="735"/>
        <v>-2</v>
      </c>
      <c r="AH618" s="31">
        <f t="shared" si="735"/>
        <v>76</v>
      </c>
      <c r="AY618" s="66"/>
      <c r="AZ618" s="66"/>
      <c r="BA618" s="66"/>
      <c r="BQ618" s="66"/>
      <c r="BR618" s="66"/>
      <c r="BS618" s="66"/>
    </row>
    <row r="619" spans="2:71" s="30" customFormat="1">
      <c r="B619" s="66">
        <f t="shared" si="715"/>
        <v>2023</v>
      </c>
      <c r="C619" s="27">
        <f t="shared" si="720"/>
        <v>20751</v>
      </c>
      <c r="D619" s="27">
        <f t="shared" si="732"/>
        <v>18751</v>
      </c>
      <c r="E619" s="27">
        <f t="shared" si="732"/>
        <v>1951</v>
      </c>
      <c r="F619" s="28">
        <f t="shared" si="732"/>
        <v>-16</v>
      </c>
      <c r="G619" s="28">
        <f t="shared" si="732"/>
        <v>-2</v>
      </c>
      <c r="H619" s="28">
        <f t="shared" si="732"/>
        <v>67</v>
      </c>
      <c r="I619" s="163">
        <f t="shared" si="722"/>
        <v>787</v>
      </c>
      <c r="S619" s="30">
        <f t="shared" si="733"/>
        <v>2023</v>
      </c>
      <c r="T619" s="30">
        <f t="shared" si="717"/>
        <v>8</v>
      </c>
      <c r="U619" s="27">
        <f t="shared" si="734"/>
        <v>6</v>
      </c>
      <c r="V619" s="27">
        <f t="shared" si="734"/>
        <v>2</v>
      </c>
      <c r="W619" s="28">
        <f t="shared" si="734"/>
        <v>0</v>
      </c>
      <c r="X619" s="28">
        <f t="shared" si="734"/>
        <v>0</v>
      </c>
      <c r="Y619" s="28">
        <f t="shared" si="734"/>
        <v>0</v>
      </c>
      <c r="AB619" s="30">
        <v>2023</v>
      </c>
      <c r="AC619" s="31">
        <f t="shared" si="721"/>
        <v>20743</v>
      </c>
      <c r="AD619" s="31">
        <f t="shared" si="735"/>
        <v>18745</v>
      </c>
      <c r="AE619" s="31">
        <f t="shared" si="735"/>
        <v>1949</v>
      </c>
      <c r="AF619" s="31">
        <f t="shared" si="735"/>
        <v>-16</v>
      </c>
      <c r="AG619" s="31">
        <f t="shared" si="735"/>
        <v>-2</v>
      </c>
      <c r="AH619" s="31">
        <f t="shared" si="735"/>
        <v>67</v>
      </c>
      <c r="AY619" s="66"/>
      <c r="AZ619" s="66"/>
      <c r="BA619" s="66"/>
      <c r="BQ619" s="66"/>
      <c r="BR619" s="66"/>
      <c r="BS619" s="66"/>
    </row>
    <row r="620" spans="2:71" s="30" customFormat="1">
      <c r="B620" s="66">
        <f t="shared" si="715"/>
        <v>2024</v>
      </c>
      <c r="C620" s="27">
        <f t="shared" si="720"/>
        <v>20121</v>
      </c>
      <c r="D620" s="27">
        <f t="shared" si="732"/>
        <v>18201</v>
      </c>
      <c r="E620" s="27">
        <f t="shared" si="732"/>
        <v>1877</v>
      </c>
      <c r="F620" s="28">
        <f t="shared" si="732"/>
        <v>-15</v>
      </c>
      <c r="G620" s="28">
        <f t="shared" si="732"/>
        <v>-1</v>
      </c>
      <c r="H620" s="28">
        <f t="shared" si="732"/>
        <v>59</v>
      </c>
      <c r="I620" s="163">
        <f t="shared" si="722"/>
        <v>765</v>
      </c>
      <c r="S620" s="30">
        <f t="shared" si="733"/>
        <v>2024</v>
      </c>
      <c r="T620" s="30">
        <f t="shared" si="717"/>
        <v>7</v>
      </c>
      <c r="U620" s="27">
        <f t="shared" si="734"/>
        <v>5</v>
      </c>
      <c r="V620" s="27">
        <f t="shared" si="734"/>
        <v>2</v>
      </c>
      <c r="W620" s="28">
        <f t="shared" si="734"/>
        <v>0</v>
      </c>
      <c r="X620" s="28">
        <f t="shared" si="734"/>
        <v>0</v>
      </c>
      <c r="Y620" s="28">
        <f t="shared" si="734"/>
        <v>0</v>
      </c>
      <c r="AB620" s="30">
        <v>2024</v>
      </c>
      <c r="AC620" s="31">
        <f t="shared" si="721"/>
        <v>20114</v>
      </c>
      <c r="AD620" s="31">
        <f t="shared" si="735"/>
        <v>18196</v>
      </c>
      <c r="AE620" s="31">
        <f t="shared" si="735"/>
        <v>1875</v>
      </c>
      <c r="AF620" s="31">
        <f t="shared" si="735"/>
        <v>-15</v>
      </c>
      <c r="AG620" s="31">
        <f t="shared" si="735"/>
        <v>-1</v>
      </c>
      <c r="AH620" s="31">
        <f t="shared" si="735"/>
        <v>59</v>
      </c>
      <c r="AY620" s="66"/>
      <c r="AZ620" s="66"/>
      <c r="BA620" s="66"/>
      <c r="BQ620" s="66"/>
      <c r="BR620" s="66"/>
      <c r="BS620" s="66"/>
    </row>
    <row r="621" spans="2:71" s="30" customFormat="1">
      <c r="B621" s="66">
        <f t="shared" si="715"/>
        <v>2025</v>
      </c>
      <c r="C621" s="27">
        <f t="shared" si="720"/>
        <v>19225</v>
      </c>
      <c r="D621" s="27">
        <f t="shared" si="732"/>
        <v>17407</v>
      </c>
      <c r="E621" s="27">
        <f t="shared" si="732"/>
        <v>1781</v>
      </c>
      <c r="F621" s="28">
        <f t="shared" si="732"/>
        <v>-14</v>
      </c>
      <c r="G621" s="28">
        <f t="shared" si="732"/>
        <v>-1</v>
      </c>
      <c r="H621" s="28">
        <f t="shared" si="732"/>
        <v>52</v>
      </c>
      <c r="I621" s="163">
        <f t="shared" si="722"/>
        <v>731</v>
      </c>
      <c r="S621" s="30">
        <f t="shared" si="733"/>
        <v>2025</v>
      </c>
      <c r="T621" s="30">
        <f t="shared" si="717"/>
        <v>7</v>
      </c>
      <c r="U621" s="27">
        <f t="shared" si="734"/>
        <v>5</v>
      </c>
      <c r="V621" s="27">
        <f t="shared" si="734"/>
        <v>2</v>
      </c>
      <c r="W621" s="28">
        <f t="shared" si="734"/>
        <v>0</v>
      </c>
      <c r="X621" s="28">
        <f t="shared" si="734"/>
        <v>0</v>
      </c>
      <c r="Y621" s="28">
        <f t="shared" si="734"/>
        <v>0</v>
      </c>
      <c r="AB621" s="30">
        <f t="shared" ref="AB621:AB636" si="736">AB575</f>
        <v>2025</v>
      </c>
      <c r="AC621" s="30">
        <f t="shared" ref="AC621:AC626" si="737">SUM(AD621:AH621)</f>
        <v>19218</v>
      </c>
      <c r="AD621" s="27">
        <f t="shared" ref="AD621:AH626" si="738">AD575-AD574</f>
        <v>17402</v>
      </c>
      <c r="AE621" s="27">
        <f t="shared" si="738"/>
        <v>1779</v>
      </c>
      <c r="AF621" s="28">
        <f t="shared" si="738"/>
        <v>-14</v>
      </c>
      <c r="AG621" s="28">
        <f t="shared" si="738"/>
        <v>-1</v>
      </c>
      <c r="AH621" s="28">
        <f t="shared" si="738"/>
        <v>52</v>
      </c>
      <c r="AY621" s="66"/>
      <c r="AZ621" s="66"/>
      <c r="BA621" s="66"/>
      <c r="BQ621" s="66"/>
      <c r="BR621" s="66"/>
      <c r="BS621" s="66"/>
    </row>
    <row r="622" spans="2:71" s="30" customFormat="1">
      <c r="B622" s="66">
        <f t="shared" si="715"/>
        <v>2026</v>
      </c>
      <c r="C622" s="27">
        <f t="shared" si="720"/>
        <v>18303</v>
      </c>
      <c r="D622" s="27">
        <f t="shared" ref="D622:H626" si="739">D576-D575</f>
        <v>16593</v>
      </c>
      <c r="E622" s="27">
        <f t="shared" si="739"/>
        <v>1679</v>
      </c>
      <c r="F622" s="28">
        <f t="shared" si="739"/>
        <v>-14</v>
      </c>
      <c r="G622" s="28">
        <f t="shared" si="739"/>
        <v>-1</v>
      </c>
      <c r="H622" s="28">
        <f t="shared" si="739"/>
        <v>46</v>
      </c>
      <c r="I622" s="163">
        <f t="shared" si="722"/>
        <v>696</v>
      </c>
      <c r="S622" s="30">
        <f t="shared" si="733"/>
        <v>2026</v>
      </c>
      <c r="T622" s="27">
        <f>SUM(U622:Y622)</f>
        <v>7</v>
      </c>
      <c r="U622" s="27">
        <f t="shared" ref="U622:Y626" si="740">U576-U575</f>
        <v>5</v>
      </c>
      <c r="V622" s="27">
        <f t="shared" si="740"/>
        <v>2</v>
      </c>
      <c r="W622" s="28">
        <f t="shared" si="740"/>
        <v>0</v>
      </c>
      <c r="X622" s="28">
        <f t="shared" si="740"/>
        <v>0</v>
      </c>
      <c r="Y622" s="28">
        <f t="shared" si="740"/>
        <v>0</v>
      </c>
      <c r="AB622" s="30">
        <f t="shared" si="736"/>
        <v>2026</v>
      </c>
      <c r="AC622" s="27">
        <f t="shared" si="737"/>
        <v>18296</v>
      </c>
      <c r="AD622" s="27">
        <f t="shared" si="738"/>
        <v>16588</v>
      </c>
      <c r="AE622" s="27">
        <f t="shared" si="738"/>
        <v>1677</v>
      </c>
      <c r="AF622" s="28">
        <f t="shared" si="738"/>
        <v>-14</v>
      </c>
      <c r="AG622" s="28">
        <f t="shared" si="738"/>
        <v>-1</v>
      </c>
      <c r="AH622" s="28">
        <f t="shared" si="738"/>
        <v>46</v>
      </c>
      <c r="AY622" s="66"/>
      <c r="AZ622" s="66"/>
      <c r="BA622" s="66"/>
      <c r="BQ622" s="66"/>
      <c r="BR622" s="66"/>
      <c r="BS622" s="66"/>
    </row>
    <row r="623" spans="2:71" s="30" customFormat="1">
      <c r="B623" s="66">
        <f t="shared" si="715"/>
        <v>2027</v>
      </c>
      <c r="C623" s="27">
        <f t="shared" si="720"/>
        <v>17843</v>
      </c>
      <c r="D623" s="27">
        <f t="shared" si="739"/>
        <v>16194</v>
      </c>
      <c r="E623" s="27">
        <f t="shared" si="739"/>
        <v>1622</v>
      </c>
      <c r="F623" s="28">
        <f t="shared" si="739"/>
        <v>-12</v>
      </c>
      <c r="G623" s="28">
        <f t="shared" si="739"/>
        <v>-1</v>
      </c>
      <c r="H623" s="28">
        <f t="shared" si="739"/>
        <v>40</v>
      </c>
      <c r="I623" s="163">
        <f t="shared" si="722"/>
        <v>681</v>
      </c>
      <c r="S623" s="30">
        <f t="shared" si="733"/>
        <v>2027</v>
      </c>
      <c r="T623" s="27">
        <f>SUM(U623:Y623)</f>
        <v>7</v>
      </c>
      <c r="U623" s="27">
        <f t="shared" si="740"/>
        <v>5</v>
      </c>
      <c r="V623" s="27">
        <f t="shared" si="740"/>
        <v>2</v>
      </c>
      <c r="W623" s="28">
        <f t="shared" si="740"/>
        <v>0</v>
      </c>
      <c r="X623" s="28">
        <f t="shared" si="740"/>
        <v>0</v>
      </c>
      <c r="Y623" s="28">
        <f t="shared" si="740"/>
        <v>0</v>
      </c>
      <c r="AB623" s="30">
        <f t="shared" si="736"/>
        <v>2027</v>
      </c>
      <c r="AC623" s="27">
        <f t="shared" si="737"/>
        <v>17836</v>
      </c>
      <c r="AD623" s="27">
        <f t="shared" si="738"/>
        <v>16189</v>
      </c>
      <c r="AE623" s="27">
        <f t="shared" si="738"/>
        <v>1620</v>
      </c>
      <c r="AF623" s="28">
        <f t="shared" si="738"/>
        <v>-12</v>
      </c>
      <c r="AG623" s="28">
        <f t="shared" si="738"/>
        <v>-1</v>
      </c>
      <c r="AH623" s="28">
        <f t="shared" si="738"/>
        <v>40</v>
      </c>
      <c r="AY623" s="66"/>
      <c r="AZ623" s="66"/>
      <c r="BA623" s="66"/>
      <c r="BQ623" s="66"/>
      <c r="BR623" s="66"/>
      <c r="BS623" s="66"/>
    </row>
    <row r="624" spans="2:71" s="30" customFormat="1">
      <c r="B624" s="66">
        <f t="shared" si="715"/>
        <v>2028</v>
      </c>
      <c r="C624" s="27">
        <f t="shared" si="720"/>
        <v>17472</v>
      </c>
      <c r="D624" s="27">
        <f t="shared" si="739"/>
        <v>15871</v>
      </c>
      <c r="E624" s="27">
        <f t="shared" si="739"/>
        <v>1578</v>
      </c>
      <c r="F624" s="28">
        <f t="shared" si="739"/>
        <v>-13</v>
      </c>
      <c r="G624" s="28">
        <f t="shared" si="739"/>
        <v>0</v>
      </c>
      <c r="H624" s="28">
        <f t="shared" si="739"/>
        <v>36</v>
      </c>
      <c r="I624" s="163">
        <f t="shared" si="722"/>
        <v>666</v>
      </c>
      <c r="S624" s="30">
        <f t="shared" si="733"/>
        <v>2028</v>
      </c>
      <c r="T624" s="27">
        <f>SUM(U624:Y624)</f>
        <v>5</v>
      </c>
      <c r="U624" s="27">
        <f t="shared" si="740"/>
        <v>5</v>
      </c>
      <c r="V624" s="27">
        <f t="shared" si="740"/>
        <v>0</v>
      </c>
      <c r="W624" s="28">
        <f t="shared" si="740"/>
        <v>0</v>
      </c>
      <c r="X624" s="28">
        <f t="shared" si="740"/>
        <v>0</v>
      </c>
      <c r="Y624" s="28">
        <f t="shared" si="740"/>
        <v>0</v>
      </c>
      <c r="AB624" s="30">
        <f t="shared" si="736"/>
        <v>2028</v>
      </c>
      <c r="AC624" s="27">
        <f t="shared" si="737"/>
        <v>17467</v>
      </c>
      <c r="AD624" s="27">
        <f t="shared" si="738"/>
        <v>15866</v>
      </c>
      <c r="AE624" s="27">
        <f t="shared" si="738"/>
        <v>1578</v>
      </c>
      <c r="AF624" s="28">
        <f t="shared" si="738"/>
        <v>-13</v>
      </c>
      <c r="AG624" s="28">
        <f t="shared" si="738"/>
        <v>0</v>
      </c>
      <c r="AH624" s="28">
        <f t="shared" si="738"/>
        <v>36</v>
      </c>
      <c r="AY624" s="66"/>
      <c r="AZ624" s="66"/>
      <c r="BA624" s="66"/>
      <c r="BQ624" s="66"/>
      <c r="BR624" s="66"/>
      <c r="BS624" s="66"/>
    </row>
    <row r="625" spans="2:71" s="30" customFormat="1">
      <c r="B625" s="66">
        <f t="shared" si="715"/>
        <v>2029</v>
      </c>
      <c r="C625" s="27">
        <f t="shared" si="720"/>
        <v>17020</v>
      </c>
      <c r="D625" s="27">
        <f t="shared" si="739"/>
        <v>15475</v>
      </c>
      <c r="E625" s="27">
        <f t="shared" si="739"/>
        <v>1527</v>
      </c>
      <c r="F625" s="28">
        <f t="shared" si="739"/>
        <v>-12</v>
      </c>
      <c r="G625" s="28">
        <f t="shared" si="739"/>
        <v>-1</v>
      </c>
      <c r="H625" s="28">
        <f t="shared" si="739"/>
        <v>31</v>
      </c>
      <c r="I625" s="163">
        <f t="shared" si="722"/>
        <v>650</v>
      </c>
      <c r="S625" s="30">
        <f t="shared" si="733"/>
        <v>2029</v>
      </c>
      <c r="T625" s="27">
        <f>SUM(U625:Y625)</f>
        <v>5</v>
      </c>
      <c r="U625" s="27">
        <f t="shared" si="740"/>
        <v>5</v>
      </c>
      <c r="V625" s="27">
        <f t="shared" si="740"/>
        <v>0</v>
      </c>
      <c r="W625" s="28">
        <f t="shared" si="740"/>
        <v>0</v>
      </c>
      <c r="X625" s="28">
        <f t="shared" si="740"/>
        <v>0</v>
      </c>
      <c r="Y625" s="28">
        <f t="shared" si="740"/>
        <v>0</v>
      </c>
      <c r="AB625" s="30">
        <f t="shared" si="736"/>
        <v>2029</v>
      </c>
      <c r="AC625" s="27">
        <f t="shared" si="737"/>
        <v>17015</v>
      </c>
      <c r="AD625" s="27">
        <f t="shared" si="738"/>
        <v>15470</v>
      </c>
      <c r="AE625" s="27">
        <f t="shared" si="738"/>
        <v>1527</v>
      </c>
      <c r="AF625" s="28">
        <f t="shared" si="738"/>
        <v>-12</v>
      </c>
      <c r="AG625" s="28">
        <f t="shared" si="738"/>
        <v>-1</v>
      </c>
      <c r="AH625" s="28">
        <f t="shared" si="738"/>
        <v>31</v>
      </c>
      <c r="AY625" s="66"/>
      <c r="AZ625" s="66"/>
      <c r="BA625" s="66"/>
      <c r="BQ625" s="66"/>
      <c r="BR625" s="66"/>
      <c r="BS625" s="66"/>
    </row>
    <row r="626" spans="2:71" s="30" customFormat="1">
      <c r="B626" s="66">
        <f t="shared" si="715"/>
        <v>2030</v>
      </c>
      <c r="C626" s="27">
        <f t="shared" si="720"/>
        <v>16133</v>
      </c>
      <c r="D626" s="27">
        <f t="shared" si="739"/>
        <v>14687</v>
      </c>
      <c r="E626" s="27">
        <f t="shared" si="739"/>
        <v>1429</v>
      </c>
      <c r="F626" s="28">
        <f t="shared" si="739"/>
        <v>-11</v>
      </c>
      <c r="G626" s="28">
        <f t="shared" si="739"/>
        <v>0</v>
      </c>
      <c r="H626" s="28">
        <f t="shared" si="739"/>
        <v>28</v>
      </c>
      <c r="I626" s="163">
        <f t="shared" si="722"/>
        <v>617</v>
      </c>
      <c r="S626" s="30">
        <f t="shared" si="733"/>
        <v>2030</v>
      </c>
      <c r="T626" s="27">
        <f>SUM(U626:Y626)</f>
        <v>5</v>
      </c>
      <c r="U626" s="27">
        <f t="shared" si="740"/>
        <v>5</v>
      </c>
      <c r="V626" s="27">
        <f t="shared" si="740"/>
        <v>0</v>
      </c>
      <c r="W626" s="28">
        <f t="shared" si="740"/>
        <v>0</v>
      </c>
      <c r="X626" s="28">
        <f t="shared" si="740"/>
        <v>0</v>
      </c>
      <c r="Y626" s="28">
        <f t="shared" si="740"/>
        <v>0</v>
      </c>
      <c r="AB626" s="30">
        <f t="shared" si="736"/>
        <v>2030</v>
      </c>
      <c r="AC626" s="27">
        <f t="shared" si="737"/>
        <v>16128</v>
      </c>
      <c r="AD626" s="27">
        <f t="shared" si="738"/>
        <v>14682</v>
      </c>
      <c r="AE626" s="27">
        <f t="shared" si="738"/>
        <v>1429</v>
      </c>
      <c r="AF626" s="28">
        <f t="shared" si="738"/>
        <v>-11</v>
      </c>
      <c r="AG626" s="28">
        <f t="shared" si="738"/>
        <v>0</v>
      </c>
      <c r="AH626" s="28">
        <f t="shared" si="738"/>
        <v>28</v>
      </c>
      <c r="AY626" s="66"/>
      <c r="AZ626" s="66"/>
      <c r="BA626" s="66"/>
      <c r="BQ626" s="66"/>
      <c r="BR626" s="66"/>
      <c r="BS626" s="66"/>
    </row>
    <row r="627" spans="2:71" s="30" customFormat="1">
      <c r="B627" s="66">
        <f t="shared" si="715"/>
        <v>2031</v>
      </c>
      <c r="C627" s="27">
        <f>SUM(D627:H627)</f>
        <v>15626</v>
      </c>
      <c r="D627" s="27">
        <f t="shared" ref="D627:H631" si="741">D581-D580</f>
        <v>14246</v>
      </c>
      <c r="E627" s="27">
        <f t="shared" si="741"/>
        <v>1367</v>
      </c>
      <c r="F627" s="28">
        <f t="shared" si="741"/>
        <v>-10</v>
      </c>
      <c r="G627" s="28">
        <f t="shared" si="741"/>
        <v>-1</v>
      </c>
      <c r="H627" s="28">
        <f t="shared" si="741"/>
        <v>24</v>
      </c>
      <c r="I627" s="163">
        <f t="shared" si="722"/>
        <v>598</v>
      </c>
      <c r="S627" s="30">
        <f t="shared" si="733"/>
        <v>2031</v>
      </c>
      <c r="T627" s="27">
        <f t="shared" ref="T627:T636" si="742">SUM(U627:Y627)</f>
        <v>5</v>
      </c>
      <c r="U627" s="27">
        <f t="shared" ref="U627:Y627" si="743">U581-U580</f>
        <v>5</v>
      </c>
      <c r="V627" s="27">
        <f t="shared" si="743"/>
        <v>0</v>
      </c>
      <c r="W627" s="28">
        <f t="shared" si="743"/>
        <v>0</v>
      </c>
      <c r="X627" s="28">
        <f t="shared" si="743"/>
        <v>0</v>
      </c>
      <c r="Y627" s="28">
        <f t="shared" si="743"/>
        <v>0</v>
      </c>
      <c r="AB627" s="30">
        <f t="shared" si="736"/>
        <v>2031</v>
      </c>
      <c r="AC627" s="27">
        <f t="shared" ref="AC627:AC636" si="744">SUM(AD627:AH627)</f>
        <v>15621</v>
      </c>
      <c r="AD627" s="27">
        <f t="shared" ref="AD627:AH627" si="745">AD581-AD580</f>
        <v>14241</v>
      </c>
      <c r="AE627" s="27">
        <f t="shared" si="745"/>
        <v>1367</v>
      </c>
      <c r="AF627" s="28">
        <f t="shared" si="745"/>
        <v>-10</v>
      </c>
      <c r="AG627" s="28">
        <f t="shared" si="745"/>
        <v>-1</v>
      </c>
      <c r="AH627" s="28">
        <f t="shared" si="745"/>
        <v>24</v>
      </c>
      <c r="AY627" s="66"/>
      <c r="AZ627" s="66"/>
      <c r="BA627" s="66"/>
      <c r="BQ627" s="66"/>
      <c r="BR627" s="66"/>
      <c r="BS627" s="66"/>
    </row>
    <row r="628" spans="2:71" s="30" customFormat="1">
      <c r="B628" s="66">
        <f t="shared" si="715"/>
        <v>2032</v>
      </c>
      <c r="C628" s="27">
        <f>SUM(D628:H628)</f>
        <v>15224</v>
      </c>
      <c r="D628" s="27">
        <f t="shared" si="741"/>
        <v>13894</v>
      </c>
      <c r="E628" s="27">
        <f t="shared" si="741"/>
        <v>1318</v>
      </c>
      <c r="F628" s="28">
        <f t="shared" si="741"/>
        <v>-9</v>
      </c>
      <c r="G628" s="28">
        <f t="shared" si="741"/>
        <v>0</v>
      </c>
      <c r="H628" s="28">
        <f t="shared" si="741"/>
        <v>21</v>
      </c>
      <c r="I628" s="163">
        <f t="shared" si="722"/>
        <v>584</v>
      </c>
      <c r="S628" s="30">
        <f t="shared" si="733"/>
        <v>2032</v>
      </c>
      <c r="T628" s="27">
        <f t="shared" si="742"/>
        <v>5</v>
      </c>
      <c r="U628" s="27">
        <f t="shared" ref="U628:Y628" si="746">U582-U581</f>
        <v>5</v>
      </c>
      <c r="V628" s="27">
        <f t="shared" si="746"/>
        <v>0</v>
      </c>
      <c r="W628" s="28">
        <f t="shared" si="746"/>
        <v>0</v>
      </c>
      <c r="X628" s="28">
        <f t="shared" si="746"/>
        <v>0</v>
      </c>
      <c r="Y628" s="28">
        <f t="shared" si="746"/>
        <v>0</v>
      </c>
      <c r="AB628" s="30">
        <f t="shared" si="736"/>
        <v>2032</v>
      </c>
      <c r="AC628" s="27">
        <f t="shared" si="744"/>
        <v>15219</v>
      </c>
      <c r="AD628" s="27">
        <f t="shared" ref="AD628:AH628" si="747">AD582-AD581</f>
        <v>13889</v>
      </c>
      <c r="AE628" s="27">
        <f t="shared" si="747"/>
        <v>1318</v>
      </c>
      <c r="AF628" s="28">
        <f t="shared" si="747"/>
        <v>-9</v>
      </c>
      <c r="AG628" s="28">
        <f t="shared" si="747"/>
        <v>0</v>
      </c>
      <c r="AH628" s="28">
        <f t="shared" si="747"/>
        <v>21</v>
      </c>
      <c r="AY628" s="66"/>
      <c r="AZ628" s="66"/>
      <c r="BA628" s="66"/>
      <c r="BQ628" s="66"/>
      <c r="BR628" s="66"/>
      <c r="BS628" s="66"/>
    </row>
    <row r="629" spans="2:71" s="30" customFormat="1">
      <c r="B629" s="66">
        <f t="shared" si="715"/>
        <v>2033</v>
      </c>
      <c r="C629" s="27">
        <f>SUM(D629:H629)</f>
        <v>14830</v>
      </c>
      <c r="D629" s="27">
        <f t="shared" si="741"/>
        <v>13550</v>
      </c>
      <c r="E629" s="27">
        <f t="shared" si="741"/>
        <v>1270</v>
      </c>
      <c r="F629" s="28">
        <f t="shared" si="741"/>
        <v>-9</v>
      </c>
      <c r="G629" s="28">
        <f t="shared" si="741"/>
        <v>0</v>
      </c>
      <c r="H629" s="28">
        <f t="shared" si="741"/>
        <v>19</v>
      </c>
      <c r="I629" s="163">
        <f t="shared" si="722"/>
        <v>569</v>
      </c>
      <c r="S629" s="30">
        <f t="shared" si="733"/>
        <v>2033</v>
      </c>
      <c r="T629" s="27">
        <f t="shared" si="742"/>
        <v>5</v>
      </c>
      <c r="U629" s="27">
        <f t="shared" ref="U629:Y629" si="748">U583-U582</f>
        <v>5</v>
      </c>
      <c r="V629" s="27">
        <f t="shared" si="748"/>
        <v>0</v>
      </c>
      <c r="W629" s="28">
        <f t="shared" si="748"/>
        <v>0</v>
      </c>
      <c r="X629" s="28">
        <f t="shared" si="748"/>
        <v>0</v>
      </c>
      <c r="Y629" s="28">
        <f t="shared" si="748"/>
        <v>0</v>
      </c>
      <c r="AB629" s="30">
        <f t="shared" si="736"/>
        <v>2033</v>
      </c>
      <c r="AC629" s="27">
        <f t="shared" si="744"/>
        <v>14825</v>
      </c>
      <c r="AD629" s="27">
        <f t="shared" ref="AD629:AH629" si="749">AD583-AD582</f>
        <v>13545</v>
      </c>
      <c r="AE629" s="27">
        <f t="shared" si="749"/>
        <v>1270</v>
      </c>
      <c r="AF629" s="28">
        <f t="shared" si="749"/>
        <v>-9</v>
      </c>
      <c r="AG629" s="28">
        <f t="shared" si="749"/>
        <v>0</v>
      </c>
      <c r="AH629" s="28">
        <f t="shared" si="749"/>
        <v>19</v>
      </c>
      <c r="AY629" s="66"/>
      <c r="AZ629" s="66"/>
      <c r="BA629" s="66"/>
      <c r="BQ629" s="66"/>
      <c r="BR629" s="66"/>
      <c r="BS629" s="66"/>
    </row>
    <row r="630" spans="2:71" s="30" customFormat="1">
      <c r="B630" s="66">
        <f t="shared" si="715"/>
        <v>2034</v>
      </c>
      <c r="C630" s="27">
        <f>SUM(D630:H630)</f>
        <v>14446</v>
      </c>
      <c r="D630" s="27">
        <f t="shared" si="741"/>
        <v>13215</v>
      </c>
      <c r="E630" s="27">
        <f t="shared" si="741"/>
        <v>1222</v>
      </c>
      <c r="F630" s="28">
        <f t="shared" si="741"/>
        <v>-8</v>
      </c>
      <c r="G630" s="28">
        <f t="shared" si="741"/>
        <v>0</v>
      </c>
      <c r="H630" s="28">
        <f t="shared" si="741"/>
        <v>17</v>
      </c>
      <c r="I630" s="163">
        <f t="shared" si="722"/>
        <v>555</v>
      </c>
      <c r="S630" s="30">
        <f t="shared" si="733"/>
        <v>2034</v>
      </c>
      <c r="T630" s="27">
        <f t="shared" si="742"/>
        <v>5</v>
      </c>
      <c r="U630" s="27">
        <f t="shared" ref="U630:Y630" si="750">U584-U583</f>
        <v>5</v>
      </c>
      <c r="V630" s="27">
        <f t="shared" si="750"/>
        <v>0</v>
      </c>
      <c r="W630" s="28">
        <f t="shared" si="750"/>
        <v>0</v>
      </c>
      <c r="X630" s="28">
        <f t="shared" si="750"/>
        <v>0</v>
      </c>
      <c r="Y630" s="28">
        <f t="shared" si="750"/>
        <v>0</v>
      </c>
      <c r="AB630" s="30">
        <f t="shared" si="736"/>
        <v>2034</v>
      </c>
      <c r="AC630" s="27">
        <f t="shared" si="744"/>
        <v>14441</v>
      </c>
      <c r="AD630" s="27">
        <f t="shared" ref="AD630:AH630" si="751">AD584-AD583</f>
        <v>13210</v>
      </c>
      <c r="AE630" s="27">
        <f t="shared" si="751"/>
        <v>1222</v>
      </c>
      <c r="AF630" s="28">
        <f t="shared" si="751"/>
        <v>-8</v>
      </c>
      <c r="AG630" s="28">
        <f t="shared" si="751"/>
        <v>0</v>
      </c>
      <c r="AH630" s="28">
        <f t="shared" si="751"/>
        <v>17</v>
      </c>
      <c r="AY630" s="66"/>
      <c r="AZ630" s="66"/>
      <c r="BA630" s="66"/>
      <c r="BQ630" s="66"/>
      <c r="BR630" s="66"/>
      <c r="BS630" s="66"/>
    </row>
    <row r="631" spans="2:71" s="30" customFormat="1">
      <c r="B631" s="66">
        <f t="shared" si="715"/>
        <v>2035</v>
      </c>
      <c r="C631" s="27">
        <f>SUM(D631:H631)</f>
        <v>14072</v>
      </c>
      <c r="D631" s="27">
        <f t="shared" si="741"/>
        <v>12890</v>
      </c>
      <c r="E631" s="27">
        <f t="shared" si="741"/>
        <v>1175</v>
      </c>
      <c r="F631" s="28">
        <f t="shared" si="741"/>
        <v>-8</v>
      </c>
      <c r="G631" s="28">
        <f t="shared" si="741"/>
        <v>0</v>
      </c>
      <c r="H631" s="28">
        <f t="shared" si="741"/>
        <v>15</v>
      </c>
      <c r="I631" s="163">
        <f t="shared" si="722"/>
        <v>541</v>
      </c>
      <c r="S631" s="30">
        <f t="shared" si="733"/>
        <v>2035</v>
      </c>
      <c r="T631" s="27">
        <f t="shared" si="742"/>
        <v>5</v>
      </c>
      <c r="U631" s="27">
        <f t="shared" ref="U631:Y631" si="752">U585-U584</f>
        <v>5</v>
      </c>
      <c r="V631" s="27">
        <f t="shared" si="752"/>
        <v>0</v>
      </c>
      <c r="W631" s="28">
        <f t="shared" si="752"/>
        <v>0</v>
      </c>
      <c r="X631" s="28">
        <f t="shared" si="752"/>
        <v>0</v>
      </c>
      <c r="Y631" s="28">
        <f t="shared" si="752"/>
        <v>0</v>
      </c>
      <c r="AB631" s="30">
        <f t="shared" si="736"/>
        <v>2035</v>
      </c>
      <c r="AC631" s="27">
        <f t="shared" si="744"/>
        <v>14067</v>
      </c>
      <c r="AD631" s="27">
        <f t="shared" ref="AD631:AH631" si="753">AD585-AD584</f>
        <v>12885</v>
      </c>
      <c r="AE631" s="27">
        <f t="shared" si="753"/>
        <v>1175</v>
      </c>
      <c r="AF631" s="28">
        <f t="shared" si="753"/>
        <v>-8</v>
      </c>
      <c r="AG631" s="28">
        <f t="shared" si="753"/>
        <v>0</v>
      </c>
      <c r="AH631" s="28">
        <f t="shared" si="753"/>
        <v>15</v>
      </c>
      <c r="AY631" s="66"/>
      <c r="AZ631" s="66"/>
      <c r="BA631" s="66"/>
      <c r="BQ631" s="66"/>
      <c r="BR631" s="66"/>
      <c r="BS631" s="66"/>
    </row>
    <row r="632" spans="2:71" s="30" customFormat="1">
      <c r="B632" s="66">
        <f t="shared" ref="B632:B636" si="754">B586</f>
        <v>2036</v>
      </c>
      <c r="C632" s="27">
        <f t="shared" ref="C632:C636" si="755">SUM(D632:H632)</f>
        <v>13862</v>
      </c>
      <c r="D632" s="27">
        <f t="shared" ref="D632:H632" si="756">D586-D585</f>
        <v>12716</v>
      </c>
      <c r="E632" s="27">
        <f t="shared" si="756"/>
        <v>1141</v>
      </c>
      <c r="F632" s="28">
        <f t="shared" si="756"/>
        <v>-8</v>
      </c>
      <c r="G632" s="28">
        <f t="shared" si="756"/>
        <v>0</v>
      </c>
      <c r="H632" s="28">
        <f t="shared" si="756"/>
        <v>13</v>
      </c>
      <c r="I632" s="163">
        <f t="shared" si="722"/>
        <v>534</v>
      </c>
      <c r="S632" s="30">
        <f t="shared" si="733"/>
        <v>2036</v>
      </c>
      <c r="T632" s="27">
        <f t="shared" si="742"/>
        <v>5</v>
      </c>
      <c r="U632" s="27">
        <f t="shared" ref="U632:Y632" si="757">U586-U585</f>
        <v>5</v>
      </c>
      <c r="V632" s="27">
        <f t="shared" si="757"/>
        <v>0</v>
      </c>
      <c r="W632" s="28">
        <f t="shared" si="757"/>
        <v>0</v>
      </c>
      <c r="X632" s="28">
        <f t="shared" si="757"/>
        <v>0</v>
      </c>
      <c r="Y632" s="28">
        <f t="shared" si="757"/>
        <v>0</v>
      </c>
      <c r="AB632" s="30">
        <f t="shared" si="736"/>
        <v>2036</v>
      </c>
      <c r="AC632" s="27">
        <f t="shared" si="744"/>
        <v>13857</v>
      </c>
      <c r="AD632" s="27">
        <f t="shared" ref="AD632:AH632" si="758">AD586-AD585</f>
        <v>12711</v>
      </c>
      <c r="AE632" s="27">
        <f t="shared" si="758"/>
        <v>1141</v>
      </c>
      <c r="AF632" s="28">
        <f t="shared" si="758"/>
        <v>-8</v>
      </c>
      <c r="AG632" s="28">
        <f t="shared" si="758"/>
        <v>0</v>
      </c>
      <c r="AH632" s="28">
        <f t="shared" si="758"/>
        <v>13</v>
      </c>
      <c r="AY632" s="66"/>
      <c r="AZ632" s="66"/>
      <c r="BA632" s="66"/>
      <c r="BQ632" s="66"/>
      <c r="BR632" s="66"/>
      <c r="BS632" s="66"/>
    </row>
    <row r="633" spans="2:71" s="30" customFormat="1">
      <c r="B633" s="66">
        <f t="shared" si="754"/>
        <v>2037</v>
      </c>
      <c r="C633" s="27">
        <f t="shared" si="755"/>
        <v>14693</v>
      </c>
      <c r="D633" s="27">
        <f t="shared" ref="D633:H633" si="759">D587-D586</f>
        <v>13478</v>
      </c>
      <c r="E633" s="27">
        <f t="shared" si="759"/>
        <v>1214</v>
      </c>
      <c r="F633" s="28">
        <f t="shared" si="759"/>
        <v>-9</v>
      </c>
      <c r="G633" s="28">
        <f t="shared" si="759"/>
        <v>-1</v>
      </c>
      <c r="H633" s="28">
        <f t="shared" si="759"/>
        <v>11</v>
      </c>
      <c r="I633" s="163">
        <f t="shared" si="722"/>
        <v>567</v>
      </c>
      <c r="S633" s="30">
        <f t="shared" si="733"/>
        <v>2037</v>
      </c>
      <c r="T633" s="27">
        <f t="shared" si="742"/>
        <v>5</v>
      </c>
      <c r="U633" s="27">
        <f t="shared" ref="U633:Y633" si="760">U587-U586</f>
        <v>5</v>
      </c>
      <c r="V633" s="27">
        <f t="shared" si="760"/>
        <v>0</v>
      </c>
      <c r="W633" s="28">
        <f t="shared" si="760"/>
        <v>0</v>
      </c>
      <c r="X633" s="28">
        <f t="shared" si="760"/>
        <v>0</v>
      </c>
      <c r="Y633" s="28">
        <f t="shared" si="760"/>
        <v>0</v>
      </c>
      <c r="AB633" s="30">
        <f t="shared" si="736"/>
        <v>2037</v>
      </c>
      <c r="AC633" s="27">
        <f t="shared" si="744"/>
        <v>14688</v>
      </c>
      <c r="AD633" s="27">
        <f t="shared" ref="AD633:AH633" si="761">AD587-AD586</f>
        <v>13473</v>
      </c>
      <c r="AE633" s="27">
        <f t="shared" si="761"/>
        <v>1214</v>
      </c>
      <c r="AF633" s="28">
        <f t="shared" si="761"/>
        <v>-9</v>
      </c>
      <c r="AG633" s="28">
        <f t="shared" si="761"/>
        <v>-1</v>
      </c>
      <c r="AH633" s="28">
        <f t="shared" si="761"/>
        <v>11</v>
      </c>
      <c r="AY633" s="66"/>
      <c r="AZ633" s="66"/>
      <c r="BA633" s="66"/>
      <c r="BQ633" s="66"/>
      <c r="BR633" s="66"/>
      <c r="BS633" s="66"/>
    </row>
    <row r="634" spans="2:71" s="30" customFormat="1">
      <c r="B634" s="66">
        <f t="shared" si="754"/>
        <v>2038</v>
      </c>
      <c r="C634" s="27">
        <f t="shared" si="755"/>
        <v>15159</v>
      </c>
      <c r="D634" s="27">
        <f t="shared" ref="D634:H634" si="762">D588-D587</f>
        <v>13898</v>
      </c>
      <c r="E634" s="27">
        <f t="shared" si="762"/>
        <v>1259</v>
      </c>
      <c r="F634" s="28">
        <f t="shared" si="762"/>
        <v>-8</v>
      </c>
      <c r="G634" s="28">
        <f t="shared" si="762"/>
        <v>0</v>
      </c>
      <c r="H634" s="28">
        <f t="shared" si="762"/>
        <v>10</v>
      </c>
      <c r="I634" s="163">
        <f t="shared" si="722"/>
        <v>583</v>
      </c>
      <c r="S634" s="30">
        <f t="shared" si="733"/>
        <v>2038</v>
      </c>
      <c r="T634" s="27">
        <f t="shared" si="742"/>
        <v>5</v>
      </c>
      <c r="U634" s="27">
        <f t="shared" ref="U634:Y634" si="763">U588-U587</f>
        <v>5</v>
      </c>
      <c r="V634" s="27">
        <f t="shared" si="763"/>
        <v>0</v>
      </c>
      <c r="W634" s="28">
        <f t="shared" si="763"/>
        <v>0</v>
      </c>
      <c r="X634" s="28">
        <f t="shared" si="763"/>
        <v>0</v>
      </c>
      <c r="Y634" s="28">
        <f t="shared" si="763"/>
        <v>0</v>
      </c>
      <c r="AB634" s="30">
        <f t="shared" si="736"/>
        <v>2038</v>
      </c>
      <c r="AC634" s="27">
        <f t="shared" si="744"/>
        <v>15154</v>
      </c>
      <c r="AD634" s="27">
        <f t="shared" ref="AD634:AH634" si="764">AD588-AD587</f>
        <v>13893</v>
      </c>
      <c r="AE634" s="27">
        <f t="shared" si="764"/>
        <v>1259</v>
      </c>
      <c r="AF634" s="28">
        <f t="shared" si="764"/>
        <v>-8</v>
      </c>
      <c r="AG634" s="28">
        <f t="shared" si="764"/>
        <v>0</v>
      </c>
      <c r="AH634" s="28">
        <f t="shared" si="764"/>
        <v>10</v>
      </c>
      <c r="AY634" s="66"/>
      <c r="AZ634" s="66"/>
      <c r="BA634" s="66"/>
      <c r="BQ634" s="66"/>
      <c r="BR634" s="66"/>
      <c r="BS634" s="66"/>
    </row>
    <row r="635" spans="2:71" s="30" customFormat="1">
      <c r="B635" s="66">
        <f t="shared" si="754"/>
        <v>2039</v>
      </c>
      <c r="C635" s="27">
        <f t="shared" si="755"/>
        <v>14672</v>
      </c>
      <c r="D635" s="27">
        <f t="shared" ref="D635:H635" si="765">D589-D588</f>
        <v>13469</v>
      </c>
      <c r="E635" s="27">
        <f t="shared" si="765"/>
        <v>1202</v>
      </c>
      <c r="F635" s="28">
        <f t="shared" si="765"/>
        <v>-8</v>
      </c>
      <c r="G635" s="28">
        <f t="shared" si="765"/>
        <v>0</v>
      </c>
      <c r="H635" s="28">
        <f t="shared" si="765"/>
        <v>9</v>
      </c>
      <c r="I635" s="163">
        <f t="shared" si="722"/>
        <v>566</v>
      </c>
      <c r="S635" s="30">
        <f t="shared" si="733"/>
        <v>2039</v>
      </c>
      <c r="T635" s="27">
        <f t="shared" si="742"/>
        <v>5</v>
      </c>
      <c r="U635" s="27">
        <f t="shared" ref="U635:Y635" si="766">U589-U588</f>
        <v>5</v>
      </c>
      <c r="V635" s="27">
        <f t="shared" si="766"/>
        <v>0</v>
      </c>
      <c r="W635" s="28">
        <f t="shared" si="766"/>
        <v>0</v>
      </c>
      <c r="X635" s="28">
        <f t="shared" si="766"/>
        <v>0</v>
      </c>
      <c r="Y635" s="28">
        <f t="shared" si="766"/>
        <v>0</v>
      </c>
      <c r="AB635" s="30">
        <f t="shared" si="736"/>
        <v>2039</v>
      </c>
      <c r="AC635" s="27">
        <f t="shared" si="744"/>
        <v>14667</v>
      </c>
      <c r="AD635" s="27">
        <f t="shared" ref="AD635:AH635" si="767">AD589-AD588</f>
        <v>13464</v>
      </c>
      <c r="AE635" s="27">
        <f t="shared" si="767"/>
        <v>1202</v>
      </c>
      <c r="AF635" s="28">
        <f t="shared" si="767"/>
        <v>-8</v>
      </c>
      <c r="AG635" s="28">
        <f t="shared" si="767"/>
        <v>0</v>
      </c>
      <c r="AH635" s="28">
        <f t="shared" si="767"/>
        <v>9</v>
      </c>
      <c r="AY635" s="66"/>
      <c r="AZ635" s="66"/>
      <c r="BA635" s="66"/>
      <c r="BQ635" s="66"/>
      <c r="BR635" s="66"/>
      <c r="BS635" s="66"/>
    </row>
    <row r="636" spans="2:71" s="30" customFormat="1">
      <c r="B636" s="66">
        <f t="shared" si="754"/>
        <v>2040</v>
      </c>
      <c r="C636" s="27">
        <f t="shared" si="755"/>
        <v>14831</v>
      </c>
      <c r="D636" s="27">
        <f t="shared" ref="D636:H636" si="768">D590-D589</f>
        <v>13624</v>
      </c>
      <c r="E636" s="27">
        <f t="shared" si="768"/>
        <v>1207</v>
      </c>
      <c r="F636" s="28">
        <f t="shared" si="768"/>
        <v>-8</v>
      </c>
      <c r="G636" s="28">
        <f t="shared" si="768"/>
        <v>0</v>
      </c>
      <c r="H636" s="28">
        <f t="shared" si="768"/>
        <v>8</v>
      </c>
      <c r="I636" s="163">
        <f t="shared" si="722"/>
        <v>572</v>
      </c>
      <c r="S636" s="30">
        <f t="shared" si="733"/>
        <v>2040</v>
      </c>
      <c r="T636" s="27">
        <f t="shared" si="742"/>
        <v>5</v>
      </c>
      <c r="U636" s="27">
        <f t="shared" ref="U636:Y636" si="769">U590-U589</f>
        <v>5</v>
      </c>
      <c r="V636" s="27">
        <f t="shared" si="769"/>
        <v>0</v>
      </c>
      <c r="W636" s="28">
        <f t="shared" si="769"/>
        <v>0</v>
      </c>
      <c r="X636" s="28">
        <f t="shared" si="769"/>
        <v>0</v>
      </c>
      <c r="Y636" s="28">
        <f t="shared" si="769"/>
        <v>0</v>
      </c>
      <c r="AB636" s="30">
        <f t="shared" si="736"/>
        <v>2040</v>
      </c>
      <c r="AC636" s="27">
        <f t="shared" si="744"/>
        <v>14826</v>
      </c>
      <c r="AD636" s="27">
        <f t="shared" ref="AD636:AH636" si="770">AD590-AD589</f>
        <v>13619</v>
      </c>
      <c r="AE636" s="27">
        <f t="shared" si="770"/>
        <v>1207</v>
      </c>
      <c r="AF636" s="28">
        <f t="shared" si="770"/>
        <v>-8</v>
      </c>
      <c r="AG636" s="28">
        <f t="shared" si="770"/>
        <v>0</v>
      </c>
      <c r="AH636" s="28">
        <f t="shared" si="770"/>
        <v>8</v>
      </c>
      <c r="AY636" s="66"/>
      <c r="AZ636" s="66"/>
      <c r="BA636" s="66"/>
      <c r="BQ636" s="66"/>
      <c r="BR636" s="66"/>
      <c r="BS636" s="66"/>
    </row>
    <row r="637" spans="2:71">
      <c r="B637" s="61"/>
    </row>
    <row r="638" spans="2:71" s="3" customFormat="1">
      <c r="B638" s="2" t="s">
        <v>12</v>
      </c>
      <c r="C638" s="3" t="str">
        <f t="shared" ref="C638:H638" si="771">C592</f>
        <v>TOTAL</v>
      </c>
      <c r="D638" s="3" t="str">
        <f t="shared" si="771"/>
        <v>RC-Tot</v>
      </c>
      <c r="E638" s="3" t="str">
        <f t="shared" si="771"/>
        <v>CC</v>
      </c>
      <c r="F638" s="3" t="str">
        <f t="shared" si="771"/>
        <v>IC</v>
      </c>
      <c r="G638" s="3" t="str">
        <f t="shared" si="771"/>
        <v>SHL</v>
      </c>
      <c r="H638" s="3" t="str">
        <f t="shared" si="771"/>
        <v>SPA</v>
      </c>
      <c r="I638" s="151" t="str">
        <f>I592</f>
        <v>Res-SSR</v>
      </c>
      <c r="S638" s="3" t="str">
        <f>R2</f>
        <v>YEAR</v>
      </c>
      <c r="T638" s="3" t="str">
        <f t="shared" ref="T638:Y638" si="772">T2</f>
        <v>TOTAL</v>
      </c>
      <c r="U638" s="3" t="str">
        <f t="shared" si="772"/>
        <v>RC-Tot</v>
      </c>
      <c r="V638" s="3" t="str">
        <f t="shared" si="772"/>
        <v>CC</v>
      </c>
      <c r="W638" s="3" t="str">
        <f t="shared" si="772"/>
        <v>IC</v>
      </c>
      <c r="X638" s="3" t="str">
        <f t="shared" si="772"/>
        <v>SHL</v>
      </c>
      <c r="Y638" s="3" t="str">
        <f t="shared" si="772"/>
        <v>SPA</v>
      </c>
      <c r="AB638" s="3" t="str">
        <f>AA2</f>
        <v>YEAR</v>
      </c>
      <c r="AC638" s="3" t="str">
        <f t="shared" ref="AC638:AJ638" si="773">AC2</f>
        <v>TOTAL</v>
      </c>
      <c r="AD638" s="3" t="str">
        <f t="shared" si="773"/>
        <v>RC-Tot</v>
      </c>
      <c r="AE638" s="3" t="str">
        <f t="shared" si="773"/>
        <v>CC</v>
      </c>
      <c r="AF638" s="3" t="str">
        <f t="shared" si="773"/>
        <v>IC</v>
      </c>
      <c r="AG638" s="3" t="str">
        <f t="shared" si="773"/>
        <v>SHL</v>
      </c>
      <c r="AH638" s="3" t="str">
        <f t="shared" si="773"/>
        <v>SPA</v>
      </c>
      <c r="AI638" s="3">
        <f t="shared" si="773"/>
        <v>0</v>
      </c>
      <c r="AJ638" s="3" t="str">
        <f t="shared" si="773"/>
        <v>YEAR</v>
      </c>
      <c r="AY638" s="2"/>
      <c r="AZ638" s="2"/>
      <c r="BA638" s="2"/>
      <c r="BQ638" s="2"/>
      <c r="BR638" s="2"/>
      <c r="BS638" s="2"/>
    </row>
    <row r="639" spans="2:71" s="36" customFormat="1">
      <c r="B639" s="38">
        <f t="shared" ref="B639:B682" si="774">B593</f>
        <v>1997</v>
      </c>
      <c r="C639" s="45">
        <f t="shared" ref="C639:H648" si="775">IF(C546=0,0,C547/C546-1)</f>
        <v>1.8026157088069317E-2</v>
      </c>
      <c r="D639" s="45">
        <f t="shared" si="775"/>
        <v>1.7262073726743488E-2</v>
      </c>
      <c r="E639" s="45">
        <f t="shared" si="775"/>
        <v>2.4298632042661694E-2</v>
      </c>
      <c r="F639" s="45">
        <f t="shared" si="775"/>
        <v>-3.2798086778271229E-2</v>
      </c>
      <c r="G639" s="45">
        <f t="shared" si="775"/>
        <v>-4.5239121068504917E-2</v>
      </c>
      <c r="H639" s="45">
        <f t="shared" si="775"/>
        <v>4.072138669385672E-2</v>
      </c>
      <c r="I639" s="164"/>
      <c r="J639" s="46"/>
      <c r="K639" s="46"/>
      <c r="L639" s="46"/>
      <c r="M639" s="46"/>
      <c r="N639" s="46"/>
      <c r="O639" s="46"/>
      <c r="P639" s="46"/>
      <c r="S639" s="36">
        <f t="shared" ref="S639:S682" si="776">S593</f>
        <v>1997</v>
      </c>
      <c r="T639" s="46">
        <f t="shared" ref="T639:Y648" si="777">IF(T546=0,0,T547/T546-1)</f>
        <v>1.8953440461475513E-3</v>
      </c>
      <c r="U639" s="46">
        <f t="shared" si="777"/>
        <v>-1.6170455626367541E-3</v>
      </c>
      <c r="V639" s="46">
        <f t="shared" si="777"/>
        <v>1.4164305949008416E-2</v>
      </c>
      <c r="W639" s="46">
        <f t="shared" si="777"/>
        <v>0</v>
      </c>
      <c r="X639" s="46">
        <f t="shared" si="777"/>
        <v>-0.18181818181818177</v>
      </c>
      <c r="Y639" s="46">
        <f t="shared" si="777"/>
        <v>0.11702127659574457</v>
      </c>
      <c r="AB639" s="36">
        <f t="shared" ref="AB639:AB667" si="778">AB593</f>
        <v>1997</v>
      </c>
      <c r="AC639" s="45">
        <f t="shared" ref="AC639:AH648" si="779">IF(AC546=0,0,AC547/AC546-1)</f>
        <v>1.8178336980306353E-2</v>
      </c>
      <c r="AD639" s="45">
        <f t="shared" si="779"/>
        <v>1.7437577980548014E-2</v>
      </c>
      <c r="AE639" s="45">
        <f t="shared" si="779"/>
        <v>2.4402441025480837E-2</v>
      </c>
      <c r="AF639" s="45">
        <f t="shared" si="779"/>
        <v>-3.3481380252818549E-2</v>
      </c>
      <c r="AG639" s="45">
        <f t="shared" si="779"/>
        <v>-4.3932144410613327E-2</v>
      </c>
      <c r="AH639" s="45">
        <f t="shared" si="779"/>
        <v>3.979618163054699E-2</v>
      </c>
      <c r="AI639" s="46"/>
      <c r="AJ639" s="46"/>
      <c r="AY639" s="38"/>
      <c r="AZ639" s="38"/>
      <c r="BA639" s="38"/>
      <c r="BQ639" s="38"/>
      <c r="BR639" s="38"/>
      <c r="BS639" s="38"/>
    </row>
    <row r="640" spans="2:71" s="36" customFormat="1">
      <c r="B640" s="38">
        <f t="shared" si="774"/>
        <v>1998</v>
      </c>
      <c r="C640" s="45">
        <f t="shared" si="775"/>
        <v>1.9109229600484889E-2</v>
      </c>
      <c r="D640" s="45">
        <f t="shared" si="775"/>
        <v>1.8183509357879934E-2</v>
      </c>
      <c r="E640" s="45">
        <f t="shared" si="775"/>
        <v>2.7902274133429827E-2</v>
      </c>
      <c r="F640" s="45">
        <f t="shared" si="775"/>
        <v>-4.4507241257506158E-2</v>
      </c>
      <c r="G640" s="45">
        <f t="shared" si="775"/>
        <v>-4.0613718411552369E-2</v>
      </c>
      <c r="H640" s="45">
        <f t="shared" si="775"/>
        <v>3.2698548772273517E-2</v>
      </c>
      <c r="I640" s="164"/>
      <c r="J640" s="46"/>
      <c r="K640" s="46"/>
      <c r="L640" s="46"/>
      <c r="M640" s="46"/>
      <c r="N640" s="46"/>
      <c r="O640" s="46"/>
      <c r="P640" s="46"/>
      <c r="S640" s="36">
        <f t="shared" si="776"/>
        <v>1998</v>
      </c>
      <c r="T640" s="46">
        <f t="shared" si="777"/>
        <v>2.4592860667872918E-2</v>
      </c>
      <c r="U640" s="46">
        <f t="shared" si="777"/>
        <v>2.6772103658536661E-2</v>
      </c>
      <c r="V640" s="46">
        <f t="shared" si="777"/>
        <v>9.7765363128492488E-3</v>
      </c>
      <c r="W640" s="46">
        <f t="shared" si="777"/>
        <v>0</v>
      </c>
      <c r="X640" s="46">
        <f t="shared" si="777"/>
        <v>0</v>
      </c>
      <c r="Y640" s="46">
        <f t="shared" si="777"/>
        <v>1.904761904761898E-2</v>
      </c>
      <c r="AB640" s="36">
        <f t="shared" si="778"/>
        <v>1998</v>
      </c>
      <c r="AC640" s="45">
        <f t="shared" si="779"/>
        <v>1.9058057613206669E-2</v>
      </c>
      <c r="AD640" s="45">
        <f t="shared" si="779"/>
        <v>1.8105163256739276E-2</v>
      </c>
      <c r="AE640" s="45">
        <f t="shared" si="779"/>
        <v>2.8100257814526186E-2</v>
      </c>
      <c r="AF640" s="45">
        <f t="shared" si="779"/>
        <v>-4.4538706256627814E-2</v>
      </c>
      <c r="AG640" s="45">
        <f t="shared" si="779"/>
        <v>-4.0946314831665109E-2</v>
      </c>
      <c r="AH640" s="45">
        <f t="shared" si="779"/>
        <v>3.2876372433471968E-2</v>
      </c>
      <c r="AI640" s="46"/>
      <c r="AJ640" s="46"/>
      <c r="AY640" s="38"/>
      <c r="AZ640" s="38"/>
      <c r="BA640" s="38"/>
      <c r="BQ640" s="38"/>
      <c r="BR640" s="38"/>
      <c r="BS640" s="38"/>
    </row>
    <row r="641" spans="2:71" s="36" customFormat="1">
      <c r="B641" s="38">
        <f t="shared" si="774"/>
        <v>1999</v>
      </c>
      <c r="C641" s="45">
        <f t="shared" si="775"/>
        <v>2.3069093861274981E-2</v>
      </c>
      <c r="D641" s="45">
        <f t="shared" si="775"/>
        <v>2.2269966672869623E-2</v>
      </c>
      <c r="E641" s="45">
        <f t="shared" si="775"/>
        <v>3.035263374243935E-2</v>
      </c>
      <c r="F641" s="45">
        <f t="shared" si="775"/>
        <v>-3.0314232902033278E-2</v>
      </c>
      <c r="G641" s="45">
        <f t="shared" si="775"/>
        <v>-2.2107243650047015E-2</v>
      </c>
      <c r="H641" s="45">
        <f t="shared" si="775"/>
        <v>3.4509338867477091E-2</v>
      </c>
      <c r="I641" s="164">
        <f t="shared" ref="I641:I682" si="780">IF(I548=0,0,I549/I548-1)</f>
        <v>0.73789871292669273</v>
      </c>
      <c r="J641" s="46"/>
      <c r="K641" s="46"/>
      <c r="L641" s="46"/>
      <c r="M641" s="46"/>
      <c r="N641" s="46"/>
      <c r="O641" s="46"/>
      <c r="P641" s="46"/>
      <c r="S641" s="36">
        <f t="shared" si="776"/>
        <v>1999</v>
      </c>
      <c r="T641" s="46">
        <f t="shared" si="777"/>
        <v>9.4725856947901477E-3</v>
      </c>
      <c r="U641" s="46">
        <f t="shared" si="777"/>
        <v>1.0299712350375856E-2</v>
      </c>
      <c r="V641" s="46">
        <f t="shared" si="777"/>
        <v>0</v>
      </c>
      <c r="W641" s="46">
        <f t="shared" si="777"/>
        <v>0.5</v>
      </c>
      <c r="X641" s="46">
        <f t="shared" si="777"/>
        <v>0</v>
      </c>
      <c r="Y641" s="46">
        <f t="shared" si="777"/>
        <v>2.8037383177569986E-2</v>
      </c>
      <c r="AB641" s="36">
        <f t="shared" si="778"/>
        <v>1999</v>
      </c>
      <c r="AC641" s="45">
        <f t="shared" si="779"/>
        <v>2.3196662476434593E-2</v>
      </c>
      <c r="AD641" s="45">
        <f t="shared" si="779"/>
        <v>2.2380090196449931E-2</v>
      </c>
      <c r="AE641" s="45">
        <f t="shared" si="779"/>
        <v>3.0678260353449227E-2</v>
      </c>
      <c r="AF641" s="45">
        <f t="shared" si="779"/>
        <v>-3.0706622271550077E-2</v>
      </c>
      <c r="AG641" s="45">
        <f t="shared" si="779"/>
        <v>-2.2296015180265694E-2</v>
      </c>
      <c r="AH641" s="45">
        <f t="shared" si="779"/>
        <v>3.4592516965948006E-2</v>
      </c>
      <c r="AI641" s="46"/>
      <c r="AJ641" s="46"/>
      <c r="AY641" s="38"/>
      <c r="AZ641" s="38"/>
      <c r="BA641" s="38"/>
      <c r="BQ641" s="38"/>
      <c r="BR641" s="38"/>
      <c r="BS641" s="38"/>
    </row>
    <row r="642" spans="2:71" s="36" customFormat="1">
      <c r="B642" s="38">
        <f t="shared" si="774"/>
        <v>2000</v>
      </c>
      <c r="C642" s="45">
        <f t="shared" si="775"/>
        <v>2.6480164310345833E-2</v>
      </c>
      <c r="D642" s="45">
        <f t="shared" si="775"/>
        <v>2.6496258319901322E-2</v>
      </c>
      <c r="E642" s="45">
        <f t="shared" si="775"/>
        <v>2.7235746293644558E-2</v>
      </c>
      <c r="F642" s="45">
        <f t="shared" si="775"/>
        <v>-2.9355699580632888E-2</v>
      </c>
      <c r="G642" s="45">
        <f t="shared" si="775"/>
        <v>-3.8480038480038781E-3</v>
      </c>
      <c r="H642" s="45">
        <f t="shared" si="775"/>
        <v>3.1294778471943507E-2</v>
      </c>
      <c r="I642" s="164">
        <f t="shared" si="780"/>
        <v>0.31338297444153751</v>
      </c>
      <c r="J642" s="46"/>
      <c r="K642" s="46"/>
      <c r="L642" s="46"/>
      <c r="M642" s="46"/>
      <c r="N642" s="46"/>
      <c r="O642" s="46"/>
      <c r="P642" s="46"/>
      <c r="S642" s="36">
        <f t="shared" si="776"/>
        <v>2000</v>
      </c>
      <c r="T642" s="46">
        <f t="shared" si="777"/>
        <v>8.9860834990058702E-3</v>
      </c>
      <c r="U642" s="46">
        <f t="shared" si="777"/>
        <v>7.1638501102131436E-3</v>
      </c>
      <c r="V642" s="46">
        <f t="shared" si="777"/>
        <v>2.7662517289073207E-2</v>
      </c>
      <c r="W642" s="46">
        <f t="shared" si="777"/>
        <v>0.33333333333333326</v>
      </c>
      <c r="X642" s="46">
        <f t="shared" si="777"/>
        <v>0</v>
      </c>
      <c r="Y642" s="46">
        <f t="shared" si="777"/>
        <v>-2.7272727272727226E-2</v>
      </c>
      <c r="AB642" s="36">
        <f t="shared" si="778"/>
        <v>2000</v>
      </c>
      <c r="AC642" s="45">
        <f t="shared" si="779"/>
        <v>2.6642100156865522E-2</v>
      </c>
      <c r="AD642" s="45">
        <f t="shared" si="779"/>
        <v>2.6672010420319525E-2</v>
      </c>
      <c r="AE642" s="45">
        <f t="shared" si="779"/>
        <v>2.7231304122486977E-2</v>
      </c>
      <c r="AF642" s="45">
        <f t="shared" si="779"/>
        <v>-2.977099236641223E-2</v>
      </c>
      <c r="AG642" s="45">
        <f t="shared" si="779"/>
        <v>-3.8816108685104656E-3</v>
      </c>
      <c r="AH642" s="45">
        <f t="shared" si="779"/>
        <v>3.2042723631508618E-2</v>
      </c>
      <c r="AI642" s="46"/>
      <c r="AJ642" s="46"/>
      <c r="AY642" s="38"/>
      <c r="AZ642" s="38"/>
      <c r="BA642" s="38"/>
      <c r="BQ642" s="38"/>
      <c r="BR642" s="38"/>
      <c r="BS642" s="38"/>
    </row>
    <row r="643" spans="2:71" s="30" customFormat="1">
      <c r="B643" s="38">
        <f t="shared" si="774"/>
        <v>2001</v>
      </c>
      <c r="C643" s="45">
        <f t="shared" si="775"/>
        <v>2.5525625812686137E-2</v>
      </c>
      <c r="D643" s="45">
        <f t="shared" si="775"/>
        <v>2.6329026173452563E-2</v>
      </c>
      <c r="E643" s="45">
        <f t="shared" si="775"/>
        <v>1.8087245994867773E-2</v>
      </c>
      <c r="F643" s="45">
        <f t="shared" si="775"/>
        <v>1.9638648860957897E-3</v>
      </c>
      <c r="G643" s="45">
        <f t="shared" si="775"/>
        <v>-2.7040077257363571E-2</v>
      </c>
      <c r="H643" s="45">
        <f t="shared" si="775"/>
        <v>3.912632690490736E-2</v>
      </c>
      <c r="I643" s="164">
        <f t="shared" si="780"/>
        <v>0.16318837914866235</v>
      </c>
      <c r="J643" s="46"/>
      <c r="K643" s="46"/>
      <c r="L643" s="46"/>
      <c r="M643" s="46"/>
      <c r="N643" s="46"/>
      <c r="O643" s="46"/>
      <c r="P643" s="46"/>
      <c r="Q643" s="36"/>
      <c r="R643" s="36"/>
      <c r="S643" s="36">
        <f t="shared" si="776"/>
        <v>2001</v>
      </c>
      <c r="T643" s="46">
        <f t="shared" si="777"/>
        <v>8.7484237074400006E-3</v>
      </c>
      <c r="U643" s="46">
        <f t="shared" si="777"/>
        <v>5.7450300930148579E-3</v>
      </c>
      <c r="V643" s="46">
        <f t="shared" si="777"/>
        <v>3.0282637954239577E-2</v>
      </c>
      <c r="W643" s="46">
        <f t="shared" si="777"/>
        <v>0</v>
      </c>
      <c r="X643" s="46">
        <f t="shared" si="777"/>
        <v>-5.555555555555558E-2</v>
      </c>
      <c r="Y643" s="46">
        <f t="shared" si="777"/>
        <v>1.8691588785046731E-2</v>
      </c>
      <c r="Z643" s="36"/>
      <c r="AA643" s="36"/>
      <c r="AB643" s="36">
        <f t="shared" si="778"/>
        <v>2001</v>
      </c>
      <c r="AC643" s="45">
        <f t="shared" si="779"/>
        <v>2.5678254971384096E-2</v>
      </c>
      <c r="AD643" s="45">
        <f t="shared" si="779"/>
        <v>2.6512600804811992E-2</v>
      </c>
      <c r="AE643" s="45">
        <f t="shared" si="779"/>
        <v>1.7960253391635872E-2</v>
      </c>
      <c r="AF643" s="45">
        <f t="shared" si="779"/>
        <v>1.9669551534224894E-3</v>
      </c>
      <c r="AG643" s="45">
        <f t="shared" si="779"/>
        <v>-2.6790063321967872E-2</v>
      </c>
      <c r="AH643" s="45">
        <f t="shared" si="779"/>
        <v>3.9372293154845694E-2</v>
      </c>
      <c r="AI643" s="46"/>
      <c r="AJ643" s="46"/>
      <c r="AY643" s="66"/>
      <c r="AZ643" s="66"/>
      <c r="BA643" s="66"/>
      <c r="BQ643" s="66"/>
      <c r="BR643" s="66"/>
      <c r="BS643" s="66"/>
    </row>
    <row r="644" spans="2:71" s="30" customFormat="1">
      <c r="B644" s="38">
        <f t="shared" si="774"/>
        <v>2002</v>
      </c>
      <c r="C644" s="45">
        <f t="shared" si="775"/>
        <v>2.235926983691483E-2</v>
      </c>
      <c r="D644" s="45">
        <f t="shared" si="775"/>
        <v>2.2102003325392916E-2</v>
      </c>
      <c r="E644" s="45">
        <f t="shared" si="775"/>
        <v>2.5429501764329121E-2</v>
      </c>
      <c r="F644" s="45">
        <f t="shared" si="775"/>
        <v>-7.4480595844766961E-3</v>
      </c>
      <c r="G644" s="45">
        <f t="shared" si="775"/>
        <v>-2.4813895781637729E-2</v>
      </c>
      <c r="H644" s="45">
        <f t="shared" si="775"/>
        <v>2.4923784564368612E-2</v>
      </c>
      <c r="I644" s="164">
        <f t="shared" si="780"/>
        <v>0.1395036357888082</v>
      </c>
      <c r="J644" s="46"/>
      <c r="K644" s="46"/>
      <c r="L644" s="46"/>
      <c r="M644" s="46"/>
      <c r="N644" s="46"/>
      <c r="O644" s="46"/>
      <c r="P644" s="46"/>
      <c r="Q644" s="36"/>
      <c r="R644" s="36"/>
      <c r="S644" s="36">
        <f t="shared" si="776"/>
        <v>2002</v>
      </c>
      <c r="T644" s="46">
        <f t="shared" si="777"/>
        <v>1.0703961246972371E-2</v>
      </c>
      <c r="U644" s="46">
        <f t="shared" si="777"/>
        <v>1.1424426511923214E-2</v>
      </c>
      <c r="V644" s="46">
        <f t="shared" si="777"/>
        <v>1.1103853690398457E-2</v>
      </c>
      <c r="W644" s="46">
        <f t="shared" si="777"/>
        <v>0</v>
      </c>
      <c r="X644" s="46">
        <f t="shared" si="777"/>
        <v>-0.11764705882352944</v>
      </c>
      <c r="Y644" s="46">
        <f t="shared" si="777"/>
        <v>-1.834862385321101E-2</v>
      </c>
      <c r="Z644" s="36"/>
      <c r="AA644" s="36"/>
      <c r="AB644" s="36">
        <f t="shared" si="778"/>
        <v>2002</v>
      </c>
      <c r="AC644" s="45">
        <f t="shared" si="779"/>
        <v>2.246355282611967E-2</v>
      </c>
      <c r="AD644" s="45">
        <f t="shared" si="779"/>
        <v>2.2195302819512541E-2</v>
      </c>
      <c r="AE644" s="45">
        <f t="shared" si="779"/>
        <v>2.5580482835055429E-2</v>
      </c>
      <c r="AF644" s="45">
        <f t="shared" si="779"/>
        <v>-7.4597565763643292E-3</v>
      </c>
      <c r="AG644" s="45">
        <f t="shared" si="779"/>
        <v>-2.4024024024024038E-2</v>
      </c>
      <c r="AH644" s="45">
        <f t="shared" si="779"/>
        <v>2.5434276746577167E-2</v>
      </c>
      <c r="AI644" s="46"/>
      <c r="AJ644" s="46"/>
      <c r="AY644" s="66"/>
      <c r="AZ644" s="66"/>
      <c r="BA644" s="66"/>
      <c r="BQ644" s="66"/>
      <c r="BR644" s="66"/>
      <c r="BS644" s="66"/>
    </row>
    <row r="645" spans="2:71" s="30" customFormat="1">
      <c r="B645" s="38">
        <f t="shared" si="774"/>
        <v>2003</v>
      </c>
      <c r="C645" s="45">
        <f t="shared" si="775"/>
        <v>2.4219197392185476E-2</v>
      </c>
      <c r="D645" s="45">
        <f t="shared" si="775"/>
        <v>2.40115447211946E-2</v>
      </c>
      <c r="E645" s="45">
        <f t="shared" si="775"/>
        <v>2.5596056626209895E-2</v>
      </c>
      <c r="F645" s="45">
        <f t="shared" si="775"/>
        <v>4.502369668246442E-2</v>
      </c>
      <c r="G645" s="45">
        <f t="shared" si="775"/>
        <v>-2.4427480916030531E-2</v>
      </c>
      <c r="H645" s="45">
        <f t="shared" si="775"/>
        <v>2.974482074831708E-2</v>
      </c>
      <c r="I645" s="164">
        <f t="shared" si="780"/>
        <v>0.12503757138563265</v>
      </c>
      <c r="J645" s="46"/>
      <c r="K645" s="46"/>
      <c r="L645" s="46"/>
      <c r="M645" s="46"/>
      <c r="N645" s="46"/>
      <c r="O645" s="46"/>
      <c r="P645" s="46"/>
      <c r="Q645" s="36"/>
      <c r="R645" s="36"/>
      <c r="S645" s="36">
        <f t="shared" si="776"/>
        <v>2003</v>
      </c>
      <c r="T645" s="46">
        <f t="shared" si="777"/>
        <v>1.2523191094619746E-2</v>
      </c>
      <c r="U645" s="46">
        <f t="shared" si="777"/>
        <v>1.4432989690721598E-2</v>
      </c>
      <c r="V645" s="46">
        <f t="shared" si="777"/>
        <v>6.4599483204141883E-4</v>
      </c>
      <c r="W645" s="46">
        <f t="shared" si="777"/>
        <v>0.25</v>
      </c>
      <c r="X645" s="46">
        <f t="shared" si="777"/>
        <v>0</v>
      </c>
      <c r="Y645" s="46">
        <f t="shared" si="777"/>
        <v>-4.6728971962616273E-3</v>
      </c>
      <c r="Z645" s="36"/>
      <c r="AA645" s="36"/>
      <c r="AB645" s="36">
        <f t="shared" si="778"/>
        <v>2003</v>
      </c>
      <c r="AC645" s="45">
        <f t="shared" si="779"/>
        <v>2.4322640943123641E-2</v>
      </c>
      <c r="AD645" s="45">
        <f t="shared" si="779"/>
        <v>2.4094359174682722E-2</v>
      </c>
      <c r="AE645" s="45">
        <f t="shared" si="779"/>
        <v>2.5855298926723114E-2</v>
      </c>
      <c r="AF645" s="45">
        <f t="shared" si="779"/>
        <v>4.4699367088607556E-2</v>
      </c>
      <c r="AG645" s="45">
        <f t="shared" si="779"/>
        <v>-2.4615384615384595E-2</v>
      </c>
      <c r="AH645" s="45">
        <f t="shared" si="779"/>
        <v>3.0133516280542505E-2</v>
      </c>
      <c r="AI645" s="46"/>
      <c r="AJ645" s="46"/>
      <c r="AY645" s="66"/>
      <c r="AZ645" s="66"/>
      <c r="BA645" s="66"/>
      <c r="BQ645" s="66"/>
      <c r="BR645" s="66"/>
      <c r="BS645" s="66"/>
    </row>
    <row r="646" spans="2:71" s="30" customFormat="1">
      <c r="B646" s="38">
        <f t="shared" si="774"/>
        <v>2004</v>
      </c>
      <c r="C646" s="45">
        <f t="shared" si="775"/>
        <v>2.4556971406112016E-2</v>
      </c>
      <c r="D646" s="45">
        <f t="shared" si="775"/>
        <v>2.3934769199367878E-2</v>
      </c>
      <c r="E646" s="45">
        <f t="shared" si="775"/>
        <v>2.8357860918229782E-2</v>
      </c>
      <c r="F646" s="45">
        <f t="shared" si="775"/>
        <v>3.2501889644746873E-2</v>
      </c>
      <c r="G646" s="45">
        <f t="shared" si="775"/>
        <v>-3.1820552947313563E-2</v>
      </c>
      <c r="H646" s="45">
        <f t="shared" si="775"/>
        <v>4.1250696802310749E-2</v>
      </c>
      <c r="I646" s="164">
        <f t="shared" si="780"/>
        <v>7.0654966193304469E-2</v>
      </c>
      <c r="J646" s="48"/>
      <c r="K646" s="48"/>
      <c r="L646" s="48"/>
      <c r="M646" s="48"/>
      <c r="N646" s="48"/>
      <c r="O646" s="48"/>
      <c r="P646" s="48"/>
      <c r="S646" s="107">
        <f t="shared" si="776"/>
        <v>2004</v>
      </c>
      <c r="T646" s="123">
        <f t="shared" si="777"/>
        <v>1.2520995571843052E-2</v>
      </c>
      <c r="U646" s="123">
        <f t="shared" si="777"/>
        <v>1.2106751502297675E-2</v>
      </c>
      <c r="V646" s="123">
        <f t="shared" si="777"/>
        <v>1.5493867010974771E-2</v>
      </c>
      <c r="W646" s="123">
        <f t="shared" si="777"/>
        <v>0</v>
      </c>
      <c r="X646" s="123">
        <f t="shared" si="777"/>
        <v>0</v>
      </c>
      <c r="Y646" s="123">
        <f t="shared" si="777"/>
        <v>1.4084507042253502E-2</v>
      </c>
      <c r="Z646" s="107"/>
      <c r="AA646" s="107"/>
      <c r="AB646" s="107">
        <f t="shared" si="778"/>
        <v>2004</v>
      </c>
      <c r="AC646" s="110">
        <f t="shared" si="779"/>
        <v>2.4662195535454456E-2</v>
      </c>
      <c r="AD646" s="110">
        <f t="shared" si="779"/>
        <v>2.403606734549002E-2</v>
      </c>
      <c r="AE646" s="110">
        <f t="shared" si="779"/>
        <v>2.8488238950502121E-2</v>
      </c>
      <c r="AF646" s="110">
        <f t="shared" si="779"/>
        <v>3.2563422945853793E-2</v>
      </c>
      <c r="AG646" s="110">
        <f t="shared" si="779"/>
        <v>-3.2071503680336511E-2</v>
      </c>
      <c r="AH646" s="110">
        <f t="shared" si="779"/>
        <v>4.154713114754105E-2</v>
      </c>
      <c r="AI646" s="48"/>
      <c r="AJ646" s="48"/>
      <c r="AY646" s="66"/>
      <c r="AZ646" s="66"/>
      <c r="BA646" s="66"/>
      <c r="BQ646" s="66"/>
      <c r="BR646" s="66"/>
      <c r="BS646" s="66"/>
    </row>
    <row r="647" spans="2:71" s="30" customFormat="1">
      <c r="B647" s="38">
        <f t="shared" si="774"/>
        <v>2005</v>
      </c>
      <c r="C647" s="45">
        <f t="shared" si="775"/>
        <v>1.9077572872905568E-2</v>
      </c>
      <c r="D647" s="45">
        <f t="shared" si="775"/>
        <v>2.0106000800282686E-2</v>
      </c>
      <c r="E647" s="45">
        <f t="shared" si="775"/>
        <v>1.1923508144266348E-2</v>
      </c>
      <c r="F647" s="45">
        <f t="shared" si="775"/>
        <v>-1.1346998535871178E-2</v>
      </c>
      <c r="G647" s="45">
        <f t="shared" si="775"/>
        <v>-3.2866379310344862E-2</v>
      </c>
      <c r="H647" s="45">
        <f t="shared" si="775"/>
        <v>1.4795347252640312E-2</v>
      </c>
      <c r="I647" s="164">
        <f t="shared" si="780"/>
        <v>6.7739025279766496E-2</v>
      </c>
      <c r="J647" s="48"/>
      <c r="K647" s="48"/>
      <c r="L647" s="48"/>
      <c r="M647" s="48"/>
      <c r="N647" s="48"/>
      <c r="O647" s="48"/>
      <c r="P647" s="48"/>
      <c r="S647" s="107">
        <f t="shared" si="776"/>
        <v>2005</v>
      </c>
      <c r="T647" s="123">
        <f t="shared" si="777"/>
        <v>5.3536419846176297E-3</v>
      </c>
      <c r="U647" s="123">
        <f t="shared" si="777"/>
        <v>5.4134287959486382E-3</v>
      </c>
      <c r="V647" s="123">
        <f t="shared" si="777"/>
        <v>-3.8143674507310488E-3</v>
      </c>
      <c r="W647" s="123">
        <f t="shared" si="777"/>
        <v>0</v>
      </c>
      <c r="X647" s="123">
        <f t="shared" si="777"/>
        <v>0</v>
      </c>
      <c r="Y647" s="123">
        <f t="shared" si="777"/>
        <v>6.944444444444442E-2</v>
      </c>
      <c r="Z647" s="107"/>
      <c r="AA647" s="107"/>
      <c r="AB647" s="107">
        <f t="shared" si="778"/>
        <v>2005</v>
      </c>
      <c r="AC647" s="110">
        <f t="shared" si="779"/>
        <v>1.9196132242193409E-2</v>
      </c>
      <c r="AD647" s="110">
        <f t="shared" si="779"/>
        <v>2.0230365873036504E-2</v>
      </c>
      <c r="AE647" s="110">
        <f t="shared" si="779"/>
        <v>1.2080998034213586E-2</v>
      </c>
      <c r="AF647" s="110">
        <f t="shared" si="779"/>
        <v>-1.1367803447011382E-2</v>
      </c>
      <c r="AG647" s="110">
        <f t="shared" si="779"/>
        <v>-3.3134166214014105E-2</v>
      </c>
      <c r="AH647" s="110">
        <f t="shared" si="779"/>
        <v>1.4214745954453711E-2</v>
      </c>
      <c r="AI647" s="48"/>
      <c r="AJ647" s="48"/>
      <c r="AY647" s="66"/>
      <c r="AZ647" s="66"/>
      <c r="BA647" s="66"/>
      <c r="BQ647" s="66"/>
      <c r="BR647" s="66"/>
      <c r="BS647" s="66"/>
    </row>
    <row r="648" spans="2:71" s="30" customFormat="1">
      <c r="B648" s="38">
        <f t="shared" si="774"/>
        <v>2006</v>
      </c>
      <c r="C648" s="45">
        <f t="shared" si="775"/>
        <v>2.2475292387932555E-2</v>
      </c>
      <c r="D648" s="45">
        <f t="shared" si="775"/>
        <v>2.3844914303859488E-2</v>
      </c>
      <c r="E648" s="45">
        <f t="shared" si="775"/>
        <v>1.1247704708848172E-2</v>
      </c>
      <c r="F648" s="45">
        <f t="shared" si="775"/>
        <v>-2.5916327286190644E-3</v>
      </c>
      <c r="G648" s="45">
        <f t="shared" si="775"/>
        <v>-2.674094707520891E-2</v>
      </c>
      <c r="H648" s="45">
        <f t="shared" si="775"/>
        <v>2.5034770514603677E-2</v>
      </c>
      <c r="I648" s="164">
        <f t="shared" si="780"/>
        <v>2.9428684428145058E-2</v>
      </c>
      <c r="J648" s="48"/>
      <c r="K648" s="48"/>
      <c r="L648" s="48"/>
      <c r="M648" s="48"/>
      <c r="N648" s="48"/>
      <c r="O648" s="48"/>
      <c r="P648" s="48"/>
      <c r="S648" s="107">
        <f t="shared" si="776"/>
        <v>2006</v>
      </c>
      <c r="T648" s="123">
        <f t="shared" si="777"/>
        <v>4.8601215030375844E-2</v>
      </c>
      <c r="U648" s="123">
        <f t="shared" si="777"/>
        <v>4.133738601823711E-2</v>
      </c>
      <c r="V648" s="123">
        <f t="shared" si="777"/>
        <v>8.8066368857689925E-2</v>
      </c>
      <c r="W648" s="123">
        <f t="shared" si="777"/>
        <v>0</v>
      </c>
      <c r="X648" s="123">
        <f t="shared" si="777"/>
        <v>0</v>
      </c>
      <c r="Y648" s="123">
        <f t="shared" si="777"/>
        <v>0.14718614718614709</v>
      </c>
      <c r="Z648" s="107"/>
      <c r="AA648" s="107"/>
      <c r="AB648" s="107">
        <f t="shared" si="778"/>
        <v>2006</v>
      </c>
      <c r="AC648" s="110">
        <f t="shared" si="779"/>
        <v>2.2252659108717543E-2</v>
      </c>
      <c r="AD648" s="110">
        <f t="shared" si="779"/>
        <v>2.369899988264601E-2</v>
      </c>
      <c r="AE648" s="110">
        <f t="shared" si="779"/>
        <v>1.0491048979181405E-2</v>
      </c>
      <c r="AF648" s="110">
        <f t="shared" si="779"/>
        <v>-2.5964391691394306E-3</v>
      </c>
      <c r="AG648" s="110">
        <f t="shared" si="779"/>
        <v>-2.6966292134831482E-2</v>
      </c>
      <c r="AH648" s="110">
        <f t="shared" si="779"/>
        <v>2.366634335596518E-2</v>
      </c>
      <c r="AI648" s="48"/>
      <c r="AJ648" s="48"/>
      <c r="AY648" s="66"/>
      <c r="AZ648" s="66"/>
      <c r="BA648" s="66"/>
      <c r="BQ648" s="66"/>
      <c r="BR648" s="66"/>
      <c r="BS648" s="66"/>
    </row>
    <row r="649" spans="2:71" s="30" customFormat="1">
      <c r="B649" s="134">
        <f t="shared" si="774"/>
        <v>2007</v>
      </c>
      <c r="C649" s="110">
        <f t="shared" ref="C649:H658" si="781">IF(C556=0,0,C557/C556-1)</f>
        <v>1.4485998686021073E-2</v>
      </c>
      <c r="D649" s="110">
        <f t="shared" si="781"/>
        <v>1.5526852023374449E-2</v>
      </c>
      <c r="E649" s="110">
        <f t="shared" si="781"/>
        <v>2.5298223584591106E-3</v>
      </c>
      <c r="F649" s="110">
        <f t="shared" si="781"/>
        <v>-1.0022271714922093E-2</v>
      </c>
      <c r="G649" s="110">
        <f t="shared" si="781"/>
        <v>-3.1482541499713745E-2</v>
      </c>
      <c r="H649" s="110">
        <f t="shared" si="781"/>
        <v>4.2811023253637837E-2</v>
      </c>
      <c r="I649" s="165">
        <f t="shared" si="780"/>
        <v>9.6397324624974967E-3</v>
      </c>
      <c r="J649" s="48"/>
      <c r="K649" s="48"/>
      <c r="L649" s="48"/>
      <c r="M649" s="48"/>
      <c r="N649" s="48"/>
      <c r="O649" s="48"/>
      <c r="P649" s="48"/>
      <c r="S649" s="107">
        <f t="shared" si="776"/>
        <v>2007</v>
      </c>
      <c r="T649" s="123">
        <f t="shared" ref="T649:Y658" si="782">IF(T556=0,0,T557/T556-1)</f>
        <v>2.9754667048136785E-2</v>
      </c>
      <c r="U649" s="123">
        <f t="shared" si="782"/>
        <v>2.7437244600116761E-2</v>
      </c>
      <c r="V649" s="123">
        <f t="shared" si="782"/>
        <v>3.2258064516129004E-2</v>
      </c>
      <c r="W649" s="123">
        <f t="shared" si="782"/>
        <v>0.39999999999999991</v>
      </c>
      <c r="X649" s="123">
        <f t="shared" si="782"/>
        <v>0</v>
      </c>
      <c r="Y649" s="123">
        <f t="shared" si="782"/>
        <v>0.1132075471698113</v>
      </c>
      <c r="Z649" s="107"/>
      <c r="AA649" s="107"/>
      <c r="AB649" s="107">
        <f t="shared" si="778"/>
        <v>2007</v>
      </c>
      <c r="AC649" s="110">
        <f t="shared" ref="AC649:AH658" si="783">IF(AC556=0,0,AC557/AC556-1)</f>
        <v>1.4352532356657566E-2</v>
      </c>
      <c r="AD649" s="110">
        <f t="shared" si="783"/>
        <v>1.5425788998077339E-2</v>
      </c>
      <c r="AE649" s="110">
        <f t="shared" si="783"/>
        <v>2.2145225402314672E-3</v>
      </c>
      <c r="AF649" s="110">
        <f t="shared" si="783"/>
        <v>-1.0784678319077701E-2</v>
      </c>
      <c r="AG649" s="110">
        <f t="shared" si="783"/>
        <v>-3.1755196304849909E-2</v>
      </c>
      <c r="AH649" s="110">
        <f t="shared" si="783"/>
        <v>4.1927231381466701E-2</v>
      </c>
      <c r="AI649" s="48"/>
      <c r="AJ649" s="48"/>
      <c r="AY649" s="66"/>
      <c r="AZ649" s="66"/>
      <c r="BA649" s="66"/>
      <c r="BQ649" s="66"/>
      <c r="BR649" s="66"/>
      <c r="BS649" s="66"/>
    </row>
    <row r="650" spans="2:71" s="30" customFormat="1">
      <c r="B650" s="134">
        <f t="shared" si="774"/>
        <v>2008</v>
      </c>
      <c r="C650" s="110">
        <f t="shared" si="781"/>
        <v>2.6454185993096679E-4</v>
      </c>
      <c r="D650" s="110">
        <f t="shared" si="781"/>
        <v>7.1859332592572045E-5</v>
      </c>
      <c r="E650" s="110">
        <f t="shared" si="781"/>
        <v>-1.9585812258631208E-3</v>
      </c>
      <c r="F650" s="110">
        <f t="shared" si="781"/>
        <v>-3.0746156730408702E-2</v>
      </c>
      <c r="G650" s="110">
        <f t="shared" si="781"/>
        <v>-2.3640661938534313E-2</v>
      </c>
      <c r="H650" s="110">
        <f t="shared" si="781"/>
        <v>3.4547738693467389E-2</v>
      </c>
      <c r="I650" s="165">
        <f t="shared" si="780"/>
        <v>2.3523307100233426E-2</v>
      </c>
      <c r="J650" s="48"/>
      <c r="K650" s="48"/>
      <c r="L650" s="48"/>
      <c r="M650" s="48"/>
      <c r="N650" s="48"/>
      <c r="O650" s="48"/>
      <c r="P650" s="48"/>
      <c r="S650" s="107">
        <f t="shared" si="776"/>
        <v>2008</v>
      </c>
      <c r="T650" s="123">
        <f t="shared" si="782"/>
        <v>-6.5291380148642109E-3</v>
      </c>
      <c r="U650" s="123">
        <f t="shared" si="782"/>
        <v>-6.6558441558441928E-3</v>
      </c>
      <c r="V650" s="123">
        <f t="shared" si="782"/>
        <v>-1.5909090909090873E-2</v>
      </c>
      <c r="W650" s="123">
        <f t="shared" si="782"/>
        <v>0</v>
      </c>
      <c r="X650" s="123">
        <f t="shared" si="782"/>
        <v>0</v>
      </c>
      <c r="Y650" s="123">
        <f t="shared" si="782"/>
        <v>5.4237288135593253E-2</v>
      </c>
      <c r="Z650" s="107"/>
      <c r="AA650" s="107"/>
      <c r="AB650" s="107">
        <f t="shared" si="778"/>
        <v>2008</v>
      </c>
      <c r="AC650" s="110">
        <f t="shared" si="783"/>
        <v>3.2482841724723599E-4</v>
      </c>
      <c r="AD650" s="110">
        <f t="shared" si="783"/>
        <v>1.2962106049529964E-4</v>
      </c>
      <c r="AE650" s="110">
        <f t="shared" si="783"/>
        <v>-1.8061857205812215E-3</v>
      </c>
      <c r="AF650" s="110">
        <f t="shared" si="783"/>
        <v>-3.0827067669172981E-2</v>
      </c>
      <c r="AG650" s="110">
        <f t="shared" si="783"/>
        <v>-2.3852116875372698E-2</v>
      </c>
      <c r="AH650" s="110">
        <f t="shared" si="783"/>
        <v>3.4283635702268889E-2</v>
      </c>
      <c r="AI650" s="48"/>
      <c r="AJ650" s="48"/>
      <c r="AY650" s="66"/>
      <c r="AZ650" s="66"/>
      <c r="BA650" s="66"/>
      <c r="BQ650" s="66"/>
      <c r="BR650" s="66"/>
      <c r="BS650" s="66"/>
    </row>
    <row r="651" spans="2:71" s="30" customFormat="1">
      <c r="B651" s="134">
        <f t="shared" si="774"/>
        <v>2009</v>
      </c>
      <c r="C651" s="110">
        <f t="shared" si="781"/>
        <v>-4.5894730412741058E-3</v>
      </c>
      <c r="D651" s="110">
        <f t="shared" si="781"/>
        <v>-4.4217950276914664E-3</v>
      </c>
      <c r="E651" s="110">
        <f t="shared" si="781"/>
        <v>-7.67129692286872E-3</v>
      </c>
      <c r="F651" s="110">
        <f t="shared" si="781"/>
        <v>-3.8297872340425587E-2</v>
      </c>
      <c r="G651" s="110">
        <f t="shared" si="781"/>
        <v>-1.6949152542372836E-2</v>
      </c>
      <c r="H651" s="110">
        <f t="shared" si="781"/>
        <v>1.1275912915257091E-2</v>
      </c>
      <c r="I651" s="165">
        <f t="shared" si="780"/>
        <v>1.9315589353612106E-2</v>
      </c>
      <c r="J651" s="48"/>
      <c r="K651" s="48"/>
      <c r="L651" s="48"/>
      <c r="M651" s="48"/>
      <c r="N651" s="48"/>
      <c r="O651" s="48"/>
      <c r="P651" s="48"/>
      <c r="S651" s="107">
        <f t="shared" si="776"/>
        <v>2009</v>
      </c>
      <c r="T651" s="123">
        <f t="shared" si="782"/>
        <v>-1.4402572886806908E-2</v>
      </c>
      <c r="U651" s="123">
        <f t="shared" si="782"/>
        <v>-1.4054584082366373E-2</v>
      </c>
      <c r="V651" s="123">
        <f t="shared" si="782"/>
        <v>-2.4249422632794504E-2</v>
      </c>
      <c r="W651" s="123">
        <f t="shared" si="782"/>
        <v>0</v>
      </c>
      <c r="X651" s="123">
        <f t="shared" si="782"/>
        <v>0</v>
      </c>
      <c r="Y651" s="123">
        <f t="shared" si="782"/>
        <v>2.5723472668810254E-2</v>
      </c>
      <c r="Z651" s="107"/>
      <c r="AA651" s="107"/>
      <c r="AB651" s="107">
        <f t="shared" si="778"/>
        <v>2009</v>
      </c>
      <c r="AC651" s="110">
        <f t="shared" si="783"/>
        <v>-4.5029890530783323E-3</v>
      </c>
      <c r="AD651" s="110">
        <f t="shared" si="783"/>
        <v>-4.3396523539896981E-3</v>
      </c>
      <c r="AE651" s="110">
        <f t="shared" si="783"/>
        <v>-7.4927559662235632E-3</v>
      </c>
      <c r="AF651" s="110">
        <f t="shared" si="783"/>
        <v>-3.8401861908456181E-2</v>
      </c>
      <c r="AG651" s="110">
        <f t="shared" si="783"/>
        <v>-1.7104459376908965E-2</v>
      </c>
      <c r="AH651" s="110">
        <f t="shared" si="783"/>
        <v>1.1078383962720428E-2</v>
      </c>
      <c r="AI651" s="48"/>
      <c r="AJ651" s="48"/>
      <c r="AY651" s="66"/>
      <c r="AZ651" s="66"/>
      <c r="BA651" s="66"/>
      <c r="BQ651" s="66"/>
      <c r="BR651" s="66"/>
      <c r="BS651" s="66"/>
    </row>
    <row r="652" spans="2:71" s="30" customFormat="1">
      <c r="B652" s="134">
        <f t="shared" si="774"/>
        <v>2010</v>
      </c>
      <c r="C652" s="110">
        <f t="shared" si="781"/>
        <v>2.7372951400586043E-3</v>
      </c>
      <c r="D652" s="110">
        <f t="shared" si="781"/>
        <v>2.9396742208058768E-3</v>
      </c>
      <c r="E652" s="110">
        <f t="shared" si="781"/>
        <v>1.7358205161577267E-4</v>
      </c>
      <c r="F652" s="110">
        <f t="shared" si="781"/>
        <v>-3.6202735317779622E-3</v>
      </c>
      <c r="G652" s="110">
        <f t="shared" si="781"/>
        <v>-1.847290640394128E-3</v>
      </c>
      <c r="H652" s="110">
        <f t="shared" si="781"/>
        <v>8.9630328501586476E-3</v>
      </c>
      <c r="I652" s="165">
        <f t="shared" si="780"/>
        <v>2.032560761298452E-2</v>
      </c>
      <c r="J652" s="48"/>
      <c r="K652" s="48"/>
      <c r="L652" s="48"/>
      <c r="M652" s="48"/>
      <c r="N652" s="48"/>
      <c r="O652" s="48"/>
      <c r="P652" s="48"/>
      <c r="S652" s="30">
        <f t="shared" si="776"/>
        <v>2010</v>
      </c>
      <c r="T652" s="48">
        <f t="shared" si="782"/>
        <v>6.3843370929994592E-4</v>
      </c>
      <c r="U652" s="48">
        <f t="shared" si="782"/>
        <v>6.6302005635665573E-4</v>
      </c>
      <c r="V652" s="48">
        <f t="shared" si="782"/>
        <v>5.3254437869822979E-3</v>
      </c>
      <c r="W652" s="48">
        <f t="shared" si="782"/>
        <v>-0.1428571428571429</v>
      </c>
      <c r="X652" s="48">
        <f t="shared" si="782"/>
        <v>0</v>
      </c>
      <c r="Y652" s="48">
        <f t="shared" si="782"/>
        <v>-2.1943573667711602E-2</v>
      </c>
      <c r="AB652" s="30">
        <f t="shared" si="778"/>
        <v>2010</v>
      </c>
      <c r="AC652" s="47">
        <f t="shared" si="783"/>
        <v>2.7556087035640608E-3</v>
      </c>
      <c r="AD652" s="47">
        <f t="shared" si="783"/>
        <v>2.9588987409983059E-3</v>
      </c>
      <c r="AE652" s="47">
        <f t="shared" si="783"/>
        <v>1.1903493988740799E-4</v>
      </c>
      <c r="AF652" s="47">
        <f t="shared" si="783"/>
        <v>-3.2271077047196783E-3</v>
      </c>
      <c r="AG652" s="47">
        <f t="shared" si="783"/>
        <v>-1.8645121193288094E-3</v>
      </c>
      <c r="AH652" s="47">
        <f t="shared" si="783"/>
        <v>9.3917126831601916E-3</v>
      </c>
      <c r="AI652" s="48"/>
      <c r="AJ652" s="48"/>
      <c r="AY652" s="66"/>
      <c r="AZ652" s="66"/>
      <c r="BA652" s="66"/>
      <c r="BQ652" s="66"/>
      <c r="BR652" s="66"/>
      <c r="BS652" s="66"/>
    </row>
    <row r="653" spans="2:71" s="30" customFormat="1">
      <c r="B653" s="134">
        <f t="shared" si="774"/>
        <v>2011</v>
      </c>
      <c r="C653" s="110">
        <f t="shared" si="781"/>
        <v>5.0111004227217926E-3</v>
      </c>
      <c r="D653" s="110">
        <f t="shared" si="781"/>
        <v>5.0407829439556018E-3</v>
      </c>
      <c r="E653" s="110">
        <f t="shared" si="781"/>
        <v>5.4792822388198825E-3</v>
      </c>
      <c r="F653" s="110">
        <f t="shared" si="781"/>
        <v>-2.5837706903512281E-2</v>
      </c>
      <c r="G653" s="110">
        <f t="shared" si="781"/>
        <v>-3.0228254164096247E-2</v>
      </c>
      <c r="H653" s="110">
        <f t="shared" si="781"/>
        <v>5.6530794406426388E-3</v>
      </c>
      <c r="I653" s="165">
        <f t="shared" si="780"/>
        <v>2.453529182373515E-3</v>
      </c>
      <c r="J653" s="48"/>
      <c r="K653" s="48"/>
      <c r="L653" s="48"/>
      <c r="M653" s="48"/>
      <c r="N653" s="48"/>
      <c r="O653" s="48"/>
      <c r="P653" s="48"/>
      <c r="S653" s="30">
        <f t="shared" si="776"/>
        <v>2011</v>
      </c>
      <c r="T653" s="48">
        <f t="shared" si="782"/>
        <v>-1.843187296186044E-3</v>
      </c>
      <c r="U653" s="48">
        <f t="shared" si="782"/>
        <v>-1.2423389100546522E-3</v>
      </c>
      <c r="V653" s="48">
        <f t="shared" si="782"/>
        <v>-5.297233666862855E-3</v>
      </c>
      <c r="W653" s="48">
        <f t="shared" si="782"/>
        <v>0</v>
      </c>
      <c r="X653" s="48">
        <f t="shared" si="782"/>
        <v>0</v>
      </c>
      <c r="Y653" s="48">
        <f t="shared" si="782"/>
        <v>-6.4102564102563875E-3</v>
      </c>
      <c r="AB653" s="30">
        <f t="shared" si="778"/>
        <v>2011</v>
      </c>
      <c r="AC653" s="47">
        <f t="shared" si="783"/>
        <v>5.0707810669441411E-3</v>
      </c>
      <c r="AD653" s="47">
        <f t="shared" si="783"/>
        <v>5.0937174228860016E-3</v>
      </c>
      <c r="AE653" s="47">
        <f t="shared" si="783"/>
        <v>5.5939762960734996E-3</v>
      </c>
      <c r="AF653" s="47">
        <f t="shared" si="783"/>
        <v>-2.590044516390122E-2</v>
      </c>
      <c r="AG653" s="47">
        <f t="shared" si="783"/>
        <v>-3.0510585305105864E-2</v>
      </c>
      <c r="AH653" s="47">
        <f t="shared" si="783"/>
        <v>5.8152056859788193E-3</v>
      </c>
      <c r="AI653" s="48"/>
      <c r="AJ653" s="48"/>
      <c r="AY653" s="66"/>
      <c r="AZ653" s="66"/>
      <c r="BA653" s="66"/>
      <c r="BQ653" s="66"/>
      <c r="BR653" s="66"/>
      <c r="BS653" s="66"/>
    </row>
    <row r="654" spans="2:71" s="30" customFormat="1">
      <c r="B654" s="134">
        <f t="shared" si="774"/>
        <v>2012</v>
      </c>
      <c r="C654" s="110">
        <f t="shared" si="781"/>
        <v>8.0189434600552723E-3</v>
      </c>
      <c r="D654" s="110">
        <f t="shared" si="781"/>
        <v>8.0254898977416556E-3</v>
      </c>
      <c r="E654" s="110">
        <f t="shared" si="781"/>
        <v>7.946048243423931E-3</v>
      </c>
      <c r="F654" s="110">
        <f t="shared" si="781"/>
        <v>-1.7405719021964305E-2</v>
      </c>
      <c r="G654" s="110">
        <f t="shared" si="781"/>
        <v>-6.9974554707379344E-3</v>
      </c>
      <c r="H654" s="110">
        <f t="shared" si="781"/>
        <v>1.1707523245984675E-2</v>
      </c>
      <c r="I654" s="165">
        <f t="shared" si="780"/>
        <v>2.6420293378717208E-3</v>
      </c>
      <c r="J654" s="48"/>
      <c r="K654" s="48"/>
      <c r="L654" s="48"/>
      <c r="M654" s="48"/>
      <c r="N654" s="48"/>
      <c r="O654" s="48"/>
      <c r="P654" s="48"/>
      <c r="S654" s="30">
        <f t="shared" si="776"/>
        <v>2012</v>
      </c>
      <c r="T654" s="48">
        <f t="shared" si="782"/>
        <v>-9.9431818181816567E-4</v>
      </c>
      <c r="U654" s="48">
        <f t="shared" si="782"/>
        <v>-5.8047931005889009E-4</v>
      </c>
      <c r="V654" s="48">
        <f t="shared" si="782"/>
        <v>-5.9171597633136397E-3</v>
      </c>
      <c r="W654" s="48">
        <f t="shared" si="782"/>
        <v>0</v>
      </c>
      <c r="X654" s="48">
        <f t="shared" si="782"/>
        <v>0</v>
      </c>
      <c r="Y654" s="48">
        <f t="shared" si="782"/>
        <v>9.6774193548387899E-3</v>
      </c>
      <c r="AB654" s="30">
        <f t="shared" si="778"/>
        <v>2012</v>
      </c>
      <c r="AC654" s="47">
        <f t="shared" si="783"/>
        <v>8.0968825405443035E-3</v>
      </c>
      <c r="AD654" s="47">
        <f t="shared" si="783"/>
        <v>8.0975369991627133E-3</v>
      </c>
      <c r="AE654" s="47">
        <f t="shared" si="783"/>
        <v>8.0919958387581925E-3</v>
      </c>
      <c r="AF654" s="47">
        <f t="shared" si="783"/>
        <v>-1.7449106771915246E-2</v>
      </c>
      <c r="AG654" s="47">
        <f t="shared" si="783"/>
        <v>-7.0648683365446274E-3</v>
      </c>
      <c r="AH654" s="47">
        <f t="shared" si="783"/>
        <v>1.1734475374732378E-2</v>
      </c>
      <c r="AI654" s="48"/>
      <c r="AJ654" s="48"/>
      <c r="AY654" s="66"/>
      <c r="AZ654" s="66"/>
      <c r="BA654" s="66"/>
      <c r="BQ654" s="66"/>
      <c r="BR654" s="66"/>
      <c r="BS654" s="66"/>
    </row>
    <row r="655" spans="2:71" s="30" customFormat="1">
      <c r="B655" s="66">
        <f t="shared" si="774"/>
        <v>2013</v>
      </c>
      <c r="C655" s="47">
        <f t="shared" si="781"/>
        <v>1.0537404615196033E-2</v>
      </c>
      <c r="D655" s="47">
        <f t="shared" si="781"/>
        <v>1.0666910721139899E-2</v>
      </c>
      <c r="E655" s="47">
        <f t="shared" si="781"/>
        <v>1.0250262984074165E-2</v>
      </c>
      <c r="F655" s="47">
        <f t="shared" si="781"/>
        <v>-9.7005482918599562E-3</v>
      </c>
      <c r="G655" s="47">
        <f t="shared" si="781"/>
        <v>1.9218449711724261E-3</v>
      </c>
      <c r="H655" s="47">
        <f t="shared" si="781"/>
        <v>7.1437523499184863E-3</v>
      </c>
      <c r="I655" s="166">
        <f t="shared" si="780"/>
        <v>-1.0249280610430289E-2</v>
      </c>
      <c r="J655" s="48"/>
      <c r="K655" s="48"/>
      <c r="L655" s="48"/>
      <c r="M655" s="48"/>
      <c r="N655" s="48"/>
      <c r="O655" s="48"/>
      <c r="P655" s="48"/>
      <c r="S655" s="30">
        <f t="shared" si="776"/>
        <v>2013</v>
      </c>
      <c r="T655" s="48">
        <f t="shared" si="782"/>
        <v>-7.8202758424572583E-4</v>
      </c>
      <c r="U655" s="48">
        <f t="shared" si="782"/>
        <v>-8.2973780285433563E-4</v>
      </c>
      <c r="V655" s="48">
        <f t="shared" si="782"/>
        <v>0</v>
      </c>
      <c r="W655" s="48">
        <f t="shared" si="782"/>
        <v>0</v>
      </c>
      <c r="X655" s="48">
        <f t="shared" si="782"/>
        <v>0</v>
      </c>
      <c r="Y655" s="48">
        <f t="shared" si="782"/>
        <v>-3.1948881789137795E-3</v>
      </c>
      <c r="AB655" s="30">
        <f t="shared" si="778"/>
        <v>2013</v>
      </c>
      <c r="AC655" s="47">
        <f t="shared" si="783"/>
        <v>1.0634402804811538E-2</v>
      </c>
      <c r="AD655" s="47">
        <f t="shared" si="783"/>
        <v>1.0762329368047219E-2</v>
      </c>
      <c r="AE655" s="47">
        <f t="shared" si="783"/>
        <v>1.0356674988259096E-2</v>
      </c>
      <c r="AF655" s="47">
        <f t="shared" si="783"/>
        <v>-9.725158562367886E-3</v>
      </c>
      <c r="AG655" s="47">
        <f t="shared" si="783"/>
        <v>1.9404915912031306E-3</v>
      </c>
      <c r="AH655" s="47">
        <f t="shared" si="783"/>
        <v>7.2807314595326744E-3</v>
      </c>
      <c r="AI655" s="48"/>
      <c r="AJ655" s="48"/>
      <c r="AY655" s="66"/>
      <c r="AZ655" s="66"/>
      <c r="BA655" s="66"/>
      <c r="BQ655" s="66"/>
      <c r="BR655" s="66"/>
      <c r="BS655" s="66"/>
    </row>
    <row r="656" spans="2:71" s="30" customFormat="1">
      <c r="B656" s="66">
        <f t="shared" si="774"/>
        <v>2014</v>
      </c>
      <c r="C656" s="47">
        <f t="shared" si="781"/>
        <v>1.1729994931188426E-2</v>
      </c>
      <c r="D656" s="47">
        <f t="shared" si="781"/>
        <v>1.1831552428346992E-2</v>
      </c>
      <c r="E656" s="47">
        <f t="shared" si="781"/>
        <v>1.163550949244474E-2</v>
      </c>
      <c r="F656" s="47">
        <f t="shared" si="781"/>
        <v>-1.0221465076660996E-2</v>
      </c>
      <c r="G656" s="47">
        <f t="shared" si="781"/>
        <v>-7.6726342710997653E-3</v>
      </c>
      <c r="H656" s="47">
        <f t="shared" si="781"/>
        <v>9.5404015264641817E-3</v>
      </c>
      <c r="I656" s="166">
        <f t="shared" si="780"/>
        <v>2.7146217169737419E-2</v>
      </c>
      <c r="J656" s="48"/>
      <c r="K656" s="48"/>
      <c r="L656" s="48"/>
      <c r="M656" s="48"/>
      <c r="N656" s="48"/>
      <c r="O656" s="48"/>
      <c r="P656" s="48"/>
      <c r="S656" s="30">
        <f t="shared" si="776"/>
        <v>2014</v>
      </c>
      <c r="T656" s="48">
        <f t="shared" si="782"/>
        <v>9.2493774457480527E-4</v>
      </c>
      <c r="U656" s="48">
        <f t="shared" si="782"/>
        <v>8.3042683939549278E-4</v>
      </c>
      <c r="V656" s="48">
        <f t="shared" si="782"/>
        <v>1.1904761904761862E-3</v>
      </c>
      <c r="W656" s="48">
        <f t="shared" si="782"/>
        <v>0</v>
      </c>
      <c r="X656" s="48">
        <f t="shared" si="782"/>
        <v>0</v>
      </c>
      <c r="Y656" s="48">
        <f t="shared" si="782"/>
        <v>3.2051282051281937E-3</v>
      </c>
      <c r="AB656" s="30">
        <f t="shared" si="778"/>
        <v>2014</v>
      </c>
      <c r="AC656" s="47">
        <f t="shared" si="783"/>
        <v>1.1821539422311345E-2</v>
      </c>
      <c r="AD656" s="47">
        <f t="shared" si="783"/>
        <v>1.1921811232311175E-2</v>
      </c>
      <c r="AE656" s="47">
        <f t="shared" si="783"/>
        <v>1.1742831979645763E-2</v>
      </c>
      <c r="AF656" s="47">
        <f t="shared" si="783"/>
        <v>-1.0247651579846306E-2</v>
      </c>
      <c r="AG656" s="47">
        <f t="shared" si="783"/>
        <v>-7.7469335054873856E-3</v>
      </c>
      <c r="AH656" s="47">
        <f t="shared" si="783"/>
        <v>9.6234661287610823E-3</v>
      </c>
      <c r="AI656" s="48"/>
      <c r="AJ656" s="48"/>
      <c r="AY656" s="66"/>
      <c r="AZ656" s="66"/>
      <c r="BA656" s="66"/>
      <c r="BQ656" s="66"/>
      <c r="BR656" s="66"/>
      <c r="BS656" s="66"/>
    </row>
    <row r="657" spans="2:71" s="30" customFormat="1">
      <c r="B657" s="66">
        <f t="shared" si="774"/>
        <v>2015</v>
      </c>
      <c r="C657" s="47">
        <f t="shared" si="781"/>
        <v>1.554826893536565E-2</v>
      </c>
      <c r="D657" s="47">
        <f t="shared" si="781"/>
        <v>1.5785958538149236E-2</v>
      </c>
      <c r="E657" s="47">
        <f t="shared" si="781"/>
        <v>1.5092216916208878E-2</v>
      </c>
      <c r="F657" s="47">
        <f t="shared" si="781"/>
        <v>-7.3149741824440895E-3</v>
      </c>
      <c r="G657" s="47">
        <f t="shared" si="781"/>
        <v>-5.1546391752577136E-3</v>
      </c>
      <c r="H657" s="47">
        <f t="shared" si="781"/>
        <v>7.5601939354097425E-3</v>
      </c>
      <c r="I657" s="166">
        <f t="shared" si="780"/>
        <v>1.5774576217282066E-2</v>
      </c>
      <c r="J657" s="48"/>
      <c r="K657" s="48"/>
      <c r="L657" s="48"/>
      <c r="M657" s="48"/>
      <c r="N657" s="48"/>
      <c r="O657" s="48"/>
      <c r="P657" s="48"/>
      <c r="S657" s="30">
        <f t="shared" si="776"/>
        <v>2015</v>
      </c>
      <c r="T657" s="48">
        <f t="shared" si="782"/>
        <v>1.7770827409724355E-3</v>
      </c>
      <c r="U657" s="48">
        <f t="shared" si="782"/>
        <v>9.9568536342520275E-4</v>
      </c>
      <c r="V657" s="48">
        <f t="shared" si="782"/>
        <v>7.1343638525565023E-3</v>
      </c>
      <c r="W657" s="48">
        <f t="shared" si="782"/>
        <v>0</v>
      </c>
      <c r="X657" s="48">
        <f t="shared" si="782"/>
        <v>0</v>
      </c>
      <c r="Y657" s="48">
        <f t="shared" si="782"/>
        <v>3.1948881789136685E-3</v>
      </c>
      <c r="AB657" s="30">
        <f t="shared" si="778"/>
        <v>2015</v>
      </c>
      <c r="AC657" s="47">
        <f t="shared" si="783"/>
        <v>1.5663687078947497E-2</v>
      </c>
      <c r="AD657" s="47">
        <f t="shared" si="783"/>
        <v>1.5905975378864401E-2</v>
      </c>
      <c r="AE657" s="47">
        <f t="shared" si="783"/>
        <v>1.5173130863719964E-2</v>
      </c>
      <c r="AF657" s="47">
        <f t="shared" si="783"/>
        <v>-7.3339085418464567E-3</v>
      </c>
      <c r="AG657" s="47">
        <f t="shared" si="783"/>
        <v>-5.2049446974625768E-3</v>
      </c>
      <c r="AH657" s="47">
        <f t="shared" si="783"/>
        <v>7.6170655567118217E-3</v>
      </c>
      <c r="AI657" s="48"/>
      <c r="AJ657" s="48"/>
      <c r="AY657" s="66"/>
      <c r="AZ657" s="66"/>
      <c r="BA657" s="66"/>
      <c r="BQ657" s="66"/>
      <c r="BR657" s="66"/>
      <c r="BS657" s="66"/>
    </row>
    <row r="658" spans="2:71" s="30" customFormat="1">
      <c r="B658" s="66">
        <f t="shared" si="774"/>
        <v>2016</v>
      </c>
      <c r="C658" s="47">
        <f t="shared" si="781"/>
        <v>1.5360252996508894E-2</v>
      </c>
      <c r="D658" s="47">
        <f t="shared" si="781"/>
        <v>1.5585344621267705E-2</v>
      </c>
      <c r="E658" s="47">
        <f t="shared" si="781"/>
        <v>1.508005753767061E-2</v>
      </c>
      <c r="F658" s="47">
        <f t="shared" si="781"/>
        <v>-6.0684872128304868E-3</v>
      </c>
      <c r="G658" s="47">
        <f t="shared" si="781"/>
        <v>-4.5336787564767E-3</v>
      </c>
      <c r="H658" s="47">
        <f t="shared" si="781"/>
        <v>6.6063126988011867E-3</v>
      </c>
      <c r="I658" s="166">
        <f t="shared" si="780"/>
        <v>1.5592222674473133E-2</v>
      </c>
      <c r="J658" s="48"/>
      <c r="K658" s="48"/>
      <c r="L658" s="48"/>
      <c r="M658" s="48"/>
      <c r="N658" s="48"/>
      <c r="O658" s="48"/>
      <c r="P658" s="48"/>
      <c r="S658" s="30">
        <f t="shared" si="776"/>
        <v>2016</v>
      </c>
      <c r="T658" s="48">
        <f t="shared" si="782"/>
        <v>1.5610586816150462E-3</v>
      </c>
      <c r="U658" s="48">
        <f t="shared" si="782"/>
        <v>9.9469496021220571E-4</v>
      </c>
      <c r="V658" s="48">
        <f t="shared" si="782"/>
        <v>5.312868949232552E-3</v>
      </c>
      <c r="W658" s="48">
        <f t="shared" si="782"/>
        <v>0</v>
      </c>
      <c r="X658" s="48">
        <f t="shared" si="782"/>
        <v>0</v>
      </c>
      <c r="Y658" s="48">
        <f t="shared" si="782"/>
        <v>3.1847133757962887E-3</v>
      </c>
      <c r="AB658" s="30">
        <f t="shared" si="778"/>
        <v>2016</v>
      </c>
      <c r="AC658" s="47">
        <f t="shared" si="783"/>
        <v>1.5474324622365643E-2</v>
      </c>
      <c r="AD658" s="47">
        <f t="shared" si="783"/>
        <v>1.5702003907606565E-2</v>
      </c>
      <c r="AE658" s="47">
        <f t="shared" si="783"/>
        <v>1.5178582062000512E-2</v>
      </c>
      <c r="AF658" s="47">
        <f t="shared" si="783"/>
        <v>-6.084311169056944E-3</v>
      </c>
      <c r="AG658" s="47">
        <f t="shared" si="783"/>
        <v>-4.5781556572923598E-3</v>
      </c>
      <c r="AH658" s="47">
        <f t="shared" si="783"/>
        <v>6.6506939854593661E-3</v>
      </c>
      <c r="AI658" s="48"/>
      <c r="AJ658" s="48"/>
      <c r="AY658" s="66"/>
      <c r="AZ658" s="66"/>
      <c r="BA658" s="66"/>
      <c r="BQ658" s="66"/>
      <c r="BR658" s="66"/>
      <c r="BS658" s="66"/>
    </row>
    <row r="659" spans="2:71" s="30" customFormat="1">
      <c r="B659" s="66">
        <f t="shared" si="774"/>
        <v>2017</v>
      </c>
      <c r="C659" s="47">
        <f t="shared" ref="C659:H662" si="784">IF(C566=0,0,C567/C566-1)</f>
        <v>1.5192629431852067E-2</v>
      </c>
      <c r="D659" s="47">
        <f t="shared" si="784"/>
        <v>1.5429037562636694E-2</v>
      </c>
      <c r="E659" s="47">
        <f t="shared" si="784"/>
        <v>1.4890873822494211E-2</v>
      </c>
      <c r="F659" s="47">
        <f t="shared" si="784"/>
        <v>-6.9777583951156075E-3</v>
      </c>
      <c r="G659" s="47">
        <f t="shared" si="784"/>
        <v>-3.9037085230969604E-3</v>
      </c>
      <c r="H659" s="47">
        <f t="shared" si="784"/>
        <v>5.7527143088640376E-3</v>
      </c>
      <c r="I659" s="166">
        <f t="shared" si="780"/>
        <v>1.5429910287634518E-2</v>
      </c>
      <c r="J659" s="48"/>
      <c r="K659" s="48"/>
      <c r="L659" s="48"/>
      <c r="M659" s="48"/>
      <c r="N659" s="48"/>
      <c r="O659" s="48"/>
      <c r="P659" s="48"/>
      <c r="S659" s="30">
        <f t="shared" si="776"/>
        <v>2017</v>
      </c>
      <c r="T659" s="48">
        <f t="shared" ref="T659:Y662" si="785">IF(T566=0,0,T567/T566-1)</f>
        <v>1.7003188097768351E-3</v>
      </c>
      <c r="U659" s="48">
        <f t="shared" si="785"/>
        <v>1.2421331566743188E-3</v>
      </c>
      <c r="V659" s="48">
        <f t="shared" si="785"/>
        <v>4.6975924838519312E-3</v>
      </c>
      <c r="W659" s="48">
        <f t="shared" si="785"/>
        <v>0</v>
      </c>
      <c r="X659" s="48">
        <f t="shared" si="785"/>
        <v>0</v>
      </c>
      <c r="Y659" s="48">
        <f t="shared" si="785"/>
        <v>3.1746031746031633E-3</v>
      </c>
      <c r="AB659" s="30">
        <f t="shared" si="778"/>
        <v>2017</v>
      </c>
      <c r="AC659" s="47">
        <f t="shared" ref="AC659:AH662" si="786">IF(AC566=0,0,AC567/AC566-1)</f>
        <v>1.5302636025196215E-2</v>
      </c>
      <c r="AD659" s="47">
        <f t="shared" si="786"/>
        <v>1.5540826234026639E-2</v>
      </c>
      <c r="AE659" s="47">
        <f t="shared" si="786"/>
        <v>1.4992697219077478E-2</v>
      </c>
      <c r="AF659" s="47">
        <f t="shared" si="786"/>
        <v>-6.9960647135985932E-3</v>
      </c>
      <c r="AG659" s="47">
        <f t="shared" si="786"/>
        <v>-3.9421813403416328E-3</v>
      </c>
      <c r="AH659" s="47">
        <f t="shared" si="786"/>
        <v>5.7860396405269299E-3</v>
      </c>
      <c r="AI659" s="48"/>
      <c r="AJ659" s="48"/>
      <c r="AY659" s="66"/>
      <c r="AZ659" s="66"/>
      <c r="BA659" s="66"/>
      <c r="BQ659" s="66"/>
      <c r="BR659" s="66"/>
      <c r="BS659" s="66"/>
    </row>
    <row r="660" spans="2:71" s="30" customFormat="1">
      <c r="B660" s="66">
        <f t="shared" si="774"/>
        <v>2018</v>
      </c>
      <c r="C660" s="47">
        <f t="shared" si="784"/>
        <v>1.4355166053743096E-2</v>
      </c>
      <c r="D660" s="47">
        <f t="shared" si="784"/>
        <v>1.4582531056098524E-2</v>
      </c>
      <c r="E660" s="47">
        <f t="shared" si="784"/>
        <v>1.4071530758225981E-2</v>
      </c>
      <c r="F660" s="47">
        <f t="shared" si="784"/>
        <v>-7.905138339920903E-3</v>
      </c>
      <c r="G660" s="47">
        <f t="shared" si="784"/>
        <v>-2.6126714565642972E-3</v>
      </c>
      <c r="H660" s="47">
        <f t="shared" si="784"/>
        <v>5.0753242568275514E-3</v>
      </c>
      <c r="I660" s="166">
        <f t="shared" si="780"/>
        <v>1.4588235294117569E-2</v>
      </c>
      <c r="J660" s="48"/>
      <c r="K660" s="48"/>
      <c r="L660" s="48"/>
      <c r="M660" s="48"/>
      <c r="N660" s="48"/>
      <c r="O660" s="48"/>
      <c r="P660" s="48"/>
      <c r="S660" s="30">
        <f t="shared" si="776"/>
        <v>2018</v>
      </c>
      <c r="T660" s="48">
        <f t="shared" si="785"/>
        <v>1.4852535539995326E-3</v>
      </c>
      <c r="U660" s="48">
        <f t="shared" si="785"/>
        <v>1.0751798858654738E-3</v>
      </c>
      <c r="V660" s="48">
        <f t="shared" si="785"/>
        <v>4.0911747516072516E-3</v>
      </c>
      <c r="W660" s="48">
        <f t="shared" si="785"/>
        <v>0</v>
      </c>
      <c r="X660" s="48">
        <f t="shared" si="785"/>
        <v>0</v>
      </c>
      <c r="Y660" s="48">
        <f t="shared" si="785"/>
        <v>3.1645569620253333E-3</v>
      </c>
      <c r="AB660" s="30">
        <f t="shared" si="778"/>
        <v>2018</v>
      </c>
      <c r="AC660" s="47">
        <f t="shared" si="786"/>
        <v>1.4458692254694538E-2</v>
      </c>
      <c r="AD660" s="47">
        <f t="shared" si="786"/>
        <v>1.4687466468255028E-2</v>
      </c>
      <c r="AE660" s="47">
        <f t="shared" si="786"/>
        <v>1.4170215962875377E-2</v>
      </c>
      <c r="AF660" s="47">
        <f t="shared" si="786"/>
        <v>-7.9260237780713894E-3</v>
      </c>
      <c r="AG660" s="47">
        <f t="shared" si="786"/>
        <v>-2.6385224274406704E-3</v>
      </c>
      <c r="AH660" s="47">
        <f t="shared" si="786"/>
        <v>5.0999592003264649E-3</v>
      </c>
      <c r="AI660" s="48"/>
      <c r="AJ660" s="48"/>
      <c r="AY660" s="66"/>
      <c r="AZ660" s="66"/>
      <c r="BA660" s="66"/>
      <c r="BQ660" s="66"/>
      <c r="BR660" s="66"/>
      <c r="BS660" s="66"/>
    </row>
    <row r="661" spans="2:71" s="30" customFormat="1">
      <c r="B661" s="66">
        <f t="shared" si="774"/>
        <v>2019</v>
      </c>
      <c r="C661" s="47">
        <f t="shared" si="784"/>
        <v>1.3339112465510228E-2</v>
      </c>
      <c r="D661" s="47">
        <f t="shared" si="784"/>
        <v>1.3563548340878473E-2</v>
      </c>
      <c r="E661" s="47">
        <f t="shared" si="784"/>
        <v>1.2990310875858446E-2</v>
      </c>
      <c r="F661" s="47">
        <f t="shared" si="784"/>
        <v>-7.9681274900398336E-3</v>
      </c>
      <c r="G661" s="47">
        <f t="shared" si="784"/>
        <v>-2.6195153896528822E-3</v>
      </c>
      <c r="H661" s="47">
        <f t="shared" si="784"/>
        <v>4.4084642513626537E-3</v>
      </c>
      <c r="I661" s="166">
        <f t="shared" si="780"/>
        <v>1.3555568855108113E-2</v>
      </c>
      <c r="J661" s="48"/>
      <c r="K661" s="48"/>
      <c r="L661" s="48"/>
      <c r="M661" s="48"/>
      <c r="N661" s="48"/>
      <c r="O661" s="48"/>
      <c r="P661" s="48"/>
      <c r="S661" s="30">
        <f t="shared" si="776"/>
        <v>2019</v>
      </c>
      <c r="T661" s="48">
        <f t="shared" si="785"/>
        <v>1.3418079096045865E-3</v>
      </c>
      <c r="U661" s="48">
        <f t="shared" si="785"/>
        <v>9.9140779907469501E-4</v>
      </c>
      <c r="V661" s="48">
        <f t="shared" si="785"/>
        <v>2.9103608847496076E-3</v>
      </c>
      <c r="W661" s="48">
        <f t="shared" si="785"/>
        <v>0</v>
      </c>
      <c r="X661" s="48">
        <f t="shared" si="785"/>
        <v>0</v>
      </c>
      <c r="Y661" s="48">
        <f t="shared" si="785"/>
        <v>6.3091482649841879E-3</v>
      </c>
      <c r="AB661" s="30">
        <f t="shared" si="778"/>
        <v>2019</v>
      </c>
      <c r="AC661" s="47">
        <f t="shared" si="786"/>
        <v>1.3434385184096787E-2</v>
      </c>
      <c r="AD661" s="47">
        <f t="shared" si="786"/>
        <v>1.3659908055875691E-2</v>
      </c>
      <c r="AE661" s="47">
        <f t="shared" si="786"/>
        <v>1.3088990318591787E-2</v>
      </c>
      <c r="AF661" s="47">
        <f t="shared" si="786"/>
        <v>-7.9893475366178413E-3</v>
      </c>
      <c r="AG661" s="47">
        <f t="shared" si="786"/>
        <v>-2.6455026455026731E-3</v>
      </c>
      <c r="AH661" s="47">
        <f t="shared" si="786"/>
        <v>4.3840064948243995E-3</v>
      </c>
      <c r="AI661" s="48"/>
      <c r="AJ661" s="48"/>
      <c r="AY661" s="66"/>
      <c r="AZ661" s="66"/>
      <c r="BA661" s="66"/>
      <c r="BQ661" s="66"/>
      <c r="BR661" s="66"/>
      <c r="BS661" s="66"/>
    </row>
    <row r="662" spans="2:71" s="30" customFormat="1">
      <c r="B662" s="66">
        <f t="shared" si="774"/>
        <v>2020</v>
      </c>
      <c r="C662" s="47">
        <f t="shared" si="784"/>
        <v>1.2888436207100007E-2</v>
      </c>
      <c r="D662" s="47">
        <f t="shared" si="784"/>
        <v>1.3114821180129299E-2</v>
      </c>
      <c r="E662" s="47">
        <f t="shared" si="784"/>
        <v>1.2489485324019167E-2</v>
      </c>
      <c r="F662" s="47">
        <f t="shared" si="784"/>
        <v>-7.5858991521642327E-3</v>
      </c>
      <c r="G662" s="47">
        <f t="shared" si="784"/>
        <v>-1.969796454366346E-3</v>
      </c>
      <c r="H662" s="47">
        <f t="shared" si="784"/>
        <v>3.9103024499242967E-3</v>
      </c>
      <c r="I662" s="166">
        <f t="shared" si="780"/>
        <v>1.3123320834932617E-2</v>
      </c>
      <c r="J662" s="48"/>
      <c r="K662" s="48"/>
      <c r="L662" s="48"/>
      <c r="M662" s="48"/>
      <c r="N662" s="48"/>
      <c r="O662" s="48"/>
      <c r="P662" s="48"/>
      <c r="S662" s="30">
        <f t="shared" si="776"/>
        <v>2020</v>
      </c>
      <c r="T662" s="48">
        <f t="shared" si="785"/>
        <v>9.1684886099163698E-4</v>
      </c>
      <c r="U662" s="48">
        <f t="shared" si="785"/>
        <v>8.2535490260804423E-4</v>
      </c>
      <c r="V662" s="48">
        <f t="shared" si="785"/>
        <v>1.7411491584444772E-3</v>
      </c>
      <c r="W662" s="48">
        <f t="shared" si="785"/>
        <v>0</v>
      </c>
      <c r="X662" s="48">
        <f t="shared" si="785"/>
        <v>0</v>
      </c>
      <c r="Y662" s="48">
        <f t="shared" si="785"/>
        <v>0</v>
      </c>
      <c r="AB662" s="30">
        <f t="shared" si="778"/>
        <v>2020</v>
      </c>
      <c r="AC662" s="47">
        <f t="shared" si="786"/>
        <v>1.2982370317409453E-2</v>
      </c>
      <c r="AD662" s="47">
        <f t="shared" si="786"/>
        <v>1.3207837120625232E-2</v>
      </c>
      <c r="AE662" s="47">
        <f t="shared" si="786"/>
        <v>1.2593650865075245E-2</v>
      </c>
      <c r="AF662" s="47">
        <f t="shared" si="786"/>
        <v>-7.6062639821029565E-3</v>
      </c>
      <c r="AG662" s="47">
        <f t="shared" si="786"/>
        <v>-1.9893899204244114E-3</v>
      </c>
      <c r="AH662" s="47">
        <f t="shared" si="786"/>
        <v>3.9607161621468823E-3</v>
      </c>
      <c r="AI662" s="48"/>
      <c r="AJ662" s="48"/>
      <c r="AY662" s="66"/>
      <c r="AZ662" s="66"/>
      <c r="BA662" s="66"/>
      <c r="BQ662" s="66"/>
      <c r="BR662" s="66"/>
      <c r="BS662" s="66"/>
    </row>
    <row r="663" spans="2:71">
      <c r="B663" s="66">
        <f t="shared" si="774"/>
        <v>2021</v>
      </c>
      <c r="C663" s="47">
        <f t="shared" ref="C663:H663" si="787">IF(C570=0,0,C571/C570-1)</f>
        <v>1.2290225389463227E-2</v>
      </c>
      <c r="D663" s="47">
        <f t="shared" si="787"/>
        <v>1.2513608733088821E-2</v>
      </c>
      <c r="E663" s="47">
        <f t="shared" si="787"/>
        <v>1.1862252617563351E-2</v>
      </c>
      <c r="F663" s="47">
        <f t="shared" si="787"/>
        <v>-7.194244604316502E-3</v>
      </c>
      <c r="G663" s="47">
        <f t="shared" si="787"/>
        <v>-1.3157894736841591E-3</v>
      </c>
      <c r="H663" s="47">
        <f t="shared" si="787"/>
        <v>3.4181240063593243E-3</v>
      </c>
      <c r="I663" s="166">
        <f t="shared" si="780"/>
        <v>1.250163920094427E-2</v>
      </c>
      <c r="S663" s="30">
        <f t="shared" si="776"/>
        <v>2021</v>
      </c>
      <c r="T663" s="48">
        <f t="shared" ref="T663:Y663" si="788">IF(T570=0,0,T571/T570-1)</f>
        <v>7.0462232243517775E-4</v>
      </c>
      <c r="U663" s="48">
        <f t="shared" si="788"/>
        <v>6.5973940293573285E-4</v>
      </c>
      <c r="V663" s="48">
        <f t="shared" si="788"/>
        <v>1.1587485515642815E-3</v>
      </c>
      <c r="W663" s="48">
        <f t="shared" si="788"/>
        <v>0</v>
      </c>
      <c r="X663" s="48">
        <f t="shared" si="788"/>
        <v>0</v>
      </c>
      <c r="Y663" s="48">
        <f t="shared" si="788"/>
        <v>0</v>
      </c>
      <c r="AB663" s="30">
        <f t="shared" si="778"/>
        <v>2021</v>
      </c>
      <c r="AC663" s="47">
        <f t="shared" ref="AC663:AH663" si="789">IF(AC570=0,0,AC571/AC570-1)</f>
        <v>1.2380048139168709E-2</v>
      </c>
      <c r="AD663" s="47">
        <f t="shared" si="789"/>
        <v>1.2602231285470777E-2</v>
      </c>
      <c r="AE663" s="47">
        <f t="shared" si="789"/>
        <v>1.1964871935876253E-2</v>
      </c>
      <c r="AF663" s="47">
        <f t="shared" si="789"/>
        <v>-7.2137060414788623E-3</v>
      </c>
      <c r="AG663" s="47">
        <f t="shared" si="789"/>
        <v>-1.3289036544850141E-3</v>
      </c>
      <c r="AH663" s="47">
        <f t="shared" si="789"/>
        <v>3.4620184372609053E-3</v>
      </c>
    </row>
    <row r="664" spans="2:71">
      <c r="B664" s="66">
        <f t="shared" si="774"/>
        <v>2022</v>
      </c>
      <c r="C664" s="47">
        <f t="shared" ref="C664:H664" si="790">IF(C571=0,0,C572/C571-1)</f>
        <v>1.1810601963167855E-2</v>
      </c>
      <c r="D664" s="47">
        <f t="shared" si="790"/>
        <v>1.2032572805587671E-2</v>
      </c>
      <c r="E664" s="47">
        <f t="shared" si="790"/>
        <v>1.135887857581741E-2</v>
      </c>
      <c r="F664" s="47">
        <f t="shared" si="790"/>
        <v>-7.2463768115942351E-3</v>
      </c>
      <c r="G664" s="47">
        <f t="shared" si="790"/>
        <v>-1.3175230566534468E-3</v>
      </c>
      <c r="H664" s="47">
        <f t="shared" si="790"/>
        <v>3.0103778816445992E-3</v>
      </c>
      <c r="I664" s="166">
        <f t="shared" si="780"/>
        <v>1.2045071881880531E-2</v>
      </c>
      <c r="S664" s="30">
        <f t="shared" si="776"/>
        <v>2022</v>
      </c>
      <c r="T664" s="48">
        <f t="shared" ref="T664:Y664" si="791">IF(T571=0,0,T572/T571-1)</f>
        <v>6.3371356147023938E-4</v>
      </c>
      <c r="U664" s="48">
        <f t="shared" si="791"/>
        <v>5.7689137959449077E-4</v>
      </c>
      <c r="V664" s="48">
        <f t="shared" si="791"/>
        <v>1.1574074074074403E-3</v>
      </c>
      <c r="W664" s="48">
        <f t="shared" si="791"/>
        <v>0</v>
      </c>
      <c r="X664" s="48">
        <f t="shared" si="791"/>
        <v>0</v>
      </c>
      <c r="Y664" s="48">
        <f t="shared" si="791"/>
        <v>0</v>
      </c>
      <c r="AB664" s="30">
        <f t="shared" si="778"/>
        <v>2022</v>
      </c>
      <c r="AC664" s="47">
        <f t="shared" ref="AC664:AH664" si="792">IF(AC571=0,0,AC572/AC571-1)</f>
        <v>1.1896256612928591E-2</v>
      </c>
      <c r="AD664" s="47">
        <f t="shared" si="792"/>
        <v>1.211720831113472E-2</v>
      </c>
      <c r="AE664" s="47">
        <f t="shared" si="792"/>
        <v>1.1455640269841583E-2</v>
      </c>
      <c r="AF664" s="47">
        <f t="shared" si="792"/>
        <v>-7.2661217075385975E-3</v>
      </c>
      <c r="AG664" s="47">
        <f t="shared" si="792"/>
        <v>-1.3306719893546592E-3</v>
      </c>
      <c r="AH664" s="47">
        <f t="shared" si="792"/>
        <v>3.0489027961648762E-3</v>
      </c>
    </row>
    <row r="665" spans="2:71">
      <c r="B665" s="66">
        <f t="shared" si="774"/>
        <v>2023</v>
      </c>
      <c r="C665" s="47">
        <f t="shared" ref="C665:H665" si="793">IF(C572=0,0,C573/C572-1)</f>
        <v>1.0982590125671932E-2</v>
      </c>
      <c r="D665" s="47">
        <f t="shared" si="793"/>
        <v>1.1198524620808392E-2</v>
      </c>
      <c r="E665" s="47">
        <f t="shared" si="793"/>
        <v>1.0489360100646161E-2</v>
      </c>
      <c r="F665" s="47">
        <f t="shared" si="793"/>
        <v>-7.2992700729926918E-3</v>
      </c>
      <c r="G665" s="47">
        <f t="shared" si="793"/>
        <v>-1.3192612137202797E-3</v>
      </c>
      <c r="H665" s="47">
        <f t="shared" si="793"/>
        <v>2.6459205434010702E-3</v>
      </c>
      <c r="I665" s="166">
        <f t="shared" si="780"/>
        <v>1.1190740266757704E-2</v>
      </c>
      <c r="S665" s="30">
        <f t="shared" si="776"/>
        <v>2023</v>
      </c>
      <c r="T665" s="48">
        <f t="shared" ref="T665:Y665" si="794">IF(T572=0,0,T573/T572-1)</f>
        <v>5.6294419815627883E-4</v>
      </c>
      <c r="U665" s="48">
        <f t="shared" si="794"/>
        <v>4.9419322955279732E-4</v>
      </c>
      <c r="V665" s="48">
        <f t="shared" si="794"/>
        <v>1.1560693641619046E-3</v>
      </c>
      <c r="W665" s="48">
        <f t="shared" si="794"/>
        <v>0</v>
      </c>
      <c r="X665" s="48">
        <f t="shared" si="794"/>
        <v>0</v>
      </c>
      <c r="Y665" s="48">
        <f t="shared" si="794"/>
        <v>0</v>
      </c>
      <c r="AB665" s="30">
        <f t="shared" si="778"/>
        <v>2023</v>
      </c>
      <c r="AC665" s="47">
        <f t="shared" ref="AC665:AH665" si="795">IF(AC572=0,0,AC573/AC572-1)</f>
        <v>1.1061552851537426E-2</v>
      </c>
      <c r="AD665" s="47">
        <f t="shared" si="795"/>
        <v>1.1276707357863458E-2</v>
      </c>
      <c r="AE665" s="47">
        <f t="shared" si="795"/>
        <v>1.0576985694748853E-2</v>
      </c>
      <c r="AF665" s="47">
        <f t="shared" si="795"/>
        <v>-7.3193046660566807E-3</v>
      </c>
      <c r="AG665" s="47">
        <f t="shared" si="795"/>
        <v>-1.3324450366422047E-3</v>
      </c>
      <c r="AH665" s="47">
        <f t="shared" si="795"/>
        <v>2.6796784385874073E-3</v>
      </c>
    </row>
    <row r="666" spans="2:71">
      <c r="B666" s="66">
        <f t="shared" si="774"/>
        <v>2024</v>
      </c>
      <c r="C666" s="47">
        <f t="shared" ref="C666:H666" si="796">IF(C573=0,0,C574/C573-1)</f>
        <v>1.0533474051877434E-2</v>
      </c>
      <c r="D666" s="47">
        <f t="shared" si="796"/>
        <v>1.0749671621481216E-2</v>
      </c>
      <c r="E666" s="47">
        <f t="shared" si="796"/>
        <v>9.9867517252021365E-3</v>
      </c>
      <c r="F666" s="47">
        <f t="shared" si="796"/>
        <v>-6.8933823529411242E-3</v>
      </c>
      <c r="G666" s="47">
        <f t="shared" si="796"/>
        <v>-6.6050198150591211E-4</v>
      </c>
      <c r="H666" s="47">
        <f t="shared" si="796"/>
        <v>2.3238410335184589E-3</v>
      </c>
      <c r="I666" s="166">
        <f t="shared" si="780"/>
        <v>1.0757526753195634E-2</v>
      </c>
      <c r="S666" s="30">
        <f t="shared" si="776"/>
        <v>2024</v>
      </c>
      <c r="T666" s="48">
        <f t="shared" ref="T666:Y666" si="797">IF(T573=0,0,T574/T573-1)</f>
        <v>4.9229903650038764E-4</v>
      </c>
      <c r="U666" s="48">
        <f t="shared" si="797"/>
        <v>4.1162426936702801E-4</v>
      </c>
      <c r="V666" s="48">
        <f t="shared" si="797"/>
        <v>1.1547344110853786E-3</v>
      </c>
      <c r="W666" s="48">
        <f t="shared" si="797"/>
        <v>0</v>
      </c>
      <c r="X666" s="48">
        <f t="shared" si="797"/>
        <v>0</v>
      </c>
      <c r="Y666" s="48">
        <f t="shared" si="797"/>
        <v>0</v>
      </c>
      <c r="AB666" s="30">
        <f t="shared" si="778"/>
        <v>2024</v>
      </c>
      <c r="AC666" s="47">
        <f t="shared" ref="AC666:AH666" si="798">IF(AC573=0,0,AC574/AC573-1)</f>
        <v>1.0608778482017467E-2</v>
      </c>
      <c r="AD666" s="47">
        <f t="shared" si="798"/>
        <v>1.08243739965177E-2</v>
      </c>
      <c r="AE666" s="47">
        <f t="shared" si="798"/>
        <v>1.006889811349132E-2</v>
      </c>
      <c r="AF666" s="47">
        <f t="shared" si="798"/>
        <v>-6.9124423963133896E-3</v>
      </c>
      <c r="AG666" s="47">
        <f t="shared" si="798"/>
        <v>-6.6711140760511434E-4</v>
      </c>
      <c r="AH666" s="47">
        <f t="shared" si="798"/>
        <v>2.3534104507378917E-3</v>
      </c>
    </row>
    <row r="667" spans="2:71">
      <c r="B667" s="66">
        <f t="shared" si="774"/>
        <v>2025</v>
      </c>
      <c r="C667" s="47">
        <f t="shared" ref="C667:H677" si="799">IF(C574=0,0,C575/C574-1)</f>
        <v>9.9595040607320939E-3</v>
      </c>
      <c r="D667" s="47">
        <f t="shared" ref="D667:H672" si="800">IF(D574=0,0,D575/D574-1)</f>
        <v>1.0171389104278505E-2</v>
      </c>
      <c r="E667" s="47">
        <f t="shared" si="800"/>
        <v>9.3822764004931614E-3</v>
      </c>
      <c r="F667" s="47">
        <f t="shared" si="800"/>
        <v>-6.478482184174017E-3</v>
      </c>
      <c r="G667" s="47">
        <f t="shared" si="800"/>
        <v>-6.6093853271642633E-4</v>
      </c>
      <c r="H667" s="47">
        <f t="shared" si="800"/>
        <v>2.0433825840930897E-3</v>
      </c>
      <c r="I667" s="166">
        <f t="shared" si="780"/>
        <v>1.0170010295222465E-2</v>
      </c>
      <c r="S667" s="30">
        <f t="shared" si="776"/>
        <v>2025</v>
      </c>
      <c r="T667" s="48">
        <f t="shared" ref="T667:Y667" si="801">IF(T574=0,0,T575/T574-1)</f>
        <v>4.92056797413154E-4</v>
      </c>
      <c r="U667" s="48">
        <f t="shared" si="801"/>
        <v>4.1145490454241873E-4</v>
      </c>
      <c r="V667" s="48">
        <f t="shared" si="801"/>
        <v>1.1534025374855261E-3</v>
      </c>
      <c r="W667" s="48">
        <f t="shared" si="801"/>
        <v>0</v>
      </c>
      <c r="X667" s="48">
        <f t="shared" si="801"/>
        <v>0</v>
      </c>
      <c r="Y667" s="48">
        <f t="shared" si="801"/>
        <v>0</v>
      </c>
      <c r="AB667" s="30">
        <f t="shared" si="778"/>
        <v>2025</v>
      </c>
      <c r="AC667" s="47">
        <f t="shared" ref="AC667:AH667" si="802">IF(AC574=0,0,AC575/AC574-1)</f>
        <v>1.0029795035830791E-2</v>
      </c>
      <c r="AD667" s="47">
        <f t="shared" si="802"/>
        <v>1.0241187558740261E-2</v>
      </c>
      <c r="AE667" s="47">
        <f t="shared" si="802"/>
        <v>9.4581375071773888E-3</v>
      </c>
      <c r="AF667" s="47">
        <f t="shared" si="802"/>
        <v>-6.4965197215777204E-3</v>
      </c>
      <c r="AG667" s="47">
        <f t="shared" si="802"/>
        <v>-6.6755674232310547E-4</v>
      </c>
      <c r="AH667" s="47">
        <f t="shared" si="802"/>
        <v>2.0693222969476732E-3</v>
      </c>
    </row>
    <row r="668" spans="2:71">
      <c r="B668" s="66">
        <f t="shared" si="774"/>
        <v>2026</v>
      </c>
      <c r="C668" s="47">
        <f t="shared" si="799"/>
        <v>9.3883589068612938E-3</v>
      </c>
      <c r="D668" s="47">
        <f t="shared" si="800"/>
        <v>9.5981202885742078E-3</v>
      </c>
      <c r="E668" s="47">
        <f t="shared" si="800"/>
        <v>8.7627278752864246E-3</v>
      </c>
      <c r="F668" s="47">
        <f t="shared" si="800"/>
        <v>-6.52072659524916E-3</v>
      </c>
      <c r="G668" s="47">
        <f t="shared" si="800"/>
        <v>-6.6137566137569603E-4</v>
      </c>
      <c r="H668" s="47">
        <f t="shared" si="800"/>
        <v>1.803921568627409E-3</v>
      </c>
      <c r="I668" s="166">
        <f t="shared" si="780"/>
        <v>9.5855885634013038E-3</v>
      </c>
      <c r="S668" s="30">
        <f t="shared" si="776"/>
        <v>2026</v>
      </c>
      <c r="T668" s="48">
        <f t="shared" ref="T668:Y668" si="803">IF(T575=0,0,T576/T575-1)</f>
        <v>4.9181479659954341E-4</v>
      </c>
      <c r="U668" s="48">
        <f t="shared" si="803"/>
        <v>4.1128567903259139E-4</v>
      </c>
      <c r="V668" s="48">
        <f t="shared" si="803"/>
        <v>1.1520737327188613E-3</v>
      </c>
      <c r="W668" s="48">
        <f t="shared" si="803"/>
        <v>0</v>
      </c>
      <c r="X668" s="48">
        <f t="shared" si="803"/>
        <v>0</v>
      </c>
      <c r="Y668" s="48">
        <f t="shared" si="803"/>
        <v>0</v>
      </c>
    </row>
    <row r="669" spans="2:71">
      <c r="B669" s="66">
        <f t="shared" si="774"/>
        <v>2027</v>
      </c>
      <c r="C669" s="47">
        <f t="shared" si="799"/>
        <v>9.0672791810331166E-3</v>
      </c>
      <c r="D669" s="47">
        <f t="shared" si="800"/>
        <v>9.2782672317430759E-3</v>
      </c>
      <c r="E669" s="47">
        <f t="shared" si="800"/>
        <v>8.3917096944423619E-3</v>
      </c>
      <c r="F669" s="47">
        <f t="shared" si="800"/>
        <v>-5.6258790436005679E-3</v>
      </c>
      <c r="G669" s="47">
        <f t="shared" si="800"/>
        <v>-6.6181336863002649E-4</v>
      </c>
      <c r="H669" s="47">
        <f t="shared" si="800"/>
        <v>1.5658028654192968E-3</v>
      </c>
      <c r="I669" s="166">
        <f t="shared" si="780"/>
        <v>9.2899529363617006E-3</v>
      </c>
      <c r="S669" s="30">
        <f t="shared" si="776"/>
        <v>2027</v>
      </c>
      <c r="T669" s="48">
        <f t="shared" ref="T669:Y669" si="804">IF(T576=0,0,T577/T576-1)</f>
        <v>4.9157303370783723E-4</v>
      </c>
      <c r="U669" s="48">
        <f t="shared" si="804"/>
        <v>4.1111659266568346E-4</v>
      </c>
      <c r="V669" s="48">
        <f t="shared" si="804"/>
        <v>1.1507479861909697E-3</v>
      </c>
      <c r="W669" s="48">
        <f t="shared" si="804"/>
        <v>0</v>
      </c>
      <c r="X669" s="48">
        <f t="shared" si="804"/>
        <v>0</v>
      </c>
      <c r="Y669" s="48">
        <f t="shared" si="804"/>
        <v>0</v>
      </c>
    </row>
    <row r="670" spans="2:71">
      <c r="B670" s="66">
        <f t="shared" si="774"/>
        <v>2028</v>
      </c>
      <c r="C670" s="47">
        <f t="shared" si="799"/>
        <v>8.7989653963764791E-3</v>
      </c>
      <c r="D670" s="47">
        <f t="shared" si="800"/>
        <v>9.0096124861840376E-3</v>
      </c>
      <c r="E670" s="47">
        <f t="shared" si="800"/>
        <v>8.096127403698139E-3</v>
      </c>
      <c r="F670" s="47">
        <f t="shared" si="800"/>
        <v>-6.1291843470061558E-3</v>
      </c>
      <c r="G670" s="47">
        <f t="shared" si="800"/>
        <v>0</v>
      </c>
      <c r="H670" s="47">
        <f t="shared" si="800"/>
        <v>1.4070194637691991E-3</v>
      </c>
      <c r="I670" s="166">
        <f t="shared" si="780"/>
        <v>9.0017030248965568E-3</v>
      </c>
      <c r="S670" s="30">
        <f t="shared" si="776"/>
        <v>2028</v>
      </c>
      <c r="T670" s="48">
        <f t="shared" ref="T670:Y670" si="805">IF(T577=0,0,T578/T577-1)</f>
        <v>3.5095107741978104E-4</v>
      </c>
      <c r="U670" s="48">
        <f t="shared" si="805"/>
        <v>4.1094764527005445E-4</v>
      </c>
      <c r="V670" s="48">
        <f t="shared" si="805"/>
        <v>0</v>
      </c>
      <c r="W670" s="48">
        <f t="shared" si="805"/>
        <v>0</v>
      </c>
      <c r="X670" s="48">
        <f t="shared" si="805"/>
        <v>0</v>
      </c>
      <c r="Y670" s="48">
        <f t="shared" si="805"/>
        <v>0</v>
      </c>
    </row>
    <row r="671" spans="2:71">
      <c r="B671" s="66">
        <f t="shared" si="774"/>
        <v>2029</v>
      </c>
      <c r="C671" s="47">
        <f t="shared" si="799"/>
        <v>8.496575410850804E-3</v>
      </c>
      <c r="D671" s="47">
        <f t="shared" si="800"/>
        <v>8.7063710945103345E-3</v>
      </c>
      <c r="E671" s="47">
        <f t="shared" si="800"/>
        <v>7.7715460643505985E-3</v>
      </c>
      <c r="F671" s="47">
        <f t="shared" si="800"/>
        <v>-5.6925996204933993E-3</v>
      </c>
      <c r="G671" s="47">
        <f t="shared" si="800"/>
        <v>-6.6225165562916466E-4</v>
      </c>
      <c r="H671" s="47">
        <f t="shared" si="800"/>
        <v>1.2098977441261649E-3</v>
      </c>
      <c r="I671" s="166">
        <f t="shared" si="780"/>
        <v>8.7070674596796405E-3</v>
      </c>
      <c r="S671" s="30">
        <f t="shared" si="776"/>
        <v>2029</v>
      </c>
      <c r="T671" s="48">
        <f t="shared" ref="T671:Y671" si="806">IF(T578=0,0,T579/T578-1)</f>
        <v>3.5082795397145539E-4</v>
      </c>
      <c r="U671" s="48">
        <f t="shared" si="806"/>
        <v>4.1077883667428594E-4</v>
      </c>
      <c r="V671" s="48">
        <f t="shared" si="806"/>
        <v>0</v>
      </c>
      <c r="W671" s="48">
        <f t="shared" si="806"/>
        <v>0</v>
      </c>
      <c r="X671" s="48">
        <f t="shared" si="806"/>
        <v>0</v>
      </c>
      <c r="Y671" s="48">
        <f t="shared" si="806"/>
        <v>0</v>
      </c>
    </row>
    <row r="672" spans="2:71">
      <c r="B672" s="66">
        <f t="shared" si="774"/>
        <v>2030</v>
      </c>
      <c r="C672" s="47">
        <f t="shared" si="799"/>
        <v>7.9859220465503533E-3</v>
      </c>
      <c r="D672" s="47">
        <f t="shared" si="800"/>
        <v>8.1917152515826874E-3</v>
      </c>
      <c r="E672" s="47">
        <f t="shared" si="800"/>
        <v>7.2166978935725989E-3</v>
      </c>
      <c r="F672" s="47">
        <f t="shared" si="800"/>
        <v>-5.2480916030533953E-3</v>
      </c>
      <c r="G672" s="47">
        <f t="shared" si="800"/>
        <v>0</v>
      </c>
      <c r="H672" s="47">
        <f t="shared" si="800"/>
        <v>1.0914902740419841E-3</v>
      </c>
      <c r="I672" s="166">
        <f t="shared" si="780"/>
        <v>8.1936734748080386E-3</v>
      </c>
      <c r="S672" s="30">
        <f t="shared" si="776"/>
        <v>2030</v>
      </c>
      <c r="T672" s="48">
        <f t="shared" ref="T672:Y672" si="807">IF(T579=0,0,T580/T579-1)</f>
        <v>3.5070491688293792E-4</v>
      </c>
      <c r="U672" s="48">
        <f t="shared" si="807"/>
        <v>4.1061016670762562E-4</v>
      </c>
      <c r="V672" s="48">
        <f t="shared" si="807"/>
        <v>0</v>
      </c>
      <c r="W672" s="48">
        <f t="shared" si="807"/>
        <v>0</v>
      </c>
      <c r="X672" s="48">
        <f t="shared" si="807"/>
        <v>0</v>
      </c>
      <c r="Y672" s="48">
        <f t="shared" si="807"/>
        <v>0</v>
      </c>
    </row>
    <row r="673" spans="2:25">
      <c r="B673" s="66">
        <f t="shared" si="774"/>
        <v>2031</v>
      </c>
      <c r="C673" s="47">
        <f t="shared" si="799"/>
        <v>7.6736729569570894E-3</v>
      </c>
      <c r="D673" s="47">
        <f t="shared" si="799"/>
        <v>7.8811858401988122E-3</v>
      </c>
      <c r="E673" s="47">
        <f t="shared" si="799"/>
        <v>6.8541230031788913E-3</v>
      </c>
      <c r="F673" s="47">
        <f t="shared" si="799"/>
        <v>-4.7961630695443347E-3</v>
      </c>
      <c r="G673" s="47">
        <f t="shared" si="799"/>
        <v>-6.6269052352552205E-4</v>
      </c>
      <c r="H673" s="47">
        <f t="shared" si="799"/>
        <v>9.3454304738904703E-4</v>
      </c>
      <c r="I673" s="166">
        <f t="shared" si="780"/>
        <v>7.8768160802960008E-3</v>
      </c>
      <c r="S673" s="30">
        <f t="shared" si="776"/>
        <v>2031</v>
      </c>
      <c r="T673" s="48">
        <f t="shared" ref="T673:Y673" si="808">IF(T580=0,0,T581/T580-1)</f>
        <v>3.5058196606363445E-4</v>
      </c>
      <c r="U673" s="48">
        <f t="shared" si="808"/>
        <v>4.1044163519954324E-4</v>
      </c>
      <c r="V673" s="48">
        <f t="shared" si="808"/>
        <v>0</v>
      </c>
      <c r="W673" s="48">
        <f t="shared" si="808"/>
        <v>0</v>
      </c>
      <c r="X673" s="48">
        <f t="shared" si="808"/>
        <v>0</v>
      </c>
      <c r="Y673" s="48">
        <f t="shared" si="808"/>
        <v>0</v>
      </c>
    </row>
    <row r="674" spans="2:25">
      <c r="B674" s="66">
        <f t="shared" si="774"/>
        <v>2032</v>
      </c>
      <c r="C674" s="47">
        <f t="shared" si="799"/>
        <v>7.419323868789407E-3</v>
      </c>
      <c r="D674" s="47">
        <f t="shared" si="799"/>
        <v>7.6263474000488607E-3</v>
      </c>
      <c r="E674" s="47">
        <f t="shared" si="799"/>
        <v>6.5634508413467962E-3</v>
      </c>
      <c r="F674" s="47">
        <f t="shared" si="799"/>
        <v>-4.3373493975903399E-3</v>
      </c>
      <c r="G674" s="47">
        <f t="shared" si="799"/>
        <v>0</v>
      </c>
      <c r="H674" s="47">
        <f t="shared" si="799"/>
        <v>8.1696168060685359E-4</v>
      </c>
      <c r="I674" s="166">
        <f t="shared" si="780"/>
        <v>7.6322908634682829E-3</v>
      </c>
      <c r="S674" s="30">
        <f t="shared" si="776"/>
        <v>2032</v>
      </c>
      <c r="T674" s="48">
        <f t="shared" ref="T674:Y674" si="809">IF(T581=0,0,T582/T581-1)</f>
        <v>3.5045910142295078E-4</v>
      </c>
      <c r="U674" s="48">
        <f t="shared" si="809"/>
        <v>4.1027324197906445E-4</v>
      </c>
      <c r="V674" s="48">
        <f t="shared" si="809"/>
        <v>0</v>
      </c>
      <c r="W674" s="48">
        <f t="shared" si="809"/>
        <v>0</v>
      </c>
      <c r="X674" s="48">
        <f t="shared" si="809"/>
        <v>0</v>
      </c>
      <c r="Y674" s="48">
        <f t="shared" si="809"/>
        <v>0</v>
      </c>
    </row>
    <row r="675" spans="2:25">
      <c r="B675" s="66">
        <f t="shared" si="774"/>
        <v>2033</v>
      </c>
      <c r="C675" s="47">
        <f t="shared" si="799"/>
        <v>7.1740835144591397E-3</v>
      </c>
      <c r="D675" s="47">
        <f t="shared" si="799"/>
        <v>7.3812356460842832E-3</v>
      </c>
      <c r="E675" s="47">
        <f t="shared" si="799"/>
        <v>6.2831783977399525E-3</v>
      </c>
      <c r="F675" s="47">
        <f t="shared" si="799"/>
        <v>-4.3562439496611649E-3</v>
      </c>
      <c r="G675" s="47">
        <f t="shared" si="799"/>
        <v>0</v>
      </c>
      <c r="H675" s="47">
        <f t="shared" si="799"/>
        <v>7.3855243722298347E-4</v>
      </c>
      <c r="I675" s="166">
        <f t="shared" si="780"/>
        <v>7.3799302213979345E-3</v>
      </c>
      <c r="S675" s="30">
        <f t="shared" si="776"/>
        <v>2033</v>
      </c>
      <c r="T675" s="48">
        <f t="shared" ref="T675:Y675" si="810">IF(T582=0,0,T583/T582-1)</f>
        <v>3.5033632286984862E-4</v>
      </c>
      <c r="U675" s="48">
        <f t="shared" si="810"/>
        <v>4.1010498687654717E-4</v>
      </c>
      <c r="V675" s="48">
        <f t="shared" si="810"/>
        <v>0</v>
      </c>
      <c r="W675" s="48">
        <f t="shared" si="810"/>
        <v>0</v>
      </c>
      <c r="X675" s="48">
        <f t="shared" si="810"/>
        <v>0</v>
      </c>
      <c r="Y675" s="48">
        <f t="shared" si="810"/>
        <v>0</v>
      </c>
    </row>
    <row r="676" spans="2:25">
      <c r="B676" s="66">
        <f t="shared" si="774"/>
        <v>2034</v>
      </c>
      <c r="C676" s="47">
        <f t="shared" si="799"/>
        <v>6.9385439816560535E-3</v>
      </c>
      <c r="D676" s="47">
        <f t="shared" si="799"/>
        <v>7.1460012134412221E-3</v>
      </c>
      <c r="E676" s="47">
        <f t="shared" si="799"/>
        <v>6.0079548862568277E-3</v>
      </c>
      <c r="F676" s="47">
        <f t="shared" si="799"/>
        <v>-3.8891589693729189E-3</v>
      </c>
      <c r="G676" s="47">
        <f t="shared" si="799"/>
        <v>0</v>
      </c>
      <c r="H676" s="47">
        <f t="shared" si="799"/>
        <v>6.6032239269753212E-4</v>
      </c>
      <c r="I676" s="166">
        <f t="shared" si="780"/>
        <v>7.1456160679799208E-3</v>
      </c>
      <c r="S676" s="30">
        <f t="shared" si="776"/>
        <v>2034</v>
      </c>
      <c r="T676" s="48">
        <f t="shared" ref="T676:Y676" si="811">IF(T583=0,0,T584/T583-1)</f>
        <v>3.5021363031439989E-4</v>
      </c>
      <c r="U676" s="48">
        <f t="shared" si="811"/>
        <v>4.0993686972212728E-4</v>
      </c>
      <c r="V676" s="48">
        <f t="shared" si="811"/>
        <v>0</v>
      </c>
      <c r="W676" s="48">
        <f t="shared" si="811"/>
        <v>0</v>
      </c>
      <c r="X676" s="48">
        <f t="shared" si="811"/>
        <v>0</v>
      </c>
      <c r="Y676" s="48">
        <f t="shared" si="811"/>
        <v>0</v>
      </c>
    </row>
    <row r="677" spans="2:25">
      <c r="B677" s="66">
        <f t="shared" si="774"/>
        <v>2035</v>
      </c>
      <c r="C677" s="47">
        <f t="shared" si="799"/>
        <v>6.7123345825945702E-3</v>
      </c>
      <c r="D677" s="47">
        <f t="shared" si="799"/>
        <v>6.9208016532609218E-3</v>
      </c>
      <c r="E677" s="47">
        <f t="shared" si="799"/>
        <v>5.7423797399067666E-3</v>
      </c>
      <c r="F677" s="47">
        <f t="shared" si="799"/>
        <v>-3.9043435822352368E-3</v>
      </c>
      <c r="G677" s="47">
        <f t="shared" si="799"/>
        <v>0</v>
      </c>
      <c r="H677" s="47">
        <f t="shared" si="799"/>
        <v>5.8225293067315498E-4</v>
      </c>
      <c r="I677" s="166">
        <f t="shared" si="780"/>
        <v>6.9159475870885778E-3</v>
      </c>
      <c r="S677" s="30">
        <f t="shared" si="776"/>
        <v>2035</v>
      </c>
      <c r="T677" s="48">
        <f t="shared" ref="T677:Y677" si="812">IF(T584=0,0,T585/T584-1)</f>
        <v>3.5009102366623246E-4</v>
      </c>
      <c r="U677" s="48">
        <f t="shared" si="812"/>
        <v>4.0976889034594066E-4</v>
      </c>
      <c r="V677" s="48">
        <f t="shared" si="812"/>
        <v>0</v>
      </c>
      <c r="W677" s="48">
        <f t="shared" si="812"/>
        <v>0</v>
      </c>
      <c r="X677" s="48">
        <f t="shared" si="812"/>
        <v>0</v>
      </c>
      <c r="Y677" s="48">
        <f t="shared" si="812"/>
        <v>0</v>
      </c>
    </row>
    <row r="678" spans="2:25">
      <c r="B678" s="66">
        <f t="shared" si="774"/>
        <v>2036</v>
      </c>
      <c r="C678" s="47">
        <f t="shared" ref="C678:H678" si="813">IF(C585=0,0,C586/C585-1)</f>
        <v>6.5680775887924092E-3</v>
      </c>
      <c r="D678" s="47">
        <f t="shared" si="813"/>
        <v>6.7804527162602657E-3</v>
      </c>
      <c r="E678" s="47">
        <f t="shared" si="813"/>
        <v>5.5443793307869971E-3</v>
      </c>
      <c r="F678" s="47">
        <f t="shared" si="813"/>
        <v>-3.9196472317490905E-3</v>
      </c>
      <c r="G678" s="47">
        <f t="shared" si="813"/>
        <v>0</v>
      </c>
      <c r="H678" s="47">
        <f t="shared" si="813"/>
        <v>5.0432556154711428E-4</v>
      </c>
      <c r="I678" s="166">
        <f t="shared" si="780"/>
        <v>6.7795749435035635E-3</v>
      </c>
      <c r="S678" s="30">
        <f t="shared" si="776"/>
        <v>2036</v>
      </c>
      <c r="T678" s="48">
        <f t="shared" ref="T678:Y678" si="814">IF(T585=0,0,T586/T585-1)</f>
        <v>3.4996850283475212E-4</v>
      </c>
      <c r="U678" s="48">
        <f t="shared" si="814"/>
        <v>4.0960104857878932E-4</v>
      </c>
      <c r="V678" s="48">
        <f t="shared" si="814"/>
        <v>0</v>
      </c>
      <c r="W678" s="48">
        <f t="shared" si="814"/>
        <v>0</v>
      </c>
      <c r="X678" s="48">
        <f t="shared" si="814"/>
        <v>0</v>
      </c>
      <c r="Y678" s="48">
        <f t="shared" si="814"/>
        <v>0</v>
      </c>
    </row>
    <row r="679" spans="2:25">
      <c r="B679" s="66">
        <f t="shared" si="774"/>
        <v>2037</v>
      </c>
      <c r="C679" s="47">
        <f t="shared" ref="C679:H679" si="815">IF(C586=0,0,C587/C586-1)</f>
        <v>6.9163936841600826E-3</v>
      </c>
      <c r="D679" s="47">
        <f t="shared" si="815"/>
        <v>7.1383666285862457E-3</v>
      </c>
      <c r="E679" s="47">
        <f t="shared" si="815"/>
        <v>5.8665764612075844E-3</v>
      </c>
      <c r="F679" s="47">
        <f t="shared" si="815"/>
        <v>-4.4269552385637345E-3</v>
      </c>
      <c r="G679" s="47">
        <f t="shared" si="815"/>
        <v>-6.6312997347484082E-4</v>
      </c>
      <c r="H679" s="47">
        <f t="shared" si="815"/>
        <v>4.2652190771619303E-4</v>
      </c>
      <c r="I679" s="166">
        <f t="shared" si="780"/>
        <v>7.1500630517022934E-3</v>
      </c>
      <c r="S679" s="30">
        <f t="shared" si="776"/>
        <v>2037</v>
      </c>
      <c r="T679" s="48">
        <f t="shared" ref="T679:Y679" si="816">IF(T586=0,0,T587/T586-1)</f>
        <v>3.4984606773025284E-4</v>
      </c>
      <c r="U679" s="48">
        <f t="shared" si="816"/>
        <v>4.0943334425147526E-4</v>
      </c>
      <c r="V679" s="48">
        <f t="shared" si="816"/>
        <v>0</v>
      </c>
      <c r="W679" s="48">
        <f t="shared" si="816"/>
        <v>0</v>
      </c>
      <c r="X679" s="48">
        <f t="shared" si="816"/>
        <v>0</v>
      </c>
      <c r="Y679" s="48">
        <f t="shared" si="816"/>
        <v>0</v>
      </c>
    </row>
    <row r="680" spans="2:25">
      <c r="B680" s="66">
        <f t="shared" si="774"/>
        <v>2038</v>
      </c>
      <c r="C680" s="47">
        <f t="shared" ref="C680:H680" si="817">IF(C587=0,0,C588/C587-1)</f>
        <v>7.0867378566159545E-3</v>
      </c>
      <c r="D680" s="47">
        <f t="shared" si="817"/>
        <v>7.308639897769531E-3</v>
      </c>
      <c r="E680" s="47">
        <f t="shared" si="817"/>
        <v>6.0485517585959769E-3</v>
      </c>
      <c r="F680" s="47">
        <f t="shared" si="817"/>
        <v>-3.9525691699604515E-3</v>
      </c>
      <c r="G680" s="47">
        <f t="shared" si="817"/>
        <v>0</v>
      </c>
      <c r="H680" s="47">
        <f t="shared" si="817"/>
        <v>3.8758187667142785E-4</v>
      </c>
      <c r="I680" s="166">
        <f t="shared" si="780"/>
        <v>7.2996356442585064E-3</v>
      </c>
      <c r="S680" s="30">
        <f t="shared" si="776"/>
        <v>2038</v>
      </c>
      <c r="T680" s="48">
        <f t="shared" ref="T680:Y680" si="818">IF(T587=0,0,T588/T587-1)</f>
        <v>3.4972371826258453E-4</v>
      </c>
      <c r="U680" s="48">
        <f t="shared" si="818"/>
        <v>4.0926577719568868E-4</v>
      </c>
      <c r="V680" s="48">
        <f t="shared" si="818"/>
        <v>0</v>
      </c>
      <c r="W680" s="48">
        <f t="shared" si="818"/>
        <v>0</v>
      </c>
      <c r="X680" s="48">
        <f t="shared" si="818"/>
        <v>0</v>
      </c>
      <c r="Y680" s="48">
        <f t="shared" si="818"/>
        <v>0</v>
      </c>
    </row>
    <row r="681" spans="2:25">
      <c r="B681" s="66">
        <f t="shared" si="774"/>
        <v>2039</v>
      </c>
      <c r="C681" s="47">
        <f t="shared" ref="C681:H681" si="819">IF(C588=0,0,C589/C588-1)</f>
        <v>6.8108020285717608E-3</v>
      </c>
      <c r="D681" s="47">
        <f t="shared" si="819"/>
        <v>7.031646848340678E-3</v>
      </c>
      <c r="E681" s="47">
        <f t="shared" si="819"/>
        <v>5.7399908312958381E-3</v>
      </c>
      <c r="F681" s="47">
        <f t="shared" si="819"/>
        <v>-3.9682539682539542E-3</v>
      </c>
      <c r="G681" s="47">
        <f t="shared" si="819"/>
        <v>0</v>
      </c>
      <c r="H681" s="47">
        <f t="shared" si="819"/>
        <v>3.4868854364411561E-4</v>
      </c>
      <c r="I681" s="166">
        <f t="shared" si="780"/>
        <v>7.0354257302671641E-3</v>
      </c>
      <c r="S681" s="30">
        <f t="shared" si="776"/>
        <v>2039</v>
      </c>
      <c r="T681" s="48">
        <f t="shared" ref="T681:Y681" si="820">IF(T588=0,0,T589/T588-1)</f>
        <v>3.4960145434204115E-4</v>
      </c>
      <c r="U681" s="48">
        <f t="shared" si="820"/>
        <v>4.0909834724267569E-4</v>
      </c>
      <c r="V681" s="48">
        <f t="shared" si="820"/>
        <v>0</v>
      </c>
      <c r="W681" s="48">
        <f t="shared" si="820"/>
        <v>0</v>
      </c>
      <c r="X681" s="48">
        <f t="shared" si="820"/>
        <v>0</v>
      </c>
      <c r="Y681" s="48">
        <f t="shared" si="820"/>
        <v>0</v>
      </c>
    </row>
    <row r="682" spans="2:25">
      <c r="B682" s="66">
        <f t="shared" si="774"/>
        <v>2040</v>
      </c>
      <c r="C682" s="47">
        <f t="shared" ref="C682:H682" si="821">IF(C589=0,0,C590/C589-1)</f>
        <v>6.8380379520096568E-3</v>
      </c>
      <c r="D682" s="47">
        <f t="shared" si="821"/>
        <v>7.0629025501931508E-3</v>
      </c>
      <c r="E682" s="47">
        <f t="shared" si="821"/>
        <v>5.7309719386544611E-3</v>
      </c>
      <c r="F682" s="47">
        <f t="shared" si="821"/>
        <v>-3.9840637450199168E-3</v>
      </c>
      <c r="G682" s="47">
        <f t="shared" si="821"/>
        <v>0</v>
      </c>
      <c r="H682" s="47">
        <f t="shared" si="821"/>
        <v>3.0983733539891034E-4</v>
      </c>
      <c r="I682" s="166">
        <f t="shared" si="780"/>
        <v>7.0603337612322736E-3</v>
      </c>
      <c r="S682" s="30">
        <f t="shared" si="776"/>
        <v>2040</v>
      </c>
      <c r="T682" s="48">
        <f t="shared" ref="T682:Y682" si="822">IF(T589=0,0,T590/T589-1)</f>
        <v>3.494792758789167E-4</v>
      </c>
      <c r="U682" s="48">
        <f t="shared" si="822"/>
        <v>4.089310542243485E-4</v>
      </c>
      <c r="V682" s="48">
        <f t="shared" si="822"/>
        <v>0</v>
      </c>
      <c r="W682" s="48">
        <f t="shared" si="822"/>
        <v>0</v>
      </c>
      <c r="X682" s="48">
        <f t="shared" si="822"/>
        <v>0</v>
      </c>
      <c r="Y682" s="48">
        <f t="shared" si="822"/>
        <v>0</v>
      </c>
    </row>
  </sheetData>
  <phoneticPr fontId="10" type="noConversion"/>
  <pageMargins left="0.75" right="0.75" top="1" bottom="1" header="0.5" footer="0.5"/>
  <pageSetup orientation="portrait" horizontalDpi="4294967292" verticalDpi="300" r:id="rId1"/>
  <headerFooter alignWithMargins="0">
    <oddFooter>&amp;CPage &amp;P&amp;R14LGBRA-NRGPOD1-6-DOC 32
14BGBRA-STAFFROG1-19A-DOC 32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40"/>
  <sheetViews>
    <sheetView showGridLines="0" tabSelected="1" zoomScale="75" workbookViewId="0">
      <selection activeCell="I561" sqref="I561"/>
    </sheetView>
  </sheetViews>
  <sheetFormatPr defaultRowHeight="12.75"/>
  <cols>
    <col min="1" max="1" width="18.7109375" bestFit="1" customWidth="1"/>
    <col min="2" max="2" width="10.42578125" bestFit="1" customWidth="1"/>
    <col min="3" max="3" width="5.7109375" bestFit="1" customWidth="1"/>
    <col min="4" max="4" width="12.85546875" customWidth="1"/>
    <col min="5" max="5" width="10.28515625" bestFit="1" customWidth="1"/>
    <col min="7" max="7" width="2.7109375" customWidth="1"/>
    <col min="8" max="8" width="12.85546875" customWidth="1"/>
    <col min="9" max="9" width="10.28515625" bestFit="1" customWidth="1"/>
    <col min="11" max="11" width="2.7109375" customWidth="1"/>
    <col min="12" max="12" width="11.42578125" customWidth="1"/>
    <col min="13" max="13" width="10.85546875" customWidth="1"/>
    <col min="15" max="15" width="9.140625" customWidth="1"/>
    <col min="16" max="16" width="18.7109375" hidden="1" customWidth="1"/>
    <col min="17" max="17" width="10.42578125" hidden="1" customWidth="1"/>
    <col min="18" max="18" width="5.7109375" hidden="1" customWidth="1"/>
    <col min="19" max="19" width="12.85546875" hidden="1" customWidth="1"/>
    <col min="20" max="20" width="10.28515625" hidden="1" customWidth="1"/>
    <col min="21" max="21" width="0" hidden="1" customWidth="1"/>
    <col min="22" max="22" width="2.7109375" hidden="1" customWidth="1"/>
    <col min="23" max="23" width="12.85546875" hidden="1" customWidth="1"/>
    <col min="24" max="24" width="10.28515625" hidden="1" customWidth="1"/>
    <col min="25" max="25" width="0" hidden="1" customWidth="1"/>
    <col min="26" max="26" width="2.7109375" hidden="1" customWidth="1"/>
    <col min="27" max="28" width="10.7109375" hidden="1" customWidth="1"/>
    <col min="29" max="29" width="0" hidden="1" customWidth="1"/>
    <col min="30" max="30" width="9.140625" hidden="1" customWidth="1"/>
    <col min="31" max="31" width="18.7109375" hidden="1" customWidth="1"/>
    <col min="32" max="32" width="10.42578125" hidden="1" customWidth="1"/>
    <col min="33" max="33" width="12.85546875" hidden="1" customWidth="1"/>
    <col min="34" max="34" width="10.42578125" hidden="1" customWidth="1"/>
    <col min="35" max="35" width="9.28515625" hidden="1" customWidth="1"/>
    <col min="36" max="36" width="2.7109375" hidden="1" customWidth="1"/>
    <col min="37" max="37" width="12.85546875" hidden="1" customWidth="1"/>
    <col min="38" max="38" width="10.28515625" hidden="1" customWidth="1"/>
    <col min="39" max="39" width="9.140625" hidden="1" customWidth="1"/>
    <col min="40" max="40" width="2.7109375" hidden="1" customWidth="1"/>
    <col min="41" max="42" width="10.7109375" hidden="1" customWidth="1"/>
    <col min="43" max="43" width="9.140625" hidden="1" customWidth="1"/>
  </cols>
  <sheetData>
    <row r="1" spans="1:42" ht="15.75">
      <c r="A1" s="200" t="s">
        <v>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P1" s="200" t="s">
        <v>57</v>
      </c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E1" s="185" t="s">
        <v>32</v>
      </c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</row>
    <row r="3" spans="1:42">
      <c r="D3" s="9"/>
      <c r="E3" s="10"/>
      <c r="F3" s="11"/>
      <c r="H3" s="9"/>
      <c r="I3" s="10"/>
      <c r="J3" s="11"/>
      <c r="L3" s="9"/>
      <c r="M3" s="11"/>
      <c r="S3" s="9"/>
      <c r="T3" s="10"/>
      <c r="U3" s="11"/>
      <c r="W3" s="9"/>
      <c r="X3" s="10"/>
      <c r="Y3" s="11"/>
      <c r="AA3" s="9"/>
      <c r="AB3" s="11"/>
      <c r="AG3" s="9"/>
      <c r="AH3" s="10"/>
      <c r="AI3" s="11"/>
      <c r="AK3" s="9"/>
      <c r="AL3" s="10"/>
      <c r="AM3" s="11"/>
      <c r="AO3" s="9"/>
      <c r="AP3" s="11"/>
    </row>
    <row r="4" spans="1:42">
      <c r="D4" s="192" t="s">
        <v>71</v>
      </c>
      <c r="E4" s="193"/>
      <c r="F4" s="194"/>
      <c r="H4" s="195" t="s">
        <v>68</v>
      </c>
      <c r="I4" s="196"/>
      <c r="J4" s="197"/>
      <c r="L4" s="198" t="str">
        <f>CONCATENATE(D4," vs ",H4)</f>
        <v>SEPT 2013 vs SEPT 2012</v>
      </c>
      <c r="M4" s="199"/>
      <c r="S4" s="202" t="str">
        <f>D4</f>
        <v>SEPT 2013</v>
      </c>
      <c r="T4" s="203"/>
      <c r="U4" s="204"/>
      <c r="W4" s="205" t="s">
        <v>61</v>
      </c>
      <c r="X4" s="206"/>
      <c r="Y4" s="207"/>
      <c r="AA4" s="190" t="str">
        <f>CONCATENATE(S4," vs ",W4)</f>
        <v>SEPT 2013 vs MAY 2009</v>
      </c>
      <c r="AB4" s="191"/>
      <c r="AG4" s="187" t="str">
        <f>D4</f>
        <v>SEPT 2013</v>
      </c>
      <c r="AH4" s="188"/>
      <c r="AI4" s="189"/>
      <c r="AK4" s="187" t="str">
        <f>H4</f>
        <v>SEPT 2012</v>
      </c>
      <c r="AL4" s="188"/>
      <c r="AM4" s="189"/>
      <c r="AO4" s="190" t="str">
        <f>CONCATENATE(AG4," vs ",AK4)</f>
        <v>SEPT 2013 vs SEPT 2012</v>
      </c>
      <c r="AP4" s="191"/>
    </row>
    <row r="5" spans="1:42">
      <c r="D5" s="12"/>
      <c r="E5" s="13"/>
      <c r="F5" s="14"/>
      <c r="H5" s="12"/>
      <c r="I5" s="13"/>
      <c r="J5" s="14"/>
      <c r="L5" s="12"/>
      <c r="M5" s="14"/>
      <c r="S5" s="12"/>
      <c r="T5" s="13"/>
      <c r="U5" s="14"/>
      <c r="W5" s="12"/>
      <c r="X5" s="13"/>
      <c r="Y5" s="14"/>
      <c r="AA5" s="12"/>
      <c r="AB5" s="14"/>
      <c r="AG5" s="12"/>
      <c r="AH5" s="13"/>
      <c r="AI5" s="14"/>
      <c r="AK5" s="12"/>
      <c r="AL5" s="13"/>
      <c r="AM5" s="14"/>
      <c r="AO5" s="12"/>
      <c r="AP5" s="14"/>
    </row>
    <row r="6" spans="1:42">
      <c r="A6" s="24" t="s">
        <v>21</v>
      </c>
      <c r="B6" s="25" t="s">
        <v>12</v>
      </c>
      <c r="C6" s="25"/>
      <c r="D6" s="15" t="s">
        <v>20</v>
      </c>
      <c r="E6" s="16" t="s">
        <v>22</v>
      </c>
      <c r="F6" s="17" t="s">
        <v>23</v>
      </c>
      <c r="G6" s="8"/>
      <c r="H6" s="15" t="str">
        <f>D6</f>
        <v>FORECAST</v>
      </c>
      <c r="I6" s="16" t="str">
        <f>E6</f>
        <v>DIFF</v>
      </c>
      <c r="J6" s="17" t="str">
        <f>F6</f>
        <v>% CHG</v>
      </c>
      <c r="K6" s="8"/>
      <c r="L6" s="15" t="str">
        <f>I6</f>
        <v>DIFF</v>
      </c>
      <c r="M6" s="17" t="s">
        <v>30</v>
      </c>
      <c r="P6" s="24" t="s">
        <v>21</v>
      </c>
      <c r="Q6" s="25" t="s">
        <v>12</v>
      </c>
      <c r="R6" s="25"/>
      <c r="S6" s="15" t="s">
        <v>20</v>
      </c>
      <c r="T6" s="16" t="s">
        <v>22</v>
      </c>
      <c r="U6" s="17" t="s">
        <v>23</v>
      </c>
      <c r="V6" s="8"/>
      <c r="W6" s="15" t="str">
        <f>S6</f>
        <v>FORECAST</v>
      </c>
      <c r="X6" s="16" t="str">
        <f>T6</f>
        <v>DIFF</v>
      </c>
      <c r="Y6" s="17" t="str">
        <f>U6</f>
        <v>% CHG</v>
      </c>
      <c r="Z6" s="8"/>
      <c r="AA6" s="15" t="str">
        <f>X6</f>
        <v>DIFF</v>
      </c>
      <c r="AB6" s="17" t="s">
        <v>30</v>
      </c>
      <c r="AE6" s="24" t="s">
        <v>21</v>
      </c>
      <c r="AF6" s="25" t="s">
        <v>12</v>
      </c>
      <c r="AG6" s="15" t="s">
        <v>20</v>
      </c>
      <c r="AH6" s="16" t="s">
        <v>22</v>
      </c>
      <c r="AI6" s="17" t="s">
        <v>23</v>
      </c>
      <c r="AJ6" s="8"/>
      <c r="AK6" s="15" t="str">
        <f>AG6</f>
        <v>FORECAST</v>
      </c>
      <c r="AL6" s="16" t="str">
        <f>AH6</f>
        <v>DIFF</v>
      </c>
      <c r="AM6" s="17" t="str">
        <f>AI6</f>
        <v>% CHG</v>
      </c>
      <c r="AN6" s="8"/>
      <c r="AO6" s="15" t="str">
        <f>AL6</f>
        <v>DIFF</v>
      </c>
      <c r="AP6" s="17" t="s">
        <v>30</v>
      </c>
    </row>
    <row r="7" spans="1:42">
      <c r="D7" s="9"/>
      <c r="E7" s="10"/>
      <c r="F7" s="11"/>
      <c r="H7" s="9"/>
      <c r="I7" s="10"/>
      <c r="J7" s="11"/>
      <c r="L7" s="9"/>
      <c r="M7" s="11"/>
      <c r="S7" s="9"/>
      <c r="T7" s="10"/>
      <c r="U7" s="11"/>
      <c r="W7" s="9"/>
      <c r="X7" s="10"/>
      <c r="Y7" s="11"/>
      <c r="AA7" s="9"/>
      <c r="AB7" s="11"/>
      <c r="AG7" s="9"/>
      <c r="AH7" s="10"/>
      <c r="AI7" s="11"/>
      <c r="AK7" s="9"/>
      <c r="AL7" s="10"/>
      <c r="AM7" s="11"/>
      <c r="AO7" s="9"/>
      <c r="AP7" s="11"/>
    </row>
    <row r="8" spans="1:42" hidden="1">
      <c r="B8" s="6" t="s">
        <v>31</v>
      </c>
      <c r="C8" s="6"/>
      <c r="D8" s="18">
        <f>FCST!$D551</f>
        <v>1273233</v>
      </c>
      <c r="E8" s="19" t="e">
        <f>D8-#REF!</f>
        <v>#REF!</v>
      </c>
      <c r="F8" s="20" t="e">
        <f>D8/#REF!-1</f>
        <v>#REF!</v>
      </c>
      <c r="H8" s="18">
        <f t="shared" ref="H8:H17" si="0">D8</f>
        <v>1273233</v>
      </c>
      <c r="I8" s="19" t="e">
        <f>H8-#REF!</f>
        <v>#REF!</v>
      </c>
      <c r="J8" s="20" t="e">
        <f>H8/#REF!-1</f>
        <v>#REF!</v>
      </c>
      <c r="L8" s="18">
        <f t="shared" ref="L8:L17" si="1">D8-H8</f>
        <v>0</v>
      </c>
      <c r="M8" s="20">
        <f t="shared" ref="M8:M17" si="2">D8/H8-1</f>
        <v>0</v>
      </c>
      <c r="Q8" s="6" t="s">
        <v>31</v>
      </c>
      <c r="R8" s="6"/>
      <c r="S8" s="18">
        <f>FCST!$D551</f>
        <v>1273233</v>
      </c>
      <c r="T8" s="19" t="e">
        <f>S8-#REF!</f>
        <v>#REF!</v>
      </c>
      <c r="U8" s="20" t="e">
        <f>S8/#REF!-1</f>
        <v>#REF!</v>
      </c>
      <c r="W8" s="18">
        <f t="shared" ref="W8:W13" si="3">S8</f>
        <v>1273233</v>
      </c>
      <c r="X8" s="19" t="e">
        <f>W8-#REF!</f>
        <v>#REF!</v>
      </c>
      <c r="Y8" s="20" t="e">
        <f>W8/#REF!-1</f>
        <v>#REF!</v>
      </c>
      <c r="AA8" s="18">
        <f t="shared" ref="AA8:AA17" si="4">S8-W8</f>
        <v>0</v>
      </c>
      <c r="AB8" s="20">
        <f t="shared" ref="AB8:AB17" si="5">S8/W8-1</f>
        <v>0</v>
      </c>
      <c r="AF8" s="7">
        <v>2001</v>
      </c>
      <c r="AG8" s="18">
        <f>FCST!U551</f>
        <v>11029</v>
      </c>
      <c r="AH8" s="19" t="e">
        <f>AG8-#REF!</f>
        <v>#REF!</v>
      </c>
      <c r="AI8" s="20" t="e">
        <f>AG8/#REF!-1</f>
        <v>#REF!</v>
      </c>
      <c r="AK8" s="18">
        <f>AG8</f>
        <v>11029</v>
      </c>
      <c r="AL8" s="19" t="e">
        <f>AK8-#REF!</f>
        <v>#REF!</v>
      </c>
      <c r="AM8" s="20" t="e">
        <f>AK8/#REF!-1</f>
        <v>#REF!</v>
      </c>
      <c r="AO8" s="18">
        <f t="shared" ref="AO8:AO17" si="6">AG8-AK8</f>
        <v>0</v>
      </c>
      <c r="AP8" s="20">
        <f t="shared" ref="AP8:AP17" si="7">AG8/AK8-1</f>
        <v>0</v>
      </c>
    </row>
    <row r="9" spans="1:42" hidden="1">
      <c r="B9" s="7">
        <v>2002</v>
      </c>
      <c r="C9" s="7"/>
      <c r="D9" s="18">
        <f>FCST!$D552</f>
        <v>1301374</v>
      </c>
      <c r="E9" s="19">
        <f t="shared" ref="E9:E17" si="8">D9-D8</f>
        <v>28141</v>
      </c>
      <c r="F9" s="20">
        <f t="shared" ref="F9:F17" si="9">D9/D8-1</f>
        <v>2.2102003325392916E-2</v>
      </c>
      <c r="H9" s="18">
        <f t="shared" si="0"/>
        <v>1301374</v>
      </c>
      <c r="I9" s="19">
        <f t="shared" ref="I9:I17" si="10">H9-H8</f>
        <v>28141</v>
      </c>
      <c r="J9" s="20">
        <f t="shared" ref="J9:J17" si="11">H9/H8-1</f>
        <v>2.2102003325392916E-2</v>
      </c>
      <c r="L9" s="18">
        <f t="shared" si="1"/>
        <v>0</v>
      </c>
      <c r="M9" s="20">
        <f t="shared" si="2"/>
        <v>0</v>
      </c>
      <c r="P9" t="s">
        <v>24</v>
      </c>
      <c r="Q9" s="7">
        <v>2002</v>
      </c>
      <c r="R9" s="7"/>
      <c r="S9" s="18">
        <f>FCST!$D552</f>
        <v>1301374</v>
      </c>
      <c r="T9" s="19">
        <f t="shared" ref="T9:T17" si="12">S9-S8</f>
        <v>28141</v>
      </c>
      <c r="U9" s="20">
        <f t="shared" ref="U9:U17" si="13">S9/S8-1</f>
        <v>2.2102003325392916E-2</v>
      </c>
      <c r="W9" s="18">
        <f t="shared" si="3"/>
        <v>1301374</v>
      </c>
      <c r="X9" s="19">
        <f t="shared" ref="X9:X17" si="14">W9-W8</f>
        <v>28141</v>
      </c>
      <c r="Y9" s="20">
        <f t="shared" ref="Y9:Y17" si="15">W9/W8-1</f>
        <v>2.2102003325392916E-2</v>
      </c>
      <c r="AA9" s="18">
        <f t="shared" si="4"/>
        <v>0</v>
      </c>
      <c r="AB9" s="20">
        <f t="shared" si="5"/>
        <v>0</v>
      </c>
      <c r="AF9" s="7">
        <f t="shared" ref="AF9:AF27" si="16">B9</f>
        <v>2002</v>
      </c>
      <c r="AG9" s="18">
        <f>FCST!U552</f>
        <v>11155</v>
      </c>
      <c r="AH9" s="19">
        <f t="shared" ref="AH9:AH17" si="17">AG9-AG8</f>
        <v>126</v>
      </c>
      <c r="AI9" s="20">
        <f t="shared" ref="AI9:AI17" si="18">AG9/AG8-1</f>
        <v>1.1424426511923214E-2</v>
      </c>
      <c r="AK9" s="18">
        <f>AG9</f>
        <v>11155</v>
      </c>
      <c r="AL9" s="19">
        <f t="shared" ref="AL9:AL17" si="19">AK9-AK8</f>
        <v>126</v>
      </c>
      <c r="AM9" s="20">
        <f t="shared" ref="AM9:AM17" si="20">AK9/AK8-1</f>
        <v>1.1424426511923214E-2</v>
      </c>
      <c r="AO9" s="18">
        <f t="shared" si="6"/>
        <v>0</v>
      </c>
      <c r="AP9" s="20">
        <f t="shared" si="7"/>
        <v>0</v>
      </c>
    </row>
    <row r="10" spans="1:42" hidden="1">
      <c r="B10" s="7">
        <v>2003</v>
      </c>
      <c r="C10" s="113" t="s">
        <v>36</v>
      </c>
      <c r="D10" s="18">
        <f>FCST!$D553</f>
        <v>1332622</v>
      </c>
      <c r="E10" s="19">
        <f t="shared" si="8"/>
        <v>31248</v>
      </c>
      <c r="F10" s="20">
        <f t="shared" si="9"/>
        <v>2.40115447211946E-2</v>
      </c>
      <c r="H10" s="18">
        <f t="shared" si="0"/>
        <v>1332622</v>
      </c>
      <c r="I10" s="19">
        <f t="shared" si="10"/>
        <v>31248</v>
      </c>
      <c r="J10" s="20">
        <f t="shared" si="11"/>
        <v>2.40115447211946E-2</v>
      </c>
      <c r="L10" s="18">
        <f t="shared" si="1"/>
        <v>0</v>
      </c>
      <c r="M10" s="20">
        <f t="shared" si="2"/>
        <v>0</v>
      </c>
      <c r="Q10" s="7">
        <v>2003</v>
      </c>
      <c r="R10" s="113" t="s">
        <v>36</v>
      </c>
      <c r="S10" s="18">
        <f>FCST!$D553</f>
        <v>1332622</v>
      </c>
      <c r="T10" s="19">
        <f t="shared" si="12"/>
        <v>31248</v>
      </c>
      <c r="U10" s="20">
        <f t="shared" si="13"/>
        <v>2.40115447211946E-2</v>
      </c>
      <c r="W10" s="18">
        <f t="shared" si="3"/>
        <v>1332622</v>
      </c>
      <c r="X10" s="19">
        <f t="shared" si="14"/>
        <v>31248</v>
      </c>
      <c r="Y10" s="20">
        <f t="shared" si="15"/>
        <v>2.40115447211946E-2</v>
      </c>
      <c r="AA10" s="18">
        <f t="shared" si="4"/>
        <v>0</v>
      </c>
      <c r="AB10" s="20">
        <f t="shared" si="5"/>
        <v>0</v>
      </c>
      <c r="AF10" s="7">
        <f t="shared" si="16"/>
        <v>2003</v>
      </c>
      <c r="AG10" s="18">
        <f>FCST!U553</f>
        <v>11316</v>
      </c>
      <c r="AH10" s="19">
        <f t="shared" si="17"/>
        <v>161</v>
      </c>
      <c r="AI10" s="20">
        <f t="shared" si="18"/>
        <v>1.4432989690721598E-2</v>
      </c>
      <c r="AK10" s="18">
        <f>AG10</f>
        <v>11316</v>
      </c>
      <c r="AL10" s="19">
        <f t="shared" si="19"/>
        <v>161</v>
      </c>
      <c r="AM10" s="20">
        <f t="shared" si="20"/>
        <v>1.4432989690721598E-2</v>
      </c>
      <c r="AO10" s="18">
        <f t="shared" si="6"/>
        <v>0</v>
      </c>
      <c r="AP10" s="20">
        <f t="shared" si="7"/>
        <v>0</v>
      </c>
    </row>
    <row r="11" spans="1:42" hidden="1">
      <c r="B11" s="7">
        <v>2004</v>
      </c>
      <c r="C11" s="6" t="s">
        <v>36</v>
      </c>
      <c r="D11" s="18">
        <f>FCST!$D554</f>
        <v>1364518</v>
      </c>
      <c r="E11" s="19">
        <f t="shared" si="8"/>
        <v>31896</v>
      </c>
      <c r="F11" s="20">
        <f t="shared" si="9"/>
        <v>2.3934769199367878E-2</v>
      </c>
      <c r="H11" s="18">
        <f t="shared" si="0"/>
        <v>1364518</v>
      </c>
      <c r="I11" s="19">
        <f t="shared" si="10"/>
        <v>31896</v>
      </c>
      <c r="J11" s="20">
        <f t="shared" si="11"/>
        <v>2.3934769199367878E-2</v>
      </c>
      <c r="L11" s="18">
        <f t="shared" si="1"/>
        <v>0</v>
      </c>
      <c r="M11" s="20">
        <f t="shared" si="2"/>
        <v>0</v>
      </c>
      <c r="Q11" s="7">
        <v>2004</v>
      </c>
      <c r="R11" s="6" t="s">
        <v>36</v>
      </c>
      <c r="S11" s="18">
        <f>FCST!$D554</f>
        <v>1364518</v>
      </c>
      <c r="T11" s="19">
        <f t="shared" si="12"/>
        <v>31896</v>
      </c>
      <c r="U11" s="20">
        <f t="shared" si="13"/>
        <v>2.3934769199367878E-2</v>
      </c>
      <c r="W11" s="18">
        <f t="shared" si="3"/>
        <v>1364518</v>
      </c>
      <c r="X11" s="19">
        <f t="shared" si="14"/>
        <v>31896</v>
      </c>
      <c r="Y11" s="20">
        <f t="shared" si="15"/>
        <v>2.3934769199367878E-2</v>
      </c>
      <c r="AA11" s="18">
        <f t="shared" si="4"/>
        <v>0</v>
      </c>
      <c r="AB11" s="20">
        <f t="shared" si="5"/>
        <v>0</v>
      </c>
      <c r="AF11" s="7">
        <f t="shared" si="16"/>
        <v>2004</v>
      </c>
      <c r="AG11" s="18">
        <f>FCST!U554</f>
        <v>11453</v>
      </c>
      <c r="AH11" s="19">
        <f t="shared" si="17"/>
        <v>137</v>
      </c>
      <c r="AI11" s="20">
        <f t="shared" si="18"/>
        <v>1.2106751502297675E-2</v>
      </c>
      <c r="AK11" s="18">
        <f>AG11</f>
        <v>11453</v>
      </c>
      <c r="AL11" s="19">
        <f t="shared" si="19"/>
        <v>137</v>
      </c>
      <c r="AM11" s="20">
        <f t="shared" si="20"/>
        <v>1.2106751502297675E-2</v>
      </c>
      <c r="AO11" s="18">
        <f t="shared" si="6"/>
        <v>0</v>
      </c>
      <c r="AP11" s="20">
        <f t="shared" si="7"/>
        <v>0</v>
      </c>
    </row>
    <row r="12" spans="1:42" hidden="1">
      <c r="B12" s="7">
        <v>2005</v>
      </c>
      <c r="C12" s="6" t="s">
        <v>36</v>
      </c>
      <c r="D12" s="18">
        <f>FCST!$D555</f>
        <v>1391953</v>
      </c>
      <c r="E12" s="19">
        <f t="shared" si="8"/>
        <v>27435</v>
      </c>
      <c r="F12" s="20">
        <f t="shared" si="9"/>
        <v>2.0106000800282686E-2</v>
      </c>
      <c r="H12" s="18">
        <f t="shared" si="0"/>
        <v>1391953</v>
      </c>
      <c r="I12" s="19">
        <f t="shared" si="10"/>
        <v>27435</v>
      </c>
      <c r="J12" s="20">
        <f t="shared" si="11"/>
        <v>2.0106000800282686E-2</v>
      </c>
      <c r="L12" s="18">
        <f t="shared" si="1"/>
        <v>0</v>
      </c>
      <c r="M12" s="20">
        <f t="shared" si="2"/>
        <v>0</v>
      </c>
      <c r="Q12" s="7">
        <v>2005</v>
      </c>
      <c r="R12" s="6" t="s">
        <v>36</v>
      </c>
      <c r="S12" s="18">
        <f>FCST!$D555</f>
        <v>1391953</v>
      </c>
      <c r="T12" s="19">
        <f t="shared" si="12"/>
        <v>27435</v>
      </c>
      <c r="U12" s="20">
        <f t="shared" si="13"/>
        <v>2.0106000800282686E-2</v>
      </c>
      <c r="W12" s="18">
        <f t="shared" si="3"/>
        <v>1391953</v>
      </c>
      <c r="X12" s="19">
        <f t="shared" si="14"/>
        <v>27435</v>
      </c>
      <c r="Y12" s="20">
        <f t="shared" si="15"/>
        <v>2.0106000800282686E-2</v>
      </c>
      <c r="AA12" s="18">
        <f t="shared" si="4"/>
        <v>0</v>
      </c>
      <c r="AB12" s="20">
        <f t="shared" si="5"/>
        <v>0</v>
      </c>
      <c r="AF12" s="7">
        <f t="shared" si="16"/>
        <v>2005</v>
      </c>
      <c r="AG12" s="18">
        <f>FCST!U555</f>
        <v>11515</v>
      </c>
      <c r="AH12" s="19">
        <f t="shared" si="17"/>
        <v>62</v>
      </c>
      <c r="AI12" s="20">
        <f t="shared" si="18"/>
        <v>5.4134287959486382E-3</v>
      </c>
      <c r="AK12" s="18">
        <f>AG12</f>
        <v>11515</v>
      </c>
      <c r="AL12" s="19">
        <f t="shared" si="19"/>
        <v>62</v>
      </c>
      <c r="AM12" s="20">
        <f t="shared" si="20"/>
        <v>5.4134287959486382E-3</v>
      </c>
      <c r="AO12" s="18">
        <f t="shared" si="6"/>
        <v>0</v>
      </c>
      <c r="AP12" s="20">
        <f t="shared" si="7"/>
        <v>0</v>
      </c>
    </row>
    <row r="13" spans="1:42" hidden="1">
      <c r="B13" s="7">
        <v>2006</v>
      </c>
      <c r="C13" s="6" t="s">
        <v>36</v>
      </c>
      <c r="D13" s="18">
        <f>FCST!$D556</f>
        <v>1425144</v>
      </c>
      <c r="E13" s="19">
        <f t="shared" si="8"/>
        <v>33191</v>
      </c>
      <c r="F13" s="20">
        <f t="shared" si="9"/>
        <v>2.3844914303859488E-2</v>
      </c>
      <c r="H13" s="18">
        <f t="shared" si="0"/>
        <v>1425144</v>
      </c>
      <c r="I13" s="19">
        <f t="shared" si="10"/>
        <v>33191</v>
      </c>
      <c r="J13" s="20">
        <f t="shared" si="11"/>
        <v>2.3844914303859488E-2</v>
      </c>
      <c r="L13" s="18">
        <f t="shared" si="1"/>
        <v>0</v>
      </c>
      <c r="M13" s="20">
        <f t="shared" si="2"/>
        <v>0</v>
      </c>
      <c r="Q13" s="7">
        <v>2006</v>
      </c>
      <c r="R13" s="6" t="s">
        <v>36</v>
      </c>
      <c r="S13" s="18">
        <f>FCST!$D556</f>
        <v>1425144</v>
      </c>
      <c r="T13" s="19">
        <f t="shared" si="12"/>
        <v>33191</v>
      </c>
      <c r="U13" s="20">
        <f t="shared" si="13"/>
        <v>2.3844914303859488E-2</v>
      </c>
      <c r="W13" s="18">
        <f t="shared" si="3"/>
        <v>1425144</v>
      </c>
      <c r="X13" s="19">
        <f t="shared" si="14"/>
        <v>33191</v>
      </c>
      <c r="Y13" s="20">
        <f t="shared" si="15"/>
        <v>2.3844914303859488E-2</v>
      </c>
      <c r="AA13" s="18">
        <f t="shared" si="4"/>
        <v>0</v>
      </c>
      <c r="AB13" s="20">
        <f t="shared" si="5"/>
        <v>0</v>
      </c>
      <c r="AE13" t="str">
        <f>A14</f>
        <v>RESIDENTIAL</v>
      </c>
      <c r="AF13" s="7">
        <f t="shared" si="16"/>
        <v>2006</v>
      </c>
      <c r="AG13" s="18">
        <f>FCST!U556</f>
        <v>11991</v>
      </c>
      <c r="AH13" s="19">
        <f t="shared" si="17"/>
        <v>476</v>
      </c>
      <c r="AI13" s="20">
        <f t="shared" si="18"/>
        <v>4.133738601823711E-2</v>
      </c>
      <c r="AK13" s="18">
        <v>11593</v>
      </c>
      <c r="AL13" s="19">
        <f t="shared" si="19"/>
        <v>78</v>
      </c>
      <c r="AM13" s="20">
        <f t="shared" si="20"/>
        <v>6.7737733391228794E-3</v>
      </c>
      <c r="AO13" s="18">
        <f t="shared" si="6"/>
        <v>398</v>
      </c>
      <c r="AP13" s="20">
        <f t="shared" si="7"/>
        <v>3.4331061847666655E-2</v>
      </c>
    </row>
    <row r="14" spans="1:42">
      <c r="A14" t="s">
        <v>24</v>
      </c>
      <c r="B14" s="7">
        <v>2007</v>
      </c>
      <c r="C14" s="6" t="s">
        <v>36</v>
      </c>
      <c r="D14" s="18">
        <f>FCST!$D557</f>
        <v>1447272</v>
      </c>
      <c r="E14" s="19">
        <f t="shared" si="8"/>
        <v>22128</v>
      </c>
      <c r="F14" s="20">
        <f t="shared" si="9"/>
        <v>1.5526852023374449E-2</v>
      </c>
      <c r="H14" s="18">
        <f t="shared" si="0"/>
        <v>1447272</v>
      </c>
      <c r="I14" s="19">
        <f t="shared" si="10"/>
        <v>22128</v>
      </c>
      <c r="J14" s="20">
        <f t="shared" si="11"/>
        <v>1.5526852023374449E-2</v>
      </c>
      <c r="L14" s="18">
        <f t="shared" si="1"/>
        <v>0</v>
      </c>
      <c r="M14" s="20">
        <f t="shared" si="2"/>
        <v>0</v>
      </c>
      <c r="Q14" s="7">
        <v>2007</v>
      </c>
      <c r="R14" s="6" t="s">
        <v>36</v>
      </c>
      <c r="S14" s="18">
        <f>FCST!$D557</f>
        <v>1447272</v>
      </c>
      <c r="T14" s="19">
        <f t="shared" si="12"/>
        <v>22128</v>
      </c>
      <c r="U14" s="20">
        <f t="shared" si="13"/>
        <v>1.5526852023374449E-2</v>
      </c>
      <c r="W14" s="18">
        <v>1448173</v>
      </c>
      <c r="X14" s="19">
        <f t="shared" si="14"/>
        <v>23029</v>
      </c>
      <c r="Y14" s="20">
        <f t="shared" si="15"/>
        <v>1.6159068837956037E-2</v>
      </c>
      <c r="AA14" s="18">
        <f t="shared" si="4"/>
        <v>-901</v>
      </c>
      <c r="AB14" s="20">
        <f t="shared" si="5"/>
        <v>-6.221632360222662E-4</v>
      </c>
      <c r="AF14" s="7">
        <f t="shared" si="16"/>
        <v>2007</v>
      </c>
      <c r="AG14" s="18">
        <f>FCST!U557</f>
        <v>12320</v>
      </c>
      <c r="AH14" s="19">
        <f t="shared" si="17"/>
        <v>329</v>
      </c>
      <c r="AI14" s="20">
        <f t="shared" si="18"/>
        <v>2.7437244600116761E-2</v>
      </c>
      <c r="AK14" s="18">
        <v>11603</v>
      </c>
      <c r="AL14" s="19">
        <f t="shared" si="19"/>
        <v>10</v>
      </c>
      <c r="AM14" s="20">
        <f t="shared" si="20"/>
        <v>8.6258949366002646E-4</v>
      </c>
      <c r="AO14" s="18">
        <f t="shared" si="6"/>
        <v>717</v>
      </c>
      <c r="AP14" s="20">
        <f t="shared" si="7"/>
        <v>6.1794363526674223E-2</v>
      </c>
    </row>
    <row r="15" spans="1:42">
      <c r="B15" s="7">
        <v>2008</v>
      </c>
      <c r="C15" s="6" t="s">
        <v>36</v>
      </c>
      <c r="D15" s="18">
        <f>FCST!$D558</f>
        <v>1447376</v>
      </c>
      <c r="E15" s="19">
        <f t="shared" si="8"/>
        <v>104</v>
      </c>
      <c r="F15" s="20">
        <f t="shared" si="9"/>
        <v>7.1859332592572045E-5</v>
      </c>
      <c r="H15" s="18">
        <f t="shared" si="0"/>
        <v>1447376</v>
      </c>
      <c r="I15" s="19">
        <f t="shared" si="10"/>
        <v>104</v>
      </c>
      <c r="J15" s="20">
        <f t="shared" si="11"/>
        <v>7.1859332592572045E-5</v>
      </c>
      <c r="L15" s="18">
        <f t="shared" si="1"/>
        <v>0</v>
      </c>
      <c r="M15" s="20">
        <f t="shared" si="2"/>
        <v>0</v>
      </c>
      <c r="Q15" s="7">
        <v>2008</v>
      </c>
      <c r="R15" s="7"/>
      <c r="S15" s="18">
        <f>FCST!$D558</f>
        <v>1447376</v>
      </c>
      <c r="T15" s="19">
        <f t="shared" si="12"/>
        <v>104</v>
      </c>
      <c r="U15" s="20">
        <f t="shared" si="13"/>
        <v>7.1859332592572045E-5</v>
      </c>
      <c r="W15" s="18">
        <v>1469283</v>
      </c>
      <c r="X15" s="19">
        <f t="shared" si="14"/>
        <v>21110</v>
      </c>
      <c r="Y15" s="20">
        <f t="shared" si="15"/>
        <v>1.4576987694149723E-2</v>
      </c>
      <c r="AA15" s="18">
        <f t="shared" si="4"/>
        <v>-21907</v>
      </c>
      <c r="AB15" s="20">
        <f t="shared" si="5"/>
        <v>-1.4909993513843145E-2</v>
      </c>
      <c r="AF15" s="7">
        <f t="shared" si="16"/>
        <v>2008</v>
      </c>
      <c r="AG15" s="18">
        <f>FCST!U558</f>
        <v>12238</v>
      </c>
      <c r="AH15" s="19">
        <f t="shared" si="17"/>
        <v>-82</v>
      </c>
      <c r="AI15" s="20">
        <f t="shared" si="18"/>
        <v>-6.6558441558441928E-3</v>
      </c>
      <c r="AK15" s="18">
        <v>11653</v>
      </c>
      <c r="AL15" s="19">
        <f t="shared" si="19"/>
        <v>50</v>
      </c>
      <c r="AM15" s="20">
        <f t="shared" si="20"/>
        <v>4.3092303714555857E-3</v>
      </c>
      <c r="AO15" s="18">
        <f t="shared" si="6"/>
        <v>585</v>
      </c>
      <c r="AP15" s="20">
        <f t="shared" si="7"/>
        <v>5.0201664807345781E-2</v>
      </c>
    </row>
    <row r="16" spans="1:42">
      <c r="B16" s="7">
        <v>2009</v>
      </c>
      <c r="C16" s="6" t="s">
        <v>36</v>
      </c>
      <c r="D16" s="18">
        <f>FCST!$D559</f>
        <v>1440976</v>
      </c>
      <c r="E16" s="19">
        <f t="shared" si="8"/>
        <v>-6400</v>
      </c>
      <c r="F16" s="20">
        <f t="shared" si="9"/>
        <v>-4.4217950276914664E-3</v>
      </c>
      <c r="H16" s="18">
        <f t="shared" si="0"/>
        <v>1440976</v>
      </c>
      <c r="I16" s="19">
        <f t="shared" si="10"/>
        <v>-6400</v>
      </c>
      <c r="J16" s="20">
        <f t="shared" si="11"/>
        <v>-4.4217950276914664E-3</v>
      </c>
      <c r="L16" s="18">
        <f t="shared" si="1"/>
        <v>0</v>
      </c>
      <c r="M16" s="20">
        <f t="shared" si="2"/>
        <v>0</v>
      </c>
      <c r="Q16" s="7">
        <v>2009</v>
      </c>
      <c r="R16" s="7"/>
      <c r="S16" s="18">
        <f>FCST!$D559</f>
        <v>1440976</v>
      </c>
      <c r="T16" s="19">
        <f t="shared" si="12"/>
        <v>-6400</v>
      </c>
      <c r="U16" s="20">
        <f t="shared" si="13"/>
        <v>-4.4217950276914664E-3</v>
      </c>
      <c r="W16" s="18">
        <v>1497230</v>
      </c>
      <c r="X16" s="19">
        <f t="shared" si="14"/>
        <v>27947</v>
      </c>
      <c r="Y16" s="20">
        <f t="shared" si="15"/>
        <v>1.902084213864863E-2</v>
      </c>
      <c r="AA16" s="18">
        <f t="shared" si="4"/>
        <v>-56254</v>
      </c>
      <c r="AB16" s="20">
        <f t="shared" si="5"/>
        <v>-3.7572049718480161E-2</v>
      </c>
      <c r="AF16" s="7">
        <f t="shared" si="16"/>
        <v>2009</v>
      </c>
      <c r="AG16" s="18">
        <f>FCST!U559</f>
        <v>12066</v>
      </c>
      <c r="AH16" s="19">
        <f t="shared" si="17"/>
        <v>-172</v>
      </c>
      <c r="AI16" s="20">
        <f t="shared" si="18"/>
        <v>-1.4054584082366373E-2</v>
      </c>
      <c r="AK16" s="18">
        <v>11703</v>
      </c>
      <c r="AL16" s="19">
        <f t="shared" si="19"/>
        <v>50</v>
      </c>
      <c r="AM16" s="20">
        <f t="shared" si="20"/>
        <v>4.2907405818244371E-3</v>
      </c>
      <c r="AO16" s="18">
        <f t="shared" si="6"/>
        <v>363</v>
      </c>
      <c r="AP16" s="20">
        <f t="shared" si="7"/>
        <v>3.101768777236602E-2</v>
      </c>
    </row>
    <row r="17" spans="2:42">
      <c r="B17" s="7">
        <v>2010</v>
      </c>
      <c r="C17" s="6" t="s">
        <v>36</v>
      </c>
      <c r="D17" s="18">
        <f>FCST!$D560</f>
        <v>1445212</v>
      </c>
      <c r="E17" s="19">
        <f t="shared" si="8"/>
        <v>4236</v>
      </c>
      <c r="F17" s="20">
        <f t="shared" si="9"/>
        <v>2.9396742208058768E-3</v>
      </c>
      <c r="H17" s="18">
        <f t="shared" si="0"/>
        <v>1445212</v>
      </c>
      <c r="I17" s="19">
        <f t="shared" si="10"/>
        <v>4236</v>
      </c>
      <c r="J17" s="20">
        <f t="shared" si="11"/>
        <v>2.9396742208058768E-3</v>
      </c>
      <c r="L17" s="18">
        <f t="shared" si="1"/>
        <v>0</v>
      </c>
      <c r="M17" s="20">
        <f t="shared" si="2"/>
        <v>0</v>
      </c>
      <c r="Q17" s="7">
        <v>2010</v>
      </c>
      <c r="R17" s="7"/>
      <c r="S17" s="18">
        <f>FCST!$D560</f>
        <v>1445212</v>
      </c>
      <c r="T17" s="19">
        <f t="shared" si="12"/>
        <v>4236</v>
      </c>
      <c r="U17" s="20">
        <f t="shared" si="13"/>
        <v>2.9396742208058768E-3</v>
      </c>
      <c r="W17" s="18">
        <v>1525168</v>
      </c>
      <c r="X17" s="19">
        <f t="shared" si="14"/>
        <v>27938</v>
      </c>
      <c r="Y17" s="20">
        <f t="shared" si="15"/>
        <v>1.8659791748762755E-2</v>
      </c>
      <c r="AA17" s="18">
        <f t="shared" si="4"/>
        <v>-79956</v>
      </c>
      <c r="AB17" s="20">
        <f t="shared" si="5"/>
        <v>-5.2424388657511867E-2</v>
      </c>
      <c r="AF17" s="7">
        <f t="shared" si="16"/>
        <v>2010</v>
      </c>
      <c r="AG17" s="18">
        <f>FCST!U560</f>
        <v>12074</v>
      </c>
      <c r="AH17" s="19">
        <f t="shared" si="17"/>
        <v>8</v>
      </c>
      <c r="AI17" s="20">
        <f t="shared" si="18"/>
        <v>6.6302005635665573E-4</v>
      </c>
      <c r="AK17" s="18">
        <v>11753</v>
      </c>
      <c r="AL17" s="19">
        <f t="shared" si="19"/>
        <v>50</v>
      </c>
      <c r="AM17" s="20">
        <f t="shared" si="20"/>
        <v>4.2724087840724234E-3</v>
      </c>
      <c r="AO17" s="18">
        <f t="shared" si="6"/>
        <v>321</v>
      </c>
      <c r="AP17" s="20">
        <f t="shared" si="7"/>
        <v>2.7312175614736756E-2</v>
      </c>
    </row>
    <row r="18" spans="2:42">
      <c r="B18" s="7">
        <v>2011</v>
      </c>
      <c r="C18" s="6" t="s">
        <v>36</v>
      </c>
      <c r="D18" s="18">
        <f>FCST!$D561</f>
        <v>1452497</v>
      </c>
      <c r="E18" s="19">
        <f>D18-D17</f>
        <v>7285</v>
      </c>
      <c r="F18" s="20">
        <f>D18/D17-1</f>
        <v>5.0407829439556018E-3</v>
      </c>
      <c r="H18" s="18">
        <f>[11]FCST!$D561</f>
        <v>1452497</v>
      </c>
      <c r="I18" s="19">
        <f>H18-H17</f>
        <v>7285</v>
      </c>
      <c r="J18" s="20">
        <f>H18/H17-1</f>
        <v>5.0407829439556018E-3</v>
      </c>
      <c r="L18" s="18">
        <f>D18-H18</f>
        <v>0</v>
      </c>
      <c r="M18" s="20">
        <f>D18/H18-1</f>
        <v>0</v>
      </c>
      <c r="Q18" s="7">
        <v>2011</v>
      </c>
      <c r="R18" s="7"/>
      <c r="S18" s="18">
        <f>FCST!$D561</f>
        <v>1452497</v>
      </c>
      <c r="T18" s="19">
        <f>S18-S17</f>
        <v>7285</v>
      </c>
      <c r="U18" s="20">
        <f>S18/S17-1</f>
        <v>5.0407829439556018E-3</v>
      </c>
      <c r="W18" s="18">
        <v>1553139</v>
      </c>
      <c r="X18" s="19">
        <f>W18-W17</f>
        <v>27971</v>
      </c>
      <c r="Y18" s="20">
        <f>W18/W17-1</f>
        <v>1.8339618979679617E-2</v>
      </c>
      <c r="AA18" s="18">
        <f>S18-W18</f>
        <v>-100642</v>
      </c>
      <c r="AB18" s="20">
        <f>S18/W18-1</f>
        <v>-6.4799093963901488E-2</v>
      </c>
      <c r="AF18" s="7"/>
      <c r="AG18" s="19"/>
      <c r="AH18" s="19"/>
      <c r="AI18" s="20"/>
      <c r="AK18" s="19"/>
      <c r="AL18" s="19"/>
      <c r="AM18" s="20"/>
      <c r="AO18" s="18"/>
      <c r="AP18" s="20"/>
    </row>
    <row r="19" spans="2:42">
      <c r="B19" s="7">
        <v>2012</v>
      </c>
      <c r="C19" s="6" t="s">
        <v>36</v>
      </c>
      <c r="D19" s="18">
        <f>FCST!$D562</f>
        <v>1464154</v>
      </c>
      <c r="E19" s="19">
        <f>D19-D18</f>
        <v>11657</v>
      </c>
      <c r="F19" s="20">
        <f>D19/D18-1</f>
        <v>8.0254898977416556E-3</v>
      </c>
      <c r="H19" s="18">
        <f>[11]FCST!$D562</f>
        <v>1464101</v>
      </c>
      <c r="I19" s="19">
        <f>H19-H18</f>
        <v>11604</v>
      </c>
      <c r="J19" s="20">
        <f>H19/H18-1</f>
        <v>7.9890010099847864E-3</v>
      </c>
      <c r="L19" s="18">
        <f>D19-H19</f>
        <v>53</v>
      </c>
      <c r="M19" s="20">
        <f>D19/H19-1</f>
        <v>3.61996884095106E-5</v>
      </c>
      <c r="Q19" s="7">
        <v>2012</v>
      </c>
      <c r="R19" s="7"/>
      <c r="S19" s="18">
        <f>FCST!$D562</f>
        <v>1464154</v>
      </c>
      <c r="T19" s="19">
        <f>S19-S18</f>
        <v>11657</v>
      </c>
      <c r="U19" s="20">
        <f>S19/S18-1</f>
        <v>8.0254898977416556E-3</v>
      </c>
      <c r="W19" s="18">
        <v>1581044</v>
      </c>
      <c r="X19" s="19">
        <f>W19-W18</f>
        <v>27905</v>
      </c>
      <c r="Y19" s="20">
        <f>W19/W18-1</f>
        <v>1.7966840057457745E-2</v>
      </c>
      <c r="AA19" s="18">
        <f>S19-W19</f>
        <v>-116890</v>
      </c>
      <c r="AB19" s="20">
        <f>S19/W19-1</f>
        <v>-7.3932161280773956E-2</v>
      </c>
      <c r="AF19" s="7"/>
      <c r="AG19" s="19"/>
      <c r="AH19" s="19"/>
      <c r="AI19" s="20"/>
      <c r="AK19" s="19"/>
      <c r="AL19" s="19"/>
      <c r="AM19" s="20"/>
      <c r="AO19" s="18"/>
      <c r="AP19" s="20"/>
    </row>
    <row r="20" spans="2:42">
      <c r="B20" s="7">
        <v>2013</v>
      </c>
      <c r="C20" s="7"/>
      <c r="D20" s="18">
        <f>FCST!$D563</f>
        <v>1479772</v>
      </c>
      <c r="E20" s="19">
        <f>D20-D19</f>
        <v>15618</v>
      </c>
      <c r="F20" s="20">
        <f>D20/D19-1</f>
        <v>1.0666910721139899E-2</v>
      </c>
      <c r="H20" s="18">
        <f>[11]FCST!$D563</f>
        <v>1479346</v>
      </c>
      <c r="I20" s="19">
        <f>H20-H19</f>
        <v>15245</v>
      </c>
      <c r="J20" s="20">
        <f>H20/H19-1</f>
        <v>1.0412533015140335E-2</v>
      </c>
      <c r="L20" s="18">
        <f>D20-H20</f>
        <v>426</v>
      </c>
      <c r="M20" s="20">
        <f>D20/H20-1</f>
        <v>2.879650872751327E-4</v>
      </c>
      <c r="Q20" s="7">
        <v>2013</v>
      </c>
      <c r="R20" s="7"/>
      <c r="S20" s="18">
        <f>FCST!$D563</f>
        <v>1479772</v>
      </c>
      <c r="T20" s="19">
        <f>S20-S19</f>
        <v>15618</v>
      </c>
      <c r="U20" s="20">
        <f>S20/S19-1</f>
        <v>1.0666910721139899E-2</v>
      </c>
      <c r="W20" s="18">
        <v>1609030</v>
      </c>
      <c r="X20" s="19">
        <f>W20-W19</f>
        <v>27986</v>
      </c>
      <c r="Y20" s="20">
        <f>W20/W19-1</f>
        <v>1.7700962149060917E-2</v>
      </c>
      <c r="AA20" s="18">
        <f>S20-W20</f>
        <v>-129258</v>
      </c>
      <c r="AB20" s="20">
        <f>S20/W20-1</f>
        <v>-8.0332871357277402E-2</v>
      </c>
      <c r="AF20" s="7"/>
      <c r="AG20" s="19"/>
      <c r="AH20" s="19"/>
      <c r="AI20" s="20"/>
      <c r="AK20" s="19"/>
      <c r="AL20" s="19"/>
      <c r="AM20" s="20"/>
      <c r="AO20" s="18"/>
      <c r="AP20" s="20"/>
    </row>
    <row r="21" spans="2:42">
      <c r="B21" s="7">
        <v>2014</v>
      </c>
      <c r="C21" s="7"/>
      <c r="D21" s="18">
        <f>FCST!$D564</f>
        <v>1497280</v>
      </c>
      <c r="E21" s="19">
        <f t="shared" ref="E21:E23" si="21">D21-D20</f>
        <v>17508</v>
      </c>
      <c r="F21" s="20">
        <f t="shared" ref="F21:F23" si="22">D21/D20-1</f>
        <v>1.1831552428346992E-2</v>
      </c>
      <c r="H21" s="18">
        <f>[11]FCST!$D564</f>
        <v>1499899</v>
      </c>
      <c r="I21" s="19">
        <f t="shared" ref="I21:I23" si="23">H21-H20</f>
        <v>20553</v>
      </c>
      <c r="J21" s="20">
        <f t="shared" ref="J21:J23" si="24">H21/H20-1</f>
        <v>1.3893301499446453E-2</v>
      </c>
      <c r="L21" s="18">
        <f t="shared" ref="L21:L23" si="25">D21-H21</f>
        <v>-2619</v>
      </c>
      <c r="M21" s="20">
        <f t="shared" ref="M21:M23" si="26">D21/H21-1</f>
        <v>-1.7461175719165611E-3</v>
      </c>
      <c r="Q21" s="7"/>
      <c r="R21" s="7"/>
      <c r="S21" s="19"/>
      <c r="T21" s="19"/>
      <c r="U21" s="20"/>
      <c r="W21" s="19"/>
      <c r="X21" s="19"/>
      <c r="Y21" s="20"/>
      <c r="AA21" s="18"/>
      <c r="AB21" s="20"/>
      <c r="AF21" s="7"/>
      <c r="AG21" s="19"/>
      <c r="AH21" s="19"/>
      <c r="AI21" s="20"/>
      <c r="AK21" s="19"/>
      <c r="AL21" s="19"/>
      <c r="AM21" s="20"/>
      <c r="AO21" s="18"/>
      <c r="AP21" s="20"/>
    </row>
    <row r="22" spans="2:42">
      <c r="B22" s="7">
        <v>2015</v>
      </c>
      <c r="C22" s="7"/>
      <c r="D22" s="18">
        <f>FCST!$D565</f>
        <v>1520916</v>
      </c>
      <c r="E22" s="19">
        <f t="shared" si="21"/>
        <v>23636</v>
      </c>
      <c r="F22" s="20">
        <f t="shared" si="22"/>
        <v>1.5785958538149236E-2</v>
      </c>
      <c r="H22" s="18">
        <f>[11]FCST!$D565</f>
        <v>1523357</v>
      </c>
      <c r="I22" s="19">
        <f t="shared" si="23"/>
        <v>23458</v>
      </c>
      <c r="J22" s="20">
        <f t="shared" si="24"/>
        <v>1.5639719741129321E-2</v>
      </c>
      <c r="L22" s="18">
        <f t="shared" si="25"/>
        <v>-2441</v>
      </c>
      <c r="M22" s="20">
        <f t="shared" si="26"/>
        <v>-1.6023821074114819E-3</v>
      </c>
      <c r="Q22" s="7"/>
      <c r="R22" s="7"/>
      <c r="S22" s="19"/>
      <c r="T22" s="19"/>
      <c r="U22" s="20"/>
      <c r="W22" s="19"/>
      <c r="X22" s="19"/>
      <c r="Y22" s="20"/>
      <c r="AA22" s="18"/>
      <c r="AB22" s="20"/>
      <c r="AF22" s="7"/>
      <c r="AG22" s="19"/>
      <c r="AH22" s="19"/>
      <c r="AI22" s="20"/>
      <c r="AK22" s="19"/>
      <c r="AL22" s="19"/>
      <c r="AM22" s="20"/>
      <c r="AO22" s="18"/>
      <c r="AP22" s="20"/>
    </row>
    <row r="23" spans="2:42">
      <c r="B23" s="7">
        <v>2016</v>
      </c>
      <c r="C23" s="7"/>
      <c r="D23" s="18">
        <f>FCST!$D566</f>
        <v>1544620</v>
      </c>
      <c r="E23" s="19">
        <f t="shared" si="21"/>
        <v>23704</v>
      </c>
      <c r="F23" s="20">
        <f t="shared" si="22"/>
        <v>1.5585344621267705E-2</v>
      </c>
      <c r="H23" s="18">
        <f>[11]FCST!$D566</f>
        <v>1546024</v>
      </c>
      <c r="I23" s="19">
        <f t="shared" si="23"/>
        <v>22667</v>
      </c>
      <c r="J23" s="20">
        <f t="shared" si="24"/>
        <v>1.487963753735988E-2</v>
      </c>
      <c r="L23" s="18">
        <f t="shared" si="25"/>
        <v>-1404</v>
      </c>
      <c r="M23" s="20">
        <f t="shared" si="26"/>
        <v>-9.0813596684136133E-4</v>
      </c>
      <c r="Q23" s="7"/>
      <c r="R23" s="7"/>
      <c r="S23" s="19"/>
      <c r="T23" s="19"/>
      <c r="U23" s="20"/>
      <c r="W23" s="19"/>
      <c r="X23" s="19"/>
      <c r="Y23" s="20"/>
      <c r="AA23" s="18"/>
      <c r="AB23" s="20"/>
      <c r="AF23" s="7"/>
      <c r="AG23" s="19"/>
      <c r="AH23" s="19"/>
      <c r="AI23" s="20"/>
      <c r="AK23" s="19"/>
      <c r="AL23" s="19"/>
      <c r="AM23" s="20"/>
      <c r="AO23" s="18"/>
      <c r="AP23" s="20"/>
    </row>
    <row r="24" spans="2:42">
      <c r="B24" s="7">
        <v>2017</v>
      </c>
      <c r="C24" s="7"/>
      <c r="D24" s="18">
        <f>FCST!$D567</f>
        <v>1568452</v>
      </c>
      <c r="E24" s="19">
        <f t="shared" ref="E24:E26" si="27">D24-D23</f>
        <v>23832</v>
      </c>
      <c r="F24" s="20">
        <f t="shared" ref="F24:F26" si="28">D24/D23-1</f>
        <v>1.5429037562636694E-2</v>
      </c>
      <c r="H24" s="18">
        <f>[11]FCST!$D567</f>
        <v>1569459</v>
      </c>
      <c r="I24" s="19">
        <f t="shared" ref="I24:I26" si="29">H24-H23</f>
        <v>23435</v>
      </c>
      <c r="J24" s="20">
        <f t="shared" ref="J24:J26" si="30">H24/H23-1</f>
        <v>1.5158238164478588E-2</v>
      </c>
      <c r="L24" s="18">
        <f t="shared" ref="L24:L26" si="31">D24-H24</f>
        <v>-1007</v>
      </c>
      <c r="M24" s="20">
        <f t="shared" ref="M24:M26" si="32">D24/H24-1</f>
        <v>-6.4162236796250216E-4</v>
      </c>
      <c r="Q24" s="7"/>
      <c r="R24" s="7"/>
      <c r="S24" s="19"/>
      <c r="T24" s="19"/>
      <c r="U24" s="20"/>
      <c r="W24" s="19"/>
      <c r="X24" s="19"/>
      <c r="Y24" s="20"/>
      <c r="AA24" s="18"/>
      <c r="AB24" s="20"/>
      <c r="AF24" s="7"/>
      <c r="AG24" s="19"/>
      <c r="AH24" s="19"/>
      <c r="AI24" s="20"/>
      <c r="AK24" s="19"/>
      <c r="AL24" s="19"/>
      <c r="AM24" s="20"/>
      <c r="AO24" s="18"/>
      <c r="AP24" s="20"/>
    </row>
    <row r="25" spans="2:42">
      <c r="B25" s="7">
        <v>2018</v>
      </c>
      <c r="C25" s="7"/>
      <c r="D25" s="18">
        <f>FCST!$D568</f>
        <v>1591324</v>
      </c>
      <c r="E25" s="19">
        <f t="shared" si="27"/>
        <v>22872</v>
      </c>
      <c r="F25" s="20">
        <f t="shared" si="28"/>
        <v>1.4582531056098524E-2</v>
      </c>
      <c r="H25" s="18">
        <f>[11]FCST!$D568</f>
        <v>1593365</v>
      </c>
      <c r="I25" s="19">
        <f t="shared" si="29"/>
        <v>23906</v>
      </c>
      <c r="J25" s="20">
        <f t="shared" si="30"/>
        <v>1.5232000326226958E-2</v>
      </c>
      <c r="L25" s="18">
        <f t="shared" si="31"/>
        <v>-2041</v>
      </c>
      <c r="M25" s="20">
        <f t="shared" si="32"/>
        <v>-1.2809368851456338E-3</v>
      </c>
      <c r="Q25" s="7"/>
      <c r="R25" s="7"/>
      <c r="S25" s="19"/>
      <c r="T25" s="19"/>
      <c r="U25" s="20"/>
      <c r="W25" s="19"/>
      <c r="X25" s="19"/>
      <c r="Y25" s="20"/>
      <c r="AA25" s="18"/>
      <c r="AB25" s="20"/>
      <c r="AF25" s="7"/>
      <c r="AG25" s="19"/>
      <c r="AH25" s="19"/>
      <c r="AI25" s="20"/>
      <c r="AK25" s="19"/>
      <c r="AL25" s="19"/>
      <c r="AM25" s="20"/>
      <c r="AO25" s="18"/>
      <c r="AP25" s="20"/>
    </row>
    <row r="26" spans="2:42">
      <c r="B26" s="7">
        <v>2019</v>
      </c>
      <c r="C26" s="7"/>
      <c r="D26" s="18">
        <f>FCST!$D569</f>
        <v>1612908</v>
      </c>
      <c r="E26" s="19">
        <f t="shared" si="27"/>
        <v>21584</v>
      </c>
      <c r="F26" s="20">
        <f t="shared" si="28"/>
        <v>1.3563548340878473E-2</v>
      </c>
      <c r="H26" s="18">
        <f>[11]FCST!$D569</f>
        <v>1617438</v>
      </c>
      <c r="I26" s="19">
        <f t="shared" si="29"/>
        <v>24073</v>
      </c>
      <c r="J26" s="20">
        <f t="shared" si="30"/>
        <v>1.5108277136751447E-2</v>
      </c>
      <c r="L26" s="18">
        <f t="shared" si="31"/>
        <v>-4530</v>
      </c>
      <c r="M26" s="20">
        <f t="shared" si="32"/>
        <v>-2.8007255919546559E-3</v>
      </c>
      <c r="Q26" s="7"/>
      <c r="R26" s="7"/>
      <c r="S26" s="19"/>
      <c r="T26" s="19"/>
      <c r="U26" s="20"/>
      <c r="W26" s="19"/>
      <c r="X26" s="19"/>
      <c r="Y26" s="20"/>
      <c r="AA26" s="18"/>
      <c r="AB26" s="20"/>
      <c r="AF26" s="7"/>
      <c r="AG26" s="19"/>
      <c r="AH26" s="19"/>
      <c r="AI26" s="20"/>
      <c r="AK26" s="19"/>
      <c r="AL26" s="19"/>
      <c r="AM26" s="20"/>
      <c r="AO26" s="18"/>
      <c r="AP26" s="20"/>
    </row>
    <row r="27" spans="2:42">
      <c r="B27" s="143" t="s">
        <v>74</v>
      </c>
      <c r="C27" s="7"/>
      <c r="D27" s="175">
        <f>((D26/D21)^(1/5))-1</f>
        <v>1.4988950724294181E-2</v>
      </c>
      <c r="E27" s="71"/>
      <c r="F27" s="72"/>
      <c r="G27" s="73"/>
      <c r="H27" s="175">
        <f>((H26/H21)^(1/5))-1</f>
        <v>1.5203544333925789E-2</v>
      </c>
      <c r="I27" s="13"/>
      <c r="J27" s="14"/>
      <c r="L27" s="12"/>
      <c r="M27" s="14"/>
      <c r="Q27" s="113" t="s">
        <v>56</v>
      </c>
      <c r="R27" s="7"/>
      <c r="S27" s="114">
        <f>((S19/S14)^(1/5))-1</f>
        <v>2.3221312117793769E-3</v>
      </c>
      <c r="T27" s="71"/>
      <c r="U27" s="72"/>
      <c r="V27" s="73"/>
      <c r="W27" s="115">
        <f>((W19/W14)^(1/5))-1</f>
        <v>1.771154694736965E-2</v>
      </c>
      <c r="X27" s="13"/>
      <c r="Y27" s="14"/>
      <c r="AA27" s="12"/>
      <c r="AB27" s="14"/>
      <c r="AF27" s="6" t="str">
        <f t="shared" si="16"/>
        <v>2014-19</v>
      </c>
      <c r="AG27" s="74">
        <f>((AG17/AG12)^(1/5))-1</f>
        <v>9.5258542818039693E-3</v>
      </c>
      <c r="AH27" s="71"/>
      <c r="AI27" s="72"/>
      <c r="AJ27" s="73"/>
      <c r="AK27" s="74">
        <f>((AK17/AK12)^(1/5))-1</f>
        <v>4.0999807939370303E-3</v>
      </c>
      <c r="AL27" s="13"/>
      <c r="AM27" s="14"/>
      <c r="AO27" s="12"/>
      <c r="AP27" s="14"/>
    </row>
    <row r="28" spans="2:42">
      <c r="B28" s="7"/>
      <c r="C28" s="6"/>
      <c r="D28" s="57"/>
      <c r="E28" s="54"/>
      <c r="F28" s="55"/>
      <c r="G28" s="56"/>
      <c r="H28" s="57"/>
      <c r="I28" s="13"/>
      <c r="J28" s="14"/>
      <c r="L28" s="12"/>
      <c r="M28" s="14"/>
      <c r="Q28" s="7"/>
      <c r="R28" s="6"/>
      <c r="S28" s="57"/>
      <c r="T28" s="54"/>
      <c r="U28" s="55"/>
      <c r="V28" s="56"/>
      <c r="W28" s="57"/>
      <c r="X28" s="13"/>
      <c r="Y28" s="14"/>
      <c r="AA28" s="12"/>
      <c r="AB28" s="14"/>
      <c r="AF28" s="7"/>
      <c r="AG28" s="12"/>
      <c r="AH28" s="13"/>
      <c r="AI28" s="14"/>
      <c r="AK28" s="12"/>
      <c r="AL28" s="13"/>
      <c r="AM28" s="14"/>
      <c r="AO28" s="12"/>
      <c r="AP28" s="14"/>
    </row>
    <row r="29" spans="2:42" hidden="1">
      <c r="B29" s="7" t="str">
        <f>B8</f>
        <v>2001  ACT*</v>
      </c>
      <c r="C29" s="7"/>
      <c r="D29" s="58">
        <f>FCST!$E551</f>
        <v>146798</v>
      </c>
      <c r="E29" s="59" t="e">
        <f>D29-#REF!</f>
        <v>#REF!</v>
      </c>
      <c r="F29" s="60" t="e">
        <f>D29/#REF!-1</f>
        <v>#REF!</v>
      </c>
      <c r="G29" s="56"/>
      <c r="H29" s="58">
        <f t="shared" ref="H29:H38" si="33">D29</f>
        <v>146798</v>
      </c>
      <c r="I29" s="19" t="e">
        <f>H29-#REF!</f>
        <v>#REF!</v>
      </c>
      <c r="J29" s="20" t="e">
        <f>H29/#REF!-1</f>
        <v>#REF!</v>
      </c>
      <c r="L29" s="18">
        <f t="shared" ref="L29:L38" si="34">D29-H29</f>
        <v>0</v>
      </c>
      <c r="M29" s="20">
        <f t="shared" ref="M29:M38" si="35">D29/H29-1</f>
        <v>0</v>
      </c>
      <c r="Q29" s="7" t="str">
        <f>Q8</f>
        <v>2001  ACT*</v>
      </c>
      <c r="R29" s="7"/>
      <c r="S29" s="58">
        <f>FCST!$E551</f>
        <v>146798</v>
      </c>
      <c r="T29" s="59" t="e">
        <f>S29-#REF!</f>
        <v>#REF!</v>
      </c>
      <c r="U29" s="60" t="e">
        <f>S29/#REF!-1</f>
        <v>#REF!</v>
      </c>
      <c r="V29" s="56"/>
      <c r="W29" s="58">
        <f t="shared" ref="W29:W34" si="36">S29</f>
        <v>146798</v>
      </c>
      <c r="X29" s="19" t="e">
        <f>W29-#REF!</f>
        <v>#REF!</v>
      </c>
      <c r="Y29" s="20" t="e">
        <f>W29/#REF!-1</f>
        <v>#REF!</v>
      </c>
      <c r="AA29" s="18">
        <f t="shared" ref="AA29:AA38" si="37">S29-W29</f>
        <v>0</v>
      </c>
      <c r="AB29" s="20">
        <f t="shared" ref="AB29:AB38" si="38">S29/W29-1</f>
        <v>0</v>
      </c>
      <c r="AF29" s="7">
        <f>AF8</f>
        <v>2001</v>
      </c>
      <c r="AG29" s="18">
        <f>FCST!V551</f>
        <v>1531</v>
      </c>
      <c r="AH29" s="19" t="e">
        <f>AG29-#REF!</f>
        <v>#REF!</v>
      </c>
      <c r="AI29" s="20" t="e">
        <f>AG29/#REF!-1</f>
        <v>#REF!</v>
      </c>
      <c r="AK29" s="18">
        <f>AG29</f>
        <v>1531</v>
      </c>
      <c r="AL29" s="19" t="e">
        <f>AK29-#REF!</f>
        <v>#REF!</v>
      </c>
      <c r="AM29" s="20" t="e">
        <f>AK29/#REF!-1</f>
        <v>#REF!</v>
      </c>
      <c r="AO29" s="18">
        <f t="shared" ref="AO29:AO38" si="39">AG29-AK29</f>
        <v>0</v>
      </c>
      <c r="AP29" s="20">
        <f t="shared" ref="AP29:AP38" si="40">AG29/AK29-1</f>
        <v>0</v>
      </c>
    </row>
    <row r="30" spans="2:42" hidden="1">
      <c r="B30" s="7">
        <f t="shared" ref="B30:B47" si="41">B9</f>
        <v>2002</v>
      </c>
      <c r="C30" s="7"/>
      <c r="D30" s="58">
        <f>FCST!$E552</f>
        <v>150531</v>
      </c>
      <c r="E30" s="59">
        <f t="shared" ref="E30:E38" si="42">D30-D29</f>
        <v>3733</v>
      </c>
      <c r="F30" s="60">
        <f t="shared" ref="F30:F38" si="43">D30/D29-1</f>
        <v>2.5429501764329121E-2</v>
      </c>
      <c r="G30" s="56"/>
      <c r="H30" s="58">
        <f t="shared" si="33"/>
        <v>150531</v>
      </c>
      <c r="I30" s="19">
        <f t="shared" ref="I30:I38" si="44">H30-H29</f>
        <v>3733</v>
      </c>
      <c r="J30" s="20">
        <f t="shared" ref="J30:J38" si="45">H30/H29-1</f>
        <v>2.5429501764329121E-2</v>
      </c>
      <c r="L30" s="18">
        <f t="shared" si="34"/>
        <v>0</v>
      </c>
      <c r="M30" s="20">
        <f t="shared" si="35"/>
        <v>0</v>
      </c>
      <c r="P30" t="s">
        <v>25</v>
      </c>
      <c r="Q30" s="7">
        <f t="shared" ref="Q30:Q41" si="46">Q9</f>
        <v>2002</v>
      </c>
      <c r="R30" s="7"/>
      <c r="S30" s="58">
        <f>FCST!$E552</f>
        <v>150531</v>
      </c>
      <c r="T30" s="59">
        <f t="shared" ref="T30:T38" si="47">S30-S29</f>
        <v>3733</v>
      </c>
      <c r="U30" s="60">
        <f t="shared" ref="U30:U38" si="48">S30/S29-1</f>
        <v>2.5429501764329121E-2</v>
      </c>
      <c r="V30" s="56"/>
      <c r="W30" s="58">
        <f t="shared" si="36"/>
        <v>150531</v>
      </c>
      <c r="X30" s="19">
        <f t="shared" ref="X30:X38" si="49">W30-W29</f>
        <v>3733</v>
      </c>
      <c r="Y30" s="20">
        <f t="shared" ref="Y30:Y38" si="50">W30/W29-1</f>
        <v>2.5429501764329121E-2</v>
      </c>
      <c r="AA30" s="18">
        <f t="shared" si="37"/>
        <v>0</v>
      </c>
      <c r="AB30" s="20">
        <f t="shared" si="38"/>
        <v>0</v>
      </c>
      <c r="AF30" s="7">
        <f t="shared" ref="AF30:AF38" si="51">AF9</f>
        <v>2002</v>
      </c>
      <c r="AG30" s="18">
        <f>FCST!V552</f>
        <v>1548</v>
      </c>
      <c r="AH30" s="19">
        <f t="shared" ref="AH30:AH38" si="52">AG30-AG29</f>
        <v>17</v>
      </c>
      <c r="AI30" s="20">
        <f t="shared" ref="AI30:AI38" si="53">AG30/AG29-1</f>
        <v>1.1103853690398457E-2</v>
      </c>
      <c r="AK30" s="18">
        <f>AG30</f>
        <v>1548</v>
      </c>
      <c r="AL30" s="19">
        <f t="shared" ref="AL30:AL38" si="54">AK30-AK29</f>
        <v>17</v>
      </c>
      <c r="AM30" s="20">
        <f t="shared" ref="AM30:AM38" si="55">AK30/AK29-1</f>
        <v>1.1103853690398457E-2</v>
      </c>
      <c r="AO30" s="18">
        <f t="shared" si="39"/>
        <v>0</v>
      </c>
      <c r="AP30" s="20">
        <f t="shared" si="40"/>
        <v>0</v>
      </c>
    </row>
    <row r="31" spans="2:42" hidden="1">
      <c r="B31" s="7">
        <f t="shared" si="41"/>
        <v>2003</v>
      </c>
      <c r="C31" s="7" t="str">
        <f t="shared" ref="C31:C40" si="56">C10</f>
        <v>ACT</v>
      </c>
      <c r="D31" s="58">
        <f>FCST!$E553</f>
        <v>154384</v>
      </c>
      <c r="E31" s="59">
        <f t="shared" si="42"/>
        <v>3853</v>
      </c>
      <c r="F31" s="60">
        <f t="shared" si="43"/>
        <v>2.5596056626209895E-2</v>
      </c>
      <c r="G31" s="56"/>
      <c r="H31" s="58">
        <f t="shared" si="33"/>
        <v>154384</v>
      </c>
      <c r="I31" s="19">
        <f t="shared" si="44"/>
        <v>3853</v>
      </c>
      <c r="J31" s="20">
        <f t="shared" si="45"/>
        <v>2.5596056626209895E-2</v>
      </c>
      <c r="L31" s="18">
        <f t="shared" si="34"/>
        <v>0</v>
      </c>
      <c r="M31" s="20">
        <f t="shared" si="35"/>
        <v>0</v>
      </c>
      <c r="Q31" s="7">
        <f t="shared" si="46"/>
        <v>2003</v>
      </c>
      <c r="R31" s="7" t="str">
        <f>R10</f>
        <v>ACT</v>
      </c>
      <c r="S31" s="58">
        <f>FCST!$E553</f>
        <v>154384</v>
      </c>
      <c r="T31" s="59">
        <f t="shared" si="47"/>
        <v>3853</v>
      </c>
      <c r="U31" s="60">
        <f t="shared" si="48"/>
        <v>2.5596056626209895E-2</v>
      </c>
      <c r="V31" s="56"/>
      <c r="W31" s="58">
        <f t="shared" si="36"/>
        <v>154384</v>
      </c>
      <c r="X31" s="19">
        <f t="shared" si="49"/>
        <v>3853</v>
      </c>
      <c r="Y31" s="20">
        <f t="shared" si="50"/>
        <v>2.5596056626209895E-2</v>
      </c>
      <c r="AA31" s="18">
        <f t="shared" si="37"/>
        <v>0</v>
      </c>
      <c r="AB31" s="20">
        <f t="shared" si="38"/>
        <v>0</v>
      </c>
      <c r="AF31" s="7">
        <f t="shared" si="51"/>
        <v>2003</v>
      </c>
      <c r="AG31" s="18">
        <f>FCST!V553</f>
        <v>1549</v>
      </c>
      <c r="AH31" s="19">
        <f t="shared" si="52"/>
        <v>1</v>
      </c>
      <c r="AI31" s="20">
        <f t="shared" si="53"/>
        <v>6.4599483204141883E-4</v>
      </c>
      <c r="AK31" s="18">
        <f>AG31</f>
        <v>1549</v>
      </c>
      <c r="AL31" s="19">
        <f t="shared" si="54"/>
        <v>1</v>
      </c>
      <c r="AM31" s="20">
        <f t="shared" si="55"/>
        <v>6.4599483204141883E-4</v>
      </c>
      <c r="AO31" s="18">
        <f t="shared" si="39"/>
        <v>0</v>
      </c>
      <c r="AP31" s="20">
        <f t="shared" si="40"/>
        <v>0</v>
      </c>
    </row>
    <row r="32" spans="2:42" hidden="1">
      <c r="B32" s="7">
        <f t="shared" si="41"/>
        <v>2004</v>
      </c>
      <c r="C32" s="7" t="str">
        <f t="shared" si="56"/>
        <v>ACT</v>
      </c>
      <c r="D32" s="58">
        <f>FCST!$E554</f>
        <v>158762</v>
      </c>
      <c r="E32" s="59">
        <f t="shared" si="42"/>
        <v>4378</v>
      </c>
      <c r="F32" s="60">
        <f t="shared" si="43"/>
        <v>2.8357860918229782E-2</v>
      </c>
      <c r="G32" s="56"/>
      <c r="H32" s="58">
        <f t="shared" si="33"/>
        <v>158762</v>
      </c>
      <c r="I32" s="19">
        <f t="shared" si="44"/>
        <v>4378</v>
      </c>
      <c r="J32" s="20">
        <f t="shared" si="45"/>
        <v>2.8357860918229782E-2</v>
      </c>
      <c r="L32" s="18">
        <f t="shared" si="34"/>
        <v>0</v>
      </c>
      <c r="M32" s="20">
        <f t="shared" si="35"/>
        <v>0</v>
      </c>
      <c r="Q32" s="7">
        <f t="shared" si="46"/>
        <v>2004</v>
      </c>
      <c r="R32" s="7" t="str">
        <f>R11</f>
        <v>ACT</v>
      </c>
      <c r="S32" s="58">
        <f>FCST!$E554</f>
        <v>158762</v>
      </c>
      <c r="T32" s="59">
        <f t="shared" si="47"/>
        <v>4378</v>
      </c>
      <c r="U32" s="60">
        <f t="shared" si="48"/>
        <v>2.8357860918229782E-2</v>
      </c>
      <c r="V32" s="56"/>
      <c r="W32" s="58">
        <f t="shared" si="36"/>
        <v>158762</v>
      </c>
      <c r="X32" s="19">
        <f t="shared" si="49"/>
        <v>4378</v>
      </c>
      <c r="Y32" s="20">
        <f t="shared" si="50"/>
        <v>2.8357860918229782E-2</v>
      </c>
      <c r="AA32" s="18">
        <f t="shared" si="37"/>
        <v>0</v>
      </c>
      <c r="AB32" s="20">
        <f t="shared" si="38"/>
        <v>0</v>
      </c>
      <c r="AF32" s="7">
        <f t="shared" si="51"/>
        <v>2004</v>
      </c>
      <c r="AG32" s="18">
        <f>FCST!V554</f>
        <v>1573</v>
      </c>
      <c r="AH32" s="19">
        <f t="shared" si="52"/>
        <v>24</v>
      </c>
      <c r="AI32" s="20">
        <f t="shared" si="53"/>
        <v>1.5493867010974771E-2</v>
      </c>
      <c r="AK32" s="18">
        <f>AG32</f>
        <v>1573</v>
      </c>
      <c r="AL32" s="19">
        <f t="shared" si="54"/>
        <v>24</v>
      </c>
      <c r="AM32" s="20">
        <f t="shared" si="55"/>
        <v>1.5493867010974771E-2</v>
      </c>
      <c r="AO32" s="18">
        <f t="shared" si="39"/>
        <v>0</v>
      </c>
      <c r="AP32" s="20">
        <f t="shared" si="40"/>
        <v>0</v>
      </c>
    </row>
    <row r="33" spans="1:42" hidden="1">
      <c r="B33" s="7">
        <f t="shared" si="41"/>
        <v>2005</v>
      </c>
      <c r="C33" s="7" t="str">
        <f t="shared" si="56"/>
        <v>ACT</v>
      </c>
      <c r="D33" s="58">
        <f>FCST!$E555</f>
        <v>160655</v>
      </c>
      <c r="E33" s="59">
        <f t="shared" si="42"/>
        <v>1893</v>
      </c>
      <c r="F33" s="60">
        <f t="shared" si="43"/>
        <v>1.1923508144266348E-2</v>
      </c>
      <c r="G33" s="56"/>
      <c r="H33" s="58">
        <f t="shared" si="33"/>
        <v>160655</v>
      </c>
      <c r="I33" s="19">
        <f t="shared" si="44"/>
        <v>1893</v>
      </c>
      <c r="J33" s="20">
        <f t="shared" si="45"/>
        <v>1.1923508144266348E-2</v>
      </c>
      <c r="L33" s="18">
        <f t="shared" si="34"/>
        <v>0</v>
      </c>
      <c r="M33" s="20">
        <f t="shared" si="35"/>
        <v>0</v>
      </c>
      <c r="Q33" s="7">
        <f t="shared" si="46"/>
        <v>2005</v>
      </c>
      <c r="R33" s="7" t="str">
        <f>R12</f>
        <v>ACT</v>
      </c>
      <c r="S33" s="58">
        <f>FCST!$E555</f>
        <v>160655</v>
      </c>
      <c r="T33" s="59">
        <f t="shared" si="47"/>
        <v>1893</v>
      </c>
      <c r="U33" s="60">
        <f t="shared" si="48"/>
        <v>1.1923508144266348E-2</v>
      </c>
      <c r="V33" s="56"/>
      <c r="W33" s="58">
        <f t="shared" si="36"/>
        <v>160655</v>
      </c>
      <c r="X33" s="19">
        <f t="shared" si="49"/>
        <v>1893</v>
      </c>
      <c r="Y33" s="20">
        <f t="shared" si="50"/>
        <v>1.1923508144266348E-2</v>
      </c>
      <c r="AA33" s="18">
        <f t="shared" si="37"/>
        <v>0</v>
      </c>
      <c r="AB33" s="20">
        <f t="shared" si="38"/>
        <v>0</v>
      </c>
      <c r="AF33" s="7">
        <f t="shared" si="51"/>
        <v>2005</v>
      </c>
      <c r="AG33" s="18">
        <f>FCST!V555</f>
        <v>1567</v>
      </c>
      <c r="AH33" s="19">
        <f t="shared" si="52"/>
        <v>-6</v>
      </c>
      <c r="AI33" s="20">
        <f t="shared" si="53"/>
        <v>-3.8143674507310488E-3</v>
      </c>
      <c r="AK33" s="18">
        <f>AG33</f>
        <v>1567</v>
      </c>
      <c r="AL33" s="19">
        <f t="shared" si="54"/>
        <v>-6</v>
      </c>
      <c r="AM33" s="20">
        <f t="shared" si="55"/>
        <v>-3.8143674507310488E-3</v>
      </c>
      <c r="AO33" s="18">
        <f t="shared" si="39"/>
        <v>0</v>
      </c>
      <c r="AP33" s="20">
        <f t="shared" si="40"/>
        <v>0</v>
      </c>
    </row>
    <row r="34" spans="1:42" hidden="1">
      <c r="B34" s="7">
        <f t="shared" si="41"/>
        <v>2006</v>
      </c>
      <c r="C34" s="7" t="str">
        <f t="shared" si="56"/>
        <v>ACT</v>
      </c>
      <c r="D34" s="58">
        <f>FCST!$E556</f>
        <v>162462</v>
      </c>
      <c r="E34" s="59">
        <f t="shared" si="42"/>
        <v>1807</v>
      </c>
      <c r="F34" s="60">
        <f t="shared" si="43"/>
        <v>1.1247704708848172E-2</v>
      </c>
      <c r="G34" s="56"/>
      <c r="H34" s="58">
        <f t="shared" si="33"/>
        <v>162462</v>
      </c>
      <c r="I34" s="19">
        <f t="shared" si="44"/>
        <v>1807</v>
      </c>
      <c r="J34" s="20">
        <f t="shared" si="45"/>
        <v>1.1247704708848172E-2</v>
      </c>
      <c r="L34" s="18">
        <f t="shared" si="34"/>
        <v>0</v>
      </c>
      <c r="M34" s="20">
        <f t="shared" si="35"/>
        <v>0</v>
      </c>
      <c r="Q34" s="7">
        <f t="shared" si="46"/>
        <v>2006</v>
      </c>
      <c r="R34" s="7" t="str">
        <f>R13</f>
        <v>ACT</v>
      </c>
      <c r="S34" s="58">
        <f>FCST!$E556</f>
        <v>162462</v>
      </c>
      <c r="T34" s="59">
        <f t="shared" si="47"/>
        <v>1807</v>
      </c>
      <c r="U34" s="60">
        <f t="shared" si="48"/>
        <v>1.1247704708848172E-2</v>
      </c>
      <c r="V34" s="56"/>
      <c r="W34" s="58">
        <f t="shared" si="36"/>
        <v>162462</v>
      </c>
      <c r="X34" s="19">
        <f t="shared" si="49"/>
        <v>1807</v>
      </c>
      <c r="Y34" s="20">
        <f t="shared" si="50"/>
        <v>1.1247704708848172E-2</v>
      </c>
      <c r="AA34" s="18">
        <f t="shared" si="37"/>
        <v>0</v>
      </c>
      <c r="AB34" s="20">
        <f t="shared" si="38"/>
        <v>0</v>
      </c>
      <c r="AE34" t="str">
        <f>A35</f>
        <v>COMMERCIAL</v>
      </c>
      <c r="AF34" s="7">
        <f t="shared" si="51"/>
        <v>2006</v>
      </c>
      <c r="AG34" s="18">
        <f>FCST!V556</f>
        <v>1705</v>
      </c>
      <c r="AH34" s="19">
        <f t="shared" si="52"/>
        <v>138</v>
      </c>
      <c r="AI34" s="20">
        <f t="shared" si="53"/>
        <v>8.8066368857689925E-2</v>
      </c>
      <c r="AK34" s="18">
        <v>1612</v>
      </c>
      <c r="AL34" s="19">
        <f t="shared" si="54"/>
        <v>45</v>
      </c>
      <c r="AM34" s="20">
        <f t="shared" si="55"/>
        <v>2.8717294192724951E-2</v>
      </c>
      <c r="AO34" s="18">
        <f t="shared" si="39"/>
        <v>93</v>
      </c>
      <c r="AP34" s="20">
        <f t="shared" si="40"/>
        <v>5.7692307692307709E-2</v>
      </c>
    </row>
    <row r="35" spans="1:42">
      <c r="A35" t="s">
        <v>25</v>
      </c>
      <c r="B35" s="7">
        <f t="shared" si="41"/>
        <v>2007</v>
      </c>
      <c r="C35" s="7" t="str">
        <f t="shared" si="56"/>
        <v>ACT</v>
      </c>
      <c r="D35" s="58">
        <f>FCST!$E557</f>
        <v>162873</v>
      </c>
      <c r="E35" s="59">
        <f t="shared" si="42"/>
        <v>411</v>
      </c>
      <c r="F35" s="60">
        <f t="shared" si="43"/>
        <v>2.5298223584591106E-3</v>
      </c>
      <c r="G35" s="56"/>
      <c r="H35" s="58">
        <f t="shared" si="33"/>
        <v>162873</v>
      </c>
      <c r="I35" s="19">
        <f t="shared" si="44"/>
        <v>411</v>
      </c>
      <c r="J35" s="20">
        <f t="shared" si="45"/>
        <v>2.5298223584591106E-3</v>
      </c>
      <c r="L35" s="18">
        <f t="shared" si="34"/>
        <v>0</v>
      </c>
      <c r="M35" s="20">
        <f t="shared" si="35"/>
        <v>0</v>
      </c>
      <c r="Q35" s="7">
        <f t="shared" si="46"/>
        <v>2007</v>
      </c>
      <c r="R35" s="7" t="str">
        <f>R14</f>
        <v>ACT</v>
      </c>
      <c r="S35" s="58">
        <f>FCST!$E557</f>
        <v>162873</v>
      </c>
      <c r="T35" s="59">
        <f t="shared" si="47"/>
        <v>411</v>
      </c>
      <c r="U35" s="60">
        <f t="shared" si="48"/>
        <v>2.5298223584591106E-3</v>
      </c>
      <c r="V35" s="56"/>
      <c r="W35" s="18">
        <v>163000</v>
      </c>
      <c r="X35" s="19">
        <f t="shared" si="49"/>
        <v>538</v>
      </c>
      <c r="Y35" s="20">
        <f t="shared" si="50"/>
        <v>3.3115436225086281E-3</v>
      </c>
      <c r="AA35" s="18">
        <f t="shared" si="37"/>
        <v>-127</v>
      </c>
      <c r="AB35" s="20">
        <f t="shared" si="38"/>
        <v>-7.7914110429444516E-4</v>
      </c>
      <c r="AF35" s="7">
        <f t="shared" si="51"/>
        <v>2007</v>
      </c>
      <c r="AG35" s="18">
        <f>FCST!V557</f>
        <v>1760</v>
      </c>
      <c r="AH35" s="19">
        <f t="shared" si="52"/>
        <v>55</v>
      </c>
      <c r="AI35" s="20">
        <f t="shared" si="53"/>
        <v>3.2258064516129004E-2</v>
      </c>
      <c r="AK35" s="18">
        <v>1620</v>
      </c>
      <c r="AL35" s="19">
        <f t="shared" si="54"/>
        <v>8</v>
      </c>
      <c r="AM35" s="20">
        <f t="shared" si="55"/>
        <v>4.9627791563275903E-3</v>
      </c>
      <c r="AO35" s="18">
        <f t="shared" si="39"/>
        <v>140</v>
      </c>
      <c r="AP35" s="20">
        <f t="shared" si="40"/>
        <v>8.6419753086419693E-2</v>
      </c>
    </row>
    <row r="36" spans="1:42">
      <c r="B36" s="7">
        <f t="shared" si="41"/>
        <v>2008</v>
      </c>
      <c r="C36" s="7" t="str">
        <f t="shared" si="56"/>
        <v>ACT</v>
      </c>
      <c r="D36" s="58">
        <f>FCST!$E558</f>
        <v>162554</v>
      </c>
      <c r="E36" s="59">
        <f t="shared" si="42"/>
        <v>-319</v>
      </c>
      <c r="F36" s="60">
        <f t="shared" si="43"/>
        <v>-1.9585812258631208E-3</v>
      </c>
      <c r="G36" s="56"/>
      <c r="H36" s="58">
        <f t="shared" si="33"/>
        <v>162554</v>
      </c>
      <c r="I36" s="19">
        <f t="shared" si="44"/>
        <v>-319</v>
      </c>
      <c r="J36" s="20">
        <f t="shared" si="45"/>
        <v>-1.9585812258631208E-3</v>
      </c>
      <c r="L36" s="18">
        <f t="shared" si="34"/>
        <v>0</v>
      </c>
      <c r="M36" s="20">
        <f t="shared" si="35"/>
        <v>0</v>
      </c>
      <c r="Q36" s="7">
        <f t="shared" si="46"/>
        <v>2008</v>
      </c>
      <c r="R36" s="7"/>
      <c r="S36" s="58">
        <f>FCST!$E558</f>
        <v>162554</v>
      </c>
      <c r="T36" s="59">
        <f t="shared" si="47"/>
        <v>-319</v>
      </c>
      <c r="U36" s="60">
        <f t="shared" si="48"/>
        <v>-1.9585812258631208E-3</v>
      </c>
      <c r="V36" s="56"/>
      <c r="W36" s="18">
        <v>165924</v>
      </c>
      <c r="X36" s="19">
        <f t="shared" si="49"/>
        <v>2924</v>
      </c>
      <c r="Y36" s="20">
        <f t="shared" si="50"/>
        <v>1.793865030674846E-2</v>
      </c>
      <c r="AA36" s="18">
        <f t="shared" si="37"/>
        <v>-3370</v>
      </c>
      <c r="AB36" s="20">
        <f t="shared" si="38"/>
        <v>-2.0310503604059726E-2</v>
      </c>
      <c r="AF36" s="7">
        <f t="shared" si="51"/>
        <v>2008</v>
      </c>
      <c r="AG36" s="18">
        <f>FCST!V558</f>
        <v>1732</v>
      </c>
      <c r="AH36" s="19">
        <f t="shared" si="52"/>
        <v>-28</v>
      </c>
      <c r="AI36" s="20">
        <f t="shared" si="53"/>
        <v>-1.5909090909090873E-2</v>
      </c>
      <c r="AK36" s="18">
        <v>1635</v>
      </c>
      <c r="AL36" s="19">
        <f t="shared" si="54"/>
        <v>15</v>
      </c>
      <c r="AM36" s="20">
        <f t="shared" si="55"/>
        <v>9.2592592592593004E-3</v>
      </c>
      <c r="AO36" s="18">
        <f t="shared" si="39"/>
        <v>97</v>
      </c>
      <c r="AP36" s="20">
        <f t="shared" si="40"/>
        <v>5.9327217125382248E-2</v>
      </c>
    </row>
    <row r="37" spans="1:42">
      <c r="B37" s="7">
        <f t="shared" si="41"/>
        <v>2009</v>
      </c>
      <c r="C37" s="7" t="str">
        <f t="shared" si="56"/>
        <v>ACT</v>
      </c>
      <c r="D37" s="58">
        <f>FCST!$E559</f>
        <v>161307</v>
      </c>
      <c r="E37" s="59">
        <f t="shared" si="42"/>
        <v>-1247</v>
      </c>
      <c r="F37" s="60">
        <f t="shared" si="43"/>
        <v>-7.67129692286872E-3</v>
      </c>
      <c r="G37" s="56"/>
      <c r="H37" s="58">
        <f t="shared" si="33"/>
        <v>161307</v>
      </c>
      <c r="I37" s="19">
        <f t="shared" si="44"/>
        <v>-1247</v>
      </c>
      <c r="J37" s="20">
        <f t="shared" si="45"/>
        <v>-7.67129692286872E-3</v>
      </c>
      <c r="L37" s="18">
        <f t="shared" si="34"/>
        <v>0</v>
      </c>
      <c r="M37" s="20">
        <f t="shared" si="35"/>
        <v>0</v>
      </c>
      <c r="Q37" s="7">
        <f t="shared" si="46"/>
        <v>2009</v>
      </c>
      <c r="R37" s="7"/>
      <c r="S37" s="58">
        <f>FCST!$E559</f>
        <v>161307</v>
      </c>
      <c r="T37" s="59">
        <f t="shared" si="47"/>
        <v>-1247</v>
      </c>
      <c r="U37" s="60">
        <f t="shared" si="48"/>
        <v>-7.67129692286872E-3</v>
      </c>
      <c r="V37" s="56"/>
      <c r="W37" s="18">
        <v>169772</v>
      </c>
      <c r="X37" s="19">
        <f t="shared" si="49"/>
        <v>3848</v>
      </c>
      <c r="Y37" s="20">
        <f t="shared" si="50"/>
        <v>2.3191340613774925E-2</v>
      </c>
      <c r="AA37" s="18">
        <f t="shared" si="37"/>
        <v>-8465</v>
      </c>
      <c r="AB37" s="20">
        <f t="shared" si="38"/>
        <v>-4.9860990033692265E-2</v>
      </c>
      <c r="AF37" s="7">
        <f t="shared" si="51"/>
        <v>2009</v>
      </c>
      <c r="AG37" s="18">
        <f>FCST!V559</f>
        <v>1690</v>
      </c>
      <c r="AH37" s="19">
        <f t="shared" si="52"/>
        <v>-42</v>
      </c>
      <c r="AI37" s="20">
        <f t="shared" si="53"/>
        <v>-2.4249422632794504E-2</v>
      </c>
      <c r="AK37" s="18">
        <v>1648</v>
      </c>
      <c r="AL37" s="19">
        <f t="shared" si="54"/>
        <v>13</v>
      </c>
      <c r="AM37" s="20">
        <f t="shared" si="55"/>
        <v>7.9510703363914192E-3</v>
      </c>
      <c r="AO37" s="18">
        <f t="shared" si="39"/>
        <v>42</v>
      </c>
      <c r="AP37" s="20">
        <f t="shared" si="40"/>
        <v>2.5485436893203817E-2</v>
      </c>
    </row>
    <row r="38" spans="1:42">
      <c r="B38" s="7">
        <f t="shared" si="41"/>
        <v>2010</v>
      </c>
      <c r="C38" s="7" t="str">
        <f t="shared" si="56"/>
        <v>ACT</v>
      </c>
      <c r="D38" s="58">
        <f>FCST!$E560</f>
        <v>161335</v>
      </c>
      <c r="E38" s="59">
        <f t="shared" si="42"/>
        <v>28</v>
      </c>
      <c r="F38" s="60">
        <f t="shared" si="43"/>
        <v>1.7358205161577267E-4</v>
      </c>
      <c r="G38" s="56"/>
      <c r="H38" s="58">
        <f t="shared" si="33"/>
        <v>161335</v>
      </c>
      <c r="I38" s="19">
        <f t="shared" si="44"/>
        <v>28</v>
      </c>
      <c r="J38" s="20">
        <f t="shared" si="45"/>
        <v>1.7358205161577267E-4</v>
      </c>
      <c r="L38" s="18">
        <f t="shared" si="34"/>
        <v>0</v>
      </c>
      <c r="M38" s="20">
        <f t="shared" si="35"/>
        <v>0</v>
      </c>
      <c r="Q38" s="7">
        <f t="shared" si="46"/>
        <v>2010</v>
      </c>
      <c r="R38" s="7"/>
      <c r="S38" s="58">
        <f>FCST!$E560</f>
        <v>161335</v>
      </c>
      <c r="T38" s="59">
        <f t="shared" si="47"/>
        <v>28</v>
      </c>
      <c r="U38" s="60">
        <f t="shared" si="48"/>
        <v>1.7358205161577267E-4</v>
      </c>
      <c r="V38" s="56"/>
      <c r="W38" s="18">
        <v>173623</v>
      </c>
      <c r="X38" s="19">
        <f t="shared" si="49"/>
        <v>3851</v>
      </c>
      <c r="Y38" s="20">
        <f t="shared" si="50"/>
        <v>2.2683363569964365E-2</v>
      </c>
      <c r="AA38" s="18">
        <f t="shared" si="37"/>
        <v>-12288</v>
      </c>
      <c r="AB38" s="20">
        <f t="shared" si="38"/>
        <v>-7.0774033394193192E-2</v>
      </c>
      <c r="AF38" s="7">
        <f t="shared" si="51"/>
        <v>2010</v>
      </c>
      <c r="AG38" s="18">
        <f>FCST!V560</f>
        <v>1699</v>
      </c>
      <c r="AH38" s="19">
        <f t="shared" si="52"/>
        <v>9</v>
      </c>
      <c r="AI38" s="20">
        <f t="shared" si="53"/>
        <v>5.3254437869822979E-3</v>
      </c>
      <c r="AK38" s="18">
        <v>1659</v>
      </c>
      <c r="AL38" s="19">
        <f t="shared" si="54"/>
        <v>11</v>
      </c>
      <c r="AM38" s="20">
        <f t="shared" si="55"/>
        <v>6.6747572815533118E-3</v>
      </c>
      <c r="AO38" s="18">
        <f t="shared" si="39"/>
        <v>40</v>
      </c>
      <c r="AP38" s="20">
        <f t="shared" si="40"/>
        <v>2.4110910186859513E-2</v>
      </c>
    </row>
    <row r="39" spans="1:42">
      <c r="B39" s="7">
        <f t="shared" si="41"/>
        <v>2011</v>
      </c>
      <c r="C39" s="7" t="str">
        <f t="shared" si="56"/>
        <v>ACT</v>
      </c>
      <c r="D39" s="58">
        <f>FCST!$E561</f>
        <v>162219</v>
      </c>
      <c r="E39" s="59">
        <f>D39-D38</f>
        <v>884</v>
      </c>
      <c r="F39" s="60">
        <f>D39/D38-1</f>
        <v>5.4792822388198825E-3</v>
      </c>
      <c r="G39" s="56"/>
      <c r="H39" s="18">
        <f>[11]FCST!$E561</f>
        <v>162219</v>
      </c>
      <c r="I39" s="19">
        <f>H39-H38</f>
        <v>884</v>
      </c>
      <c r="J39" s="20">
        <f>H39/H38-1</f>
        <v>5.4792822388198825E-3</v>
      </c>
      <c r="L39" s="18">
        <f>D39-H39</f>
        <v>0</v>
      </c>
      <c r="M39" s="20">
        <f>D39/H39-1</f>
        <v>0</v>
      </c>
      <c r="Q39" s="7">
        <f t="shared" si="46"/>
        <v>2011</v>
      </c>
      <c r="R39" s="7"/>
      <c r="S39" s="58">
        <f>FCST!$E561</f>
        <v>162219</v>
      </c>
      <c r="T39" s="59">
        <f>S39-S38</f>
        <v>884</v>
      </c>
      <c r="U39" s="60">
        <f>S39/S38-1</f>
        <v>5.4792822388198825E-3</v>
      </c>
      <c r="V39" s="56"/>
      <c r="W39" s="18">
        <v>177480</v>
      </c>
      <c r="X39" s="19">
        <f>W39-W38</f>
        <v>3857</v>
      </c>
      <c r="Y39" s="20">
        <f>W39/W38-1</f>
        <v>2.2214798730582963E-2</v>
      </c>
      <c r="AA39" s="18">
        <f>S39-W39</f>
        <v>-15261</v>
      </c>
      <c r="AB39" s="20">
        <f>S39/W39-1</f>
        <v>-8.5987153482082523E-2</v>
      </c>
      <c r="AF39" s="7"/>
      <c r="AG39" s="19"/>
      <c r="AH39" s="19"/>
      <c r="AI39" s="20"/>
      <c r="AK39" s="19"/>
      <c r="AL39" s="19"/>
      <c r="AM39" s="20"/>
      <c r="AO39" s="18"/>
      <c r="AP39" s="20"/>
    </row>
    <row r="40" spans="1:42">
      <c r="B40" s="7">
        <f t="shared" si="41"/>
        <v>2012</v>
      </c>
      <c r="C40" s="7" t="str">
        <f t="shared" si="56"/>
        <v>ACT</v>
      </c>
      <c r="D40" s="58">
        <f>FCST!$E562</f>
        <v>163508</v>
      </c>
      <c r="E40" s="59">
        <f>D40-D39</f>
        <v>1289</v>
      </c>
      <c r="F40" s="60">
        <f>D40/D39-1</f>
        <v>7.946048243423931E-3</v>
      </c>
      <c r="G40" s="56"/>
      <c r="H40" s="18">
        <f>[11]FCST!$E562</f>
        <v>163541</v>
      </c>
      <c r="I40" s="19">
        <f>H40-H39</f>
        <v>1322</v>
      </c>
      <c r="J40" s="20">
        <f>H40/H39-1</f>
        <v>8.1494769416652346E-3</v>
      </c>
      <c r="L40" s="18">
        <f>D40-H40</f>
        <v>-33</v>
      </c>
      <c r="M40" s="20">
        <f>D40/H40-1</f>
        <v>-2.0178426205053057E-4</v>
      </c>
      <c r="Q40" s="7">
        <f t="shared" si="46"/>
        <v>2012</v>
      </c>
      <c r="R40" s="7"/>
      <c r="S40" s="58">
        <f>FCST!$E562</f>
        <v>163508</v>
      </c>
      <c r="T40" s="59">
        <f>S40-S39</f>
        <v>1289</v>
      </c>
      <c r="U40" s="60">
        <f>S40/S39-1</f>
        <v>7.946048243423931E-3</v>
      </c>
      <c r="V40" s="56"/>
      <c r="W40" s="18">
        <v>181327</v>
      </c>
      <c r="X40" s="19">
        <f>W40-W39</f>
        <v>3847</v>
      </c>
      <c r="Y40" s="20">
        <f>W40/W39-1</f>
        <v>2.1675681766959665E-2</v>
      </c>
      <c r="AA40" s="18">
        <f>S40-W40</f>
        <v>-17819</v>
      </c>
      <c r="AB40" s="20">
        <f>S40/W40-1</f>
        <v>-9.8269976341085474E-2</v>
      </c>
      <c r="AF40" s="7"/>
      <c r="AG40" s="19"/>
      <c r="AH40" s="19"/>
      <c r="AI40" s="20"/>
      <c r="AK40" s="19"/>
      <c r="AL40" s="19"/>
      <c r="AM40" s="20"/>
      <c r="AO40" s="18"/>
      <c r="AP40" s="20"/>
    </row>
    <row r="41" spans="1:42">
      <c r="B41" s="7">
        <f t="shared" si="41"/>
        <v>2013</v>
      </c>
      <c r="C41" s="7"/>
      <c r="D41" s="58">
        <f>FCST!$E563</f>
        <v>165184</v>
      </c>
      <c r="E41" s="59">
        <f>D41-D40</f>
        <v>1676</v>
      </c>
      <c r="F41" s="60">
        <f>D41/D40-1</f>
        <v>1.0250262984074165E-2</v>
      </c>
      <c r="G41" s="56"/>
      <c r="H41" s="18">
        <f>[11]FCST!$E563</f>
        <v>165511</v>
      </c>
      <c r="I41" s="19">
        <f>H41-H40</f>
        <v>1970</v>
      </c>
      <c r="J41" s="20">
        <f>H41/H40-1</f>
        <v>1.204590897695379E-2</v>
      </c>
      <c r="L41" s="18">
        <f>D41-H41</f>
        <v>-327</v>
      </c>
      <c r="M41" s="20">
        <f>D41/H41-1</f>
        <v>-1.9756995003352706E-3</v>
      </c>
      <c r="Q41" s="7">
        <f t="shared" si="46"/>
        <v>2013</v>
      </c>
      <c r="R41" s="7"/>
      <c r="S41" s="58">
        <f>FCST!$E563</f>
        <v>165184</v>
      </c>
      <c r="T41" s="59">
        <f>S41-S40</f>
        <v>1676</v>
      </c>
      <c r="U41" s="60">
        <f>S41/S40-1</f>
        <v>1.0250262984074165E-2</v>
      </c>
      <c r="V41" s="56"/>
      <c r="W41" s="18">
        <v>185185</v>
      </c>
      <c r="X41" s="19">
        <f>W41-W40</f>
        <v>3858</v>
      </c>
      <c r="Y41" s="20">
        <f>W41/W40-1</f>
        <v>2.1276478406415E-2</v>
      </c>
      <c r="AA41" s="18">
        <f>S41-W41</f>
        <v>-20001</v>
      </c>
      <c r="AB41" s="20">
        <f>S41/W41-1</f>
        <v>-0.10800550800550801</v>
      </c>
      <c r="AF41" s="7"/>
      <c r="AG41" s="19"/>
      <c r="AH41" s="19"/>
      <c r="AI41" s="20"/>
      <c r="AK41" s="19"/>
      <c r="AL41" s="19"/>
      <c r="AM41" s="20"/>
      <c r="AO41" s="18"/>
      <c r="AP41" s="20"/>
    </row>
    <row r="42" spans="1:42">
      <c r="B42" s="7">
        <f t="shared" si="41"/>
        <v>2014</v>
      </c>
      <c r="C42" s="7"/>
      <c r="D42" s="58">
        <f>FCST!$E564</f>
        <v>167106</v>
      </c>
      <c r="E42" s="59">
        <f t="shared" ref="E42:E44" si="57">D42-D41</f>
        <v>1922</v>
      </c>
      <c r="F42" s="60">
        <f t="shared" ref="F42:F44" si="58">D42/D41-1</f>
        <v>1.163550949244474E-2</v>
      </c>
      <c r="G42" s="56"/>
      <c r="H42" s="18">
        <f>[11]FCST!$E564</f>
        <v>168050</v>
      </c>
      <c r="I42" s="19">
        <f t="shared" ref="I42:I44" si="59">H42-H41</f>
        <v>2539</v>
      </c>
      <c r="J42" s="20">
        <f t="shared" ref="J42:J44" si="60">H42/H41-1</f>
        <v>1.5340370126456948E-2</v>
      </c>
      <c r="L42" s="18">
        <f t="shared" ref="L42:L44" si="61">D42-H42</f>
        <v>-944</v>
      </c>
      <c r="M42" s="20">
        <f t="shared" ref="M42:M44" si="62">D42/H42-1</f>
        <v>-5.6173757810175085E-3</v>
      </c>
      <c r="Q42" s="7"/>
      <c r="R42" s="7"/>
      <c r="S42" s="59"/>
      <c r="T42" s="59"/>
      <c r="U42" s="60"/>
      <c r="V42" s="56"/>
      <c r="W42" s="19"/>
      <c r="X42" s="19"/>
      <c r="Y42" s="20"/>
      <c r="AA42" s="18"/>
      <c r="AB42" s="20"/>
      <c r="AF42" s="7"/>
      <c r="AG42" s="19"/>
      <c r="AH42" s="19"/>
      <c r="AI42" s="20"/>
      <c r="AK42" s="19"/>
      <c r="AL42" s="19"/>
      <c r="AM42" s="20"/>
      <c r="AO42" s="18"/>
      <c r="AP42" s="20"/>
    </row>
    <row r="43" spans="1:42">
      <c r="B43" s="7">
        <f t="shared" si="41"/>
        <v>2015</v>
      </c>
      <c r="C43" s="7"/>
      <c r="D43" s="58">
        <f>FCST!$E565</f>
        <v>169628</v>
      </c>
      <c r="E43" s="59">
        <f t="shared" si="57"/>
        <v>2522</v>
      </c>
      <c r="F43" s="60">
        <f t="shared" si="58"/>
        <v>1.5092216916208878E-2</v>
      </c>
      <c r="G43" s="56"/>
      <c r="H43" s="18">
        <f>[11]FCST!$E565</f>
        <v>171170</v>
      </c>
      <c r="I43" s="19">
        <f t="shared" si="59"/>
        <v>3120</v>
      </c>
      <c r="J43" s="20">
        <f t="shared" si="60"/>
        <v>1.8565903005058004E-2</v>
      </c>
      <c r="L43" s="18">
        <f t="shared" si="61"/>
        <v>-1542</v>
      </c>
      <c r="M43" s="20">
        <f t="shared" si="62"/>
        <v>-9.0085879534965718E-3</v>
      </c>
      <c r="Q43" s="7"/>
      <c r="R43" s="7"/>
      <c r="S43" s="59"/>
      <c r="T43" s="59"/>
      <c r="U43" s="60"/>
      <c r="V43" s="56"/>
      <c r="W43" s="19"/>
      <c r="X43" s="19"/>
      <c r="Y43" s="20"/>
      <c r="AA43" s="18"/>
      <c r="AB43" s="20"/>
      <c r="AF43" s="7"/>
      <c r="AG43" s="19"/>
      <c r="AH43" s="19"/>
      <c r="AI43" s="20"/>
      <c r="AK43" s="19"/>
      <c r="AL43" s="19"/>
      <c r="AM43" s="20"/>
      <c r="AO43" s="18"/>
      <c r="AP43" s="20"/>
    </row>
    <row r="44" spans="1:42">
      <c r="B44" s="7">
        <f t="shared" si="41"/>
        <v>2016</v>
      </c>
      <c r="C44" s="7"/>
      <c r="D44" s="58">
        <f>FCST!$E566</f>
        <v>172186</v>
      </c>
      <c r="E44" s="59">
        <f t="shared" si="57"/>
        <v>2558</v>
      </c>
      <c r="F44" s="60">
        <f t="shared" si="58"/>
        <v>1.508005753767061E-2</v>
      </c>
      <c r="G44" s="56"/>
      <c r="H44" s="18">
        <f>[11]FCST!$E566</f>
        <v>174439</v>
      </c>
      <c r="I44" s="19">
        <f t="shared" si="59"/>
        <v>3269</v>
      </c>
      <c r="J44" s="20">
        <f t="shared" si="60"/>
        <v>1.90979727756031E-2</v>
      </c>
      <c r="L44" s="18">
        <f t="shared" si="61"/>
        <v>-2253</v>
      </c>
      <c r="M44" s="20">
        <f t="shared" si="62"/>
        <v>-1.2915689725348067E-2</v>
      </c>
      <c r="Q44" s="7"/>
      <c r="R44" s="7"/>
      <c r="S44" s="59"/>
      <c r="T44" s="59"/>
      <c r="U44" s="60"/>
      <c r="V44" s="56"/>
      <c r="W44" s="19"/>
      <c r="X44" s="19"/>
      <c r="Y44" s="20"/>
      <c r="AA44" s="18"/>
      <c r="AB44" s="20"/>
      <c r="AF44" s="7"/>
      <c r="AG44" s="19"/>
      <c r="AH44" s="19"/>
      <c r="AI44" s="20"/>
      <c r="AK44" s="19"/>
      <c r="AL44" s="19"/>
      <c r="AM44" s="20"/>
      <c r="AO44" s="18"/>
      <c r="AP44" s="20"/>
    </row>
    <row r="45" spans="1:42">
      <c r="B45" s="7">
        <f t="shared" si="41"/>
        <v>2017</v>
      </c>
      <c r="C45" s="7"/>
      <c r="D45" s="58">
        <f>FCST!$E567</f>
        <v>174750</v>
      </c>
      <c r="E45" s="59">
        <f t="shared" ref="E45:E47" si="63">D45-D44</f>
        <v>2564</v>
      </c>
      <c r="F45" s="60">
        <f t="shared" ref="F45:F47" si="64">D45/D44-1</f>
        <v>1.4890873822494211E-2</v>
      </c>
      <c r="G45" s="56"/>
      <c r="H45" s="18">
        <f>[11]FCST!$E567</f>
        <v>177706</v>
      </c>
      <c r="I45" s="19">
        <f t="shared" ref="I45:I47" si="65">H45-H44</f>
        <v>3267</v>
      </c>
      <c r="J45" s="20">
        <f t="shared" ref="J45:J47" si="66">H45/H44-1</f>
        <v>1.8728610001203849E-2</v>
      </c>
      <c r="L45" s="18">
        <f t="shared" ref="L45:L47" si="67">D45-H45</f>
        <v>-2956</v>
      </c>
      <c r="M45" s="20">
        <f t="shared" ref="M45:M47" si="68">D45/H45-1</f>
        <v>-1.663421606473614E-2</v>
      </c>
      <c r="Q45" s="7"/>
      <c r="R45" s="7"/>
      <c r="S45" s="59"/>
      <c r="T45" s="59"/>
      <c r="U45" s="60"/>
      <c r="V45" s="56"/>
      <c r="W45" s="19"/>
      <c r="X45" s="19"/>
      <c r="Y45" s="20"/>
      <c r="AA45" s="18"/>
      <c r="AB45" s="20"/>
      <c r="AF45" s="7"/>
      <c r="AG45" s="19"/>
      <c r="AH45" s="19"/>
      <c r="AI45" s="20"/>
      <c r="AK45" s="19"/>
      <c r="AL45" s="19"/>
      <c r="AM45" s="20"/>
      <c r="AO45" s="18"/>
      <c r="AP45" s="20"/>
    </row>
    <row r="46" spans="1:42">
      <c r="B46" s="7">
        <f t="shared" si="41"/>
        <v>2018</v>
      </c>
      <c r="C46" s="7"/>
      <c r="D46" s="58">
        <f>FCST!$E568</f>
        <v>177209</v>
      </c>
      <c r="E46" s="59">
        <f t="shared" si="63"/>
        <v>2459</v>
      </c>
      <c r="F46" s="60">
        <f t="shared" si="64"/>
        <v>1.4071530758225981E-2</v>
      </c>
      <c r="G46" s="56"/>
      <c r="H46" s="18">
        <f>[11]FCST!$E568</f>
        <v>181060</v>
      </c>
      <c r="I46" s="19">
        <f t="shared" si="65"/>
        <v>3354</v>
      </c>
      <c r="J46" s="20">
        <f t="shared" si="66"/>
        <v>1.8873870325143871E-2</v>
      </c>
      <c r="L46" s="18">
        <f t="shared" si="67"/>
        <v>-3851</v>
      </c>
      <c r="M46" s="20">
        <f t="shared" si="68"/>
        <v>-2.126919253286208E-2</v>
      </c>
      <c r="Q46" s="7"/>
      <c r="R46" s="7"/>
      <c r="S46" s="59"/>
      <c r="T46" s="59"/>
      <c r="U46" s="60"/>
      <c r="V46" s="56"/>
      <c r="W46" s="19"/>
      <c r="X46" s="19"/>
      <c r="Y46" s="20"/>
      <c r="AA46" s="18"/>
      <c r="AB46" s="20"/>
      <c r="AF46" s="7"/>
      <c r="AG46" s="19"/>
      <c r="AH46" s="19"/>
      <c r="AI46" s="20"/>
      <c r="AK46" s="19"/>
      <c r="AL46" s="19"/>
      <c r="AM46" s="20"/>
      <c r="AO46" s="18"/>
      <c r="AP46" s="20"/>
    </row>
    <row r="47" spans="1:42">
      <c r="B47" s="7">
        <f t="shared" si="41"/>
        <v>2019</v>
      </c>
      <c r="C47" s="7"/>
      <c r="D47" s="58">
        <f>FCST!$E569</f>
        <v>179511</v>
      </c>
      <c r="E47" s="59">
        <f t="shared" si="63"/>
        <v>2302</v>
      </c>
      <c r="F47" s="60">
        <f t="shared" si="64"/>
        <v>1.2990310875858446E-2</v>
      </c>
      <c r="G47" s="56"/>
      <c r="H47" s="18">
        <f>[11]FCST!$E569</f>
        <v>184458</v>
      </c>
      <c r="I47" s="19">
        <f t="shared" si="65"/>
        <v>3398</v>
      </c>
      <c r="J47" s="20">
        <f t="shared" si="66"/>
        <v>1.876725947199831E-2</v>
      </c>
      <c r="L47" s="18">
        <f t="shared" si="67"/>
        <v>-4947</v>
      </c>
      <c r="M47" s="20">
        <f t="shared" si="68"/>
        <v>-2.6819113294083152E-2</v>
      </c>
      <c r="Q47" s="7"/>
      <c r="R47" s="7"/>
      <c r="S47" s="59"/>
      <c r="T47" s="59"/>
      <c r="U47" s="60"/>
      <c r="V47" s="56"/>
      <c r="W47" s="19"/>
      <c r="X47" s="19"/>
      <c r="Y47" s="20"/>
      <c r="AA47" s="18"/>
      <c r="AB47" s="20"/>
      <c r="AF47" s="7"/>
      <c r="AG47" s="19"/>
      <c r="AH47" s="19"/>
      <c r="AI47" s="20"/>
      <c r="AK47" s="19"/>
      <c r="AL47" s="19"/>
      <c r="AM47" s="20"/>
      <c r="AO47" s="18"/>
      <c r="AP47" s="20"/>
    </row>
    <row r="48" spans="1:42">
      <c r="B48" s="143" t="str">
        <f>B27</f>
        <v>2014-19</v>
      </c>
      <c r="C48" s="7"/>
      <c r="D48" s="175">
        <f>((D47/D42)^(1/5))-1</f>
        <v>1.4424675029117706E-2</v>
      </c>
      <c r="E48" s="71"/>
      <c r="F48" s="72"/>
      <c r="G48" s="73"/>
      <c r="H48" s="175">
        <f>((H47/H42)^(1/5))-1</f>
        <v>1.8806707903729958E-2</v>
      </c>
      <c r="I48" s="13"/>
      <c r="J48" s="14"/>
      <c r="L48" s="12"/>
      <c r="M48" s="14"/>
      <c r="Q48" s="7" t="str">
        <f>Q27</f>
        <v>2007-12</v>
      </c>
      <c r="R48" s="7"/>
      <c r="S48" s="115">
        <f>((S40/S35)^(1/5))-1</f>
        <v>7.7853545945116842E-4</v>
      </c>
      <c r="T48" s="71"/>
      <c r="U48" s="72"/>
      <c r="V48" s="73"/>
      <c r="W48" s="115">
        <f>((W40/W35)^(1/5))-1</f>
        <v>2.1539053492954485E-2</v>
      </c>
      <c r="X48" s="13"/>
      <c r="Y48" s="14"/>
      <c r="AA48" s="12"/>
      <c r="AB48" s="14"/>
      <c r="AF48" s="7" t="str">
        <f>AF27</f>
        <v>2014-19</v>
      </c>
      <c r="AG48" s="74">
        <f>((AG38/AG33)^(1/5))-1</f>
        <v>1.6306905478694844E-2</v>
      </c>
      <c r="AH48" s="71"/>
      <c r="AI48" s="72"/>
      <c r="AJ48" s="73"/>
      <c r="AK48" s="74">
        <f>((AK38/AK33)^(1/5))-1</f>
        <v>1.14757565990804E-2</v>
      </c>
      <c r="AL48" s="13"/>
      <c r="AM48" s="14"/>
      <c r="AO48" s="12"/>
      <c r="AP48" s="14"/>
    </row>
    <row r="49" spans="1:42">
      <c r="B49" s="7"/>
      <c r="C49" s="7"/>
      <c r="D49" s="57"/>
      <c r="E49" s="54"/>
      <c r="F49" s="55"/>
      <c r="G49" s="56"/>
      <c r="H49" s="57"/>
      <c r="I49" s="13"/>
      <c r="J49" s="14"/>
      <c r="L49" s="12"/>
      <c r="M49" s="14"/>
      <c r="Q49" s="7"/>
      <c r="R49" s="7"/>
      <c r="S49" s="57"/>
      <c r="T49" s="54"/>
      <c r="U49" s="55"/>
      <c r="V49" s="56"/>
      <c r="W49" s="57"/>
      <c r="X49" s="13"/>
      <c r="Y49" s="14"/>
      <c r="AA49" s="12"/>
      <c r="AB49" s="14"/>
      <c r="AF49" s="7"/>
      <c r="AG49" s="12"/>
      <c r="AH49" s="13"/>
      <c r="AI49" s="14"/>
      <c r="AK49" s="12"/>
      <c r="AL49" s="13"/>
      <c r="AM49" s="14"/>
      <c r="AO49" s="12"/>
      <c r="AP49" s="14"/>
    </row>
    <row r="50" spans="1:42" hidden="1">
      <c r="B50" s="7" t="str">
        <f t="shared" ref="B50:B62" si="69">B29</f>
        <v>2001  ACT*</v>
      </c>
      <c r="C50" s="7"/>
      <c r="D50" s="58">
        <f>FCST!$F551</f>
        <v>2551</v>
      </c>
      <c r="E50" s="59" t="e">
        <f>D50-#REF!</f>
        <v>#REF!</v>
      </c>
      <c r="F50" s="60" t="e">
        <f>D50/#REF!-1</f>
        <v>#REF!</v>
      </c>
      <c r="G50" s="56"/>
      <c r="H50" s="58">
        <f t="shared" ref="H50:H59" si="70">D50</f>
        <v>2551</v>
      </c>
      <c r="I50" s="19" t="e">
        <f>H50-#REF!</f>
        <v>#REF!</v>
      </c>
      <c r="J50" s="20" t="e">
        <f>H50/#REF!-1</f>
        <v>#REF!</v>
      </c>
      <c r="L50" s="18">
        <f t="shared" ref="L50:L59" si="71">D50-H50</f>
        <v>0</v>
      </c>
      <c r="M50" s="20">
        <f t="shared" ref="M50:M59" si="72">D50/H50-1</f>
        <v>0</v>
      </c>
      <c r="Q50" s="7" t="str">
        <f t="shared" ref="Q50:Q62" si="73">Q29</f>
        <v>2001  ACT*</v>
      </c>
      <c r="R50" s="7"/>
      <c r="S50" s="58">
        <f>FCST!$F551</f>
        <v>2551</v>
      </c>
      <c r="T50" s="59" t="e">
        <f>S50-#REF!</f>
        <v>#REF!</v>
      </c>
      <c r="U50" s="60" t="e">
        <f>S50/#REF!-1</f>
        <v>#REF!</v>
      </c>
      <c r="V50" s="56"/>
      <c r="W50" s="58">
        <f t="shared" ref="W50:W55" si="74">S50</f>
        <v>2551</v>
      </c>
      <c r="X50" s="19" t="e">
        <f>W50-#REF!</f>
        <v>#REF!</v>
      </c>
      <c r="Y50" s="20" t="e">
        <f>W50/#REF!-1</f>
        <v>#REF!</v>
      </c>
      <c r="AA50" s="18">
        <f t="shared" ref="AA50:AA59" si="75">S50-W50</f>
        <v>0</v>
      </c>
      <c r="AB50" s="20">
        <f t="shared" ref="AB50:AB59" si="76">S50/W50-1</f>
        <v>0</v>
      </c>
      <c r="AF50" s="7">
        <f t="shared" ref="AF50:AF59" si="77">AF29</f>
        <v>2001</v>
      </c>
      <c r="AG50" s="18">
        <f>FCST!W551</f>
        <v>4</v>
      </c>
      <c r="AH50" s="19" t="e">
        <f>AG50-#REF!</f>
        <v>#REF!</v>
      </c>
      <c r="AI50" s="20" t="e">
        <f>AG50/#REF!-1</f>
        <v>#REF!</v>
      </c>
      <c r="AK50" s="18">
        <f>AG50</f>
        <v>4</v>
      </c>
      <c r="AL50" s="19" t="e">
        <f>AK50-#REF!</f>
        <v>#REF!</v>
      </c>
      <c r="AM50" s="20" t="e">
        <f>AK50/#REF!-1</f>
        <v>#REF!</v>
      </c>
      <c r="AO50" s="18">
        <f t="shared" ref="AO50:AO59" si="78">AG50-AK50</f>
        <v>0</v>
      </c>
      <c r="AP50" s="20">
        <f t="shared" ref="AP50:AP59" si="79">AG50/AK50-1</f>
        <v>0</v>
      </c>
    </row>
    <row r="51" spans="1:42" hidden="1">
      <c r="B51" s="7">
        <f t="shared" si="69"/>
        <v>2002</v>
      </c>
      <c r="C51" s="7"/>
      <c r="D51" s="58">
        <f>FCST!$F552</f>
        <v>2532</v>
      </c>
      <c r="E51" s="59">
        <f t="shared" ref="E51:E59" si="80">D51-D50</f>
        <v>-19</v>
      </c>
      <c r="F51" s="60">
        <f t="shared" ref="F51:F59" si="81">D51/D50-1</f>
        <v>-7.4480595844766961E-3</v>
      </c>
      <c r="G51" s="56"/>
      <c r="H51" s="58">
        <f t="shared" si="70"/>
        <v>2532</v>
      </c>
      <c r="I51" s="19">
        <f t="shared" ref="I51:I59" si="82">H51-H50</f>
        <v>-19</v>
      </c>
      <c r="J51" s="20">
        <f t="shared" ref="J51:J59" si="83">H51/H50-1</f>
        <v>-7.4480595844766961E-3</v>
      </c>
      <c r="L51" s="18">
        <f t="shared" si="71"/>
        <v>0</v>
      </c>
      <c r="M51" s="20">
        <f t="shared" si="72"/>
        <v>0</v>
      </c>
      <c r="P51" t="s">
        <v>26</v>
      </c>
      <c r="Q51" s="7">
        <f t="shared" si="73"/>
        <v>2002</v>
      </c>
      <c r="R51" s="7"/>
      <c r="S51" s="58">
        <f>FCST!$F552</f>
        <v>2532</v>
      </c>
      <c r="T51" s="59">
        <f t="shared" ref="T51:T59" si="84">S51-S50</f>
        <v>-19</v>
      </c>
      <c r="U51" s="60">
        <f t="shared" ref="U51:U59" si="85">S51/S50-1</f>
        <v>-7.4480595844766961E-3</v>
      </c>
      <c r="V51" s="56"/>
      <c r="W51" s="58">
        <f t="shared" si="74"/>
        <v>2532</v>
      </c>
      <c r="X51" s="19">
        <f t="shared" ref="X51:X59" si="86">W51-W50</f>
        <v>-19</v>
      </c>
      <c r="Y51" s="20">
        <f t="shared" ref="Y51:Y59" si="87">W51/W50-1</f>
        <v>-7.4480595844766961E-3</v>
      </c>
      <c r="AA51" s="18">
        <f t="shared" si="75"/>
        <v>0</v>
      </c>
      <c r="AB51" s="20">
        <f t="shared" si="76"/>
        <v>0</v>
      </c>
      <c r="AF51" s="7">
        <f t="shared" si="77"/>
        <v>2002</v>
      </c>
      <c r="AG51" s="18">
        <f>FCST!W552</f>
        <v>4</v>
      </c>
      <c r="AH51" s="19">
        <f t="shared" ref="AH51:AH59" si="88">AG51-AG50</f>
        <v>0</v>
      </c>
      <c r="AI51" s="20">
        <f t="shared" ref="AI51:AI59" si="89">AG51/AG50-1</f>
        <v>0</v>
      </c>
      <c r="AK51" s="18">
        <f>AG51</f>
        <v>4</v>
      </c>
      <c r="AL51" s="19">
        <f t="shared" ref="AL51:AL59" si="90">AK51-AK50</f>
        <v>0</v>
      </c>
      <c r="AM51" s="20">
        <f t="shared" ref="AM51:AM59" si="91">AK51/AK50-1</f>
        <v>0</v>
      </c>
      <c r="AO51" s="18">
        <f t="shared" si="78"/>
        <v>0</v>
      </c>
      <c r="AP51" s="20">
        <f t="shared" si="79"/>
        <v>0</v>
      </c>
    </row>
    <row r="52" spans="1:42" hidden="1">
      <c r="B52" s="7">
        <f t="shared" si="69"/>
        <v>2003</v>
      </c>
      <c r="C52" s="7" t="str">
        <f t="shared" ref="C52:C60" si="92">C31</f>
        <v>ACT</v>
      </c>
      <c r="D52" s="58">
        <f>FCST!$F553</f>
        <v>2646</v>
      </c>
      <c r="E52" s="59">
        <f t="shared" si="80"/>
        <v>114</v>
      </c>
      <c r="F52" s="60">
        <f t="shared" si="81"/>
        <v>4.502369668246442E-2</v>
      </c>
      <c r="G52" s="56"/>
      <c r="H52" s="58">
        <f t="shared" si="70"/>
        <v>2646</v>
      </c>
      <c r="I52" s="19">
        <f t="shared" si="82"/>
        <v>114</v>
      </c>
      <c r="J52" s="20">
        <f t="shared" si="83"/>
        <v>4.502369668246442E-2</v>
      </c>
      <c r="L52" s="18">
        <f t="shared" si="71"/>
        <v>0</v>
      </c>
      <c r="M52" s="20">
        <f t="shared" si="72"/>
        <v>0</v>
      </c>
      <c r="Q52" s="7">
        <f t="shared" si="73"/>
        <v>2003</v>
      </c>
      <c r="R52" s="7" t="str">
        <f>R31</f>
        <v>ACT</v>
      </c>
      <c r="S52" s="58">
        <f>FCST!$F553</f>
        <v>2646</v>
      </c>
      <c r="T52" s="59">
        <f t="shared" si="84"/>
        <v>114</v>
      </c>
      <c r="U52" s="60">
        <f t="shared" si="85"/>
        <v>4.502369668246442E-2</v>
      </c>
      <c r="V52" s="56"/>
      <c r="W52" s="58">
        <f t="shared" si="74"/>
        <v>2646</v>
      </c>
      <c r="X52" s="19">
        <f t="shared" si="86"/>
        <v>114</v>
      </c>
      <c r="Y52" s="20">
        <f t="shared" si="87"/>
        <v>4.502369668246442E-2</v>
      </c>
      <c r="AA52" s="18">
        <f t="shared" si="75"/>
        <v>0</v>
      </c>
      <c r="AB52" s="20">
        <f t="shared" si="76"/>
        <v>0</v>
      </c>
      <c r="AF52" s="7">
        <f t="shared" si="77"/>
        <v>2003</v>
      </c>
      <c r="AG52" s="18">
        <f>FCST!W553</f>
        <v>5</v>
      </c>
      <c r="AH52" s="19">
        <f t="shared" si="88"/>
        <v>1</v>
      </c>
      <c r="AI52" s="20">
        <f t="shared" si="89"/>
        <v>0.25</v>
      </c>
      <c r="AK52" s="18">
        <f>AG52</f>
        <v>5</v>
      </c>
      <c r="AL52" s="19">
        <f t="shared" si="90"/>
        <v>1</v>
      </c>
      <c r="AM52" s="20">
        <f t="shared" si="91"/>
        <v>0.25</v>
      </c>
      <c r="AO52" s="18">
        <f t="shared" si="78"/>
        <v>0</v>
      </c>
      <c r="AP52" s="20">
        <f t="shared" si="79"/>
        <v>0</v>
      </c>
    </row>
    <row r="53" spans="1:42" hidden="1">
      <c r="B53" s="7">
        <f t="shared" si="69"/>
        <v>2004</v>
      </c>
      <c r="C53" s="7" t="str">
        <f t="shared" si="92"/>
        <v>ACT</v>
      </c>
      <c r="D53" s="58">
        <f>FCST!$F554</f>
        <v>2732</v>
      </c>
      <c r="E53" s="59">
        <f t="shared" si="80"/>
        <v>86</v>
      </c>
      <c r="F53" s="60">
        <f t="shared" si="81"/>
        <v>3.2501889644746873E-2</v>
      </c>
      <c r="G53" s="56"/>
      <c r="H53" s="58">
        <f t="shared" si="70"/>
        <v>2732</v>
      </c>
      <c r="I53" s="19">
        <f t="shared" si="82"/>
        <v>86</v>
      </c>
      <c r="J53" s="20">
        <f t="shared" si="83"/>
        <v>3.2501889644746873E-2</v>
      </c>
      <c r="L53" s="18">
        <f t="shared" si="71"/>
        <v>0</v>
      </c>
      <c r="M53" s="20">
        <f t="shared" si="72"/>
        <v>0</v>
      </c>
      <c r="Q53" s="7">
        <f t="shared" si="73"/>
        <v>2004</v>
      </c>
      <c r="R53" s="7" t="str">
        <f>R32</f>
        <v>ACT</v>
      </c>
      <c r="S53" s="58">
        <f>FCST!$F554</f>
        <v>2732</v>
      </c>
      <c r="T53" s="59">
        <f t="shared" si="84"/>
        <v>86</v>
      </c>
      <c r="U53" s="60">
        <f t="shared" si="85"/>
        <v>3.2501889644746873E-2</v>
      </c>
      <c r="V53" s="56"/>
      <c r="W53" s="58">
        <f t="shared" si="74"/>
        <v>2732</v>
      </c>
      <c r="X53" s="19">
        <f t="shared" si="86"/>
        <v>86</v>
      </c>
      <c r="Y53" s="20">
        <f t="shared" si="87"/>
        <v>3.2501889644746873E-2</v>
      </c>
      <c r="AA53" s="18">
        <f t="shared" si="75"/>
        <v>0</v>
      </c>
      <c r="AB53" s="20">
        <f t="shared" si="76"/>
        <v>0</v>
      </c>
      <c r="AF53" s="7">
        <f t="shared" si="77"/>
        <v>2004</v>
      </c>
      <c r="AG53" s="18">
        <f>FCST!W554</f>
        <v>5</v>
      </c>
      <c r="AH53" s="19">
        <f t="shared" si="88"/>
        <v>0</v>
      </c>
      <c r="AI53" s="20">
        <f t="shared" si="89"/>
        <v>0</v>
      </c>
      <c r="AK53" s="18">
        <f>AG53</f>
        <v>5</v>
      </c>
      <c r="AL53" s="19">
        <f t="shared" si="90"/>
        <v>0</v>
      </c>
      <c r="AM53" s="20">
        <f t="shared" si="91"/>
        <v>0</v>
      </c>
      <c r="AO53" s="18">
        <f t="shared" si="78"/>
        <v>0</v>
      </c>
      <c r="AP53" s="20">
        <f t="shared" si="79"/>
        <v>0</v>
      </c>
    </row>
    <row r="54" spans="1:42" hidden="1">
      <c r="B54" s="7">
        <f t="shared" si="69"/>
        <v>2005</v>
      </c>
      <c r="C54" s="7" t="str">
        <f t="shared" si="92"/>
        <v>ACT</v>
      </c>
      <c r="D54" s="58">
        <f>FCST!$F555</f>
        <v>2701</v>
      </c>
      <c r="E54" s="59">
        <f t="shared" si="80"/>
        <v>-31</v>
      </c>
      <c r="F54" s="60">
        <f t="shared" si="81"/>
        <v>-1.1346998535871178E-2</v>
      </c>
      <c r="G54" s="56"/>
      <c r="H54" s="58">
        <f t="shared" si="70"/>
        <v>2701</v>
      </c>
      <c r="I54" s="19">
        <f t="shared" si="82"/>
        <v>-31</v>
      </c>
      <c r="J54" s="20">
        <f t="shared" si="83"/>
        <v>-1.1346998535871178E-2</v>
      </c>
      <c r="L54" s="18">
        <f t="shared" si="71"/>
        <v>0</v>
      </c>
      <c r="M54" s="20">
        <f t="shared" si="72"/>
        <v>0</v>
      </c>
      <c r="Q54" s="7">
        <f t="shared" si="73"/>
        <v>2005</v>
      </c>
      <c r="R54" s="7" t="str">
        <f>R33</f>
        <v>ACT</v>
      </c>
      <c r="S54" s="58">
        <f>FCST!$F555</f>
        <v>2701</v>
      </c>
      <c r="T54" s="59">
        <f t="shared" si="84"/>
        <v>-31</v>
      </c>
      <c r="U54" s="60">
        <f t="shared" si="85"/>
        <v>-1.1346998535871178E-2</v>
      </c>
      <c r="V54" s="56"/>
      <c r="W54" s="58">
        <f t="shared" si="74"/>
        <v>2701</v>
      </c>
      <c r="X54" s="19">
        <f t="shared" si="86"/>
        <v>-31</v>
      </c>
      <c r="Y54" s="20">
        <f t="shared" si="87"/>
        <v>-1.1346998535871178E-2</v>
      </c>
      <c r="AA54" s="18">
        <f t="shared" si="75"/>
        <v>0</v>
      </c>
      <c r="AB54" s="20">
        <f t="shared" si="76"/>
        <v>0</v>
      </c>
      <c r="AF54" s="7">
        <f t="shared" si="77"/>
        <v>2005</v>
      </c>
      <c r="AG54" s="18">
        <f>FCST!W555</f>
        <v>5</v>
      </c>
      <c r="AH54" s="19">
        <f t="shared" si="88"/>
        <v>0</v>
      </c>
      <c r="AI54" s="20">
        <f t="shared" si="89"/>
        <v>0</v>
      </c>
      <c r="AK54" s="18">
        <f>AG54</f>
        <v>5</v>
      </c>
      <c r="AL54" s="19">
        <f t="shared" si="90"/>
        <v>0</v>
      </c>
      <c r="AM54" s="20">
        <f t="shared" si="91"/>
        <v>0</v>
      </c>
      <c r="AO54" s="18">
        <f t="shared" si="78"/>
        <v>0</v>
      </c>
      <c r="AP54" s="20">
        <f t="shared" si="79"/>
        <v>0</v>
      </c>
    </row>
    <row r="55" spans="1:42" hidden="1">
      <c r="B55" s="7">
        <f t="shared" si="69"/>
        <v>2006</v>
      </c>
      <c r="C55" s="7" t="str">
        <f t="shared" si="92"/>
        <v>ACT</v>
      </c>
      <c r="D55" s="58">
        <f>FCST!$F556</f>
        <v>2694</v>
      </c>
      <c r="E55" s="59">
        <f t="shared" si="80"/>
        <v>-7</v>
      </c>
      <c r="F55" s="60">
        <f t="shared" si="81"/>
        <v>-2.5916327286190644E-3</v>
      </c>
      <c r="G55" s="56"/>
      <c r="H55" s="58">
        <f t="shared" si="70"/>
        <v>2694</v>
      </c>
      <c r="I55" s="19">
        <f t="shared" si="82"/>
        <v>-7</v>
      </c>
      <c r="J55" s="20">
        <f t="shared" si="83"/>
        <v>-2.5916327286190644E-3</v>
      </c>
      <c r="L55" s="18">
        <f t="shared" si="71"/>
        <v>0</v>
      </c>
      <c r="M55" s="20">
        <f t="shared" si="72"/>
        <v>0</v>
      </c>
      <c r="Q55" s="7">
        <f t="shared" si="73"/>
        <v>2006</v>
      </c>
      <c r="R55" s="7" t="str">
        <f>R34</f>
        <v>ACT</v>
      </c>
      <c r="S55" s="58">
        <f>FCST!$F556</f>
        <v>2694</v>
      </c>
      <c r="T55" s="59">
        <f t="shared" si="84"/>
        <v>-7</v>
      </c>
      <c r="U55" s="60">
        <f t="shared" si="85"/>
        <v>-2.5916327286190644E-3</v>
      </c>
      <c r="V55" s="56"/>
      <c r="W55" s="58">
        <f t="shared" si="74"/>
        <v>2694</v>
      </c>
      <c r="X55" s="19">
        <f t="shared" si="86"/>
        <v>-7</v>
      </c>
      <c r="Y55" s="20">
        <f t="shared" si="87"/>
        <v>-2.5916327286190644E-3</v>
      </c>
      <c r="AA55" s="18">
        <f t="shared" si="75"/>
        <v>0</v>
      </c>
      <c r="AB55" s="20">
        <f t="shared" si="76"/>
        <v>0</v>
      </c>
      <c r="AE55" t="str">
        <f>A56</f>
        <v>INDUSTRIAL</v>
      </c>
      <c r="AF55" s="7">
        <f t="shared" si="77"/>
        <v>2006</v>
      </c>
      <c r="AG55" s="18">
        <f>FCST!W556</f>
        <v>5</v>
      </c>
      <c r="AH55" s="19">
        <f t="shared" si="88"/>
        <v>0</v>
      </c>
      <c r="AI55" s="20">
        <f t="shared" si="89"/>
        <v>0</v>
      </c>
      <c r="AK55" s="18">
        <v>5</v>
      </c>
      <c r="AL55" s="19">
        <f t="shared" si="90"/>
        <v>0</v>
      </c>
      <c r="AM55" s="20">
        <f t="shared" si="91"/>
        <v>0</v>
      </c>
      <c r="AO55" s="18">
        <f t="shared" si="78"/>
        <v>0</v>
      </c>
      <c r="AP55" s="20">
        <f t="shared" si="79"/>
        <v>0</v>
      </c>
    </row>
    <row r="56" spans="1:42">
      <c r="A56" t="s">
        <v>26</v>
      </c>
      <c r="B56" s="7">
        <f t="shared" si="69"/>
        <v>2007</v>
      </c>
      <c r="C56" s="7" t="str">
        <f t="shared" si="92"/>
        <v>ACT</v>
      </c>
      <c r="D56" s="58">
        <f>FCST!$F557</f>
        <v>2667</v>
      </c>
      <c r="E56" s="59">
        <f t="shared" si="80"/>
        <v>-27</v>
      </c>
      <c r="F56" s="60">
        <f t="shared" si="81"/>
        <v>-1.0022271714922093E-2</v>
      </c>
      <c r="G56" s="56"/>
      <c r="H56" s="58">
        <f t="shared" si="70"/>
        <v>2667</v>
      </c>
      <c r="I56" s="19">
        <f t="shared" si="82"/>
        <v>-27</v>
      </c>
      <c r="J56" s="20">
        <f t="shared" si="83"/>
        <v>-1.0022271714922093E-2</v>
      </c>
      <c r="L56" s="18">
        <f t="shared" si="71"/>
        <v>0</v>
      </c>
      <c r="M56" s="20">
        <f t="shared" si="72"/>
        <v>0</v>
      </c>
      <c r="Q56" s="7">
        <f t="shared" si="73"/>
        <v>2007</v>
      </c>
      <c r="R56" s="7" t="str">
        <f>R35</f>
        <v>ACT</v>
      </c>
      <c r="S56" s="58">
        <f>FCST!$F557</f>
        <v>2667</v>
      </c>
      <c r="T56" s="59">
        <f t="shared" si="84"/>
        <v>-27</v>
      </c>
      <c r="U56" s="60">
        <f t="shared" si="85"/>
        <v>-1.0022271714922093E-2</v>
      </c>
      <c r="V56" s="56"/>
      <c r="W56" s="18">
        <v>2668</v>
      </c>
      <c r="X56" s="19">
        <f t="shared" si="86"/>
        <v>-26</v>
      </c>
      <c r="Y56" s="20">
        <f t="shared" si="87"/>
        <v>-9.651076466221209E-3</v>
      </c>
      <c r="AA56" s="18">
        <f t="shared" si="75"/>
        <v>-1</v>
      </c>
      <c r="AB56" s="20">
        <f t="shared" si="76"/>
        <v>-3.7481259370319986E-4</v>
      </c>
      <c r="AF56" s="7">
        <f t="shared" si="77"/>
        <v>2007</v>
      </c>
      <c r="AG56" s="18">
        <f>FCST!W557</f>
        <v>7</v>
      </c>
      <c r="AH56" s="19">
        <f t="shared" si="88"/>
        <v>2</v>
      </c>
      <c r="AI56" s="20">
        <f t="shared" si="89"/>
        <v>0.39999999999999991</v>
      </c>
      <c r="AK56" s="18">
        <v>5</v>
      </c>
      <c r="AL56" s="19">
        <f t="shared" si="90"/>
        <v>0</v>
      </c>
      <c r="AM56" s="20">
        <f t="shared" si="91"/>
        <v>0</v>
      </c>
      <c r="AO56" s="18">
        <f t="shared" si="78"/>
        <v>2</v>
      </c>
      <c r="AP56" s="20">
        <f t="shared" si="79"/>
        <v>0.39999999999999991</v>
      </c>
    </row>
    <row r="57" spans="1:42">
      <c r="B57" s="7">
        <f t="shared" si="69"/>
        <v>2008</v>
      </c>
      <c r="C57" s="7" t="str">
        <f t="shared" si="92"/>
        <v>ACT</v>
      </c>
      <c r="D57" s="58">
        <f>FCST!$F558</f>
        <v>2585</v>
      </c>
      <c r="E57" s="59">
        <f t="shared" si="80"/>
        <v>-82</v>
      </c>
      <c r="F57" s="60">
        <f t="shared" si="81"/>
        <v>-3.0746156730408702E-2</v>
      </c>
      <c r="G57" s="56"/>
      <c r="H57" s="58">
        <f t="shared" si="70"/>
        <v>2585</v>
      </c>
      <c r="I57" s="19">
        <f t="shared" si="82"/>
        <v>-82</v>
      </c>
      <c r="J57" s="20">
        <f t="shared" si="83"/>
        <v>-3.0746156730408702E-2</v>
      </c>
      <c r="L57" s="18">
        <f t="shared" si="71"/>
        <v>0</v>
      </c>
      <c r="M57" s="20">
        <f t="shared" si="72"/>
        <v>0</v>
      </c>
      <c r="Q57" s="7">
        <f t="shared" si="73"/>
        <v>2008</v>
      </c>
      <c r="R57" s="7"/>
      <c r="S57" s="58">
        <f>FCST!$F558</f>
        <v>2585</v>
      </c>
      <c r="T57" s="59">
        <f t="shared" si="84"/>
        <v>-82</v>
      </c>
      <c r="U57" s="60">
        <f t="shared" si="85"/>
        <v>-3.0746156730408702E-2</v>
      </c>
      <c r="V57" s="56"/>
      <c r="W57" s="18">
        <v>2655</v>
      </c>
      <c r="X57" s="19">
        <f t="shared" si="86"/>
        <v>-13</v>
      </c>
      <c r="Y57" s="20">
        <f t="shared" si="87"/>
        <v>-4.872563718140932E-3</v>
      </c>
      <c r="AA57" s="18">
        <f t="shared" si="75"/>
        <v>-70</v>
      </c>
      <c r="AB57" s="20">
        <f t="shared" si="76"/>
        <v>-2.6365348399246757E-2</v>
      </c>
      <c r="AF57" s="7">
        <f t="shared" si="77"/>
        <v>2008</v>
      </c>
      <c r="AG57" s="18">
        <f>FCST!W558</f>
        <v>7</v>
      </c>
      <c r="AH57" s="19">
        <f t="shared" si="88"/>
        <v>0</v>
      </c>
      <c r="AI57" s="20">
        <f t="shared" si="89"/>
        <v>0</v>
      </c>
      <c r="AK57" s="18">
        <v>5</v>
      </c>
      <c r="AL57" s="19">
        <f t="shared" si="90"/>
        <v>0</v>
      </c>
      <c r="AM57" s="20">
        <f t="shared" si="91"/>
        <v>0</v>
      </c>
      <c r="AO57" s="18">
        <f t="shared" si="78"/>
        <v>2</v>
      </c>
      <c r="AP57" s="20">
        <f t="shared" si="79"/>
        <v>0.39999999999999991</v>
      </c>
    </row>
    <row r="58" spans="1:42">
      <c r="B58" s="7">
        <f t="shared" si="69"/>
        <v>2009</v>
      </c>
      <c r="C58" s="7" t="str">
        <f t="shared" si="92"/>
        <v>ACT</v>
      </c>
      <c r="D58" s="58">
        <f>FCST!$F559</f>
        <v>2486</v>
      </c>
      <c r="E58" s="59">
        <f t="shared" si="80"/>
        <v>-99</v>
      </c>
      <c r="F58" s="60">
        <f t="shared" si="81"/>
        <v>-3.8297872340425587E-2</v>
      </c>
      <c r="G58" s="56"/>
      <c r="H58" s="58">
        <f t="shared" si="70"/>
        <v>2486</v>
      </c>
      <c r="I58" s="19">
        <f t="shared" si="82"/>
        <v>-99</v>
      </c>
      <c r="J58" s="20">
        <f t="shared" si="83"/>
        <v>-3.8297872340425587E-2</v>
      </c>
      <c r="L58" s="18">
        <f t="shared" si="71"/>
        <v>0</v>
      </c>
      <c r="M58" s="20">
        <f t="shared" si="72"/>
        <v>0</v>
      </c>
      <c r="Q58" s="7">
        <f t="shared" si="73"/>
        <v>2009</v>
      </c>
      <c r="R58" s="7"/>
      <c r="S58" s="58">
        <f>FCST!$F559</f>
        <v>2486</v>
      </c>
      <c r="T58" s="59">
        <f t="shared" si="84"/>
        <v>-99</v>
      </c>
      <c r="U58" s="60">
        <f t="shared" si="85"/>
        <v>-3.8297872340425587E-2</v>
      </c>
      <c r="V58" s="56"/>
      <c r="W58" s="18">
        <v>2650</v>
      </c>
      <c r="X58" s="19">
        <f t="shared" si="86"/>
        <v>-5</v>
      </c>
      <c r="Y58" s="20">
        <f t="shared" si="87"/>
        <v>-1.8832391713747842E-3</v>
      </c>
      <c r="AA58" s="18">
        <f t="shared" si="75"/>
        <v>-164</v>
      </c>
      <c r="AB58" s="20">
        <f t="shared" si="76"/>
        <v>-6.1886792452830242E-2</v>
      </c>
      <c r="AF58" s="7">
        <f t="shared" si="77"/>
        <v>2009</v>
      </c>
      <c r="AG58" s="18">
        <f>FCST!W559</f>
        <v>7</v>
      </c>
      <c r="AH58" s="19">
        <f t="shared" si="88"/>
        <v>0</v>
      </c>
      <c r="AI58" s="20">
        <f t="shared" si="89"/>
        <v>0</v>
      </c>
      <c r="AK58" s="18">
        <v>5</v>
      </c>
      <c r="AL58" s="19">
        <f t="shared" si="90"/>
        <v>0</v>
      </c>
      <c r="AM58" s="20">
        <f t="shared" si="91"/>
        <v>0</v>
      </c>
      <c r="AO58" s="18">
        <f t="shared" si="78"/>
        <v>2</v>
      </c>
      <c r="AP58" s="20">
        <f t="shared" si="79"/>
        <v>0.39999999999999991</v>
      </c>
    </row>
    <row r="59" spans="1:42">
      <c r="B59" s="7">
        <f t="shared" si="69"/>
        <v>2010</v>
      </c>
      <c r="C59" s="7" t="str">
        <f t="shared" si="92"/>
        <v>ACT</v>
      </c>
      <c r="D59" s="58">
        <f>FCST!$F560</f>
        <v>2477</v>
      </c>
      <c r="E59" s="59">
        <f t="shared" si="80"/>
        <v>-9</v>
      </c>
      <c r="F59" s="60">
        <f t="shared" si="81"/>
        <v>-3.6202735317779622E-3</v>
      </c>
      <c r="G59" s="56"/>
      <c r="H59" s="58">
        <f t="shared" si="70"/>
        <v>2477</v>
      </c>
      <c r="I59" s="19">
        <f t="shared" si="82"/>
        <v>-9</v>
      </c>
      <c r="J59" s="20">
        <f t="shared" si="83"/>
        <v>-3.6202735317779622E-3</v>
      </c>
      <c r="L59" s="18">
        <f t="shared" si="71"/>
        <v>0</v>
      </c>
      <c r="M59" s="20">
        <f t="shared" si="72"/>
        <v>0</v>
      </c>
      <c r="Q59" s="7">
        <f t="shared" si="73"/>
        <v>2010</v>
      </c>
      <c r="R59" s="7"/>
      <c r="S59" s="58">
        <f>FCST!$F560</f>
        <v>2477</v>
      </c>
      <c r="T59" s="59">
        <f t="shared" si="84"/>
        <v>-9</v>
      </c>
      <c r="U59" s="60">
        <f t="shared" si="85"/>
        <v>-3.6202735317779622E-3</v>
      </c>
      <c r="V59" s="56"/>
      <c r="W59" s="18">
        <v>2645</v>
      </c>
      <c r="X59" s="19">
        <f t="shared" si="86"/>
        <v>-5</v>
      </c>
      <c r="Y59" s="20">
        <f t="shared" si="87"/>
        <v>-1.8867924528301883E-3</v>
      </c>
      <c r="AA59" s="18">
        <f t="shared" si="75"/>
        <v>-168</v>
      </c>
      <c r="AB59" s="20">
        <f t="shared" si="76"/>
        <v>-6.3516068052930086E-2</v>
      </c>
      <c r="AF59" s="7">
        <f t="shared" si="77"/>
        <v>2010</v>
      </c>
      <c r="AG59" s="18">
        <f>FCST!W560</f>
        <v>6</v>
      </c>
      <c r="AH59" s="19">
        <f t="shared" si="88"/>
        <v>-1</v>
      </c>
      <c r="AI59" s="20">
        <f t="shared" si="89"/>
        <v>-0.1428571428571429</v>
      </c>
      <c r="AK59" s="18">
        <v>5</v>
      </c>
      <c r="AL59" s="19">
        <f t="shared" si="90"/>
        <v>0</v>
      </c>
      <c r="AM59" s="20">
        <f t="shared" si="91"/>
        <v>0</v>
      </c>
      <c r="AO59" s="18">
        <f t="shared" si="78"/>
        <v>1</v>
      </c>
      <c r="AP59" s="20">
        <f t="shared" si="79"/>
        <v>0.19999999999999996</v>
      </c>
    </row>
    <row r="60" spans="1:42">
      <c r="B60" s="7">
        <f t="shared" si="69"/>
        <v>2011</v>
      </c>
      <c r="C60" s="7" t="str">
        <f t="shared" si="92"/>
        <v>ACT</v>
      </c>
      <c r="D60" s="58">
        <f>FCST!$F561</f>
        <v>2413</v>
      </c>
      <c r="E60" s="59">
        <f>D60-D59</f>
        <v>-64</v>
      </c>
      <c r="F60" s="60">
        <f>D60/D59-1</f>
        <v>-2.5837706903512281E-2</v>
      </c>
      <c r="G60" s="56"/>
      <c r="H60" s="18">
        <f>[11]FCST!$F561</f>
        <v>2413</v>
      </c>
      <c r="I60" s="19">
        <f>H60-H59</f>
        <v>-64</v>
      </c>
      <c r="J60" s="20">
        <f>H60/H59-1</f>
        <v>-2.5837706903512281E-2</v>
      </c>
      <c r="L60" s="18">
        <f>D60-H60</f>
        <v>0</v>
      </c>
      <c r="M60" s="20">
        <f>D60/H60-1</f>
        <v>0</v>
      </c>
      <c r="Q60" s="7">
        <f t="shared" si="73"/>
        <v>2011</v>
      </c>
      <c r="R60" s="7"/>
      <c r="S60" s="58">
        <f>FCST!$F561</f>
        <v>2413</v>
      </c>
      <c r="T60" s="59">
        <f>S60-S59</f>
        <v>-64</v>
      </c>
      <c r="U60" s="60">
        <f>S60/S59-1</f>
        <v>-2.5837706903512281E-2</v>
      </c>
      <c r="V60" s="56"/>
      <c r="W60" s="18">
        <v>2645</v>
      </c>
      <c r="X60" s="19">
        <f>W60-W59</f>
        <v>0</v>
      </c>
      <c r="Y60" s="20">
        <f>W60/W59-1</f>
        <v>0</v>
      </c>
      <c r="AA60" s="18">
        <f>S60-W60</f>
        <v>-232</v>
      </c>
      <c r="AB60" s="20">
        <f>S60/W60-1</f>
        <v>-8.7712665406427193E-2</v>
      </c>
      <c r="AF60" s="7"/>
      <c r="AG60" s="19"/>
      <c r="AH60" s="19"/>
      <c r="AI60" s="20"/>
      <c r="AK60" s="19"/>
      <c r="AL60" s="19"/>
      <c r="AM60" s="20"/>
      <c r="AO60" s="18"/>
      <c r="AP60" s="20"/>
    </row>
    <row r="61" spans="1:42">
      <c r="B61" s="7">
        <f t="shared" si="69"/>
        <v>2012</v>
      </c>
      <c r="C61" s="7"/>
      <c r="D61" s="58">
        <f>FCST!$F562</f>
        <v>2371</v>
      </c>
      <c r="E61" s="59">
        <f>D61-D60</f>
        <v>-42</v>
      </c>
      <c r="F61" s="60">
        <f>D61/D60-1</f>
        <v>-1.7405719021964305E-2</v>
      </c>
      <c r="G61" s="56"/>
      <c r="H61" s="18">
        <f>[11]FCST!$F562</f>
        <v>2367</v>
      </c>
      <c r="I61" s="19">
        <f>H61-H60</f>
        <v>-46</v>
      </c>
      <c r="J61" s="20">
        <f>H61/H60-1</f>
        <v>-1.9063406547865758E-2</v>
      </c>
      <c r="L61" s="18">
        <f>D61-H61</f>
        <v>4</v>
      </c>
      <c r="M61" s="20">
        <f>D61/H61-1</f>
        <v>1.689902830587231E-3</v>
      </c>
      <c r="Q61" s="7">
        <f t="shared" si="73"/>
        <v>2012</v>
      </c>
      <c r="R61" s="7"/>
      <c r="S61" s="58">
        <f>FCST!$F562</f>
        <v>2371</v>
      </c>
      <c r="T61" s="59">
        <f>S61-S60</f>
        <v>-42</v>
      </c>
      <c r="U61" s="60">
        <f>S61/S60-1</f>
        <v>-1.7405719021964305E-2</v>
      </c>
      <c r="V61" s="56"/>
      <c r="W61" s="18">
        <v>2645</v>
      </c>
      <c r="X61" s="19">
        <f>W61-W60</f>
        <v>0</v>
      </c>
      <c r="Y61" s="20">
        <f>W61/W60-1</f>
        <v>0</v>
      </c>
      <c r="AA61" s="18">
        <f>S61-W61</f>
        <v>-274</v>
      </c>
      <c r="AB61" s="20">
        <f>S61/W61-1</f>
        <v>-0.10359168241965977</v>
      </c>
      <c r="AF61" s="7"/>
      <c r="AG61" s="19"/>
      <c r="AH61" s="19"/>
      <c r="AI61" s="20"/>
      <c r="AK61" s="19"/>
      <c r="AL61" s="19"/>
      <c r="AM61" s="20"/>
      <c r="AO61" s="18"/>
      <c r="AP61" s="20"/>
    </row>
    <row r="62" spans="1:42">
      <c r="B62" s="7">
        <f t="shared" si="69"/>
        <v>2013</v>
      </c>
      <c r="C62" s="7"/>
      <c r="D62" s="58">
        <f>FCST!$F563</f>
        <v>2348</v>
      </c>
      <c r="E62" s="59">
        <f>D62-D61</f>
        <v>-23</v>
      </c>
      <c r="F62" s="60">
        <f>D62/D61-1</f>
        <v>-9.7005482918599562E-3</v>
      </c>
      <c r="G62" s="56"/>
      <c r="H62" s="18">
        <f>[11]FCST!$F563</f>
        <v>2343</v>
      </c>
      <c r="I62" s="19">
        <f>H62-H61</f>
        <v>-24</v>
      </c>
      <c r="J62" s="20">
        <f>H62/H61-1</f>
        <v>-1.0139416983523497E-2</v>
      </c>
      <c r="L62" s="18">
        <f>D62-H62</f>
        <v>5</v>
      </c>
      <c r="M62" s="20">
        <f>D62/H62-1</f>
        <v>2.1340162185232714E-3</v>
      </c>
      <c r="Q62" s="7">
        <f t="shared" si="73"/>
        <v>2013</v>
      </c>
      <c r="R62" s="7"/>
      <c r="S62" s="58">
        <f>FCST!$F563</f>
        <v>2348</v>
      </c>
      <c r="T62" s="59">
        <f>S62-S61</f>
        <v>-23</v>
      </c>
      <c r="U62" s="60">
        <f>S62/S61-1</f>
        <v>-9.7005482918599562E-3</v>
      </c>
      <c r="V62" s="56"/>
      <c r="W62" s="18">
        <v>2645</v>
      </c>
      <c r="X62" s="19">
        <f>W62-W61</f>
        <v>0</v>
      </c>
      <c r="Y62" s="20">
        <f>W62/W61-1</f>
        <v>0</v>
      </c>
      <c r="AA62" s="18">
        <f>S62-W62</f>
        <v>-297</v>
      </c>
      <c r="AB62" s="20">
        <f>S62/W62-1</f>
        <v>-0.11228733459357276</v>
      </c>
      <c r="AF62" s="7"/>
      <c r="AG62" s="19"/>
      <c r="AH62" s="19"/>
      <c r="AI62" s="20"/>
      <c r="AK62" s="19"/>
      <c r="AL62" s="19"/>
      <c r="AM62" s="20"/>
      <c r="AO62" s="18"/>
      <c r="AP62" s="20"/>
    </row>
    <row r="63" spans="1:42">
      <c r="B63" s="7">
        <f t="shared" ref="B63:B68" si="93">B42</f>
        <v>2014</v>
      </c>
      <c r="C63" s="7"/>
      <c r="D63" s="58">
        <f>FCST!$F564</f>
        <v>2324</v>
      </c>
      <c r="E63" s="59">
        <f t="shared" ref="E63:E65" si="94">D63-D62</f>
        <v>-24</v>
      </c>
      <c r="F63" s="60">
        <f t="shared" ref="F63:F65" si="95">D63/D62-1</f>
        <v>-1.0221465076660996E-2</v>
      </c>
      <c r="G63" s="56"/>
      <c r="H63" s="18">
        <f>[11]FCST!$F564</f>
        <v>2340</v>
      </c>
      <c r="I63" s="19">
        <f t="shared" ref="I63:I65" si="96">H63-H62</f>
        <v>-3</v>
      </c>
      <c r="J63" s="20">
        <f t="shared" ref="J63:J65" si="97">H63/H62-1</f>
        <v>-1.280409731113985E-3</v>
      </c>
      <c r="L63" s="18">
        <f t="shared" ref="L63:L65" si="98">D63-H63</f>
        <v>-16</v>
      </c>
      <c r="M63" s="20">
        <f t="shared" ref="M63:M65" si="99">D63/H63-1</f>
        <v>-6.8376068376068133E-3</v>
      </c>
      <c r="Q63" s="7"/>
      <c r="R63" s="7"/>
      <c r="S63" s="59"/>
      <c r="T63" s="59"/>
      <c r="U63" s="60"/>
      <c r="V63" s="56"/>
      <c r="W63" s="19"/>
      <c r="X63" s="19"/>
      <c r="Y63" s="20"/>
      <c r="AA63" s="18"/>
      <c r="AB63" s="20"/>
      <c r="AF63" s="7"/>
      <c r="AG63" s="19"/>
      <c r="AH63" s="19"/>
      <c r="AI63" s="20"/>
      <c r="AK63" s="19"/>
      <c r="AL63" s="19"/>
      <c r="AM63" s="20"/>
      <c r="AO63" s="18"/>
      <c r="AP63" s="20"/>
    </row>
    <row r="64" spans="1:42">
      <c r="B64" s="7">
        <f t="shared" si="93"/>
        <v>2015</v>
      </c>
      <c r="C64" s="7"/>
      <c r="D64" s="58">
        <f>FCST!$F565</f>
        <v>2307</v>
      </c>
      <c r="E64" s="59">
        <f t="shared" si="94"/>
        <v>-17</v>
      </c>
      <c r="F64" s="60">
        <f t="shared" si="95"/>
        <v>-7.3149741824440895E-3</v>
      </c>
      <c r="G64" s="56"/>
      <c r="H64" s="18">
        <f>[11]FCST!$F565</f>
        <v>2340</v>
      </c>
      <c r="I64" s="19">
        <f t="shared" si="96"/>
        <v>0</v>
      </c>
      <c r="J64" s="20">
        <f t="shared" si="97"/>
        <v>0</v>
      </c>
      <c r="L64" s="18">
        <f t="shared" si="98"/>
        <v>-33</v>
      </c>
      <c r="M64" s="20">
        <f t="shared" si="99"/>
        <v>-1.4102564102564052E-2</v>
      </c>
      <c r="Q64" s="7"/>
      <c r="R64" s="7"/>
      <c r="S64" s="59"/>
      <c r="T64" s="59"/>
      <c r="U64" s="60"/>
      <c r="V64" s="56"/>
      <c r="W64" s="19"/>
      <c r="X64" s="19"/>
      <c r="Y64" s="20"/>
      <c r="AA64" s="18"/>
      <c r="AB64" s="20"/>
      <c r="AF64" s="7"/>
      <c r="AG64" s="19"/>
      <c r="AH64" s="19"/>
      <c r="AI64" s="20"/>
      <c r="AK64" s="19"/>
      <c r="AL64" s="19"/>
      <c r="AM64" s="20"/>
      <c r="AO64" s="18"/>
      <c r="AP64" s="20"/>
    </row>
    <row r="65" spans="1:42">
      <c r="B65" s="7">
        <f t="shared" si="93"/>
        <v>2016</v>
      </c>
      <c r="C65" s="7"/>
      <c r="D65" s="58">
        <f>FCST!$F566</f>
        <v>2293</v>
      </c>
      <c r="E65" s="59">
        <f t="shared" si="94"/>
        <v>-14</v>
      </c>
      <c r="F65" s="60">
        <f t="shared" si="95"/>
        <v>-6.0684872128304868E-3</v>
      </c>
      <c r="G65" s="56"/>
      <c r="H65" s="18">
        <f>[11]FCST!$F566</f>
        <v>2340</v>
      </c>
      <c r="I65" s="19">
        <f t="shared" si="96"/>
        <v>0</v>
      </c>
      <c r="J65" s="20">
        <f t="shared" si="97"/>
        <v>0</v>
      </c>
      <c r="L65" s="18">
        <f t="shared" si="98"/>
        <v>-47</v>
      </c>
      <c r="M65" s="20">
        <f t="shared" si="99"/>
        <v>-2.0085470085470125E-2</v>
      </c>
      <c r="Q65" s="7"/>
      <c r="R65" s="7"/>
      <c r="S65" s="59"/>
      <c r="T65" s="59"/>
      <c r="U65" s="60"/>
      <c r="V65" s="56"/>
      <c r="W65" s="19"/>
      <c r="X65" s="19"/>
      <c r="Y65" s="20"/>
      <c r="AA65" s="18"/>
      <c r="AB65" s="20"/>
      <c r="AF65" s="7"/>
      <c r="AG65" s="19"/>
      <c r="AH65" s="19"/>
      <c r="AI65" s="20"/>
      <c r="AK65" s="19"/>
      <c r="AL65" s="19"/>
      <c r="AM65" s="20"/>
      <c r="AO65" s="18"/>
      <c r="AP65" s="20"/>
    </row>
    <row r="66" spans="1:42">
      <c r="B66" s="7">
        <f t="shared" si="93"/>
        <v>2017</v>
      </c>
      <c r="C66" s="7"/>
      <c r="D66" s="58">
        <f>FCST!$F567</f>
        <v>2277</v>
      </c>
      <c r="E66" s="59">
        <f t="shared" ref="E66:E68" si="100">D66-D65</f>
        <v>-16</v>
      </c>
      <c r="F66" s="60">
        <f t="shared" ref="F66:F68" si="101">D66/D65-1</f>
        <v>-6.9777583951156075E-3</v>
      </c>
      <c r="G66" s="56"/>
      <c r="H66" s="18">
        <f>[11]FCST!$F567</f>
        <v>2340</v>
      </c>
      <c r="I66" s="19">
        <f t="shared" ref="I66:I68" si="102">H66-H65</f>
        <v>0</v>
      </c>
      <c r="J66" s="20">
        <f t="shared" ref="J66:J68" si="103">H66/H65-1</f>
        <v>0</v>
      </c>
      <c r="L66" s="18">
        <f t="shared" ref="L66:L68" si="104">D66-H66</f>
        <v>-63</v>
      </c>
      <c r="M66" s="20">
        <f t="shared" ref="M66:M68" si="105">D66/H66-1</f>
        <v>-2.6923076923076938E-2</v>
      </c>
      <c r="Q66" s="7"/>
      <c r="R66" s="7"/>
      <c r="S66" s="59"/>
      <c r="T66" s="59"/>
      <c r="U66" s="60"/>
      <c r="V66" s="56"/>
      <c r="W66" s="19"/>
      <c r="X66" s="19"/>
      <c r="Y66" s="20"/>
      <c r="AA66" s="18"/>
      <c r="AB66" s="20"/>
      <c r="AF66" s="7"/>
      <c r="AG66" s="19"/>
      <c r="AH66" s="19"/>
      <c r="AI66" s="20"/>
      <c r="AK66" s="19"/>
      <c r="AL66" s="19"/>
      <c r="AM66" s="20"/>
      <c r="AO66" s="18"/>
      <c r="AP66" s="20"/>
    </row>
    <row r="67" spans="1:42">
      <c r="B67" s="7">
        <f t="shared" si="93"/>
        <v>2018</v>
      </c>
      <c r="C67" s="7"/>
      <c r="D67" s="58">
        <f>FCST!$F568</f>
        <v>2259</v>
      </c>
      <c r="E67" s="59">
        <f t="shared" si="100"/>
        <v>-18</v>
      </c>
      <c r="F67" s="60">
        <f t="shared" si="101"/>
        <v>-7.905138339920903E-3</v>
      </c>
      <c r="G67" s="56"/>
      <c r="H67" s="18">
        <f>[11]FCST!$F568</f>
        <v>2340</v>
      </c>
      <c r="I67" s="19">
        <f t="shared" si="102"/>
        <v>0</v>
      </c>
      <c r="J67" s="20">
        <f t="shared" si="103"/>
        <v>0</v>
      </c>
      <c r="L67" s="18">
        <f t="shared" si="104"/>
        <v>-81</v>
      </c>
      <c r="M67" s="20">
        <f t="shared" si="105"/>
        <v>-3.4615384615384603E-2</v>
      </c>
      <c r="Q67" s="7"/>
      <c r="R67" s="7"/>
      <c r="S67" s="59"/>
      <c r="T67" s="59"/>
      <c r="U67" s="60"/>
      <c r="V67" s="56"/>
      <c r="W67" s="19"/>
      <c r="X67" s="19"/>
      <c r="Y67" s="20"/>
      <c r="AA67" s="18"/>
      <c r="AB67" s="20"/>
      <c r="AF67" s="7"/>
      <c r="AG67" s="19"/>
      <c r="AH67" s="19"/>
      <c r="AI67" s="20"/>
      <c r="AK67" s="19"/>
      <c r="AL67" s="19"/>
      <c r="AM67" s="20"/>
      <c r="AO67" s="18"/>
      <c r="AP67" s="20"/>
    </row>
    <row r="68" spans="1:42" ht="15" customHeight="1">
      <c r="B68" s="7">
        <f t="shared" si="93"/>
        <v>2019</v>
      </c>
      <c r="C68" s="7"/>
      <c r="D68" s="58">
        <f>FCST!$F569</f>
        <v>2241</v>
      </c>
      <c r="E68" s="59">
        <f t="shared" si="100"/>
        <v>-18</v>
      </c>
      <c r="F68" s="60">
        <f t="shared" si="101"/>
        <v>-7.9681274900398336E-3</v>
      </c>
      <c r="G68" s="56"/>
      <c r="H68" s="18">
        <f>[11]FCST!$F569</f>
        <v>2340</v>
      </c>
      <c r="I68" s="19">
        <f t="shared" si="102"/>
        <v>0</v>
      </c>
      <c r="J68" s="20">
        <f t="shared" si="103"/>
        <v>0</v>
      </c>
      <c r="L68" s="18">
        <f t="shared" si="104"/>
        <v>-99</v>
      </c>
      <c r="M68" s="20">
        <f t="shared" si="105"/>
        <v>-4.2307692307692268E-2</v>
      </c>
      <c r="Q68" s="7"/>
      <c r="R68" s="7"/>
      <c r="S68" s="59"/>
      <c r="T68" s="59"/>
      <c r="U68" s="60"/>
      <c r="V68" s="56"/>
      <c r="W68" s="19"/>
      <c r="X68" s="19"/>
      <c r="Y68" s="20"/>
      <c r="AA68" s="18"/>
      <c r="AB68" s="20"/>
      <c r="AF68" s="7"/>
      <c r="AG68" s="19"/>
      <c r="AH68" s="19"/>
      <c r="AI68" s="20"/>
      <c r="AK68" s="19"/>
      <c r="AL68" s="19"/>
      <c r="AM68" s="20"/>
      <c r="AO68" s="18"/>
      <c r="AP68" s="20"/>
    </row>
    <row r="69" spans="1:42">
      <c r="B69" s="143" t="str">
        <f>B27</f>
        <v>2014-19</v>
      </c>
      <c r="C69" s="7"/>
      <c r="D69" s="175">
        <f>((D68/D63)^(1/5))-1</f>
        <v>-7.2471407402715515E-3</v>
      </c>
      <c r="E69" s="71"/>
      <c r="F69" s="72"/>
      <c r="G69" s="73"/>
      <c r="H69" s="175">
        <f>((H68/H63)^(1/5))-1</f>
        <v>0</v>
      </c>
      <c r="I69" s="13"/>
      <c r="J69" s="14"/>
      <c r="L69" s="12"/>
      <c r="M69" s="14"/>
      <c r="Q69" s="7" t="str">
        <f t="shared" ref="Q69" si="106">Q48</f>
        <v>2007-12</v>
      </c>
      <c r="R69" s="7"/>
      <c r="S69" s="115">
        <f>((S61/S56)^(1/5))-1</f>
        <v>-2.3253850903872997E-2</v>
      </c>
      <c r="T69" s="71"/>
      <c r="U69" s="72"/>
      <c r="V69" s="73"/>
      <c r="W69" s="115">
        <f>((W61/W56)^(1/5))-1</f>
        <v>-1.7301141726073777E-3</v>
      </c>
      <c r="X69" s="13"/>
      <c r="Y69" s="14"/>
      <c r="AA69" s="12"/>
      <c r="AB69" s="14"/>
      <c r="AF69" s="7" t="str">
        <f>AF48</f>
        <v>2014-19</v>
      </c>
      <c r="AG69" s="74">
        <f>((AG59/AG54)^(1/5))-1</f>
        <v>3.7137289336648172E-2</v>
      </c>
      <c r="AH69" s="71"/>
      <c r="AI69" s="72"/>
      <c r="AJ69" s="73"/>
      <c r="AK69" s="74">
        <f>((AK59/AK54)^(1/5))-1</f>
        <v>0</v>
      </c>
      <c r="AL69" s="13"/>
      <c r="AM69" s="14"/>
      <c r="AO69" s="12"/>
      <c r="AP69" s="14"/>
    </row>
    <row r="70" spans="1:42">
      <c r="B70" s="7"/>
      <c r="C70" s="7"/>
      <c r="D70" s="57"/>
      <c r="E70" s="54"/>
      <c r="F70" s="55"/>
      <c r="G70" s="56"/>
      <c r="H70" s="57"/>
      <c r="I70" s="13"/>
      <c r="J70" s="14"/>
      <c r="L70" s="12"/>
      <c r="M70" s="14"/>
      <c r="Q70" s="7"/>
      <c r="R70" s="7"/>
      <c r="S70" s="57"/>
      <c r="T70" s="54"/>
      <c r="U70" s="55"/>
      <c r="V70" s="56"/>
      <c r="W70" s="57"/>
      <c r="X70" s="13"/>
      <c r="Y70" s="14"/>
      <c r="AA70" s="12"/>
      <c r="AB70" s="14"/>
      <c r="AF70" s="7"/>
      <c r="AG70" s="12"/>
      <c r="AH70" s="13"/>
      <c r="AI70" s="14"/>
      <c r="AK70" s="12"/>
      <c r="AL70" s="13"/>
      <c r="AM70" s="14"/>
      <c r="AO70" s="12"/>
      <c r="AP70" s="14"/>
    </row>
    <row r="71" spans="1:42" hidden="1">
      <c r="B71" s="7" t="str">
        <f t="shared" ref="B71:C83" si="107">B50</f>
        <v>2001  ACT*</v>
      </c>
      <c r="C71" s="7"/>
      <c r="D71" s="58">
        <f>FCST!$H551</f>
        <v>18697</v>
      </c>
      <c r="E71" s="59" t="e">
        <f>D71-#REF!</f>
        <v>#REF!</v>
      </c>
      <c r="F71" s="60" t="e">
        <f>D71/#REF!-1</f>
        <v>#REF!</v>
      </c>
      <c r="G71" s="56"/>
      <c r="H71" s="18">
        <f t="shared" ref="H71:H80" si="108">D71</f>
        <v>18697</v>
      </c>
      <c r="I71" s="19" t="e">
        <f>H71-#REF!</f>
        <v>#REF!</v>
      </c>
      <c r="J71" s="20" t="e">
        <f>H71/#REF!-1</f>
        <v>#REF!</v>
      </c>
      <c r="L71" s="18">
        <f t="shared" ref="L71:L80" si="109">D71-H71</f>
        <v>0</v>
      </c>
      <c r="M71" s="20">
        <f t="shared" ref="M71:M80" si="110">D71/H71-1</f>
        <v>0</v>
      </c>
      <c r="Q71" s="7" t="str">
        <f t="shared" ref="Q71:Q83" si="111">Q50</f>
        <v>2001  ACT*</v>
      </c>
      <c r="R71" s="7"/>
      <c r="S71" s="58">
        <f>FCST!$H551</f>
        <v>18697</v>
      </c>
      <c r="T71" s="59" t="e">
        <f>S71-#REF!</f>
        <v>#REF!</v>
      </c>
      <c r="U71" s="60" t="e">
        <f>S71/#REF!-1</f>
        <v>#REF!</v>
      </c>
      <c r="V71" s="56"/>
      <c r="W71" s="18">
        <f t="shared" ref="W71:W76" si="112">S71</f>
        <v>18697</v>
      </c>
      <c r="X71" s="19" t="e">
        <f>W71-#REF!</f>
        <v>#REF!</v>
      </c>
      <c r="Y71" s="20" t="e">
        <f>W71/#REF!-1</f>
        <v>#REF!</v>
      </c>
      <c r="AA71" s="18">
        <f t="shared" ref="AA71:AA80" si="113">S71-W71</f>
        <v>0</v>
      </c>
      <c r="AB71" s="20">
        <f t="shared" ref="AB71:AB80" si="114">S71/W71-1</f>
        <v>0</v>
      </c>
      <c r="AF71" s="7">
        <f t="shared" ref="AF71:AF80" si="115">AF50</f>
        <v>2001</v>
      </c>
      <c r="AG71" s="18">
        <f>FCST!Y551</f>
        <v>218</v>
      </c>
      <c r="AH71" s="19" t="e">
        <f>AG71-#REF!</f>
        <v>#REF!</v>
      </c>
      <c r="AI71" s="20" t="e">
        <f>AG71/#REF!-1</f>
        <v>#REF!</v>
      </c>
      <c r="AK71" s="18">
        <f>AG71</f>
        <v>218</v>
      </c>
      <c r="AL71" s="19" t="e">
        <f>AK71-#REF!</f>
        <v>#REF!</v>
      </c>
      <c r="AM71" s="20" t="e">
        <f>AK71/#REF!-1</f>
        <v>#REF!</v>
      </c>
      <c r="AO71" s="18">
        <f t="shared" ref="AO71:AO80" si="116">AG71-AK71</f>
        <v>0</v>
      </c>
      <c r="AP71" s="20">
        <f t="shared" ref="AP71:AP80" si="117">AG71/AK71-1</f>
        <v>0</v>
      </c>
    </row>
    <row r="72" spans="1:42" hidden="1">
      <c r="B72" s="7">
        <f t="shared" si="107"/>
        <v>2002</v>
      </c>
      <c r="C72" s="7"/>
      <c r="D72" s="58">
        <f>FCST!$H552</f>
        <v>19163</v>
      </c>
      <c r="E72" s="59">
        <f t="shared" ref="E72:E80" si="118">D72-D71</f>
        <v>466</v>
      </c>
      <c r="F72" s="60">
        <f t="shared" ref="F72:F80" si="119">D72/D71-1</f>
        <v>2.4923784564368612E-2</v>
      </c>
      <c r="G72" s="56"/>
      <c r="H72" s="18">
        <f t="shared" si="108"/>
        <v>19163</v>
      </c>
      <c r="I72" s="19">
        <f t="shared" ref="I72:I80" si="120">H72-H71</f>
        <v>466</v>
      </c>
      <c r="J72" s="20">
        <f t="shared" ref="J72:J80" si="121">H72/H71-1</f>
        <v>2.4923784564368612E-2</v>
      </c>
      <c r="L72" s="18">
        <f t="shared" si="109"/>
        <v>0</v>
      </c>
      <c r="M72" s="20">
        <f t="shared" si="110"/>
        <v>0</v>
      </c>
      <c r="P72" t="s">
        <v>27</v>
      </c>
      <c r="Q72" s="7">
        <f t="shared" si="111"/>
        <v>2002</v>
      </c>
      <c r="R72" s="7"/>
      <c r="S72" s="58">
        <f>FCST!$H552</f>
        <v>19163</v>
      </c>
      <c r="T72" s="59">
        <f t="shared" ref="T72:T80" si="122">S72-S71</f>
        <v>466</v>
      </c>
      <c r="U72" s="60">
        <f t="shared" ref="U72:U80" si="123">S72/S71-1</f>
        <v>2.4923784564368612E-2</v>
      </c>
      <c r="V72" s="56"/>
      <c r="W72" s="18">
        <f t="shared" si="112"/>
        <v>19163</v>
      </c>
      <c r="X72" s="19">
        <f t="shared" ref="X72:X80" si="124">W72-W71</f>
        <v>466</v>
      </c>
      <c r="Y72" s="20">
        <f t="shared" ref="Y72:Y80" si="125">W72/W71-1</f>
        <v>2.4923784564368612E-2</v>
      </c>
      <c r="AA72" s="18">
        <f t="shared" si="113"/>
        <v>0</v>
      </c>
      <c r="AB72" s="20">
        <f t="shared" si="114"/>
        <v>0</v>
      </c>
      <c r="AF72" s="7">
        <f t="shared" si="115"/>
        <v>2002</v>
      </c>
      <c r="AG72" s="18">
        <f>FCST!Y552</f>
        <v>214</v>
      </c>
      <c r="AH72" s="19">
        <f t="shared" ref="AH72:AH80" si="126">AG72-AG71</f>
        <v>-4</v>
      </c>
      <c r="AI72" s="20">
        <f t="shared" ref="AI72:AI80" si="127">AG72/AG71-1</f>
        <v>-1.834862385321101E-2</v>
      </c>
      <c r="AK72" s="18">
        <f>AG72</f>
        <v>214</v>
      </c>
      <c r="AL72" s="19">
        <f t="shared" ref="AL72:AL80" si="128">AK72-AK71</f>
        <v>-4</v>
      </c>
      <c r="AM72" s="20">
        <f t="shared" ref="AM72:AM80" si="129">AK72/AK71-1</f>
        <v>-1.834862385321101E-2</v>
      </c>
      <c r="AO72" s="18">
        <f t="shared" si="116"/>
        <v>0</v>
      </c>
      <c r="AP72" s="20">
        <f t="shared" si="117"/>
        <v>0</v>
      </c>
    </row>
    <row r="73" spans="1:42" hidden="1">
      <c r="B73" s="7">
        <f t="shared" si="107"/>
        <v>2003</v>
      </c>
      <c r="C73" s="7" t="str">
        <f>C52</f>
        <v>ACT</v>
      </c>
      <c r="D73" s="58">
        <f>FCST!$H553</f>
        <v>19733</v>
      </c>
      <c r="E73" s="59">
        <f t="shared" si="118"/>
        <v>570</v>
      </c>
      <c r="F73" s="60">
        <f t="shared" si="119"/>
        <v>2.974482074831708E-2</v>
      </c>
      <c r="G73" s="56"/>
      <c r="H73" s="18">
        <f t="shared" si="108"/>
        <v>19733</v>
      </c>
      <c r="I73" s="19">
        <f t="shared" si="120"/>
        <v>570</v>
      </c>
      <c r="J73" s="20">
        <f t="shared" si="121"/>
        <v>2.974482074831708E-2</v>
      </c>
      <c r="L73" s="18">
        <f t="shared" si="109"/>
        <v>0</v>
      </c>
      <c r="M73" s="20">
        <f t="shared" si="110"/>
        <v>0</v>
      </c>
      <c r="Q73" s="7">
        <f t="shared" si="111"/>
        <v>2003</v>
      </c>
      <c r="R73" s="7" t="str">
        <f>R52</f>
        <v>ACT</v>
      </c>
      <c r="S73" s="58">
        <f>FCST!$H553</f>
        <v>19733</v>
      </c>
      <c r="T73" s="59">
        <f t="shared" si="122"/>
        <v>570</v>
      </c>
      <c r="U73" s="60">
        <f t="shared" si="123"/>
        <v>2.974482074831708E-2</v>
      </c>
      <c r="V73" s="56"/>
      <c r="W73" s="18">
        <f t="shared" si="112"/>
        <v>19733</v>
      </c>
      <c r="X73" s="19">
        <f t="shared" si="124"/>
        <v>570</v>
      </c>
      <c r="Y73" s="20">
        <f t="shared" si="125"/>
        <v>2.974482074831708E-2</v>
      </c>
      <c r="AA73" s="18">
        <f t="shared" si="113"/>
        <v>0</v>
      </c>
      <c r="AB73" s="20">
        <f t="shared" si="114"/>
        <v>0</v>
      </c>
      <c r="AF73" s="7">
        <f t="shared" si="115"/>
        <v>2003</v>
      </c>
      <c r="AG73" s="18">
        <f>FCST!Y553</f>
        <v>213</v>
      </c>
      <c r="AH73" s="19">
        <f t="shared" si="126"/>
        <v>-1</v>
      </c>
      <c r="AI73" s="20">
        <f t="shared" si="127"/>
        <v>-4.6728971962616273E-3</v>
      </c>
      <c r="AK73" s="18">
        <f>AG73</f>
        <v>213</v>
      </c>
      <c r="AL73" s="19">
        <f t="shared" si="128"/>
        <v>-1</v>
      </c>
      <c r="AM73" s="20">
        <f t="shared" si="129"/>
        <v>-4.6728971962616273E-3</v>
      </c>
      <c r="AO73" s="18">
        <f t="shared" si="116"/>
        <v>0</v>
      </c>
      <c r="AP73" s="20">
        <f t="shared" si="117"/>
        <v>0</v>
      </c>
    </row>
    <row r="74" spans="1:42" hidden="1">
      <c r="B74" s="7">
        <f t="shared" si="107"/>
        <v>2004</v>
      </c>
      <c r="C74" s="7" t="str">
        <f>C53</f>
        <v>ACT</v>
      </c>
      <c r="D74" s="58">
        <f>FCST!$H554</f>
        <v>20547</v>
      </c>
      <c r="E74" s="59">
        <f t="shared" si="118"/>
        <v>814</v>
      </c>
      <c r="F74" s="60">
        <f t="shared" si="119"/>
        <v>4.1250696802310749E-2</v>
      </c>
      <c r="G74" s="56"/>
      <c r="H74" s="18">
        <f t="shared" si="108"/>
        <v>20547</v>
      </c>
      <c r="I74" s="19">
        <f t="shared" si="120"/>
        <v>814</v>
      </c>
      <c r="J74" s="20">
        <f t="shared" si="121"/>
        <v>4.1250696802310749E-2</v>
      </c>
      <c r="L74" s="18">
        <f t="shared" si="109"/>
        <v>0</v>
      </c>
      <c r="M74" s="20">
        <f t="shared" si="110"/>
        <v>0</v>
      </c>
      <c r="Q74" s="7">
        <f t="shared" si="111"/>
        <v>2004</v>
      </c>
      <c r="R74" s="7" t="str">
        <f>R53</f>
        <v>ACT</v>
      </c>
      <c r="S74" s="58">
        <f>FCST!$H554</f>
        <v>20547</v>
      </c>
      <c r="T74" s="59">
        <f t="shared" si="122"/>
        <v>814</v>
      </c>
      <c r="U74" s="60">
        <f t="shared" si="123"/>
        <v>4.1250696802310749E-2</v>
      </c>
      <c r="V74" s="56"/>
      <c r="W74" s="18">
        <f t="shared" si="112"/>
        <v>20547</v>
      </c>
      <c r="X74" s="19">
        <f t="shared" si="124"/>
        <v>814</v>
      </c>
      <c r="Y74" s="20">
        <f t="shared" si="125"/>
        <v>4.1250696802310749E-2</v>
      </c>
      <c r="AA74" s="18">
        <f t="shared" si="113"/>
        <v>0</v>
      </c>
      <c r="AB74" s="20">
        <f t="shared" si="114"/>
        <v>0</v>
      </c>
      <c r="AF74" s="7">
        <f t="shared" si="115"/>
        <v>2004</v>
      </c>
      <c r="AG74" s="18">
        <f>FCST!Y554</f>
        <v>216</v>
      </c>
      <c r="AH74" s="19">
        <f t="shared" si="126"/>
        <v>3</v>
      </c>
      <c r="AI74" s="20">
        <f t="shared" si="127"/>
        <v>1.4084507042253502E-2</v>
      </c>
      <c r="AK74" s="18">
        <f>AG74</f>
        <v>216</v>
      </c>
      <c r="AL74" s="19">
        <f t="shared" si="128"/>
        <v>3</v>
      </c>
      <c r="AM74" s="20">
        <f t="shared" si="129"/>
        <v>1.4084507042253502E-2</v>
      </c>
      <c r="AO74" s="18">
        <f t="shared" si="116"/>
        <v>0</v>
      </c>
      <c r="AP74" s="20">
        <f t="shared" si="117"/>
        <v>0</v>
      </c>
    </row>
    <row r="75" spans="1:42" hidden="1">
      <c r="B75" s="7">
        <f t="shared" si="107"/>
        <v>2005</v>
      </c>
      <c r="C75" s="7" t="str">
        <f>C54</f>
        <v>ACT</v>
      </c>
      <c r="D75" s="58">
        <f>FCST!$H555</f>
        <v>20851</v>
      </c>
      <c r="E75" s="59">
        <f t="shared" si="118"/>
        <v>304</v>
      </c>
      <c r="F75" s="60">
        <f t="shared" si="119"/>
        <v>1.4795347252640312E-2</v>
      </c>
      <c r="G75" s="56"/>
      <c r="H75" s="18">
        <f t="shared" si="108"/>
        <v>20851</v>
      </c>
      <c r="I75" s="19">
        <f t="shared" si="120"/>
        <v>304</v>
      </c>
      <c r="J75" s="20">
        <f t="shared" si="121"/>
        <v>1.4795347252640312E-2</v>
      </c>
      <c r="L75" s="18">
        <f t="shared" si="109"/>
        <v>0</v>
      </c>
      <c r="M75" s="20">
        <f t="shared" si="110"/>
        <v>0</v>
      </c>
      <c r="Q75" s="7">
        <f t="shared" si="111"/>
        <v>2005</v>
      </c>
      <c r="R75" s="7" t="str">
        <f>R54</f>
        <v>ACT</v>
      </c>
      <c r="S75" s="58">
        <f>FCST!$H555</f>
        <v>20851</v>
      </c>
      <c r="T75" s="59">
        <f t="shared" si="122"/>
        <v>304</v>
      </c>
      <c r="U75" s="60">
        <f t="shared" si="123"/>
        <v>1.4795347252640312E-2</v>
      </c>
      <c r="V75" s="56"/>
      <c r="W75" s="18">
        <f t="shared" si="112"/>
        <v>20851</v>
      </c>
      <c r="X75" s="19">
        <f t="shared" si="124"/>
        <v>304</v>
      </c>
      <c r="Y75" s="20">
        <f t="shared" si="125"/>
        <v>1.4795347252640312E-2</v>
      </c>
      <c r="AA75" s="18">
        <f t="shared" si="113"/>
        <v>0</v>
      </c>
      <c r="AB75" s="20">
        <f t="shared" si="114"/>
        <v>0</v>
      </c>
      <c r="AF75" s="7">
        <f t="shared" si="115"/>
        <v>2005</v>
      </c>
      <c r="AG75" s="18">
        <f>FCST!Y555</f>
        <v>231</v>
      </c>
      <c r="AH75" s="19">
        <f t="shared" si="126"/>
        <v>15</v>
      </c>
      <c r="AI75" s="20">
        <f t="shared" si="127"/>
        <v>6.944444444444442E-2</v>
      </c>
      <c r="AK75" s="18">
        <f>AG75</f>
        <v>231</v>
      </c>
      <c r="AL75" s="19">
        <f t="shared" si="128"/>
        <v>15</v>
      </c>
      <c r="AM75" s="20">
        <f t="shared" si="129"/>
        <v>6.944444444444442E-2</v>
      </c>
      <c r="AO75" s="18">
        <f t="shared" si="116"/>
        <v>0</v>
      </c>
      <c r="AP75" s="20">
        <f t="shared" si="117"/>
        <v>0</v>
      </c>
    </row>
    <row r="76" spans="1:42" hidden="1">
      <c r="B76" s="7">
        <f t="shared" si="107"/>
        <v>2006</v>
      </c>
      <c r="C76" s="7" t="str">
        <f t="shared" si="107"/>
        <v>ACT</v>
      </c>
      <c r="D76" s="58">
        <f>FCST!$H556</f>
        <v>21373</v>
      </c>
      <c r="E76" s="59">
        <f t="shared" si="118"/>
        <v>522</v>
      </c>
      <c r="F76" s="60">
        <f t="shared" si="119"/>
        <v>2.5034770514603677E-2</v>
      </c>
      <c r="G76" s="56"/>
      <c r="H76" s="18">
        <f t="shared" si="108"/>
        <v>21373</v>
      </c>
      <c r="I76" s="19">
        <f t="shared" si="120"/>
        <v>522</v>
      </c>
      <c r="J76" s="20">
        <f t="shared" si="121"/>
        <v>2.5034770514603677E-2</v>
      </c>
      <c r="L76" s="18">
        <f t="shared" si="109"/>
        <v>0</v>
      </c>
      <c r="M76" s="20">
        <f t="shared" si="110"/>
        <v>0</v>
      </c>
      <c r="Q76" s="7">
        <f t="shared" si="111"/>
        <v>2006</v>
      </c>
      <c r="R76" s="7" t="str">
        <f>R55</f>
        <v>ACT</v>
      </c>
      <c r="S76" s="58">
        <f>FCST!$H556</f>
        <v>21373</v>
      </c>
      <c r="T76" s="59">
        <f t="shared" si="122"/>
        <v>522</v>
      </c>
      <c r="U76" s="60">
        <f t="shared" si="123"/>
        <v>2.5034770514603677E-2</v>
      </c>
      <c r="V76" s="56"/>
      <c r="W76" s="18">
        <f t="shared" si="112"/>
        <v>21373</v>
      </c>
      <c r="X76" s="19">
        <f t="shared" si="124"/>
        <v>522</v>
      </c>
      <c r="Y76" s="20">
        <f t="shared" si="125"/>
        <v>2.5034770514603677E-2</v>
      </c>
      <c r="AA76" s="18">
        <f t="shared" si="113"/>
        <v>0</v>
      </c>
      <c r="AB76" s="20">
        <f t="shared" si="114"/>
        <v>0</v>
      </c>
      <c r="AE76" t="str">
        <f>A77</f>
        <v>PUBLIC AUTHORITY</v>
      </c>
      <c r="AF76" s="7">
        <f t="shared" si="115"/>
        <v>2006</v>
      </c>
      <c r="AG76" s="18">
        <f>FCST!Y556</f>
        <v>265</v>
      </c>
      <c r="AH76" s="19">
        <f t="shared" si="126"/>
        <v>34</v>
      </c>
      <c r="AI76" s="20">
        <f t="shared" si="127"/>
        <v>0.14718614718614709</v>
      </c>
      <c r="AK76" s="18">
        <v>238</v>
      </c>
      <c r="AL76" s="19">
        <f t="shared" si="128"/>
        <v>7</v>
      </c>
      <c r="AM76" s="20">
        <f t="shared" si="129"/>
        <v>3.0303030303030276E-2</v>
      </c>
      <c r="AO76" s="18">
        <f t="shared" si="116"/>
        <v>27</v>
      </c>
      <c r="AP76" s="20">
        <f t="shared" si="117"/>
        <v>0.11344537815126055</v>
      </c>
    </row>
    <row r="77" spans="1:42">
      <c r="A77" t="s">
        <v>27</v>
      </c>
      <c r="B77" s="7">
        <f t="shared" si="107"/>
        <v>2007</v>
      </c>
      <c r="C77" s="7" t="str">
        <f t="shared" si="107"/>
        <v>ACT</v>
      </c>
      <c r="D77" s="58">
        <f>FCST!$H557</f>
        <v>22288</v>
      </c>
      <c r="E77" s="59">
        <f t="shared" si="118"/>
        <v>915</v>
      </c>
      <c r="F77" s="60">
        <f t="shared" si="119"/>
        <v>4.2811023253637837E-2</v>
      </c>
      <c r="G77" s="56"/>
      <c r="H77" s="18">
        <f t="shared" si="108"/>
        <v>22288</v>
      </c>
      <c r="I77" s="19">
        <f t="shared" si="120"/>
        <v>915</v>
      </c>
      <c r="J77" s="20">
        <f t="shared" si="121"/>
        <v>4.2811023253637837E-2</v>
      </c>
      <c r="L77" s="18">
        <f t="shared" si="109"/>
        <v>0</v>
      </c>
      <c r="M77" s="20">
        <f t="shared" si="110"/>
        <v>0</v>
      </c>
      <c r="Q77" s="7">
        <f t="shared" si="111"/>
        <v>2007</v>
      </c>
      <c r="R77" s="7" t="str">
        <f>R56</f>
        <v>ACT</v>
      </c>
      <c r="S77" s="58">
        <f>FCST!$H557</f>
        <v>22288</v>
      </c>
      <c r="T77" s="59">
        <f t="shared" si="122"/>
        <v>915</v>
      </c>
      <c r="U77" s="60">
        <f t="shared" si="123"/>
        <v>4.2811023253637837E-2</v>
      </c>
      <c r="V77" s="56"/>
      <c r="W77" s="18">
        <v>22236</v>
      </c>
      <c r="X77" s="19">
        <f t="shared" si="124"/>
        <v>863</v>
      </c>
      <c r="Y77" s="20">
        <f t="shared" si="125"/>
        <v>4.0378047068731604E-2</v>
      </c>
      <c r="AA77" s="18">
        <f t="shared" si="113"/>
        <v>52</v>
      </c>
      <c r="AB77" s="20">
        <f t="shared" si="114"/>
        <v>2.3385500989385744E-3</v>
      </c>
      <c r="AF77" s="7">
        <f t="shared" si="115"/>
        <v>2007</v>
      </c>
      <c r="AG77" s="18">
        <f>FCST!Y557</f>
        <v>295</v>
      </c>
      <c r="AH77" s="19">
        <f t="shared" si="126"/>
        <v>30</v>
      </c>
      <c r="AI77" s="20">
        <f t="shared" si="127"/>
        <v>0.1132075471698113</v>
      </c>
      <c r="AK77" s="18">
        <v>235</v>
      </c>
      <c r="AL77" s="19">
        <f t="shared" si="128"/>
        <v>-3</v>
      </c>
      <c r="AM77" s="20">
        <f t="shared" si="129"/>
        <v>-1.2605042016806678E-2</v>
      </c>
      <c r="AO77" s="18">
        <f t="shared" si="116"/>
        <v>60</v>
      </c>
      <c r="AP77" s="20">
        <f t="shared" si="117"/>
        <v>0.25531914893617014</v>
      </c>
    </row>
    <row r="78" spans="1:42">
      <c r="B78" s="7">
        <f t="shared" si="107"/>
        <v>2008</v>
      </c>
      <c r="C78" s="7" t="str">
        <f t="shared" si="107"/>
        <v>ACT</v>
      </c>
      <c r="D78" s="58">
        <f>FCST!$H558</f>
        <v>23058</v>
      </c>
      <c r="E78" s="59">
        <f t="shared" si="118"/>
        <v>770</v>
      </c>
      <c r="F78" s="60">
        <f t="shared" si="119"/>
        <v>3.4547738693467389E-2</v>
      </c>
      <c r="G78" s="56"/>
      <c r="H78" s="18">
        <f t="shared" si="108"/>
        <v>23058</v>
      </c>
      <c r="I78" s="19">
        <f t="shared" si="120"/>
        <v>770</v>
      </c>
      <c r="J78" s="20">
        <f t="shared" si="121"/>
        <v>3.4547738693467389E-2</v>
      </c>
      <c r="L78" s="18">
        <f t="shared" si="109"/>
        <v>0</v>
      </c>
      <c r="M78" s="20">
        <f t="shared" si="110"/>
        <v>0</v>
      </c>
      <c r="Q78" s="7">
        <f t="shared" si="111"/>
        <v>2008</v>
      </c>
      <c r="R78" s="7"/>
      <c r="S78" s="58">
        <f>FCST!$H558</f>
        <v>23058</v>
      </c>
      <c r="T78" s="59">
        <f t="shared" si="122"/>
        <v>770</v>
      </c>
      <c r="U78" s="60">
        <f t="shared" si="123"/>
        <v>3.4547738693467389E-2</v>
      </c>
      <c r="V78" s="56"/>
      <c r="W78" s="18">
        <v>22767</v>
      </c>
      <c r="X78" s="19">
        <f t="shared" si="124"/>
        <v>531</v>
      </c>
      <c r="Y78" s="20">
        <f t="shared" si="125"/>
        <v>2.3880194279546574E-2</v>
      </c>
      <c r="AA78" s="18">
        <f t="shared" si="113"/>
        <v>291</v>
      </c>
      <c r="AB78" s="20">
        <f t="shared" si="114"/>
        <v>1.2781657662406021E-2</v>
      </c>
      <c r="AF78" s="7">
        <f t="shared" si="115"/>
        <v>2008</v>
      </c>
      <c r="AG78" s="18">
        <f>FCST!Y558</f>
        <v>311</v>
      </c>
      <c r="AH78" s="19">
        <f t="shared" si="126"/>
        <v>16</v>
      </c>
      <c r="AI78" s="20">
        <f t="shared" si="127"/>
        <v>5.4237288135593253E-2</v>
      </c>
      <c r="AK78" s="18">
        <v>235</v>
      </c>
      <c r="AL78" s="19">
        <f t="shared" si="128"/>
        <v>0</v>
      </c>
      <c r="AM78" s="20">
        <f t="shared" si="129"/>
        <v>0</v>
      </c>
      <c r="AO78" s="18">
        <f t="shared" si="116"/>
        <v>76</v>
      </c>
      <c r="AP78" s="20">
        <f t="shared" si="117"/>
        <v>0.32340425531914896</v>
      </c>
    </row>
    <row r="79" spans="1:42">
      <c r="B79" s="7">
        <f t="shared" si="107"/>
        <v>2009</v>
      </c>
      <c r="C79" s="7" t="str">
        <f t="shared" si="107"/>
        <v>ACT</v>
      </c>
      <c r="D79" s="58">
        <f>FCST!$H559</f>
        <v>23318</v>
      </c>
      <c r="E79" s="59">
        <f t="shared" si="118"/>
        <v>260</v>
      </c>
      <c r="F79" s="60">
        <f t="shared" si="119"/>
        <v>1.1275912915257091E-2</v>
      </c>
      <c r="G79" s="56"/>
      <c r="H79" s="18">
        <f t="shared" si="108"/>
        <v>23318</v>
      </c>
      <c r="I79" s="19">
        <f t="shared" si="120"/>
        <v>260</v>
      </c>
      <c r="J79" s="20">
        <f t="shared" si="121"/>
        <v>1.1275912915257091E-2</v>
      </c>
      <c r="L79" s="18">
        <f t="shared" si="109"/>
        <v>0</v>
      </c>
      <c r="M79" s="20">
        <f t="shared" si="110"/>
        <v>0</v>
      </c>
      <c r="Q79" s="7">
        <f t="shared" si="111"/>
        <v>2009</v>
      </c>
      <c r="R79" s="7"/>
      <c r="S79" s="58">
        <f>FCST!$H559</f>
        <v>23318</v>
      </c>
      <c r="T79" s="59">
        <f t="shared" si="122"/>
        <v>260</v>
      </c>
      <c r="U79" s="60">
        <f t="shared" si="123"/>
        <v>1.1275912915257091E-2</v>
      </c>
      <c r="V79" s="56"/>
      <c r="W79" s="18">
        <v>23359</v>
      </c>
      <c r="X79" s="19">
        <f t="shared" si="124"/>
        <v>592</v>
      </c>
      <c r="Y79" s="20">
        <f t="shared" si="125"/>
        <v>2.6002547546888133E-2</v>
      </c>
      <c r="AA79" s="18">
        <f t="shared" si="113"/>
        <v>-41</v>
      </c>
      <c r="AB79" s="20">
        <f t="shared" si="114"/>
        <v>-1.7552121238066931E-3</v>
      </c>
      <c r="AF79" s="7">
        <f t="shared" si="115"/>
        <v>2009</v>
      </c>
      <c r="AG79" s="18">
        <f>FCST!Y559</f>
        <v>319</v>
      </c>
      <c r="AH79" s="19">
        <f t="shared" si="126"/>
        <v>8</v>
      </c>
      <c r="AI79" s="20">
        <f t="shared" si="127"/>
        <v>2.5723472668810254E-2</v>
      </c>
      <c r="AK79" s="18">
        <v>235</v>
      </c>
      <c r="AL79" s="19">
        <f t="shared" si="128"/>
        <v>0</v>
      </c>
      <c r="AM79" s="20">
        <f t="shared" si="129"/>
        <v>0</v>
      </c>
      <c r="AO79" s="18">
        <f t="shared" si="116"/>
        <v>84</v>
      </c>
      <c r="AP79" s="20">
        <f t="shared" si="117"/>
        <v>0.35744680851063837</v>
      </c>
    </row>
    <row r="80" spans="1:42">
      <c r="B80" s="7">
        <f t="shared" si="107"/>
        <v>2010</v>
      </c>
      <c r="C80" s="7" t="str">
        <f t="shared" si="107"/>
        <v>ACT</v>
      </c>
      <c r="D80" s="58">
        <f>FCST!$H560</f>
        <v>23527</v>
      </c>
      <c r="E80" s="59">
        <f t="shared" si="118"/>
        <v>209</v>
      </c>
      <c r="F80" s="60">
        <f t="shared" si="119"/>
        <v>8.9630328501586476E-3</v>
      </c>
      <c r="G80" s="56"/>
      <c r="H80" s="18">
        <f t="shared" si="108"/>
        <v>23527</v>
      </c>
      <c r="I80" s="19">
        <f t="shared" si="120"/>
        <v>209</v>
      </c>
      <c r="J80" s="20">
        <f t="shared" si="121"/>
        <v>8.9630328501586476E-3</v>
      </c>
      <c r="L80" s="18">
        <f t="shared" si="109"/>
        <v>0</v>
      </c>
      <c r="M80" s="20">
        <f t="shared" si="110"/>
        <v>0</v>
      </c>
      <c r="Q80" s="7">
        <f t="shared" si="111"/>
        <v>2010</v>
      </c>
      <c r="R80" s="7"/>
      <c r="S80" s="58">
        <f>FCST!$H560</f>
        <v>23527</v>
      </c>
      <c r="T80" s="59">
        <f t="shared" si="122"/>
        <v>209</v>
      </c>
      <c r="U80" s="60">
        <f t="shared" si="123"/>
        <v>8.9630328501586476E-3</v>
      </c>
      <c r="V80" s="56"/>
      <c r="W80" s="18">
        <v>23950</v>
      </c>
      <c r="X80" s="19">
        <f t="shared" si="124"/>
        <v>591</v>
      </c>
      <c r="Y80" s="20">
        <f t="shared" si="125"/>
        <v>2.5300740613896089E-2</v>
      </c>
      <c r="AA80" s="18">
        <f t="shared" si="113"/>
        <v>-423</v>
      </c>
      <c r="AB80" s="20">
        <f t="shared" si="114"/>
        <v>-1.7661795407098113E-2</v>
      </c>
      <c r="AF80" s="7">
        <f t="shared" si="115"/>
        <v>2010</v>
      </c>
      <c r="AG80" s="18">
        <f>FCST!Y560</f>
        <v>312</v>
      </c>
      <c r="AH80" s="19">
        <f t="shared" si="126"/>
        <v>-7</v>
      </c>
      <c r="AI80" s="20">
        <f t="shared" si="127"/>
        <v>-2.1943573667711602E-2</v>
      </c>
      <c r="AK80" s="18">
        <v>235</v>
      </c>
      <c r="AL80" s="19">
        <f t="shared" si="128"/>
        <v>0</v>
      </c>
      <c r="AM80" s="20">
        <f t="shared" si="129"/>
        <v>0</v>
      </c>
      <c r="AO80" s="18">
        <f t="shared" si="116"/>
        <v>77</v>
      </c>
      <c r="AP80" s="20">
        <f t="shared" si="117"/>
        <v>0.32765957446808502</v>
      </c>
    </row>
    <row r="81" spans="2:42">
      <c r="B81" s="7">
        <f t="shared" si="107"/>
        <v>2011</v>
      </c>
      <c r="C81" s="7" t="str">
        <f t="shared" si="107"/>
        <v>ACT</v>
      </c>
      <c r="D81" s="58">
        <f>FCST!$H561</f>
        <v>23660</v>
      </c>
      <c r="E81" s="59">
        <f>D81-D80</f>
        <v>133</v>
      </c>
      <c r="F81" s="60">
        <f>D81/D80-1</f>
        <v>5.6530794406426388E-3</v>
      </c>
      <c r="G81" s="56"/>
      <c r="H81" s="18">
        <f>[11]FCST!$H561</f>
        <v>23660</v>
      </c>
      <c r="I81" s="19">
        <f>H81-H80</f>
        <v>133</v>
      </c>
      <c r="J81" s="20">
        <f>H81/H80-1</f>
        <v>5.6530794406426388E-3</v>
      </c>
      <c r="L81" s="18">
        <f>D81-H81</f>
        <v>0</v>
      </c>
      <c r="M81" s="20">
        <f>D81/H81-1</f>
        <v>0</v>
      </c>
      <c r="Q81" s="7">
        <f t="shared" si="111"/>
        <v>2011</v>
      </c>
      <c r="R81" s="7"/>
      <c r="S81" s="58">
        <f>FCST!$H561</f>
        <v>23660</v>
      </c>
      <c r="T81" s="59">
        <f>S81-S80</f>
        <v>133</v>
      </c>
      <c r="U81" s="60">
        <f>S81/S80-1</f>
        <v>5.6530794406426388E-3</v>
      </c>
      <c r="V81" s="56"/>
      <c r="W81" s="18">
        <v>24541</v>
      </c>
      <c r="X81" s="19">
        <f>W81-W80</f>
        <v>591</v>
      </c>
      <c r="Y81" s="20">
        <f>W81/W80-1</f>
        <v>2.4676409185803827E-2</v>
      </c>
      <c r="AA81" s="18">
        <f>S81-W81</f>
        <v>-881</v>
      </c>
      <c r="AB81" s="20">
        <f>S81/W81-1</f>
        <v>-3.5899107615826598E-2</v>
      </c>
      <c r="AF81" s="7"/>
      <c r="AG81" s="19"/>
      <c r="AH81" s="19"/>
      <c r="AI81" s="20"/>
      <c r="AK81" s="19"/>
      <c r="AL81" s="19"/>
      <c r="AM81" s="20"/>
      <c r="AO81" s="18"/>
      <c r="AP81" s="20"/>
    </row>
    <row r="82" spans="2:42">
      <c r="B82" s="7">
        <f t="shared" si="107"/>
        <v>2012</v>
      </c>
      <c r="C82" s="7"/>
      <c r="D82" s="58">
        <f>FCST!$H562</f>
        <v>23937</v>
      </c>
      <c r="E82" s="59">
        <f>D82-D81</f>
        <v>277</v>
      </c>
      <c r="F82" s="60">
        <f>D82/D81-1</f>
        <v>1.1707523245984675E-2</v>
      </c>
      <c r="G82" s="56"/>
      <c r="H82" s="18">
        <f>[11]FCST!$H562</f>
        <v>23957</v>
      </c>
      <c r="I82" s="19">
        <f>H82-H81</f>
        <v>297</v>
      </c>
      <c r="J82" s="20">
        <f>H82/H81-1</f>
        <v>1.2552831783601004E-2</v>
      </c>
      <c r="L82" s="18">
        <f>D82-H82</f>
        <v>-20</v>
      </c>
      <c r="M82" s="20">
        <f>D82/H82-1</f>
        <v>-8.3482906874821072E-4</v>
      </c>
      <c r="Q82" s="7">
        <f t="shared" si="111"/>
        <v>2012</v>
      </c>
      <c r="R82" s="7"/>
      <c r="S82" s="58">
        <f>FCST!$H562</f>
        <v>23937</v>
      </c>
      <c r="T82" s="59">
        <f>S82-S81</f>
        <v>277</v>
      </c>
      <c r="U82" s="60">
        <f>S82/S81-1</f>
        <v>1.1707523245984675E-2</v>
      </c>
      <c r="V82" s="56"/>
      <c r="W82" s="18">
        <v>25134</v>
      </c>
      <c r="X82" s="19">
        <f>W82-W81</f>
        <v>593</v>
      </c>
      <c r="Y82" s="20">
        <f>W82/W81-1</f>
        <v>2.4163644513263582E-2</v>
      </c>
      <c r="AA82" s="18">
        <f>S82-W82</f>
        <v>-1197</v>
      </c>
      <c r="AB82" s="20">
        <f>S82/W82-1</f>
        <v>-4.7624731439484314E-2</v>
      </c>
      <c r="AF82" s="7"/>
      <c r="AG82" s="19"/>
      <c r="AH82" s="19"/>
      <c r="AI82" s="20"/>
      <c r="AK82" s="19"/>
      <c r="AL82" s="19"/>
      <c r="AM82" s="20"/>
      <c r="AO82" s="18"/>
      <c r="AP82" s="20"/>
    </row>
    <row r="83" spans="2:42">
      <c r="B83" s="7">
        <f t="shared" si="107"/>
        <v>2013</v>
      </c>
      <c r="C83" s="7"/>
      <c r="D83" s="58">
        <f>FCST!$H563</f>
        <v>24108</v>
      </c>
      <c r="E83" s="59">
        <f>D83-D82</f>
        <v>171</v>
      </c>
      <c r="F83" s="60">
        <f>D83/D82-1</f>
        <v>7.1437523499184863E-3</v>
      </c>
      <c r="G83" s="56"/>
      <c r="H83" s="18">
        <f>[11]FCST!$H563</f>
        <v>24234</v>
      </c>
      <c r="I83" s="19">
        <f>H83-H82</f>
        <v>277</v>
      </c>
      <c r="J83" s="20">
        <f>H83/H82-1</f>
        <v>1.1562382602162247E-2</v>
      </c>
      <c r="L83" s="18">
        <f>D83-H83</f>
        <v>-126</v>
      </c>
      <c r="M83" s="20">
        <f>D83/H83-1</f>
        <v>-5.199306759098743E-3</v>
      </c>
      <c r="Q83" s="7">
        <f t="shared" si="111"/>
        <v>2013</v>
      </c>
      <c r="R83" s="7"/>
      <c r="S83" s="58">
        <f>FCST!$H563</f>
        <v>24108</v>
      </c>
      <c r="T83" s="59">
        <f>S83-S82</f>
        <v>171</v>
      </c>
      <c r="U83" s="60">
        <f>S83/S82-1</f>
        <v>7.1437523499184863E-3</v>
      </c>
      <c r="V83" s="56"/>
      <c r="W83" s="18">
        <v>25725</v>
      </c>
      <c r="X83" s="19">
        <f>W83-W82</f>
        <v>591</v>
      </c>
      <c r="Y83" s="20">
        <f>W83/W82-1</f>
        <v>2.3513965146813032E-2</v>
      </c>
      <c r="AA83" s="18">
        <f>S83-W83</f>
        <v>-1617</v>
      </c>
      <c r="AB83" s="20">
        <f>S83/W83-1</f>
        <v>-6.2857142857142834E-2</v>
      </c>
      <c r="AF83" s="7"/>
      <c r="AG83" s="19"/>
      <c r="AH83" s="19"/>
      <c r="AI83" s="20"/>
      <c r="AK83" s="19"/>
      <c r="AL83" s="19"/>
      <c r="AM83" s="20"/>
      <c r="AO83" s="18"/>
      <c r="AP83" s="20"/>
    </row>
    <row r="84" spans="2:42">
      <c r="B84" s="7">
        <f t="shared" ref="B84" si="130">B63</f>
        <v>2014</v>
      </c>
      <c r="C84" s="7"/>
      <c r="D84" s="58">
        <f>FCST!$H564</f>
        <v>24338</v>
      </c>
      <c r="E84" s="59">
        <f t="shared" ref="E84:E86" si="131">D84-D83</f>
        <v>230</v>
      </c>
      <c r="F84" s="60">
        <f t="shared" ref="F84:F86" si="132">D84/D83-1</f>
        <v>9.5404015264641817E-3</v>
      </c>
      <c r="G84" s="56"/>
      <c r="H84" s="18">
        <f>[11]FCST!$H564</f>
        <v>24598</v>
      </c>
      <c r="I84" s="19">
        <f t="shared" ref="I84:I86" si="133">H84-H83</f>
        <v>364</v>
      </c>
      <c r="J84" s="20">
        <f t="shared" ref="J84:J86" si="134">H84/H83-1</f>
        <v>1.5020219526285405E-2</v>
      </c>
      <c r="L84" s="18">
        <f t="shared" ref="L84:L86" si="135">D84-H84</f>
        <v>-260</v>
      </c>
      <c r="M84" s="20">
        <f t="shared" ref="M84:M86" si="136">D84/H84-1</f>
        <v>-1.0569965037807938E-2</v>
      </c>
      <c r="Q84" s="7"/>
      <c r="R84" s="7"/>
      <c r="S84" s="59"/>
      <c r="T84" s="59"/>
      <c r="U84" s="60"/>
      <c r="V84" s="56"/>
      <c r="W84" s="19"/>
      <c r="X84" s="19"/>
      <c r="Y84" s="20"/>
      <c r="AA84" s="18"/>
      <c r="AB84" s="20"/>
      <c r="AF84" s="7"/>
      <c r="AG84" s="19"/>
      <c r="AH84" s="19"/>
      <c r="AI84" s="20"/>
      <c r="AK84" s="19"/>
      <c r="AL84" s="19"/>
      <c r="AM84" s="20"/>
      <c r="AO84" s="18"/>
      <c r="AP84" s="20"/>
    </row>
    <row r="85" spans="2:42">
      <c r="B85" s="7">
        <f t="shared" ref="B85" si="137">B64</f>
        <v>2015</v>
      </c>
      <c r="C85" s="7"/>
      <c r="D85" s="58">
        <f>FCST!$H565</f>
        <v>24522</v>
      </c>
      <c r="E85" s="59">
        <f t="shared" si="131"/>
        <v>184</v>
      </c>
      <c r="F85" s="60">
        <f t="shared" si="132"/>
        <v>7.5601939354097425E-3</v>
      </c>
      <c r="G85" s="56"/>
      <c r="H85" s="18">
        <f>[11]FCST!$H565</f>
        <v>25064</v>
      </c>
      <c r="I85" s="19">
        <f t="shared" si="133"/>
        <v>466</v>
      </c>
      <c r="J85" s="20">
        <f t="shared" si="134"/>
        <v>1.8944629644686461E-2</v>
      </c>
      <c r="L85" s="18">
        <f t="shared" si="135"/>
        <v>-542</v>
      </c>
      <c r="M85" s="20">
        <f t="shared" si="136"/>
        <v>-2.1624640919246763E-2</v>
      </c>
      <c r="Q85" s="7"/>
      <c r="R85" s="7"/>
      <c r="S85" s="59"/>
      <c r="T85" s="59"/>
      <c r="U85" s="60"/>
      <c r="V85" s="56"/>
      <c r="W85" s="19"/>
      <c r="X85" s="19"/>
      <c r="Y85" s="20"/>
      <c r="AA85" s="18"/>
      <c r="AB85" s="20"/>
      <c r="AF85" s="7"/>
      <c r="AG85" s="19"/>
      <c r="AH85" s="19"/>
      <c r="AI85" s="20"/>
      <c r="AK85" s="19"/>
      <c r="AL85" s="19"/>
      <c r="AM85" s="20"/>
      <c r="AO85" s="18"/>
      <c r="AP85" s="20"/>
    </row>
    <row r="86" spans="2:42">
      <c r="B86" s="7">
        <f t="shared" ref="B86:B89" si="138">B65</f>
        <v>2016</v>
      </c>
      <c r="C86" s="7"/>
      <c r="D86" s="58">
        <f>FCST!$H566</f>
        <v>24684</v>
      </c>
      <c r="E86" s="59">
        <f t="shared" si="131"/>
        <v>162</v>
      </c>
      <c r="F86" s="60">
        <f t="shared" si="132"/>
        <v>6.6063126988011867E-3</v>
      </c>
      <c r="G86" s="56"/>
      <c r="H86" s="18">
        <f>[11]FCST!$H566</f>
        <v>25605</v>
      </c>
      <c r="I86" s="19">
        <f t="shared" si="133"/>
        <v>541</v>
      </c>
      <c r="J86" s="20">
        <f t="shared" si="134"/>
        <v>2.1584743057772027E-2</v>
      </c>
      <c r="L86" s="18">
        <f t="shared" si="135"/>
        <v>-921</v>
      </c>
      <c r="M86" s="20">
        <f t="shared" si="136"/>
        <v>-3.59695371997657E-2</v>
      </c>
      <c r="Q86" s="7"/>
      <c r="R86" s="7"/>
      <c r="S86" s="59"/>
      <c r="T86" s="59"/>
      <c r="U86" s="60"/>
      <c r="V86" s="56"/>
      <c r="W86" s="19"/>
      <c r="X86" s="19"/>
      <c r="Y86" s="20"/>
      <c r="AA86" s="18"/>
      <c r="AB86" s="20"/>
      <c r="AF86" s="7"/>
      <c r="AG86" s="19"/>
      <c r="AH86" s="19"/>
      <c r="AI86" s="20"/>
      <c r="AK86" s="19"/>
      <c r="AL86" s="19"/>
      <c r="AM86" s="20"/>
      <c r="AO86" s="18"/>
      <c r="AP86" s="20"/>
    </row>
    <row r="87" spans="2:42">
      <c r="B87" s="7">
        <f t="shared" si="138"/>
        <v>2017</v>
      </c>
      <c r="C87" s="7"/>
      <c r="D87" s="58">
        <f>FCST!$H567</f>
        <v>24826</v>
      </c>
      <c r="E87" s="59">
        <f t="shared" ref="E87:E89" si="139">D87-D86</f>
        <v>142</v>
      </c>
      <c r="F87" s="60">
        <f t="shared" ref="F87:F89" si="140">D87/D86-1</f>
        <v>5.7527143088640376E-3</v>
      </c>
      <c r="G87" s="56"/>
      <c r="H87" s="18">
        <f>[11]FCST!$H567</f>
        <v>26147</v>
      </c>
      <c r="I87" s="19">
        <f t="shared" ref="I87:I89" si="141">H87-H86</f>
        <v>542</v>
      </c>
      <c r="J87" s="20">
        <f t="shared" ref="J87:J89" si="142">H87/H86-1</f>
        <v>2.1167740675649194E-2</v>
      </c>
      <c r="L87" s="18">
        <f t="shared" ref="L87:L89" si="143">D87-H87</f>
        <v>-1321</v>
      </c>
      <c r="M87" s="20">
        <f t="shared" ref="M87:M89" si="144">D87/H87-1</f>
        <v>-5.0522048418556675E-2</v>
      </c>
      <c r="Q87" s="7"/>
      <c r="R87" s="7"/>
      <c r="S87" s="59"/>
      <c r="T87" s="59"/>
      <c r="U87" s="60"/>
      <c r="V87" s="56"/>
      <c r="W87" s="19"/>
      <c r="X87" s="19"/>
      <c r="Y87" s="20"/>
      <c r="AA87" s="18"/>
      <c r="AB87" s="20"/>
      <c r="AF87" s="7"/>
      <c r="AG87" s="19"/>
      <c r="AH87" s="19"/>
      <c r="AI87" s="20"/>
      <c r="AK87" s="19"/>
      <c r="AL87" s="19"/>
      <c r="AM87" s="20"/>
      <c r="AO87" s="18"/>
      <c r="AP87" s="20"/>
    </row>
    <row r="88" spans="2:42">
      <c r="B88" s="7">
        <f t="shared" si="138"/>
        <v>2018</v>
      </c>
      <c r="C88" s="7"/>
      <c r="D88" s="58">
        <f>FCST!$H568</f>
        <v>24952</v>
      </c>
      <c r="E88" s="59">
        <f t="shared" si="139"/>
        <v>126</v>
      </c>
      <c r="F88" s="60">
        <f t="shared" si="140"/>
        <v>5.0753242568275514E-3</v>
      </c>
      <c r="G88" s="56"/>
      <c r="H88" s="18">
        <f>[11]FCST!$H568</f>
        <v>26754</v>
      </c>
      <c r="I88" s="19">
        <f t="shared" si="141"/>
        <v>607</v>
      </c>
      <c r="J88" s="20">
        <f t="shared" si="142"/>
        <v>2.3214900370979397E-2</v>
      </c>
      <c r="L88" s="18">
        <f t="shared" si="143"/>
        <v>-1802</v>
      </c>
      <c r="M88" s="20">
        <f t="shared" si="144"/>
        <v>-6.7354414293189779E-2</v>
      </c>
      <c r="Q88" s="7"/>
      <c r="R88" s="7"/>
      <c r="S88" s="59"/>
      <c r="T88" s="59"/>
      <c r="U88" s="60"/>
      <c r="V88" s="56"/>
      <c r="W88" s="19"/>
      <c r="X88" s="19"/>
      <c r="Y88" s="20"/>
      <c r="AA88" s="18"/>
      <c r="AB88" s="20"/>
      <c r="AF88" s="7"/>
      <c r="AG88" s="19"/>
      <c r="AH88" s="19"/>
      <c r="AI88" s="20"/>
      <c r="AK88" s="19"/>
      <c r="AL88" s="19"/>
      <c r="AM88" s="20"/>
      <c r="AO88" s="18"/>
      <c r="AP88" s="20"/>
    </row>
    <row r="89" spans="2:42">
      <c r="B89" s="7">
        <f t="shared" si="138"/>
        <v>2019</v>
      </c>
      <c r="C89" s="7"/>
      <c r="D89" s="58">
        <f>FCST!$H569</f>
        <v>25062</v>
      </c>
      <c r="E89" s="59">
        <f t="shared" si="139"/>
        <v>110</v>
      </c>
      <c r="F89" s="60">
        <f t="shared" si="140"/>
        <v>4.4084642513626537E-3</v>
      </c>
      <c r="G89" s="56"/>
      <c r="H89" s="18">
        <f>[11]FCST!$H569</f>
        <v>27370</v>
      </c>
      <c r="I89" s="19">
        <f t="shared" si="141"/>
        <v>616</v>
      </c>
      <c r="J89" s="20">
        <f t="shared" si="142"/>
        <v>2.3024594453165959E-2</v>
      </c>
      <c r="L89" s="18">
        <f t="shared" si="143"/>
        <v>-2308</v>
      </c>
      <c r="M89" s="20">
        <f t="shared" si="144"/>
        <v>-8.4325904274753394E-2</v>
      </c>
      <c r="Q89" s="7"/>
      <c r="R89" s="7"/>
      <c r="S89" s="59"/>
      <c r="T89" s="59"/>
      <c r="U89" s="60"/>
      <c r="V89" s="56"/>
      <c r="W89" s="19"/>
      <c r="X89" s="19"/>
      <c r="Y89" s="20"/>
      <c r="AA89" s="18"/>
      <c r="AB89" s="20"/>
      <c r="AF89" s="7"/>
      <c r="AG89" s="19"/>
      <c r="AH89" s="19"/>
      <c r="AI89" s="20"/>
      <c r="AK89" s="19"/>
      <c r="AL89" s="19"/>
      <c r="AM89" s="20"/>
      <c r="AO89" s="18"/>
      <c r="AP89" s="20"/>
    </row>
    <row r="90" spans="2:42">
      <c r="B90" s="143" t="str">
        <f>B27</f>
        <v>2014-19</v>
      </c>
      <c r="C90" s="7"/>
      <c r="D90" s="175">
        <f>((D89/D84)^(1/5))-1</f>
        <v>5.879987624981764E-3</v>
      </c>
      <c r="E90" s="71"/>
      <c r="F90" s="72"/>
      <c r="G90" s="73"/>
      <c r="H90" s="175">
        <f>((H89/H84)^(1/5))-1</f>
        <v>2.1586158548031698E-2</v>
      </c>
      <c r="I90" s="13"/>
      <c r="J90" s="14"/>
      <c r="L90" s="12"/>
      <c r="M90" s="14"/>
      <c r="Q90" s="7" t="str">
        <f t="shared" ref="Q90" si="145">Q69</f>
        <v>2007-12</v>
      </c>
      <c r="R90" s="7"/>
      <c r="S90" s="115">
        <f>((S82/S77)^(1/5))-1</f>
        <v>1.4377772396809929E-2</v>
      </c>
      <c r="T90" s="71"/>
      <c r="U90" s="72"/>
      <c r="V90" s="73"/>
      <c r="W90" s="115">
        <f>((W82/W77)^(1/5))-1</f>
        <v>2.4804418147737373E-2</v>
      </c>
      <c r="X90" s="13"/>
      <c r="Y90" s="14"/>
      <c r="AA90" s="12"/>
      <c r="AB90" s="14"/>
      <c r="AF90" s="7" t="str">
        <f>AF69</f>
        <v>2014-19</v>
      </c>
      <c r="AG90" s="74">
        <f>((AG80/AG75)^(1/5))-1</f>
        <v>6.1960890061496077E-2</v>
      </c>
      <c r="AH90" s="71"/>
      <c r="AI90" s="72"/>
      <c r="AJ90" s="73"/>
      <c r="AK90" s="74">
        <f>((AK80/AK75)^(1/5))-1</f>
        <v>3.4394621464612918E-3</v>
      </c>
      <c r="AL90" s="13"/>
      <c r="AM90" s="14"/>
      <c r="AO90" s="12"/>
      <c r="AP90" s="14"/>
    </row>
    <row r="91" spans="2:42">
      <c r="B91" s="7"/>
      <c r="C91" s="7"/>
      <c r="D91" s="57"/>
      <c r="E91" s="54"/>
      <c r="F91" s="55"/>
      <c r="G91" s="56"/>
      <c r="H91" s="57"/>
      <c r="I91" s="13"/>
      <c r="J91" s="14"/>
      <c r="L91" s="12"/>
      <c r="M91" s="14"/>
      <c r="Q91" s="7"/>
      <c r="R91" s="7"/>
      <c r="S91" s="57"/>
      <c r="T91" s="54"/>
      <c r="U91" s="55"/>
      <c r="V91" s="56"/>
      <c r="W91" s="57"/>
      <c r="X91" s="13"/>
      <c r="Y91" s="14"/>
      <c r="AA91" s="12"/>
      <c r="AB91" s="14"/>
      <c r="AF91" s="7"/>
      <c r="AG91" s="12"/>
      <c r="AH91" s="13"/>
      <c r="AI91" s="14"/>
      <c r="AK91" s="12"/>
      <c r="AL91" s="13"/>
      <c r="AM91" s="14"/>
      <c r="AO91" s="12"/>
      <c r="AP91" s="14"/>
    </row>
    <row r="92" spans="2:42" hidden="1">
      <c r="B92" s="7" t="str">
        <f t="shared" ref="B92:C104" si="146">B71</f>
        <v>2001  ACT*</v>
      </c>
      <c r="C92" s="7"/>
      <c r="D92" s="58">
        <f>FCST!$G551</f>
        <v>2015</v>
      </c>
      <c r="E92" s="59" t="e">
        <f>D92-#REF!</f>
        <v>#REF!</v>
      </c>
      <c r="F92" s="60" t="e">
        <f>D92/#REF!-1</f>
        <v>#REF!</v>
      </c>
      <c r="G92" s="56"/>
      <c r="H92" s="58">
        <f t="shared" ref="H92:H101" si="147">D92</f>
        <v>2015</v>
      </c>
      <c r="I92" s="19" t="e">
        <f>H92-#REF!</f>
        <v>#REF!</v>
      </c>
      <c r="J92" s="20" t="e">
        <f>H92/#REF!-1</f>
        <v>#REF!</v>
      </c>
      <c r="L92" s="18">
        <f t="shared" ref="L92:L101" si="148">D92-H92</f>
        <v>0</v>
      </c>
      <c r="M92" s="20">
        <f t="shared" ref="M92:M101" si="149">D92/H92-1</f>
        <v>0</v>
      </c>
      <c r="Q92" s="7" t="str">
        <f t="shared" ref="Q92:Q104" si="150">Q71</f>
        <v>2001  ACT*</v>
      </c>
      <c r="R92" s="7"/>
      <c r="S92" s="58">
        <f>FCST!$G551</f>
        <v>2015</v>
      </c>
      <c r="T92" s="59" t="e">
        <f>S92-#REF!</f>
        <v>#REF!</v>
      </c>
      <c r="U92" s="60" t="e">
        <f>S92/#REF!-1</f>
        <v>#REF!</v>
      </c>
      <c r="V92" s="56"/>
      <c r="W92" s="58">
        <f t="shared" ref="W92:W97" si="151">S92</f>
        <v>2015</v>
      </c>
      <c r="X92" s="19" t="e">
        <f>W92-#REF!</f>
        <v>#REF!</v>
      </c>
      <c r="Y92" s="20" t="e">
        <f>W92/#REF!-1</f>
        <v>#REF!</v>
      </c>
      <c r="AA92" s="18">
        <f t="shared" ref="AA92:AA101" si="152">S92-W92</f>
        <v>0</v>
      </c>
      <c r="AB92" s="20">
        <f t="shared" ref="AB92:AB101" si="153">S92/W92-1</f>
        <v>0</v>
      </c>
      <c r="AF92" s="7">
        <f t="shared" ref="AF92:AF101" si="154">AF71</f>
        <v>2001</v>
      </c>
      <c r="AG92" s="18">
        <f>FCST!X551</f>
        <v>17</v>
      </c>
      <c r="AH92" s="19" t="e">
        <f>AG92-#REF!</f>
        <v>#REF!</v>
      </c>
      <c r="AI92" s="20" t="e">
        <f>AG92/#REF!-1</f>
        <v>#REF!</v>
      </c>
      <c r="AK92" s="18">
        <f>AG92</f>
        <v>17</v>
      </c>
      <c r="AL92" s="19" t="e">
        <f>AK92-#REF!</f>
        <v>#REF!</v>
      </c>
      <c r="AM92" s="20" t="e">
        <f>AK92/#REF!-1</f>
        <v>#REF!</v>
      </c>
      <c r="AO92" s="18">
        <f t="shared" ref="AO92:AO101" si="155">AG92-AK92</f>
        <v>0</v>
      </c>
      <c r="AP92" s="20">
        <f t="shared" ref="AP92:AP101" si="156">AG92/AK92-1</f>
        <v>0</v>
      </c>
    </row>
    <row r="93" spans="2:42" hidden="1">
      <c r="B93" s="7">
        <f t="shared" si="146"/>
        <v>2002</v>
      </c>
      <c r="C93" s="7"/>
      <c r="D93" s="58">
        <f>FCST!$G552</f>
        <v>1965</v>
      </c>
      <c r="E93" s="59">
        <f t="shared" ref="E93:E101" si="157">D93-D92</f>
        <v>-50</v>
      </c>
      <c r="F93" s="60">
        <f t="shared" ref="F93:F101" si="158">D93/D92-1</f>
        <v>-2.4813895781637729E-2</v>
      </c>
      <c r="G93" s="56"/>
      <c r="H93" s="58">
        <f t="shared" si="147"/>
        <v>1965</v>
      </c>
      <c r="I93" s="19">
        <f t="shared" ref="I93:I101" si="159">H93-H92</f>
        <v>-50</v>
      </c>
      <c r="J93" s="20">
        <f t="shared" ref="J93:J101" si="160">H93/H92-1</f>
        <v>-2.4813895781637729E-2</v>
      </c>
      <c r="L93" s="18">
        <f t="shared" si="148"/>
        <v>0</v>
      </c>
      <c r="M93" s="20">
        <f t="shared" si="149"/>
        <v>0</v>
      </c>
      <c r="P93" t="s">
        <v>28</v>
      </c>
      <c r="Q93" s="7">
        <f t="shared" si="150"/>
        <v>2002</v>
      </c>
      <c r="R93" s="7"/>
      <c r="S93" s="58">
        <f>FCST!$G552</f>
        <v>1965</v>
      </c>
      <c r="T93" s="59">
        <f t="shared" ref="T93:T101" si="161">S93-S92</f>
        <v>-50</v>
      </c>
      <c r="U93" s="60">
        <f t="shared" ref="U93:U101" si="162">S93/S92-1</f>
        <v>-2.4813895781637729E-2</v>
      </c>
      <c r="V93" s="56"/>
      <c r="W93" s="58">
        <f t="shared" si="151"/>
        <v>1965</v>
      </c>
      <c r="X93" s="19">
        <f t="shared" ref="X93:X101" si="163">W93-W92</f>
        <v>-50</v>
      </c>
      <c r="Y93" s="20">
        <f t="shared" ref="Y93:Y101" si="164">W93/W92-1</f>
        <v>-2.4813895781637729E-2</v>
      </c>
      <c r="AA93" s="18">
        <f t="shared" si="152"/>
        <v>0</v>
      </c>
      <c r="AB93" s="20">
        <f t="shared" si="153"/>
        <v>0</v>
      </c>
      <c r="AF93" s="7">
        <f t="shared" si="154"/>
        <v>2002</v>
      </c>
      <c r="AG93" s="18">
        <f>FCST!X552</f>
        <v>15</v>
      </c>
      <c r="AH93" s="19">
        <f t="shared" ref="AH93:AH101" si="165">AG93-AG92</f>
        <v>-2</v>
      </c>
      <c r="AI93" s="20">
        <f t="shared" ref="AI93:AI101" si="166">AG93/AG92-1</f>
        <v>-0.11764705882352944</v>
      </c>
      <c r="AK93" s="18">
        <f>AG93</f>
        <v>15</v>
      </c>
      <c r="AL93" s="19">
        <f t="shared" ref="AL93:AL101" si="167">AK93-AK92</f>
        <v>-2</v>
      </c>
      <c r="AM93" s="20">
        <f t="shared" ref="AM93:AM101" si="168">AK93/AK92-1</f>
        <v>-0.11764705882352944</v>
      </c>
      <c r="AO93" s="18">
        <f t="shared" si="155"/>
        <v>0</v>
      </c>
      <c r="AP93" s="20">
        <f t="shared" si="156"/>
        <v>0</v>
      </c>
    </row>
    <row r="94" spans="2:42" ht="12" hidden="1" customHeight="1">
      <c r="B94" s="7">
        <f t="shared" si="146"/>
        <v>2003</v>
      </c>
      <c r="C94" s="7" t="str">
        <f>C73</f>
        <v>ACT</v>
      </c>
      <c r="D94" s="58">
        <f>FCST!$G553</f>
        <v>1917</v>
      </c>
      <c r="E94" s="59">
        <f t="shared" si="157"/>
        <v>-48</v>
      </c>
      <c r="F94" s="60">
        <f t="shared" si="158"/>
        <v>-2.4427480916030531E-2</v>
      </c>
      <c r="G94" s="56"/>
      <c r="H94" s="58">
        <f t="shared" si="147"/>
        <v>1917</v>
      </c>
      <c r="I94" s="19">
        <f t="shared" si="159"/>
        <v>-48</v>
      </c>
      <c r="J94" s="20">
        <f t="shared" si="160"/>
        <v>-2.4427480916030531E-2</v>
      </c>
      <c r="L94" s="18">
        <f t="shared" si="148"/>
        <v>0</v>
      </c>
      <c r="M94" s="20">
        <f t="shared" si="149"/>
        <v>0</v>
      </c>
      <c r="Q94" s="7">
        <f t="shared" si="150"/>
        <v>2003</v>
      </c>
      <c r="R94" s="7" t="str">
        <f>R73</f>
        <v>ACT</v>
      </c>
      <c r="S94" s="58">
        <f>FCST!$G553</f>
        <v>1917</v>
      </c>
      <c r="T94" s="59">
        <f t="shared" si="161"/>
        <v>-48</v>
      </c>
      <c r="U94" s="60">
        <f t="shared" si="162"/>
        <v>-2.4427480916030531E-2</v>
      </c>
      <c r="V94" s="56"/>
      <c r="W94" s="58">
        <f t="shared" si="151"/>
        <v>1917</v>
      </c>
      <c r="X94" s="19">
        <f t="shared" si="163"/>
        <v>-48</v>
      </c>
      <c r="Y94" s="20">
        <f t="shared" si="164"/>
        <v>-2.4427480916030531E-2</v>
      </c>
      <c r="AA94" s="18">
        <f t="shared" si="152"/>
        <v>0</v>
      </c>
      <c r="AB94" s="20">
        <f t="shared" si="153"/>
        <v>0</v>
      </c>
      <c r="AF94" s="7">
        <f t="shared" si="154"/>
        <v>2003</v>
      </c>
      <c r="AG94" s="18">
        <f>FCST!X553</f>
        <v>15</v>
      </c>
      <c r="AH94" s="19">
        <f t="shared" si="165"/>
        <v>0</v>
      </c>
      <c r="AI94" s="20">
        <f t="shared" si="166"/>
        <v>0</v>
      </c>
      <c r="AK94" s="18">
        <f>AG94</f>
        <v>15</v>
      </c>
      <c r="AL94" s="19">
        <f t="shared" si="167"/>
        <v>0</v>
      </c>
      <c r="AM94" s="20">
        <f t="shared" si="168"/>
        <v>0</v>
      </c>
      <c r="AO94" s="18">
        <f t="shared" si="155"/>
        <v>0</v>
      </c>
      <c r="AP94" s="20">
        <f t="shared" si="156"/>
        <v>0</v>
      </c>
    </row>
    <row r="95" spans="2:42" hidden="1">
      <c r="B95" s="7">
        <f t="shared" si="146"/>
        <v>2004</v>
      </c>
      <c r="C95" s="7" t="str">
        <f>C74</f>
        <v>ACT</v>
      </c>
      <c r="D95" s="58">
        <f>FCST!$G554</f>
        <v>1856</v>
      </c>
      <c r="E95" s="59">
        <f t="shared" si="157"/>
        <v>-61</v>
      </c>
      <c r="F95" s="60">
        <f t="shared" si="158"/>
        <v>-3.1820552947313563E-2</v>
      </c>
      <c r="G95" s="56"/>
      <c r="H95" s="58">
        <f t="shared" si="147"/>
        <v>1856</v>
      </c>
      <c r="I95" s="19">
        <f t="shared" si="159"/>
        <v>-61</v>
      </c>
      <c r="J95" s="20">
        <f t="shared" si="160"/>
        <v>-3.1820552947313563E-2</v>
      </c>
      <c r="L95" s="18">
        <f t="shared" si="148"/>
        <v>0</v>
      </c>
      <c r="M95" s="20">
        <f t="shared" si="149"/>
        <v>0</v>
      </c>
      <c r="Q95" s="7">
        <f t="shared" si="150"/>
        <v>2004</v>
      </c>
      <c r="R95" s="7" t="str">
        <f>R74</f>
        <v>ACT</v>
      </c>
      <c r="S95" s="58">
        <f>FCST!$G554</f>
        <v>1856</v>
      </c>
      <c r="T95" s="59">
        <f t="shared" si="161"/>
        <v>-61</v>
      </c>
      <c r="U95" s="60">
        <f t="shared" si="162"/>
        <v>-3.1820552947313563E-2</v>
      </c>
      <c r="V95" s="56"/>
      <c r="W95" s="58">
        <f t="shared" si="151"/>
        <v>1856</v>
      </c>
      <c r="X95" s="19">
        <f t="shared" si="163"/>
        <v>-61</v>
      </c>
      <c r="Y95" s="20">
        <f t="shared" si="164"/>
        <v>-3.1820552947313563E-2</v>
      </c>
      <c r="AA95" s="18">
        <f t="shared" si="152"/>
        <v>0</v>
      </c>
      <c r="AB95" s="20">
        <f t="shared" si="153"/>
        <v>0</v>
      </c>
      <c r="AF95" s="7">
        <f t="shared" si="154"/>
        <v>2004</v>
      </c>
      <c r="AG95" s="18">
        <f>FCST!X554</f>
        <v>15</v>
      </c>
      <c r="AH95" s="19">
        <f t="shared" si="165"/>
        <v>0</v>
      </c>
      <c r="AI95" s="20">
        <f t="shared" si="166"/>
        <v>0</v>
      </c>
      <c r="AK95" s="18">
        <f>AG95</f>
        <v>15</v>
      </c>
      <c r="AL95" s="19">
        <f t="shared" si="167"/>
        <v>0</v>
      </c>
      <c r="AM95" s="20">
        <f t="shared" si="168"/>
        <v>0</v>
      </c>
      <c r="AO95" s="18">
        <f t="shared" si="155"/>
        <v>0</v>
      </c>
      <c r="AP95" s="20">
        <f t="shared" si="156"/>
        <v>0</v>
      </c>
    </row>
    <row r="96" spans="2:42" hidden="1">
      <c r="B96" s="7">
        <f t="shared" si="146"/>
        <v>2005</v>
      </c>
      <c r="C96" s="7" t="str">
        <f>C75</f>
        <v>ACT</v>
      </c>
      <c r="D96" s="58">
        <f>FCST!$G555</f>
        <v>1795</v>
      </c>
      <c r="E96" s="59">
        <f t="shared" si="157"/>
        <v>-61</v>
      </c>
      <c r="F96" s="60">
        <f t="shared" si="158"/>
        <v>-3.2866379310344862E-2</v>
      </c>
      <c r="G96" s="56"/>
      <c r="H96" s="58">
        <f t="shared" si="147"/>
        <v>1795</v>
      </c>
      <c r="I96" s="19">
        <f t="shared" si="159"/>
        <v>-61</v>
      </c>
      <c r="J96" s="20">
        <f t="shared" si="160"/>
        <v>-3.2866379310344862E-2</v>
      </c>
      <c r="L96" s="18">
        <f t="shared" si="148"/>
        <v>0</v>
      </c>
      <c r="M96" s="20">
        <f t="shared" si="149"/>
        <v>0</v>
      </c>
      <c r="Q96" s="7">
        <f t="shared" si="150"/>
        <v>2005</v>
      </c>
      <c r="R96" s="7" t="str">
        <f>R75</f>
        <v>ACT</v>
      </c>
      <c r="S96" s="58">
        <f>FCST!$G555</f>
        <v>1795</v>
      </c>
      <c r="T96" s="59">
        <f t="shared" si="161"/>
        <v>-61</v>
      </c>
      <c r="U96" s="60">
        <f t="shared" si="162"/>
        <v>-3.2866379310344862E-2</v>
      </c>
      <c r="V96" s="56"/>
      <c r="W96" s="58">
        <f t="shared" si="151"/>
        <v>1795</v>
      </c>
      <c r="X96" s="19">
        <f t="shared" si="163"/>
        <v>-61</v>
      </c>
      <c r="Y96" s="20">
        <f t="shared" si="164"/>
        <v>-3.2866379310344862E-2</v>
      </c>
      <c r="AA96" s="18">
        <f t="shared" si="152"/>
        <v>0</v>
      </c>
      <c r="AB96" s="20">
        <f t="shared" si="153"/>
        <v>0</v>
      </c>
      <c r="AF96" s="7">
        <f t="shared" si="154"/>
        <v>2005</v>
      </c>
      <c r="AG96" s="18">
        <f>FCST!X555</f>
        <v>15</v>
      </c>
      <c r="AH96" s="19">
        <f t="shared" si="165"/>
        <v>0</v>
      </c>
      <c r="AI96" s="20">
        <f t="shared" si="166"/>
        <v>0</v>
      </c>
      <c r="AK96" s="18">
        <f>AG96</f>
        <v>15</v>
      </c>
      <c r="AL96" s="19">
        <f t="shared" si="167"/>
        <v>0</v>
      </c>
      <c r="AM96" s="20">
        <f t="shared" si="168"/>
        <v>0</v>
      </c>
      <c r="AO96" s="18">
        <f t="shared" si="155"/>
        <v>0</v>
      </c>
      <c r="AP96" s="20">
        <f t="shared" si="156"/>
        <v>0</v>
      </c>
    </row>
    <row r="97" spans="1:42" hidden="1">
      <c r="B97" s="7">
        <f t="shared" si="146"/>
        <v>2006</v>
      </c>
      <c r="C97" s="7" t="str">
        <f t="shared" si="146"/>
        <v>ACT</v>
      </c>
      <c r="D97" s="58">
        <f>FCST!$G556</f>
        <v>1747</v>
      </c>
      <c r="E97" s="59">
        <f t="shared" si="157"/>
        <v>-48</v>
      </c>
      <c r="F97" s="60">
        <f t="shared" si="158"/>
        <v>-2.674094707520891E-2</v>
      </c>
      <c r="G97" s="56"/>
      <c r="H97" s="58">
        <f t="shared" si="147"/>
        <v>1747</v>
      </c>
      <c r="I97" s="19">
        <f t="shared" si="159"/>
        <v>-48</v>
      </c>
      <c r="J97" s="20">
        <f t="shared" si="160"/>
        <v>-2.674094707520891E-2</v>
      </c>
      <c r="L97" s="18">
        <f t="shared" si="148"/>
        <v>0</v>
      </c>
      <c r="M97" s="20">
        <f t="shared" si="149"/>
        <v>0</v>
      </c>
      <c r="Q97" s="7">
        <f t="shared" si="150"/>
        <v>2006</v>
      </c>
      <c r="R97" s="7" t="str">
        <f>R76</f>
        <v>ACT</v>
      </c>
      <c r="S97" s="58">
        <f>FCST!$G556</f>
        <v>1747</v>
      </c>
      <c r="T97" s="59">
        <f t="shared" si="161"/>
        <v>-48</v>
      </c>
      <c r="U97" s="60">
        <f t="shared" si="162"/>
        <v>-2.674094707520891E-2</v>
      </c>
      <c r="V97" s="56"/>
      <c r="W97" s="58">
        <f t="shared" si="151"/>
        <v>1747</v>
      </c>
      <c r="X97" s="19">
        <f t="shared" si="163"/>
        <v>-48</v>
      </c>
      <c r="Y97" s="20">
        <f t="shared" si="164"/>
        <v>-2.674094707520891E-2</v>
      </c>
      <c r="AA97" s="18">
        <f t="shared" si="152"/>
        <v>0</v>
      </c>
      <c r="AB97" s="20">
        <f t="shared" si="153"/>
        <v>0</v>
      </c>
      <c r="AE97" t="str">
        <f>A98</f>
        <v>HIGHWAY LIGHTING</v>
      </c>
      <c r="AF97" s="7">
        <f t="shared" si="154"/>
        <v>2006</v>
      </c>
      <c r="AG97" s="18">
        <f>FCST!X556</f>
        <v>15</v>
      </c>
      <c r="AH97" s="19">
        <f t="shared" si="165"/>
        <v>0</v>
      </c>
      <c r="AI97" s="20">
        <f t="shared" si="166"/>
        <v>0</v>
      </c>
      <c r="AK97" s="18">
        <v>15</v>
      </c>
      <c r="AL97" s="19">
        <f t="shared" si="167"/>
        <v>0</v>
      </c>
      <c r="AM97" s="20">
        <f t="shared" si="168"/>
        <v>0</v>
      </c>
      <c r="AO97" s="18">
        <f t="shared" si="155"/>
        <v>0</v>
      </c>
      <c r="AP97" s="20">
        <f t="shared" si="156"/>
        <v>0</v>
      </c>
    </row>
    <row r="98" spans="1:42">
      <c r="A98" t="s">
        <v>28</v>
      </c>
      <c r="B98" s="7">
        <f t="shared" si="146"/>
        <v>2007</v>
      </c>
      <c r="C98" s="7" t="str">
        <f t="shared" si="146"/>
        <v>ACT</v>
      </c>
      <c r="D98" s="58">
        <f>FCST!$G557</f>
        <v>1692</v>
      </c>
      <c r="E98" s="59">
        <f t="shared" si="157"/>
        <v>-55</v>
      </c>
      <c r="F98" s="60">
        <f t="shared" si="158"/>
        <v>-3.1482541499713745E-2</v>
      </c>
      <c r="G98" s="56"/>
      <c r="H98" s="58">
        <f t="shared" si="147"/>
        <v>1692</v>
      </c>
      <c r="I98" s="19">
        <f t="shared" si="159"/>
        <v>-55</v>
      </c>
      <c r="J98" s="20">
        <f t="shared" si="160"/>
        <v>-3.1482541499713745E-2</v>
      </c>
      <c r="L98" s="18">
        <f t="shared" si="148"/>
        <v>0</v>
      </c>
      <c r="M98" s="20">
        <f t="shared" si="149"/>
        <v>0</v>
      </c>
      <c r="Q98" s="7">
        <f t="shared" si="150"/>
        <v>2007</v>
      </c>
      <c r="R98" s="7" t="str">
        <f>R77</f>
        <v>ACT</v>
      </c>
      <c r="S98" s="58">
        <f>FCST!$G557</f>
        <v>1692</v>
      </c>
      <c r="T98" s="59">
        <f t="shared" si="161"/>
        <v>-55</v>
      </c>
      <c r="U98" s="60">
        <f t="shared" si="162"/>
        <v>-3.1482541499713745E-2</v>
      </c>
      <c r="V98" s="56"/>
      <c r="W98" s="18">
        <v>1697</v>
      </c>
      <c r="X98" s="19">
        <f t="shared" si="163"/>
        <v>-50</v>
      </c>
      <c r="Y98" s="20">
        <f t="shared" si="164"/>
        <v>-2.8620492272467102E-2</v>
      </c>
      <c r="AA98" s="18">
        <f t="shared" si="152"/>
        <v>-5</v>
      </c>
      <c r="AB98" s="20">
        <f t="shared" si="153"/>
        <v>-2.9463759575721893E-3</v>
      </c>
      <c r="AF98" s="7">
        <f t="shared" si="154"/>
        <v>2007</v>
      </c>
      <c r="AG98" s="18">
        <f>FCST!X557</f>
        <v>15</v>
      </c>
      <c r="AH98" s="19">
        <f t="shared" si="165"/>
        <v>0</v>
      </c>
      <c r="AI98" s="20">
        <f t="shared" si="166"/>
        <v>0</v>
      </c>
      <c r="AK98" s="18">
        <v>15</v>
      </c>
      <c r="AL98" s="19">
        <f t="shared" si="167"/>
        <v>0</v>
      </c>
      <c r="AM98" s="20">
        <f t="shared" si="168"/>
        <v>0</v>
      </c>
      <c r="AO98" s="18">
        <f t="shared" si="155"/>
        <v>0</v>
      </c>
      <c r="AP98" s="20">
        <f t="shared" si="156"/>
        <v>0</v>
      </c>
    </row>
    <row r="99" spans="1:42">
      <c r="B99" s="7">
        <f t="shared" si="146"/>
        <v>2008</v>
      </c>
      <c r="C99" s="7" t="str">
        <f t="shared" si="146"/>
        <v>ACT</v>
      </c>
      <c r="D99" s="58">
        <f>FCST!$G558</f>
        <v>1652</v>
      </c>
      <c r="E99" s="59">
        <f t="shared" si="157"/>
        <v>-40</v>
      </c>
      <c r="F99" s="60">
        <f t="shared" si="158"/>
        <v>-2.3640661938534313E-2</v>
      </c>
      <c r="G99" s="56"/>
      <c r="H99" s="58">
        <f t="shared" si="147"/>
        <v>1652</v>
      </c>
      <c r="I99" s="19">
        <f t="shared" si="159"/>
        <v>-40</v>
      </c>
      <c r="J99" s="20">
        <f t="shared" si="160"/>
        <v>-2.3640661938534313E-2</v>
      </c>
      <c r="L99" s="18">
        <f t="shared" si="148"/>
        <v>0</v>
      </c>
      <c r="M99" s="20">
        <f t="shared" si="149"/>
        <v>0</v>
      </c>
      <c r="Q99" s="7">
        <f t="shared" si="150"/>
        <v>2008</v>
      </c>
      <c r="R99" s="7"/>
      <c r="S99" s="58">
        <f>FCST!$G558</f>
        <v>1652</v>
      </c>
      <c r="T99" s="59">
        <f t="shared" si="161"/>
        <v>-40</v>
      </c>
      <c r="U99" s="60">
        <f t="shared" si="162"/>
        <v>-2.3640661938534313E-2</v>
      </c>
      <c r="V99" s="56"/>
      <c r="W99" s="18">
        <v>1676</v>
      </c>
      <c r="X99" s="19">
        <f t="shared" si="163"/>
        <v>-21</v>
      </c>
      <c r="Y99" s="20">
        <f t="shared" si="164"/>
        <v>-1.2374779021803173E-2</v>
      </c>
      <c r="AA99" s="18">
        <f t="shared" si="152"/>
        <v>-24</v>
      </c>
      <c r="AB99" s="20">
        <f t="shared" si="153"/>
        <v>-1.4319809069212375E-2</v>
      </c>
      <c r="AF99" s="7">
        <f t="shared" si="154"/>
        <v>2008</v>
      </c>
      <c r="AG99" s="18">
        <f>FCST!X558</f>
        <v>15</v>
      </c>
      <c r="AH99" s="19">
        <f t="shared" si="165"/>
        <v>0</v>
      </c>
      <c r="AI99" s="20">
        <f t="shared" si="166"/>
        <v>0</v>
      </c>
      <c r="AK99" s="18">
        <v>15</v>
      </c>
      <c r="AL99" s="19">
        <f t="shared" si="167"/>
        <v>0</v>
      </c>
      <c r="AM99" s="20">
        <f t="shared" si="168"/>
        <v>0</v>
      </c>
      <c r="AO99" s="18">
        <f t="shared" si="155"/>
        <v>0</v>
      </c>
      <c r="AP99" s="20">
        <f t="shared" si="156"/>
        <v>0</v>
      </c>
    </row>
    <row r="100" spans="1:42">
      <c r="B100" s="7">
        <f t="shared" si="146"/>
        <v>2009</v>
      </c>
      <c r="C100" s="7" t="str">
        <f t="shared" ref="C100" si="169">C79</f>
        <v>ACT</v>
      </c>
      <c r="D100" s="58">
        <f>FCST!$G559</f>
        <v>1624</v>
      </c>
      <c r="E100" s="59">
        <f t="shared" si="157"/>
        <v>-28</v>
      </c>
      <c r="F100" s="60">
        <f t="shared" si="158"/>
        <v>-1.6949152542372836E-2</v>
      </c>
      <c r="G100" s="56"/>
      <c r="H100" s="58">
        <f t="shared" si="147"/>
        <v>1624</v>
      </c>
      <c r="I100" s="19">
        <f t="shared" si="159"/>
        <v>-28</v>
      </c>
      <c r="J100" s="20">
        <f t="shared" si="160"/>
        <v>-1.6949152542372836E-2</v>
      </c>
      <c r="L100" s="18">
        <f t="shared" si="148"/>
        <v>0</v>
      </c>
      <c r="M100" s="20">
        <f t="shared" si="149"/>
        <v>0</v>
      </c>
      <c r="Q100" s="7">
        <f t="shared" si="150"/>
        <v>2009</v>
      </c>
      <c r="R100" s="7"/>
      <c r="S100" s="58">
        <f>FCST!$G559</f>
        <v>1624</v>
      </c>
      <c r="T100" s="59">
        <f t="shared" si="161"/>
        <v>-28</v>
      </c>
      <c r="U100" s="60">
        <f t="shared" si="162"/>
        <v>-1.6949152542372836E-2</v>
      </c>
      <c r="V100" s="56"/>
      <c r="W100" s="18">
        <v>1657</v>
      </c>
      <c r="X100" s="19">
        <f t="shared" si="163"/>
        <v>-19</v>
      </c>
      <c r="Y100" s="20">
        <f t="shared" si="164"/>
        <v>-1.1336515513126533E-2</v>
      </c>
      <c r="AA100" s="18">
        <f t="shared" si="152"/>
        <v>-33</v>
      </c>
      <c r="AB100" s="20">
        <f t="shared" si="153"/>
        <v>-1.9915509957754929E-2</v>
      </c>
      <c r="AF100" s="7">
        <f t="shared" si="154"/>
        <v>2009</v>
      </c>
      <c r="AG100" s="18">
        <f>FCST!X559</f>
        <v>15</v>
      </c>
      <c r="AH100" s="19">
        <f t="shared" si="165"/>
        <v>0</v>
      </c>
      <c r="AI100" s="20">
        <f t="shared" si="166"/>
        <v>0</v>
      </c>
      <c r="AK100" s="18">
        <v>15</v>
      </c>
      <c r="AL100" s="19">
        <f t="shared" si="167"/>
        <v>0</v>
      </c>
      <c r="AM100" s="20">
        <f t="shared" si="168"/>
        <v>0</v>
      </c>
      <c r="AO100" s="18">
        <f t="shared" si="155"/>
        <v>0</v>
      </c>
      <c r="AP100" s="20">
        <f t="shared" si="156"/>
        <v>0</v>
      </c>
    </row>
    <row r="101" spans="1:42">
      <c r="B101" s="7">
        <f t="shared" si="146"/>
        <v>2010</v>
      </c>
      <c r="C101" s="7" t="str">
        <f t="shared" ref="C101:C102" si="170">C80</f>
        <v>ACT</v>
      </c>
      <c r="D101" s="58">
        <f>FCST!$G560</f>
        <v>1621</v>
      </c>
      <c r="E101" s="59">
        <f t="shared" si="157"/>
        <v>-3</v>
      </c>
      <c r="F101" s="60">
        <f t="shared" si="158"/>
        <v>-1.847290640394128E-3</v>
      </c>
      <c r="G101" s="56"/>
      <c r="H101" s="58">
        <f t="shared" si="147"/>
        <v>1621</v>
      </c>
      <c r="I101" s="19">
        <f t="shared" si="159"/>
        <v>-3</v>
      </c>
      <c r="J101" s="20">
        <f t="shared" si="160"/>
        <v>-1.847290640394128E-3</v>
      </c>
      <c r="L101" s="18">
        <f t="shared" si="148"/>
        <v>0</v>
      </c>
      <c r="M101" s="20">
        <f t="shared" si="149"/>
        <v>0</v>
      </c>
      <c r="Q101" s="7">
        <f t="shared" si="150"/>
        <v>2010</v>
      </c>
      <c r="R101" s="7"/>
      <c r="S101" s="58">
        <f>FCST!$G560</f>
        <v>1621</v>
      </c>
      <c r="T101" s="59">
        <f t="shared" si="161"/>
        <v>-3</v>
      </c>
      <c r="U101" s="60">
        <f t="shared" si="162"/>
        <v>-1.847290640394128E-3</v>
      </c>
      <c r="V101" s="56"/>
      <c r="W101" s="18">
        <v>1649</v>
      </c>
      <c r="X101" s="19">
        <f t="shared" si="163"/>
        <v>-8</v>
      </c>
      <c r="Y101" s="20">
        <f t="shared" si="164"/>
        <v>-4.8280024140011646E-3</v>
      </c>
      <c r="AA101" s="18">
        <f t="shared" si="152"/>
        <v>-28</v>
      </c>
      <c r="AB101" s="20">
        <f t="shared" si="153"/>
        <v>-1.6979987871437285E-2</v>
      </c>
      <c r="AF101" s="7">
        <f t="shared" si="154"/>
        <v>2010</v>
      </c>
      <c r="AG101" s="18">
        <f>FCST!X560</f>
        <v>15</v>
      </c>
      <c r="AH101" s="19">
        <f t="shared" si="165"/>
        <v>0</v>
      </c>
      <c r="AI101" s="20">
        <f t="shared" si="166"/>
        <v>0</v>
      </c>
      <c r="AK101" s="18">
        <v>15</v>
      </c>
      <c r="AL101" s="19">
        <f t="shared" si="167"/>
        <v>0</v>
      </c>
      <c r="AM101" s="20">
        <f t="shared" si="168"/>
        <v>0</v>
      </c>
      <c r="AO101" s="18">
        <f t="shared" si="155"/>
        <v>0</v>
      </c>
      <c r="AP101" s="20">
        <f t="shared" si="156"/>
        <v>0</v>
      </c>
    </row>
    <row r="102" spans="1:42">
      <c r="B102" s="7">
        <f t="shared" si="146"/>
        <v>2011</v>
      </c>
      <c r="C102" s="7" t="str">
        <f t="shared" si="170"/>
        <v>ACT</v>
      </c>
      <c r="D102" s="58">
        <f>FCST!$G561</f>
        <v>1572</v>
      </c>
      <c r="E102" s="59">
        <f>D102-D101</f>
        <v>-49</v>
      </c>
      <c r="F102" s="60">
        <f>D102/D101-1</f>
        <v>-3.0228254164096247E-2</v>
      </c>
      <c r="G102" s="56"/>
      <c r="H102" s="18">
        <f>[11]FCST!$G561</f>
        <v>1572</v>
      </c>
      <c r="I102" s="19">
        <f>H102-H101</f>
        <v>-49</v>
      </c>
      <c r="J102" s="20">
        <f>H102/H101-1</f>
        <v>-3.0228254164096247E-2</v>
      </c>
      <c r="L102" s="18">
        <f>D102-H102</f>
        <v>0</v>
      </c>
      <c r="M102" s="20">
        <f>D102/H102-1</f>
        <v>0</v>
      </c>
      <c r="Q102" s="7">
        <f t="shared" si="150"/>
        <v>2011</v>
      </c>
      <c r="R102" s="7"/>
      <c r="S102" s="58">
        <f>FCST!$G561</f>
        <v>1572</v>
      </c>
      <c r="T102" s="59">
        <f>S102-S101</f>
        <v>-49</v>
      </c>
      <c r="U102" s="60">
        <f>S102/S101-1</f>
        <v>-3.0228254164096247E-2</v>
      </c>
      <c r="V102" s="56"/>
      <c r="W102" s="18">
        <v>1644</v>
      </c>
      <c r="X102" s="19">
        <f>W102-W101</f>
        <v>-5</v>
      </c>
      <c r="Y102" s="20">
        <f>W102/W101-1</f>
        <v>-3.0321406913280669E-3</v>
      </c>
      <c r="AA102" s="18">
        <f>S102-W102</f>
        <v>-72</v>
      </c>
      <c r="AB102" s="20">
        <f>S102/W102-1</f>
        <v>-4.3795620437956151E-2</v>
      </c>
      <c r="AF102" s="7"/>
      <c r="AG102" s="19"/>
      <c r="AH102" s="19"/>
      <c r="AI102" s="20"/>
      <c r="AK102" s="19"/>
      <c r="AL102" s="19"/>
      <c r="AM102" s="20"/>
      <c r="AO102" s="18"/>
      <c r="AP102" s="20"/>
    </row>
    <row r="103" spans="1:42">
      <c r="B103" s="7">
        <f t="shared" si="146"/>
        <v>2012</v>
      </c>
      <c r="C103" s="7"/>
      <c r="D103" s="58">
        <f>FCST!$G562</f>
        <v>1561</v>
      </c>
      <c r="E103" s="59">
        <f>D103-D102</f>
        <v>-11</v>
      </c>
      <c r="F103" s="60">
        <f>D103/D102-1</f>
        <v>-6.9974554707379344E-3</v>
      </c>
      <c r="G103" s="56"/>
      <c r="H103" s="18">
        <f>[11]FCST!$G562</f>
        <v>1555</v>
      </c>
      <c r="I103" s="19">
        <f>H103-H102</f>
        <v>-17</v>
      </c>
      <c r="J103" s="20">
        <f>H103/H102-1</f>
        <v>-1.0814249363867656E-2</v>
      </c>
      <c r="L103" s="18">
        <f>D103-H103</f>
        <v>6</v>
      </c>
      <c r="M103" s="20">
        <f>D103/H103-1</f>
        <v>3.8585209003214604E-3</v>
      </c>
      <c r="Q103" s="7">
        <f t="shared" si="150"/>
        <v>2012</v>
      </c>
      <c r="R103" s="7"/>
      <c r="S103" s="58">
        <f>FCST!$G562</f>
        <v>1561</v>
      </c>
      <c r="T103" s="59">
        <f>S103-S102</f>
        <v>-11</v>
      </c>
      <c r="U103" s="60">
        <f>S103/S102-1</f>
        <v>-6.9974554707379344E-3</v>
      </c>
      <c r="V103" s="56"/>
      <c r="W103" s="18">
        <v>1639</v>
      </c>
      <c r="X103" s="19">
        <f>W103-W102</f>
        <v>-5</v>
      </c>
      <c r="Y103" s="20">
        <f>W103/W102-1</f>
        <v>-3.0413625304136493E-3</v>
      </c>
      <c r="AA103" s="18">
        <f>S103-W103</f>
        <v>-78</v>
      </c>
      <c r="AB103" s="20">
        <f>S103/W103-1</f>
        <v>-4.7589993898718763E-2</v>
      </c>
      <c r="AF103" s="7"/>
      <c r="AG103" s="19"/>
      <c r="AH103" s="19"/>
      <c r="AI103" s="20"/>
      <c r="AK103" s="19"/>
      <c r="AL103" s="19"/>
      <c r="AM103" s="20"/>
      <c r="AO103" s="18"/>
      <c r="AP103" s="20"/>
    </row>
    <row r="104" spans="1:42">
      <c r="B104" s="7">
        <f t="shared" si="146"/>
        <v>2013</v>
      </c>
      <c r="C104" s="7"/>
      <c r="D104" s="58">
        <f>FCST!$G563</f>
        <v>1564</v>
      </c>
      <c r="E104" s="59">
        <f>D104-D103</f>
        <v>3</v>
      </c>
      <c r="F104" s="60">
        <f>D104/D103-1</f>
        <v>1.9218449711724261E-3</v>
      </c>
      <c r="G104" s="56"/>
      <c r="H104" s="18">
        <f>[11]FCST!$G563</f>
        <v>1567</v>
      </c>
      <c r="I104" s="19">
        <f>H104-H103</f>
        <v>12</v>
      </c>
      <c r="J104" s="20">
        <f>H104/H103-1</f>
        <v>7.7170418006431429E-3</v>
      </c>
      <c r="L104" s="18">
        <f>D104-H104</f>
        <v>-3</v>
      </c>
      <c r="M104" s="20">
        <f>D104/H104-1</f>
        <v>-1.9144862795149598E-3</v>
      </c>
      <c r="Q104" s="7">
        <f t="shared" si="150"/>
        <v>2013</v>
      </c>
      <c r="R104" s="7"/>
      <c r="S104" s="58">
        <f>FCST!$G563</f>
        <v>1564</v>
      </c>
      <c r="T104" s="59">
        <f>S104-S103</f>
        <v>3</v>
      </c>
      <c r="U104" s="60">
        <f>S104/S103-1</f>
        <v>1.9218449711724261E-3</v>
      </c>
      <c r="V104" s="56"/>
      <c r="W104" s="18">
        <v>1634</v>
      </c>
      <c r="X104" s="19">
        <f>W104-W103</f>
        <v>-5</v>
      </c>
      <c r="Y104" s="20">
        <f>W104/W103-1</f>
        <v>-3.0506406345331971E-3</v>
      </c>
      <c r="AA104" s="18">
        <f>S104-W104</f>
        <v>-70</v>
      </c>
      <c r="AB104" s="20">
        <f>S104/W104-1</f>
        <v>-4.283965728274175E-2</v>
      </c>
      <c r="AF104" s="7"/>
      <c r="AG104" s="19"/>
      <c r="AH104" s="19"/>
      <c r="AI104" s="20"/>
      <c r="AK104" s="19"/>
      <c r="AL104" s="19"/>
      <c r="AM104" s="20"/>
      <c r="AO104" s="18"/>
      <c r="AP104" s="20"/>
    </row>
    <row r="105" spans="1:42">
      <c r="B105" s="7">
        <f t="shared" ref="B105" si="171">B84</f>
        <v>2014</v>
      </c>
      <c r="C105" s="7"/>
      <c r="D105" s="58">
        <f>FCST!$G564</f>
        <v>1552</v>
      </c>
      <c r="E105" s="59">
        <f t="shared" ref="E105:E107" si="172">D105-D104</f>
        <v>-12</v>
      </c>
      <c r="F105" s="60">
        <f t="shared" ref="F105:F107" si="173">D105/D104-1</f>
        <v>-7.6726342710997653E-3</v>
      </c>
      <c r="G105" s="56"/>
      <c r="H105" s="18">
        <f>[11]FCST!$G564</f>
        <v>1579</v>
      </c>
      <c r="I105" s="19">
        <f t="shared" ref="I105:I107" si="174">H105-H104</f>
        <v>12</v>
      </c>
      <c r="J105" s="20">
        <f t="shared" ref="J105:J107" si="175">H105/H104-1</f>
        <v>7.6579451180600611E-3</v>
      </c>
      <c r="L105" s="18">
        <f t="shared" ref="L105:L107" si="176">D105-H105</f>
        <v>-27</v>
      </c>
      <c r="M105" s="20">
        <f t="shared" ref="M105:M107" si="177">D105/H105-1</f>
        <v>-1.7099430018999384E-2</v>
      </c>
      <c r="Q105" s="7"/>
      <c r="R105" s="7"/>
      <c r="S105" s="59"/>
      <c r="T105" s="59"/>
      <c r="U105" s="60"/>
      <c r="V105" s="56"/>
      <c r="W105" s="19"/>
      <c r="X105" s="19"/>
      <c r="Y105" s="20"/>
      <c r="AA105" s="18"/>
      <c r="AB105" s="20"/>
      <c r="AF105" s="7"/>
      <c r="AG105" s="19"/>
      <c r="AH105" s="19"/>
      <c r="AI105" s="20"/>
      <c r="AK105" s="19"/>
      <c r="AL105" s="19"/>
      <c r="AM105" s="20"/>
      <c r="AO105" s="18"/>
      <c r="AP105" s="20"/>
    </row>
    <row r="106" spans="1:42">
      <c r="B106" s="7">
        <f t="shared" ref="B106" si="178">B85</f>
        <v>2015</v>
      </c>
      <c r="C106" s="7"/>
      <c r="D106" s="58">
        <f>FCST!$G565</f>
        <v>1544</v>
      </c>
      <c r="E106" s="59">
        <f t="shared" si="172"/>
        <v>-8</v>
      </c>
      <c r="F106" s="60">
        <f t="shared" si="173"/>
        <v>-5.1546391752577136E-3</v>
      </c>
      <c r="G106" s="56"/>
      <c r="H106" s="18">
        <f>[11]FCST!$G565</f>
        <v>1584</v>
      </c>
      <c r="I106" s="19">
        <f t="shared" si="174"/>
        <v>5</v>
      </c>
      <c r="J106" s="20">
        <f t="shared" si="175"/>
        <v>3.1665611146294292E-3</v>
      </c>
      <c r="L106" s="18">
        <f t="shared" si="176"/>
        <v>-40</v>
      </c>
      <c r="M106" s="20">
        <f t="shared" si="177"/>
        <v>-2.5252525252525304E-2</v>
      </c>
      <c r="Q106" s="7"/>
      <c r="R106" s="7"/>
      <c r="S106" s="59"/>
      <c r="T106" s="59"/>
      <c r="U106" s="60"/>
      <c r="V106" s="56"/>
      <c r="W106" s="19"/>
      <c r="X106" s="19"/>
      <c r="Y106" s="20"/>
      <c r="AA106" s="18"/>
      <c r="AB106" s="20"/>
      <c r="AF106" s="7"/>
      <c r="AG106" s="19"/>
      <c r="AH106" s="19"/>
      <c r="AI106" s="20"/>
      <c r="AK106" s="19"/>
      <c r="AL106" s="19"/>
      <c r="AM106" s="20"/>
      <c r="AO106" s="18"/>
      <c r="AP106" s="20"/>
    </row>
    <row r="107" spans="1:42">
      <c r="B107" s="7">
        <f t="shared" ref="B107:B110" si="179">B86</f>
        <v>2016</v>
      </c>
      <c r="C107" s="7"/>
      <c r="D107" s="58">
        <f>FCST!$G566</f>
        <v>1537</v>
      </c>
      <c r="E107" s="59">
        <f t="shared" si="172"/>
        <v>-7</v>
      </c>
      <c r="F107" s="60">
        <f t="shared" si="173"/>
        <v>-4.5336787564767E-3</v>
      </c>
      <c r="G107" s="56"/>
      <c r="H107" s="18">
        <f>[11]FCST!$G566</f>
        <v>1584</v>
      </c>
      <c r="I107" s="19">
        <f t="shared" si="174"/>
        <v>0</v>
      </c>
      <c r="J107" s="20">
        <f t="shared" si="175"/>
        <v>0</v>
      </c>
      <c r="L107" s="18">
        <f t="shared" si="176"/>
        <v>-47</v>
      </c>
      <c r="M107" s="20">
        <f t="shared" si="177"/>
        <v>-2.9671717171717127E-2</v>
      </c>
      <c r="Q107" s="7"/>
      <c r="R107" s="7"/>
      <c r="S107" s="59"/>
      <c r="T107" s="59"/>
      <c r="U107" s="60"/>
      <c r="V107" s="56"/>
      <c r="W107" s="19"/>
      <c r="X107" s="19"/>
      <c r="Y107" s="20"/>
      <c r="AA107" s="18"/>
      <c r="AB107" s="20"/>
      <c r="AF107" s="7"/>
      <c r="AG107" s="19"/>
      <c r="AH107" s="19"/>
      <c r="AI107" s="20"/>
      <c r="AK107" s="19"/>
      <c r="AL107" s="19"/>
      <c r="AM107" s="20"/>
      <c r="AO107" s="18"/>
      <c r="AP107" s="20"/>
    </row>
    <row r="108" spans="1:42">
      <c r="B108" s="7">
        <f t="shared" si="179"/>
        <v>2017</v>
      </c>
      <c r="C108" s="7"/>
      <c r="D108" s="58">
        <f>FCST!$G567</f>
        <v>1531</v>
      </c>
      <c r="E108" s="59">
        <f t="shared" ref="E108:E110" si="180">D108-D107</f>
        <v>-6</v>
      </c>
      <c r="F108" s="60">
        <f t="shared" ref="F108:F110" si="181">D108/D107-1</f>
        <v>-3.9037085230969604E-3</v>
      </c>
      <c r="G108" s="56"/>
      <c r="H108" s="18">
        <f>[11]FCST!$G567</f>
        <v>1584</v>
      </c>
      <c r="I108" s="19">
        <f t="shared" ref="I108:I110" si="182">H108-H107</f>
        <v>0</v>
      </c>
      <c r="J108" s="20">
        <f t="shared" ref="J108:J110" si="183">H108/H107-1</f>
        <v>0</v>
      </c>
      <c r="L108" s="18">
        <f t="shared" ref="L108:L110" si="184">D108-H108</f>
        <v>-53</v>
      </c>
      <c r="M108" s="20">
        <f t="shared" ref="M108:M110" si="185">D108/H108-1</f>
        <v>-3.3459595959595911E-2</v>
      </c>
      <c r="Q108" s="7"/>
      <c r="R108" s="7"/>
      <c r="S108" s="59"/>
      <c r="T108" s="59"/>
      <c r="U108" s="60"/>
      <c r="V108" s="56"/>
      <c r="W108" s="19"/>
      <c r="X108" s="19"/>
      <c r="Y108" s="20"/>
      <c r="AA108" s="18"/>
      <c r="AB108" s="20"/>
      <c r="AF108" s="7"/>
      <c r="AG108" s="19"/>
      <c r="AH108" s="19"/>
      <c r="AI108" s="20"/>
      <c r="AK108" s="19"/>
      <c r="AL108" s="19"/>
      <c r="AM108" s="20"/>
      <c r="AO108" s="18"/>
      <c r="AP108" s="20"/>
    </row>
    <row r="109" spans="1:42">
      <c r="B109" s="7">
        <f t="shared" si="179"/>
        <v>2018</v>
      </c>
      <c r="C109" s="7"/>
      <c r="D109" s="58">
        <f>FCST!$G568</f>
        <v>1527</v>
      </c>
      <c r="E109" s="59">
        <f t="shared" si="180"/>
        <v>-4</v>
      </c>
      <c r="F109" s="60">
        <f t="shared" si="181"/>
        <v>-2.6126714565642972E-3</v>
      </c>
      <c r="G109" s="56"/>
      <c r="H109" s="18">
        <f>[11]FCST!$G568</f>
        <v>1584</v>
      </c>
      <c r="I109" s="19">
        <f t="shared" si="182"/>
        <v>0</v>
      </c>
      <c r="J109" s="20">
        <f t="shared" si="183"/>
        <v>0</v>
      </c>
      <c r="L109" s="18">
        <f t="shared" si="184"/>
        <v>-57</v>
      </c>
      <c r="M109" s="20">
        <f t="shared" si="185"/>
        <v>-3.5984848484848508E-2</v>
      </c>
      <c r="Q109" s="7"/>
      <c r="R109" s="7"/>
      <c r="S109" s="59"/>
      <c r="T109" s="59"/>
      <c r="U109" s="60"/>
      <c r="V109" s="56"/>
      <c r="W109" s="19"/>
      <c r="X109" s="19"/>
      <c r="Y109" s="20"/>
      <c r="AA109" s="18"/>
      <c r="AB109" s="20"/>
      <c r="AF109" s="7"/>
      <c r="AG109" s="19"/>
      <c r="AH109" s="19"/>
      <c r="AI109" s="20"/>
      <c r="AK109" s="19"/>
      <c r="AL109" s="19"/>
      <c r="AM109" s="20"/>
      <c r="AO109" s="18"/>
      <c r="AP109" s="20"/>
    </row>
    <row r="110" spans="1:42">
      <c r="B110" s="7">
        <f t="shared" si="179"/>
        <v>2019</v>
      </c>
      <c r="C110" s="7"/>
      <c r="D110" s="58">
        <f>FCST!$G569</f>
        <v>1523</v>
      </c>
      <c r="E110" s="59">
        <f t="shared" si="180"/>
        <v>-4</v>
      </c>
      <c r="F110" s="60">
        <f t="shared" si="181"/>
        <v>-2.6195153896528822E-3</v>
      </c>
      <c r="G110" s="56"/>
      <c r="H110" s="18">
        <f>[11]FCST!$G569</f>
        <v>1584</v>
      </c>
      <c r="I110" s="19">
        <f t="shared" si="182"/>
        <v>0</v>
      </c>
      <c r="J110" s="20">
        <f t="shared" si="183"/>
        <v>0</v>
      </c>
      <c r="L110" s="18">
        <f t="shared" si="184"/>
        <v>-61</v>
      </c>
      <c r="M110" s="20">
        <f t="shared" si="185"/>
        <v>-3.8510101010100994E-2</v>
      </c>
      <c r="Q110" s="7"/>
      <c r="R110" s="7"/>
      <c r="S110" s="59"/>
      <c r="T110" s="59"/>
      <c r="U110" s="60"/>
      <c r="V110" s="56"/>
      <c r="W110" s="19"/>
      <c r="X110" s="19"/>
      <c r="Y110" s="20"/>
      <c r="AA110" s="18"/>
      <c r="AB110" s="20"/>
      <c r="AF110" s="7"/>
      <c r="AG110" s="19"/>
      <c r="AH110" s="19"/>
      <c r="AI110" s="20"/>
      <c r="AK110" s="19"/>
      <c r="AL110" s="19"/>
      <c r="AM110" s="20"/>
      <c r="AO110" s="18"/>
      <c r="AP110" s="20"/>
    </row>
    <row r="111" spans="1:42">
      <c r="B111" s="143" t="str">
        <f>B27</f>
        <v>2014-19</v>
      </c>
      <c r="C111" s="7"/>
      <c r="D111" s="175">
        <f>((D110/D105)^(1/5))-1</f>
        <v>-3.765362745841272E-3</v>
      </c>
      <c r="E111" s="71"/>
      <c r="F111" s="72"/>
      <c r="G111" s="73"/>
      <c r="H111" s="175">
        <f>((H110/H105)^(1/5))-1</f>
        <v>6.3251157488219967E-4</v>
      </c>
      <c r="I111" s="13"/>
      <c r="J111" s="14"/>
      <c r="L111" s="12"/>
      <c r="M111" s="14"/>
      <c r="Q111" s="7" t="str">
        <f t="shared" ref="Q111" si="186">Q90</f>
        <v>2007-12</v>
      </c>
      <c r="R111" s="7"/>
      <c r="S111" s="115">
        <f>((S103/S98)^(1/5))-1</f>
        <v>-1.5987741251899834E-2</v>
      </c>
      <c r="T111" s="71"/>
      <c r="U111" s="72"/>
      <c r="V111" s="73"/>
      <c r="W111" s="115">
        <f>((W103/W98)^(1/5))-1</f>
        <v>-6.9310063078553696E-3</v>
      </c>
      <c r="X111" s="13"/>
      <c r="Y111" s="14"/>
      <c r="AA111" s="12"/>
      <c r="AB111" s="14"/>
      <c r="AF111" s="7" t="str">
        <f>AF90</f>
        <v>2014-19</v>
      </c>
      <c r="AG111" s="74">
        <f>((AG101/AG96)^(1/5))-1</f>
        <v>0</v>
      </c>
      <c r="AH111" s="71"/>
      <c r="AI111" s="72"/>
      <c r="AJ111" s="73"/>
      <c r="AK111" s="74">
        <f>((AK101/AK96)^(1/5))-1</f>
        <v>0</v>
      </c>
      <c r="AL111" s="13"/>
      <c r="AM111" s="14"/>
      <c r="AO111" s="12"/>
      <c r="AP111" s="14"/>
    </row>
    <row r="112" spans="1:42">
      <c r="B112" s="7"/>
      <c r="C112" s="7"/>
      <c r="D112" s="57"/>
      <c r="E112" s="54"/>
      <c r="F112" s="55"/>
      <c r="G112" s="56"/>
      <c r="H112" s="57"/>
      <c r="I112" s="13"/>
      <c r="J112" s="14"/>
      <c r="L112" s="12"/>
      <c r="M112" s="14"/>
      <c r="Q112" s="7"/>
      <c r="R112" s="7"/>
      <c r="S112" s="57"/>
      <c r="T112" s="54"/>
      <c r="U112" s="55"/>
      <c r="V112" s="56"/>
      <c r="W112" s="57"/>
      <c r="X112" s="13"/>
      <c r="Y112" s="14"/>
      <c r="AA112" s="12"/>
      <c r="AB112" s="14"/>
      <c r="AF112" s="7"/>
      <c r="AG112" s="12"/>
      <c r="AH112" s="13"/>
      <c r="AI112" s="14"/>
      <c r="AK112" s="12"/>
      <c r="AL112" s="13"/>
      <c r="AM112" s="14"/>
      <c r="AO112" s="12"/>
      <c r="AP112" s="14"/>
    </row>
    <row r="113" spans="1:42" hidden="1">
      <c r="B113" s="7" t="str">
        <f t="shared" ref="B113:B125" si="187">B92</f>
        <v>2001  ACT*</v>
      </c>
      <c r="C113" s="7"/>
      <c r="D113" s="58">
        <f>FCST!$C551</f>
        <v>1443294</v>
      </c>
      <c r="E113" s="59" t="e">
        <f>D113-#REF!</f>
        <v>#REF!</v>
      </c>
      <c r="F113" s="60" t="e">
        <f>D113/#REF!-1</f>
        <v>#REF!</v>
      </c>
      <c r="G113" s="56"/>
      <c r="H113" s="58">
        <f t="shared" ref="H113:H128" si="188">H92+H71+H50+H29+H8</f>
        <v>1443294</v>
      </c>
      <c r="I113" s="19" t="e">
        <f>H113-#REF!</f>
        <v>#REF!</v>
      </c>
      <c r="J113" s="20" t="e">
        <f>H113/#REF!-1</f>
        <v>#REF!</v>
      </c>
      <c r="L113" s="18">
        <f t="shared" ref="L113:L122" si="189">D113-H113</f>
        <v>0</v>
      </c>
      <c r="M113" s="20">
        <f t="shared" ref="M113:M122" si="190">D113/H113-1</f>
        <v>0</v>
      </c>
      <c r="Q113" s="7" t="str">
        <f t="shared" ref="Q113:Q125" si="191">Q92</f>
        <v>2001  ACT*</v>
      </c>
      <c r="R113" s="7"/>
      <c r="S113" s="58">
        <f>FCST!$C551</f>
        <v>1443294</v>
      </c>
      <c r="T113" s="59" t="e">
        <f>S113-#REF!</f>
        <v>#REF!</v>
      </c>
      <c r="U113" s="60" t="e">
        <f>S113/#REF!-1</f>
        <v>#REF!</v>
      </c>
      <c r="V113" s="56"/>
      <c r="W113" s="58">
        <f t="shared" ref="W113:W125" si="192">W92+W71+W50+W29+W8</f>
        <v>1443294</v>
      </c>
      <c r="X113" s="19" t="e">
        <f>W113-#REF!</f>
        <v>#REF!</v>
      </c>
      <c r="Y113" s="20" t="e">
        <f>W113/#REF!-1</f>
        <v>#REF!</v>
      </c>
      <c r="AA113" s="18">
        <f t="shared" ref="AA113:AA122" si="193">S113-W113</f>
        <v>0</v>
      </c>
      <c r="AB113" s="20">
        <f t="shared" ref="AB113:AB122" si="194">S113/W113-1</f>
        <v>0</v>
      </c>
      <c r="AF113" s="7">
        <f t="shared" ref="AF113:AF122" si="195">AF92</f>
        <v>2001</v>
      </c>
      <c r="AG113" s="18">
        <f>FCST!T551</f>
        <v>12799</v>
      </c>
      <c r="AH113" s="19" t="e">
        <f>AG113-#REF!</f>
        <v>#REF!</v>
      </c>
      <c r="AI113" s="20" t="e">
        <f>AG113/#REF!-1</f>
        <v>#REF!</v>
      </c>
      <c r="AK113" s="18">
        <f>AG113</f>
        <v>12799</v>
      </c>
      <c r="AL113" s="19" t="e">
        <f>AK113-#REF!</f>
        <v>#REF!</v>
      </c>
      <c r="AM113" s="20" t="e">
        <f>AK113/#REF!-1</f>
        <v>#REF!</v>
      </c>
      <c r="AO113" s="18">
        <f t="shared" ref="AO113:AO122" si="196">AG113-AK113</f>
        <v>0</v>
      </c>
      <c r="AP113" s="20">
        <f t="shared" ref="AP113:AP122" si="197">AG113/AK113-1</f>
        <v>0</v>
      </c>
    </row>
    <row r="114" spans="1:42" hidden="1">
      <c r="B114" s="7">
        <f t="shared" si="187"/>
        <v>2002</v>
      </c>
      <c r="C114" s="7"/>
      <c r="D114" s="58">
        <f>FCST!$C552</f>
        <v>1475565</v>
      </c>
      <c r="E114" s="59">
        <f t="shared" ref="E114:E122" si="198">D114-D113</f>
        <v>32271</v>
      </c>
      <c r="F114" s="60">
        <f t="shared" ref="F114:F122" si="199">D114/D113-1</f>
        <v>2.235926983691483E-2</v>
      </c>
      <c r="G114" s="56"/>
      <c r="H114" s="58">
        <f t="shared" si="188"/>
        <v>1475565</v>
      </c>
      <c r="I114" s="19">
        <f t="shared" ref="I114:I122" si="200">H114-H113</f>
        <v>32271</v>
      </c>
      <c r="J114" s="20">
        <f t="shared" ref="J114:J122" si="201">H114/H113-1</f>
        <v>2.235926983691483E-2</v>
      </c>
      <c r="L114" s="18">
        <f t="shared" si="189"/>
        <v>0</v>
      </c>
      <c r="M114" s="20">
        <f t="shared" si="190"/>
        <v>0</v>
      </c>
      <c r="P114" t="s">
        <v>29</v>
      </c>
      <c r="Q114" s="7">
        <f t="shared" si="191"/>
        <v>2002</v>
      </c>
      <c r="R114" s="7"/>
      <c r="S114" s="58">
        <f>FCST!$C552</f>
        <v>1475565</v>
      </c>
      <c r="T114" s="59">
        <f t="shared" ref="T114:T122" si="202">S114-S113</f>
        <v>32271</v>
      </c>
      <c r="U114" s="60">
        <f t="shared" ref="U114:U122" si="203">S114/S113-1</f>
        <v>2.235926983691483E-2</v>
      </c>
      <c r="V114" s="56"/>
      <c r="W114" s="58">
        <f t="shared" si="192"/>
        <v>1475565</v>
      </c>
      <c r="X114" s="19">
        <f t="shared" ref="X114:X122" si="204">W114-W113</f>
        <v>32271</v>
      </c>
      <c r="Y114" s="20">
        <f t="shared" ref="Y114:Y122" si="205">W114/W113-1</f>
        <v>2.235926983691483E-2</v>
      </c>
      <c r="AA114" s="18">
        <f t="shared" si="193"/>
        <v>0</v>
      </c>
      <c r="AB114" s="20">
        <f t="shared" si="194"/>
        <v>0</v>
      </c>
      <c r="AF114" s="7">
        <f t="shared" si="195"/>
        <v>2002</v>
      </c>
      <c r="AG114" s="18">
        <f>FCST!T552</f>
        <v>12936</v>
      </c>
      <c r="AH114" s="19">
        <f t="shared" ref="AH114:AH122" si="206">AG114-AG113</f>
        <v>137</v>
      </c>
      <c r="AI114" s="20">
        <f t="shared" ref="AI114:AI122" si="207">AG114/AG113-1</f>
        <v>1.0703961246972371E-2</v>
      </c>
      <c r="AK114" s="18">
        <f>AG114</f>
        <v>12936</v>
      </c>
      <c r="AL114" s="19">
        <f t="shared" ref="AL114:AL122" si="208">AK114-AK113</f>
        <v>137</v>
      </c>
      <c r="AM114" s="20">
        <f t="shared" ref="AM114:AM122" si="209">AK114/AK113-1</f>
        <v>1.0703961246972371E-2</v>
      </c>
      <c r="AO114" s="18">
        <f t="shared" si="196"/>
        <v>0</v>
      </c>
      <c r="AP114" s="20">
        <f t="shared" si="197"/>
        <v>0</v>
      </c>
    </row>
    <row r="115" spans="1:42" ht="15" hidden="1" customHeight="1">
      <c r="B115" s="7">
        <f t="shared" si="187"/>
        <v>2003</v>
      </c>
      <c r="C115" s="7" t="str">
        <f t="shared" ref="C115:C123" si="210">C94</f>
        <v>ACT</v>
      </c>
      <c r="D115" s="58">
        <f>FCST!$C553</f>
        <v>1511302</v>
      </c>
      <c r="E115" s="59">
        <f t="shared" si="198"/>
        <v>35737</v>
      </c>
      <c r="F115" s="60">
        <f t="shared" si="199"/>
        <v>2.4219197392185476E-2</v>
      </c>
      <c r="G115" s="56"/>
      <c r="H115" s="58">
        <f t="shared" si="188"/>
        <v>1511302</v>
      </c>
      <c r="I115" s="19">
        <f t="shared" si="200"/>
        <v>35737</v>
      </c>
      <c r="J115" s="20">
        <f t="shared" si="201"/>
        <v>2.4219197392185476E-2</v>
      </c>
      <c r="L115" s="18">
        <f t="shared" si="189"/>
        <v>0</v>
      </c>
      <c r="M115" s="20">
        <f t="shared" si="190"/>
        <v>0</v>
      </c>
      <c r="Q115" s="7">
        <f t="shared" si="191"/>
        <v>2003</v>
      </c>
      <c r="R115" s="7" t="str">
        <f>R94</f>
        <v>ACT</v>
      </c>
      <c r="S115" s="58">
        <f>FCST!$C553</f>
        <v>1511302</v>
      </c>
      <c r="T115" s="59">
        <f t="shared" si="202"/>
        <v>35737</v>
      </c>
      <c r="U115" s="60">
        <f t="shared" si="203"/>
        <v>2.4219197392185476E-2</v>
      </c>
      <c r="V115" s="56"/>
      <c r="W115" s="58">
        <f t="shared" si="192"/>
        <v>1511302</v>
      </c>
      <c r="X115" s="19">
        <f t="shared" si="204"/>
        <v>35737</v>
      </c>
      <c r="Y115" s="20">
        <f t="shared" si="205"/>
        <v>2.4219197392185476E-2</v>
      </c>
      <c r="AA115" s="18">
        <f t="shared" si="193"/>
        <v>0</v>
      </c>
      <c r="AB115" s="20">
        <f t="shared" si="194"/>
        <v>0</v>
      </c>
      <c r="AF115" s="7">
        <f t="shared" si="195"/>
        <v>2003</v>
      </c>
      <c r="AG115" s="18">
        <f>FCST!T553</f>
        <v>13098</v>
      </c>
      <c r="AH115" s="19">
        <f t="shared" si="206"/>
        <v>162</v>
      </c>
      <c r="AI115" s="20">
        <f t="shared" si="207"/>
        <v>1.2523191094619746E-2</v>
      </c>
      <c r="AK115" s="18">
        <f>AG115</f>
        <v>13098</v>
      </c>
      <c r="AL115" s="19">
        <f t="shared" si="208"/>
        <v>162</v>
      </c>
      <c r="AM115" s="20">
        <f t="shared" si="209"/>
        <v>1.2523191094619746E-2</v>
      </c>
      <c r="AO115" s="18">
        <f t="shared" si="196"/>
        <v>0</v>
      </c>
      <c r="AP115" s="20">
        <f t="shared" si="197"/>
        <v>0</v>
      </c>
    </row>
    <row r="116" spans="1:42" hidden="1">
      <c r="B116" s="7">
        <f t="shared" si="187"/>
        <v>2004</v>
      </c>
      <c r="C116" s="7" t="str">
        <f t="shared" si="210"/>
        <v>ACT</v>
      </c>
      <c r="D116" s="58">
        <f>FCST!$C554</f>
        <v>1548415</v>
      </c>
      <c r="E116" s="59">
        <f t="shared" si="198"/>
        <v>37113</v>
      </c>
      <c r="F116" s="60">
        <f t="shared" si="199"/>
        <v>2.4556971406112016E-2</v>
      </c>
      <c r="G116" s="56"/>
      <c r="H116" s="58">
        <f t="shared" si="188"/>
        <v>1548415</v>
      </c>
      <c r="I116" s="19">
        <f t="shared" si="200"/>
        <v>37113</v>
      </c>
      <c r="J116" s="20">
        <f t="shared" si="201"/>
        <v>2.4556971406112016E-2</v>
      </c>
      <c r="L116" s="18">
        <f t="shared" si="189"/>
        <v>0</v>
      </c>
      <c r="M116" s="20">
        <f t="shared" si="190"/>
        <v>0</v>
      </c>
      <c r="Q116" s="7">
        <f t="shared" si="191"/>
        <v>2004</v>
      </c>
      <c r="R116" s="7" t="str">
        <f>R95</f>
        <v>ACT</v>
      </c>
      <c r="S116" s="58">
        <f>FCST!$C554</f>
        <v>1548415</v>
      </c>
      <c r="T116" s="59">
        <f t="shared" si="202"/>
        <v>37113</v>
      </c>
      <c r="U116" s="60">
        <f t="shared" si="203"/>
        <v>2.4556971406112016E-2</v>
      </c>
      <c r="V116" s="56"/>
      <c r="W116" s="58">
        <f t="shared" si="192"/>
        <v>1548415</v>
      </c>
      <c r="X116" s="19">
        <f t="shared" si="204"/>
        <v>37113</v>
      </c>
      <c r="Y116" s="20">
        <f t="shared" si="205"/>
        <v>2.4556971406112016E-2</v>
      </c>
      <c r="AA116" s="18">
        <f t="shared" si="193"/>
        <v>0</v>
      </c>
      <c r="AB116" s="20">
        <f t="shared" si="194"/>
        <v>0</v>
      </c>
      <c r="AF116" s="7">
        <f t="shared" si="195"/>
        <v>2004</v>
      </c>
      <c r="AG116" s="18">
        <f>FCST!T554</f>
        <v>13262</v>
      </c>
      <c r="AH116" s="19">
        <f t="shared" si="206"/>
        <v>164</v>
      </c>
      <c r="AI116" s="20">
        <f t="shared" si="207"/>
        <v>1.2520995571843052E-2</v>
      </c>
      <c r="AK116" s="18">
        <f t="shared" ref="AK116:AK122" si="211">AK95+AK74+AK53+AK32+AK11</f>
        <v>13262</v>
      </c>
      <c r="AL116" s="19">
        <f t="shared" si="208"/>
        <v>164</v>
      </c>
      <c r="AM116" s="20">
        <f t="shared" si="209"/>
        <v>1.2520995571843052E-2</v>
      </c>
      <c r="AO116" s="18">
        <f t="shared" si="196"/>
        <v>0</v>
      </c>
      <c r="AP116" s="20">
        <f t="shared" si="197"/>
        <v>0</v>
      </c>
    </row>
    <row r="117" spans="1:42" hidden="1">
      <c r="B117" s="7">
        <f t="shared" si="187"/>
        <v>2005</v>
      </c>
      <c r="C117" s="7" t="str">
        <f t="shared" si="210"/>
        <v>ACT</v>
      </c>
      <c r="D117" s="58">
        <f>FCST!$C555</f>
        <v>1577955</v>
      </c>
      <c r="E117" s="59">
        <f t="shared" si="198"/>
        <v>29540</v>
      </c>
      <c r="F117" s="60">
        <f t="shared" si="199"/>
        <v>1.9077572872905568E-2</v>
      </c>
      <c r="G117" s="56"/>
      <c r="H117" s="58">
        <f t="shared" si="188"/>
        <v>1577955</v>
      </c>
      <c r="I117" s="19">
        <f t="shared" si="200"/>
        <v>29540</v>
      </c>
      <c r="J117" s="20">
        <f t="shared" si="201"/>
        <v>1.9077572872905568E-2</v>
      </c>
      <c r="L117" s="18">
        <f t="shared" si="189"/>
        <v>0</v>
      </c>
      <c r="M117" s="20">
        <f t="shared" si="190"/>
        <v>0</v>
      </c>
      <c r="Q117" s="7">
        <f t="shared" si="191"/>
        <v>2005</v>
      </c>
      <c r="R117" s="7" t="str">
        <f>R96</f>
        <v>ACT</v>
      </c>
      <c r="S117" s="58">
        <f>FCST!$C555</f>
        <v>1577955</v>
      </c>
      <c r="T117" s="59">
        <f t="shared" si="202"/>
        <v>29540</v>
      </c>
      <c r="U117" s="60">
        <f t="shared" si="203"/>
        <v>1.9077572872905568E-2</v>
      </c>
      <c r="V117" s="56"/>
      <c r="W117" s="58">
        <f t="shared" si="192"/>
        <v>1577955</v>
      </c>
      <c r="X117" s="19">
        <f t="shared" si="204"/>
        <v>29540</v>
      </c>
      <c r="Y117" s="20">
        <f t="shared" si="205"/>
        <v>1.9077572872905568E-2</v>
      </c>
      <c r="AA117" s="18">
        <f t="shared" si="193"/>
        <v>0</v>
      </c>
      <c r="AB117" s="20">
        <f t="shared" si="194"/>
        <v>0</v>
      </c>
      <c r="AF117" s="7">
        <f t="shared" si="195"/>
        <v>2005</v>
      </c>
      <c r="AG117" s="18">
        <f>FCST!T555</f>
        <v>13333</v>
      </c>
      <c r="AH117" s="19">
        <f t="shared" si="206"/>
        <v>71</v>
      </c>
      <c r="AI117" s="20">
        <f t="shared" si="207"/>
        <v>5.3536419846176297E-3</v>
      </c>
      <c r="AK117" s="18">
        <f t="shared" si="211"/>
        <v>13333</v>
      </c>
      <c r="AL117" s="19">
        <f t="shared" si="208"/>
        <v>71</v>
      </c>
      <c r="AM117" s="20">
        <f t="shared" si="209"/>
        <v>5.3536419846176297E-3</v>
      </c>
      <c r="AO117" s="18">
        <f t="shared" si="196"/>
        <v>0</v>
      </c>
      <c r="AP117" s="20">
        <f t="shared" si="197"/>
        <v>0</v>
      </c>
    </row>
    <row r="118" spans="1:42" hidden="1">
      <c r="B118" s="7">
        <f t="shared" si="187"/>
        <v>2006</v>
      </c>
      <c r="C118" s="7" t="str">
        <f t="shared" si="210"/>
        <v>ACT</v>
      </c>
      <c r="D118" s="58">
        <f>FCST!$C556</f>
        <v>1613420</v>
      </c>
      <c r="E118" s="59">
        <f t="shared" si="198"/>
        <v>35465</v>
      </c>
      <c r="F118" s="60">
        <f t="shared" si="199"/>
        <v>2.2475292387932555E-2</v>
      </c>
      <c r="G118" s="56"/>
      <c r="H118" s="58">
        <f t="shared" si="188"/>
        <v>1613420</v>
      </c>
      <c r="I118" s="19">
        <f t="shared" si="200"/>
        <v>35465</v>
      </c>
      <c r="J118" s="20">
        <f t="shared" si="201"/>
        <v>2.2475292387932555E-2</v>
      </c>
      <c r="L118" s="18">
        <f t="shared" si="189"/>
        <v>0</v>
      </c>
      <c r="M118" s="20">
        <f t="shared" si="190"/>
        <v>0</v>
      </c>
      <c r="Q118" s="7">
        <f t="shared" si="191"/>
        <v>2006</v>
      </c>
      <c r="R118" s="7" t="str">
        <f>R97</f>
        <v>ACT</v>
      </c>
      <c r="S118" s="58">
        <f>FCST!$C556</f>
        <v>1613420</v>
      </c>
      <c r="T118" s="59">
        <f t="shared" si="202"/>
        <v>35465</v>
      </c>
      <c r="U118" s="60">
        <f t="shared" si="203"/>
        <v>2.2475292387932555E-2</v>
      </c>
      <c r="V118" s="56"/>
      <c r="W118" s="58">
        <f t="shared" si="192"/>
        <v>1613420</v>
      </c>
      <c r="X118" s="19">
        <f t="shared" si="204"/>
        <v>35465</v>
      </c>
      <c r="Y118" s="20">
        <f t="shared" si="205"/>
        <v>2.2475292387932555E-2</v>
      </c>
      <c r="AA118" s="18">
        <f t="shared" si="193"/>
        <v>0</v>
      </c>
      <c r="AB118" s="20">
        <f t="shared" si="194"/>
        <v>0</v>
      </c>
      <c r="AE118" t="str">
        <f>A119</f>
        <v>TOTAL RETAIL</v>
      </c>
      <c r="AF118" s="7">
        <f t="shared" si="195"/>
        <v>2006</v>
      </c>
      <c r="AG118" s="18">
        <f>FCST!T556</f>
        <v>13981</v>
      </c>
      <c r="AH118" s="19">
        <f t="shared" si="206"/>
        <v>648</v>
      </c>
      <c r="AI118" s="20">
        <f t="shared" si="207"/>
        <v>4.8601215030375844E-2</v>
      </c>
      <c r="AK118" s="18">
        <f t="shared" si="211"/>
        <v>13463</v>
      </c>
      <c r="AL118" s="19">
        <f t="shared" si="208"/>
        <v>130</v>
      </c>
      <c r="AM118" s="20">
        <f t="shared" si="209"/>
        <v>9.7502437560939015E-3</v>
      </c>
      <c r="AO118" s="18">
        <f t="shared" si="196"/>
        <v>518</v>
      </c>
      <c r="AP118" s="20">
        <f t="shared" si="197"/>
        <v>3.8475822624972178E-2</v>
      </c>
    </row>
    <row r="119" spans="1:42">
      <c r="A119" t="s">
        <v>29</v>
      </c>
      <c r="B119" s="7">
        <f t="shared" si="187"/>
        <v>2007</v>
      </c>
      <c r="C119" s="7" t="str">
        <f t="shared" si="210"/>
        <v>ACT</v>
      </c>
      <c r="D119" s="58">
        <f>FCST!$C557</f>
        <v>1636792</v>
      </c>
      <c r="E119" s="59">
        <f t="shared" si="198"/>
        <v>23372</v>
      </c>
      <c r="F119" s="60">
        <f t="shared" si="199"/>
        <v>1.4485998686021073E-2</v>
      </c>
      <c r="G119" s="56"/>
      <c r="H119" s="58">
        <f t="shared" si="188"/>
        <v>1636792</v>
      </c>
      <c r="I119" s="19">
        <f t="shared" si="200"/>
        <v>23372</v>
      </c>
      <c r="J119" s="20">
        <f t="shared" si="201"/>
        <v>1.4485998686021073E-2</v>
      </c>
      <c r="L119" s="18">
        <f t="shared" si="189"/>
        <v>0</v>
      </c>
      <c r="M119" s="20">
        <f t="shared" si="190"/>
        <v>0</v>
      </c>
      <c r="Q119" s="7">
        <f t="shared" si="191"/>
        <v>2007</v>
      </c>
      <c r="R119" s="7" t="str">
        <f>R98</f>
        <v>ACT</v>
      </c>
      <c r="S119" s="58">
        <f>FCST!$C557</f>
        <v>1636792</v>
      </c>
      <c r="T119" s="59">
        <f t="shared" si="202"/>
        <v>23372</v>
      </c>
      <c r="U119" s="60">
        <f t="shared" si="203"/>
        <v>1.4485998686021073E-2</v>
      </c>
      <c r="V119" s="56"/>
      <c r="W119" s="58">
        <f t="shared" si="192"/>
        <v>1637774</v>
      </c>
      <c r="X119" s="19">
        <f t="shared" si="204"/>
        <v>24354</v>
      </c>
      <c r="Y119" s="20">
        <f t="shared" si="205"/>
        <v>1.5094643676166086E-2</v>
      </c>
      <c r="AA119" s="18">
        <f t="shared" si="193"/>
        <v>-982</v>
      </c>
      <c r="AB119" s="20">
        <f t="shared" si="194"/>
        <v>-5.9959432742251462E-4</v>
      </c>
      <c r="AF119" s="7">
        <f t="shared" si="195"/>
        <v>2007</v>
      </c>
      <c r="AG119" s="18">
        <f>FCST!T557</f>
        <v>14397</v>
      </c>
      <c r="AH119" s="19">
        <f t="shared" si="206"/>
        <v>416</v>
      </c>
      <c r="AI119" s="20">
        <f t="shared" si="207"/>
        <v>2.9754667048136785E-2</v>
      </c>
      <c r="AK119" s="18">
        <f t="shared" si="211"/>
        <v>13478</v>
      </c>
      <c r="AL119" s="19">
        <f t="shared" si="208"/>
        <v>15</v>
      </c>
      <c r="AM119" s="20">
        <f t="shared" si="209"/>
        <v>1.1141647478274397E-3</v>
      </c>
      <c r="AO119" s="18">
        <f t="shared" si="196"/>
        <v>919</v>
      </c>
      <c r="AP119" s="20">
        <f t="shared" si="197"/>
        <v>6.8185190681109953E-2</v>
      </c>
    </row>
    <row r="120" spans="1:42">
      <c r="B120" s="7">
        <f t="shared" si="187"/>
        <v>2008</v>
      </c>
      <c r="C120" s="7" t="str">
        <f t="shared" si="210"/>
        <v>ACT</v>
      </c>
      <c r="D120" s="58">
        <f>FCST!$C558</f>
        <v>1637225</v>
      </c>
      <c r="E120" s="59">
        <f t="shared" si="198"/>
        <v>433</v>
      </c>
      <c r="F120" s="60">
        <f t="shared" si="199"/>
        <v>2.6454185993096679E-4</v>
      </c>
      <c r="G120" s="56"/>
      <c r="H120" s="58">
        <f t="shared" si="188"/>
        <v>1637225</v>
      </c>
      <c r="I120" s="19">
        <f t="shared" si="200"/>
        <v>433</v>
      </c>
      <c r="J120" s="20">
        <f t="shared" si="201"/>
        <v>2.6454185993096679E-4</v>
      </c>
      <c r="L120" s="18">
        <f t="shared" si="189"/>
        <v>0</v>
      </c>
      <c r="M120" s="20">
        <f t="shared" si="190"/>
        <v>0</v>
      </c>
      <c r="Q120" s="7">
        <f t="shared" si="191"/>
        <v>2008</v>
      </c>
      <c r="R120" s="7"/>
      <c r="S120" s="58">
        <f>FCST!$C558</f>
        <v>1637225</v>
      </c>
      <c r="T120" s="59">
        <f t="shared" si="202"/>
        <v>433</v>
      </c>
      <c r="U120" s="60">
        <f t="shared" si="203"/>
        <v>2.6454185993096679E-4</v>
      </c>
      <c r="V120" s="56"/>
      <c r="W120" s="58">
        <f t="shared" si="192"/>
        <v>1662305</v>
      </c>
      <c r="X120" s="19">
        <f t="shared" si="204"/>
        <v>24531</v>
      </c>
      <c r="Y120" s="20">
        <f t="shared" si="205"/>
        <v>1.4978257073320345E-2</v>
      </c>
      <c r="AA120" s="18">
        <f t="shared" si="193"/>
        <v>-25080</v>
      </c>
      <c r="AB120" s="20">
        <f t="shared" si="194"/>
        <v>-1.5087483945485314E-2</v>
      </c>
      <c r="AF120" s="7">
        <f t="shared" si="195"/>
        <v>2008</v>
      </c>
      <c r="AG120" s="18">
        <f>FCST!T558</f>
        <v>14303</v>
      </c>
      <c r="AH120" s="19">
        <f t="shared" si="206"/>
        <v>-94</v>
      </c>
      <c r="AI120" s="20">
        <f t="shared" si="207"/>
        <v>-6.5291380148642109E-3</v>
      </c>
      <c r="AK120" s="18">
        <f t="shared" si="211"/>
        <v>13543</v>
      </c>
      <c r="AL120" s="19">
        <f t="shared" si="208"/>
        <v>65</v>
      </c>
      <c r="AM120" s="20">
        <f t="shared" si="209"/>
        <v>4.8226739872385682E-3</v>
      </c>
      <c r="AO120" s="18">
        <f t="shared" si="196"/>
        <v>760</v>
      </c>
      <c r="AP120" s="20">
        <f t="shared" si="197"/>
        <v>5.6117551502621321E-2</v>
      </c>
    </row>
    <row r="121" spans="1:42">
      <c r="B121" s="7">
        <f t="shared" si="187"/>
        <v>2009</v>
      </c>
      <c r="C121" s="7" t="str">
        <f t="shared" si="210"/>
        <v>ACT</v>
      </c>
      <c r="D121" s="58">
        <f>FCST!$C559</f>
        <v>1629711</v>
      </c>
      <c r="E121" s="59">
        <f t="shared" si="198"/>
        <v>-7514</v>
      </c>
      <c r="F121" s="60">
        <f t="shared" si="199"/>
        <v>-4.5894730412741058E-3</v>
      </c>
      <c r="G121" s="56"/>
      <c r="H121" s="58">
        <f t="shared" si="188"/>
        <v>1629711</v>
      </c>
      <c r="I121" s="19">
        <f t="shared" si="200"/>
        <v>-7514</v>
      </c>
      <c r="J121" s="20">
        <f t="shared" si="201"/>
        <v>-4.5894730412741058E-3</v>
      </c>
      <c r="L121" s="18">
        <f t="shared" si="189"/>
        <v>0</v>
      </c>
      <c r="M121" s="20">
        <f t="shared" si="190"/>
        <v>0</v>
      </c>
      <c r="Q121" s="7">
        <f t="shared" si="191"/>
        <v>2009</v>
      </c>
      <c r="R121" s="7"/>
      <c r="S121" s="58">
        <f>FCST!$C559</f>
        <v>1629711</v>
      </c>
      <c r="T121" s="59">
        <f t="shared" si="202"/>
        <v>-7514</v>
      </c>
      <c r="U121" s="60">
        <f t="shared" si="203"/>
        <v>-4.5894730412741058E-3</v>
      </c>
      <c r="V121" s="56"/>
      <c r="W121" s="58">
        <f t="shared" si="192"/>
        <v>1694668</v>
      </c>
      <c r="X121" s="19">
        <f t="shared" si="204"/>
        <v>32363</v>
      </c>
      <c r="Y121" s="20">
        <f t="shared" si="205"/>
        <v>1.9468749718011935E-2</v>
      </c>
      <c r="AA121" s="18">
        <f t="shared" si="193"/>
        <v>-64957</v>
      </c>
      <c r="AB121" s="20">
        <f t="shared" si="194"/>
        <v>-3.833022161272881E-2</v>
      </c>
      <c r="AF121" s="7">
        <f t="shared" si="195"/>
        <v>2009</v>
      </c>
      <c r="AG121" s="18">
        <f>FCST!T559</f>
        <v>14097</v>
      </c>
      <c r="AH121" s="19">
        <f t="shared" si="206"/>
        <v>-206</v>
      </c>
      <c r="AI121" s="20">
        <f t="shared" si="207"/>
        <v>-1.4402572886806908E-2</v>
      </c>
      <c r="AK121" s="18">
        <f t="shared" si="211"/>
        <v>13606</v>
      </c>
      <c r="AL121" s="19">
        <f t="shared" si="208"/>
        <v>63</v>
      </c>
      <c r="AM121" s="20">
        <f t="shared" si="209"/>
        <v>4.651849664033092E-3</v>
      </c>
      <c r="AO121" s="18">
        <f t="shared" si="196"/>
        <v>491</v>
      </c>
      <c r="AP121" s="20">
        <f t="shared" si="197"/>
        <v>3.6087020432162387E-2</v>
      </c>
    </row>
    <row r="122" spans="1:42">
      <c r="B122" s="7">
        <f t="shared" si="187"/>
        <v>2010</v>
      </c>
      <c r="C122" s="7" t="str">
        <f t="shared" si="210"/>
        <v>ACT</v>
      </c>
      <c r="D122" s="58">
        <f>FCST!$C560</f>
        <v>1634172</v>
      </c>
      <c r="E122" s="59">
        <f t="shared" si="198"/>
        <v>4461</v>
      </c>
      <c r="F122" s="60">
        <f t="shared" si="199"/>
        <v>2.7372951400586043E-3</v>
      </c>
      <c r="G122" s="56"/>
      <c r="H122" s="58">
        <f t="shared" si="188"/>
        <v>1634172</v>
      </c>
      <c r="I122" s="19">
        <f t="shared" si="200"/>
        <v>4461</v>
      </c>
      <c r="J122" s="20">
        <f t="shared" si="201"/>
        <v>2.7372951400586043E-3</v>
      </c>
      <c r="L122" s="18">
        <f t="shared" si="189"/>
        <v>0</v>
      </c>
      <c r="M122" s="20">
        <f t="shared" si="190"/>
        <v>0</v>
      </c>
      <c r="Q122" s="7">
        <f t="shared" si="191"/>
        <v>2010</v>
      </c>
      <c r="R122" s="7"/>
      <c r="S122" s="58">
        <f>FCST!$C560</f>
        <v>1634172</v>
      </c>
      <c r="T122" s="59">
        <f t="shared" si="202"/>
        <v>4461</v>
      </c>
      <c r="U122" s="60">
        <f t="shared" si="203"/>
        <v>2.7372951400586043E-3</v>
      </c>
      <c r="V122" s="56"/>
      <c r="W122" s="58">
        <f t="shared" si="192"/>
        <v>1727035</v>
      </c>
      <c r="X122" s="19">
        <f t="shared" si="204"/>
        <v>32367</v>
      </c>
      <c r="Y122" s="20">
        <f t="shared" si="205"/>
        <v>1.9099316208248451E-2</v>
      </c>
      <c r="AA122" s="18">
        <f t="shared" si="193"/>
        <v>-92863</v>
      </c>
      <c r="AB122" s="20">
        <f t="shared" si="194"/>
        <v>-5.3770189949827296E-2</v>
      </c>
      <c r="AF122" s="7">
        <f t="shared" si="195"/>
        <v>2010</v>
      </c>
      <c r="AG122" s="18">
        <f>FCST!T560</f>
        <v>14106</v>
      </c>
      <c r="AH122" s="19">
        <f t="shared" si="206"/>
        <v>9</v>
      </c>
      <c r="AI122" s="20">
        <f t="shared" si="207"/>
        <v>6.3843370929994592E-4</v>
      </c>
      <c r="AK122" s="18">
        <f t="shared" si="211"/>
        <v>13667</v>
      </c>
      <c r="AL122" s="19">
        <f t="shared" si="208"/>
        <v>61</v>
      </c>
      <c r="AM122" s="20">
        <f t="shared" si="209"/>
        <v>4.4833161840365232E-3</v>
      </c>
      <c r="AO122" s="18">
        <f t="shared" si="196"/>
        <v>439</v>
      </c>
      <c r="AP122" s="20">
        <f t="shared" si="197"/>
        <v>3.2121167776395732E-2</v>
      </c>
    </row>
    <row r="123" spans="1:42">
      <c r="B123" s="7">
        <f t="shared" si="187"/>
        <v>2011</v>
      </c>
      <c r="C123" s="7" t="str">
        <f t="shared" si="210"/>
        <v>ACT</v>
      </c>
      <c r="D123" s="58">
        <f>FCST!$C561</f>
        <v>1642361</v>
      </c>
      <c r="E123" s="59">
        <f>D123-D122</f>
        <v>8189</v>
      </c>
      <c r="F123" s="60">
        <f>D123/D122-1</f>
        <v>5.0111004227217926E-3</v>
      </c>
      <c r="G123" s="56"/>
      <c r="H123" s="58">
        <f t="shared" si="188"/>
        <v>1642361</v>
      </c>
      <c r="I123" s="19">
        <f>H123-H122</f>
        <v>8189</v>
      </c>
      <c r="J123" s="20">
        <f>H123/H122-1</f>
        <v>5.0111004227217926E-3</v>
      </c>
      <c r="L123" s="18">
        <f>D123-H123</f>
        <v>0</v>
      </c>
      <c r="M123" s="20">
        <f>D123/H123-1</f>
        <v>0</v>
      </c>
      <c r="Q123" s="7">
        <f t="shared" si="191"/>
        <v>2011</v>
      </c>
      <c r="R123" s="7"/>
      <c r="S123" s="58">
        <f>FCST!$C561</f>
        <v>1642361</v>
      </c>
      <c r="T123" s="59">
        <f>S123-S122</f>
        <v>8189</v>
      </c>
      <c r="U123" s="60">
        <f>S123/S122-1</f>
        <v>5.0111004227217926E-3</v>
      </c>
      <c r="V123" s="56"/>
      <c r="W123" s="58">
        <f t="shared" si="192"/>
        <v>1759449</v>
      </c>
      <c r="X123" s="19">
        <f>W123-W122</f>
        <v>32414</v>
      </c>
      <c r="Y123" s="20">
        <f>W123/W122-1</f>
        <v>1.8768583149733509E-2</v>
      </c>
      <c r="AA123" s="18">
        <f>S123-W123</f>
        <v>-117088</v>
      </c>
      <c r="AB123" s="20">
        <f>S123/W123-1</f>
        <v>-6.6548106822079012E-2</v>
      </c>
      <c r="AF123" s="7"/>
      <c r="AG123" s="19"/>
      <c r="AH123" s="19"/>
      <c r="AI123" s="20"/>
      <c r="AK123" s="19"/>
      <c r="AL123" s="19"/>
      <c r="AM123" s="20"/>
      <c r="AO123" s="18"/>
      <c r="AP123" s="20"/>
    </row>
    <row r="124" spans="1:42">
      <c r="B124" s="7">
        <f t="shared" si="187"/>
        <v>2012</v>
      </c>
      <c r="C124" s="7"/>
      <c r="D124" s="58">
        <f>FCST!$C562</f>
        <v>1655531</v>
      </c>
      <c r="E124" s="59">
        <f>D124-D123</f>
        <v>13170</v>
      </c>
      <c r="F124" s="60">
        <f>D124/D123-1</f>
        <v>8.0189434600552723E-3</v>
      </c>
      <c r="G124" s="56"/>
      <c r="H124" s="58">
        <f t="shared" si="188"/>
        <v>1655521</v>
      </c>
      <c r="I124" s="19">
        <f>H124-H123</f>
        <v>13160</v>
      </c>
      <c r="J124" s="20">
        <f>H124/H123-1</f>
        <v>8.0128546647173504E-3</v>
      </c>
      <c r="L124" s="18">
        <f>D124-H124</f>
        <v>10</v>
      </c>
      <c r="M124" s="20">
        <f>D124/H124-1</f>
        <v>6.0403945343345811E-6</v>
      </c>
      <c r="Q124" s="7">
        <f t="shared" si="191"/>
        <v>2012</v>
      </c>
      <c r="R124" s="7"/>
      <c r="S124" s="58">
        <f>FCST!$C562</f>
        <v>1655531</v>
      </c>
      <c r="T124" s="59">
        <f>S124-S123</f>
        <v>13170</v>
      </c>
      <c r="U124" s="60">
        <f>S124/S123-1</f>
        <v>8.0189434600552723E-3</v>
      </c>
      <c r="V124" s="56"/>
      <c r="W124" s="58">
        <f t="shared" si="192"/>
        <v>1791789</v>
      </c>
      <c r="X124" s="19">
        <f>W124-W123</f>
        <v>32340</v>
      </c>
      <c r="Y124" s="20">
        <f>W124/W123-1</f>
        <v>1.8380754429369706E-2</v>
      </c>
      <c r="AA124" s="18">
        <f>S124-W124</f>
        <v>-136258</v>
      </c>
      <c r="AB124" s="20">
        <f>S124/W124-1</f>
        <v>-7.6045784408766859E-2</v>
      </c>
      <c r="AF124" s="7"/>
      <c r="AG124" s="19"/>
      <c r="AH124" s="19"/>
      <c r="AI124" s="20"/>
      <c r="AK124" s="19"/>
      <c r="AL124" s="19"/>
      <c r="AM124" s="20"/>
      <c r="AO124" s="18"/>
      <c r="AP124" s="20"/>
    </row>
    <row r="125" spans="1:42">
      <c r="B125" s="7">
        <f t="shared" si="187"/>
        <v>2013</v>
      </c>
      <c r="C125" s="7"/>
      <c r="D125" s="58">
        <f>FCST!$C563</f>
        <v>1672976</v>
      </c>
      <c r="E125" s="59">
        <f>D125-D124</f>
        <v>17445</v>
      </c>
      <c r="F125" s="60">
        <f>D125/D124-1</f>
        <v>1.0537404615196033E-2</v>
      </c>
      <c r="G125" s="56"/>
      <c r="H125" s="58">
        <f t="shared" si="188"/>
        <v>1673001</v>
      </c>
      <c r="I125" s="19">
        <f>H125-H124</f>
        <v>17480</v>
      </c>
      <c r="J125" s="20">
        <f>H125/H124-1</f>
        <v>1.0558609646147632E-2</v>
      </c>
      <c r="L125" s="18">
        <f>D125-H125</f>
        <v>-25</v>
      </c>
      <c r="M125" s="20">
        <f>D125/H125-1</f>
        <v>-1.494320684802819E-5</v>
      </c>
      <c r="Q125" s="7">
        <f t="shared" si="191"/>
        <v>2013</v>
      </c>
      <c r="R125" s="7"/>
      <c r="S125" s="58">
        <f>FCST!$C563</f>
        <v>1672976</v>
      </c>
      <c r="T125" s="59">
        <f>S125-S124</f>
        <v>17445</v>
      </c>
      <c r="U125" s="60">
        <f>S125/S124-1</f>
        <v>1.0537404615196033E-2</v>
      </c>
      <c r="V125" s="56"/>
      <c r="W125" s="58">
        <f t="shared" si="192"/>
        <v>1824219</v>
      </c>
      <c r="X125" s="19">
        <f>W125-W124</f>
        <v>32430</v>
      </c>
      <c r="Y125" s="20">
        <f>W125/W124-1</f>
        <v>1.8099229317737775E-2</v>
      </c>
      <c r="AA125" s="18">
        <f>S125-W125</f>
        <v>-151243</v>
      </c>
      <c r="AB125" s="20">
        <f>S125/W125-1</f>
        <v>-8.2908356946178041E-2</v>
      </c>
      <c r="AF125" s="7"/>
      <c r="AG125" s="19"/>
      <c r="AH125" s="19"/>
      <c r="AI125" s="20"/>
      <c r="AK125" s="19"/>
      <c r="AL125" s="19"/>
      <c r="AM125" s="20"/>
      <c r="AO125" s="18"/>
      <c r="AP125" s="20"/>
    </row>
    <row r="126" spans="1:42">
      <c r="B126" s="7">
        <f t="shared" ref="B126:B131" si="212">B105</f>
        <v>2014</v>
      </c>
      <c r="C126" s="7"/>
      <c r="D126" s="58">
        <f>FCST!$C564</f>
        <v>1692600</v>
      </c>
      <c r="E126" s="59">
        <f t="shared" ref="E126:E128" si="213">D126-D125</f>
        <v>19624</v>
      </c>
      <c r="F126" s="60">
        <f t="shared" ref="F126:F128" si="214">D126/D125-1</f>
        <v>1.1729994931188426E-2</v>
      </c>
      <c r="G126" s="56"/>
      <c r="H126" s="58">
        <f t="shared" si="188"/>
        <v>1696466</v>
      </c>
      <c r="I126" s="19">
        <f t="shared" ref="I126:I128" si="215">H126-H125</f>
        <v>23465</v>
      </c>
      <c r="J126" s="20">
        <f t="shared" ref="J126:J128" si="216">H126/H125-1</f>
        <v>1.4025693947582907E-2</v>
      </c>
      <c r="L126" s="18">
        <f t="shared" ref="L126:L128" si="217">D126-H126</f>
        <v>-3866</v>
      </c>
      <c r="M126" s="20">
        <f t="shared" ref="M126:M128" si="218">D126/H126-1</f>
        <v>-2.2788549844205974E-3</v>
      </c>
      <c r="Q126" s="7"/>
      <c r="R126" s="7"/>
      <c r="S126" s="59"/>
      <c r="T126" s="59"/>
      <c r="U126" s="60"/>
      <c r="V126" s="56"/>
      <c r="W126" s="59"/>
      <c r="X126" s="19"/>
      <c r="Y126" s="20"/>
      <c r="AA126" s="18"/>
      <c r="AB126" s="20"/>
      <c r="AF126" s="7"/>
      <c r="AG126" s="19"/>
      <c r="AH126" s="19"/>
      <c r="AI126" s="20"/>
      <c r="AK126" s="19"/>
      <c r="AL126" s="19"/>
      <c r="AM126" s="20"/>
      <c r="AO126" s="18"/>
      <c r="AP126" s="20"/>
    </row>
    <row r="127" spans="1:42">
      <c r="B127" s="7">
        <f t="shared" si="212"/>
        <v>2015</v>
      </c>
      <c r="C127" s="7"/>
      <c r="D127" s="58">
        <f>FCST!$C565</f>
        <v>1718917</v>
      </c>
      <c r="E127" s="59">
        <f t="shared" si="213"/>
        <v>26317</v>
      </c>
      <c r="F127" s="60">
        <f t="shared" si="214"/>
        <v>1.554826893536565E-2</v>
      </c>
      <c r="G127" s="56"/>
      <c r="H127" s="58">
        <f t="shared" si="188"/>
        <v>1723515</v>
      </c>
      <c r="I127" s="19">
        <f t="shared" si="215"/>
        <v>27049</v>
      </c>
      <c r="J127" s="20">
        <f t="shared" si="216"/>
        <v>1.5944321902118919E-2</v>
      </c>
      <c r="L127" s="18">
        <f t="shared" si="217"/>
        <v>-4598</v>
      </c>
      <c r="M127" s="20">
        <f t="shared" si="218"/>
        <v>-2.6678038775409529E-3</v>
      </c>
      <c r="Q127" s="7"/>
      <c r="R127" s="7"/>
      <c r="S127" s="59"/>
      <c r="T127" s="59"/>
      <c r="U127" s="60"/>
      <c r="V127" s="56"/>
      <c r="W127" s="59"/>
      <c r="X127" s="19"/>
      <c r="Y127" s="20"/>
      <c r="AA127" s="18"/>
      <c r="AB127" s="20"/>
      <c r="AF127" s="7"/>
      <c r="AG127" s="19"/>
      <c r="AH127" s="19"/>
      <c r="AI127" s="20"/>
      <c r="AK127" s="19"/>
      <c r="AL127" s="19"/>
      <c r="AM127" s="20"/>
      <c r="AO127" s="18"/>
      <c r="AP127" s="20"/>
    </row>
    <row r="128" spans="1:42">
      <c r="B128" s="7">
        <f t="shared" si="212"/>
        <v>2016</v>
      </c>
      <c r="C128" s="7"/>
      <c r="D128" s="58">
        <f>FCST!$C566</f>
        <v>1745320</v>
      </c>
      <c r="E128" s="59">
        <f t="shared" si="213"/>
        <v>26403</v>
      </c>
      <c r="F128" s="60">
        <f t="shared" si="214"/>
        <v>1.5360252996508894E-2</v>
      </c>
      <c r="G128" s="56"/>
      <c r="H128" s="58">
        <f t="shared" si="188"/>
        <v>1749992</v>
      </c>
      <c r="I128" s="19">
        <f t="shared" si="215"/>
        <v>26477</v>
      </c>
      <c r="J128" s="20">
        <f t="shared" si="216"/>
        <v>1.5362210366605344E-2</v>
      </c>
      <c r="L128" s="18">
        <f t="shared" si="217"/>
        <v>-4672</v>
      </c>
      <c r="M128" s="20">
        <f t="shared" si="218"/>
        <v>-2.6697264901782702E-3</v>
      </c>
      <c r="Q128" s="7"/>
      <c r="R128" s="7"/>
      <c r="S128" s="59"/>
      <c r="T128" s="59"/>
      <c r="U128" s="60"/>
      <c r="V128" s="56"/>
      <c r="W128" s="59"/>
      <c r="X128" s="19"/>
      <c r="Y128" s="20"/>
      <c r="AA128" s="18"/>
      <c r="AB128" s="20"/>
      <c r="AF128" s="7"/>
      <c r="AG128" s="19"/>
      <c r="AH128" s="19"/>
      <c r="AI128" s="20"/>
      <c r="AK128" s="19"/>
      <c r="AL128" s="19"/>
      <c r="AM128" s="20"/>
      <c r="AO128" s="18"/>
      <c r="AP128" s="20"/>
    </row>
    <row r="129" spans="1:42">
      <c r="B129" s="7">
        <f t="shared" si="212"/>
        <v>2017</v>
      </c>
      <c r="C129" s="7"/>
      <c r="D129" s="58">
        <f>FCST!$C567</f>
        <v>1771836</v>
      </c>
      <c r="E129" s="59">
        <f t="shared" ref="E129:E131" si="219">D129-D128</f>
        <v>26516</v>
      </c>
      <c r="F129" s="60">
        <f t="shared" ref="F129:F131" si="220">D129/D128-1</f>
        <v>1.5192629431852067E-2</v>
      </c>
      <c r="G129" s="56"/>
      <c r="H129" s="58">
        <f t="shared" ref="H129:H131" si="221">H108+H87+H66+H45+H24</f>
        <v>1777236</v>
      </c>
      <c r="I129" s="19">
        <f t="shared" ref="I129:I131" si="222">H129-H128</f>
        <v>27244</v>
      </c>
      <c r="J129" s="20">
        <f t="shared" ref="J129:J131" si="223">H129/H128-1</f>
        <v>1.5568071168325259E-2</v>
      </c>
      <c r="L129" s="18">
        <f t="shared" ref="L129:L131" si="224">D129-H129</f>
        <v>-5400</v>
      </c>
      <c r="M129" s="20">
        <f t="shared" ref="M129:M131" si="225">D129/H129-1</f>
        <v>-3.0384259603114527E-3</v>
      </c>
      <c r="Q129" s="7"/>
      <c r="R129" s="7"/>
      <c r="S129" s="59"/>
      <c r="T129" s="59"/>
      <c r="U129" s="60"/>
      <c r="V129" s="56"/>
      <c r="W129" s="59"/>
      <c r="X129" s="19"/>
      <c r="Y129" s="20"/>
      <c r="AA129" s="18"/>
      <c r="AB129" s="20"/>
      <c r="AF129" s="7"/>
      <c r="AG129" s="19"/>
      <c r="AH129" s="19"/>
      <c r="AI129" s="20"/>
      <c r="AK129" s="19"/>
      <c r="AL129" s="19"/>
      <c r="AM129" s="20"/>
      <c r="AO129" s="18"/>
      <c r="AP129" s="20"/>
    </row>
    <row r="130" spans="1:42">
      <c r="B130" s="7">
        <f t="shared" si="212"/>
        <v>2018</v>
      </c>
      <c r="C130" s="7"/>
      <c r="D130" s="58">
        <f>FCST!$C568</f>
        <v>1797271</v>
      </c>
      <c r="E130" s="59">
        <f t="shared" si="219"/>
        <v>25435</v>
      </c>
      <c r="F130" s="60">
        <f t="shared" si="220"/>
        <v>1.4355166053743096E-2</v>
      </c>
      <c r="G130" s="56"/>
      <c r="H130" s="58">
        <f t="shared" si="221"/>
        <v>1805103</v>
      </c>
      <c r="I130" s="19">
        <f t="shared" si="222"/>
        <v>27867</v>
      </c>
      <c r="J130" s="20">
        <f t="shared" si="223"/>
        <v>1.5679965969629173E-2</v>
      </c>
      <c r="L130" s="18">
        <f t="shared" si="224"/>
        <v>-7832</v>
      </c>
      <c r="M130" s="20">
        <f t="shared" si="225"/>
        <v>-4.3388105831080326E-3</v>
      </c>
      <c r="Q130" s="7"/>
      <c r="R130" s="7"/>
      <c r="S130" s="59"/>
      <c r="T130" s="59"/>
      <c r="U130" s="60"/>
      <c r="V130" s="56"/>
      <c r="W130" s="59"/>
      <c r="X130" s="19"/>
      <c r="Y130" s="20"/>
      <c r="AA130" s="18"/>
      <c r="AB130" s="20"/>
      <c r="AF130" s="7"/>
      <c r="AG130" s="19"/>
      <c r="AH130" s="19"/>
      <c r="AI130" s="20"/>
      <c r="AK130" s="19"/>
      <c r="AL130" s="19"/>
      <c r="AM130" s="20"/>
      <c r="AO130" s="18"/>
      <c r="AP130" s="20"/>
    </row>
    <row r="131" spans="1:42">
      <c r="B131" s="7">
        <f t="shared" si="212"/>
        <v>2019</v>
      </c>
      <c r="C131" s="7"/>
      <c r="D131" s="58">
        <f>FCST!$C569</f>
        <v>1821245</v>
      </c>
      <c r="E131" s="59">
        <f t="shared" si="219"/>
        <v>23974</v>
      </c>
      <c r="F131" s="60">
        <f t="shared" si="220"/>
        <v>1.3339112465510228E-2</v>
      </c>
      <c r="G131" s="56"/>
      <c r="H131" s="58">
        <f t="shared" si="221"/>
        <v>1833190</v>
      </c>
      <c r="I131" s="19">
        <f t="shared" si="222"/>
        <v>28087</v>
      </c>
      <c r="J131" s="20">
        <f t="shared" si="223"/>
        <v>1.5559776921316937E-2</v>
      </c>
      <c r="L131" s="18">
        <f t="shared" si="224"/>
        <v>-11945</v>
      </c>
      <c r="M131" s="20">
        <f t="shared" si="225"/>
        <v>-6.5159639753653575E-3</v>
      </c>
      <c r="Q131" s="7"/>
      <c r="R131" s="7"/>
      <c r="S131" s="59"/>
      <c r="T131" s="59"/>
      <c r="U131" s="60"/>
      <c r="V131" s="56"/>
      <c r="W131" s="59"/>
      <c r="X131" s="19"/>
      <c r="Y131" s="20"/>
      <c r="AA131" s="18"/>
      <c r="AB131" s="20"/>
      <c r="AF131" s="7"/>
      <c r="AG131" s="19"/>
      <c r="AH131" s="19"/>
      <c r="AI131" s="20"/>
      <c r="AK131" s="19"/>
      <c r="AL131" s="19"/>
      <c r="AM131" s="20"/>
      <c r="AO131" s="18"/>
      <c r="AP131" s="20"/>
    </row>
    <row r="132" spans="1:42">
      <c r="B132" s="143" t="str">
        <f>B27</f>
        <v>2014-19</v>
      </c>
      <c r="C132" s="7"/>
      <c r="D132" s="176">
        <f>((D131/D126)^(1/5))-1</f>
        <v>1.4758755547985336E-2</v>
      </c>
      <c r="E132" s="76"/>
      <c r="F132" s="77"/>
      <c r="G132" s="73"/>
      <c r="H132" s="176">
        <f>((H131/H126)^(1/5))-1</f>
        <v>1.5622851393970683E-2</v>
      </c>
      <c r="I132" s="21"/>
      <c r="J132" s="22"/>
      <c r="L132" s="23"/>
      <c r="M132" s="22"/>
      <c r="Q132" s="7" t="str">
        <f t="shared" ref="Q132" si="226">Q111</f>
        <v>2007-12</v>
      </c>
      <c r="R132" s="7"/>
      <c r="S132" s="116">
        <f>((S124/S119)^(1/5))-1</f>
        <v>2.2793086179688782E-3</v>
      </c>
      <c r="T132" s="21"/>
      <c r="U132" s="22"/>
      <c r="W132" s="116">
        <f>((W124/W119)^(1/5))-1</f>
        <v>1.8137840152161466E-2</v>
      </c>
      <c r="X132" s="21"/>
      <c r="Y132" s="22"/>
      <c r="AA132" s="23"/>
      <c r="AB132" s="22"/>
      <c r="AF132" s="7" t="str">
        <f>AF111</f>
        <v>2014-19</v>
      </c>
      <c r="AG132" s="75">
        <f>((AG122/AG117)^(1/5))-1</f>
        <v>1.1335378729056877E-2</v>
      </c>
      <c r="AH132" s="76"/>
      <c r="AI132" s="77"/>
      <c r="AJ132" s="73"/>
      <c r="AK132" s="75">
        <f>((AK122/AK117)^(1/5))-1</f>
        <v>4.9606641239501315E-3</v>
      </c>
      <c r="AL132" s="21"/>
      <c r="AM132" s="22"/>
      <c r="AO132" s="23"/>
      <c r="AP132" s="22"/>
    </row>
    <row r="134" spans="1:42">
      <c r="A134" s="62" t="s">
        <v>37</v>
      </c>
      <c r="P134" s="62" t="s">
        <v>37</v>
      </c>
    </row>
    <row r="135" spans="1:42">
      <c r="A135" s="143" t="s">
        <v>75</v>
      </c>
      <c r="P135" s="62" t="str">
        <f>A135</f>
        <v xml:space="preserve">  2013 ESTIMATE INCLUDES ACTUALS THROUGH AUG.</v>
      </c>
      <c r="AE135" s="6" t="str">
        <f>A135</f>
        <v xml:space="preserve">  2013 ESTIMATE INCLUDES ACTUALS THROUGH AUG.</v>
      </c>
    </row>
    <row r="137" spans="1:42">
      <c r="D137" s="167"/>
    </row>
    <row r="138" spans="1:42">
      <c r="D138" s="167"/>
    </row>
    <row r="139" spans="1:42">
      <c r="D139" s="167"/>
    </row>
    <row r="140" spans="1:42">
      <c r="D140" s="167"/>
    </row>
  </sheetData>
  <mergeCells count="12">
    <mergeCell ref="AE1:AP1"/>
    <mergeCell ref="AG4:AI4"/>
    <mergeCell ref="AK4:AM4"/>
    <mergeCell ref="AO4:AP4"/>
    <mergeCell ref="D4:F4"/>
    <mergeCell ref="H4:J4"/>
    <mergeCell ref="L4:M4"/>
    <mergeCell ref="A1:M1"/>
    <mergeCell ref="P1:AB1"/>
    <mergeCell ref="S4:U4"/>
    <mergeCell ref="W4:Y4"/>
    <mergeCell ref="AA4:AB4"/>
  </mergeCells>
  <phoneticPr fontId="10" type="noConversion"/>
  <pageMargins left="0.75" right="0.75" top="1" bottom="1" header="0.5" footer="0.5"/>
  <pageSetup scale="52" orientation="portrait" horizontalDpi="300" verticalDpi="300" r:id="rId1"/>
  <headerFooter alignWithMargins="0">
    <oddFooter>&amp;CPage &amp;P&amp;R14LGBRA-NRGPOD1-6-DOC 32
14BGBRA-STAFFROG1-19A-DOC 32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showGridLines="0" tabSelected="1" topLeftCell="A112" zoomScaleNormal="100" zoomScaleSheetLayoutView="90" workbookViewId="0">
      <selection activeCell="I561" sqref="I561"/>
    </sheetView>
  </sheetViews>
  <sheetFormatPr defaultRowHeight="12.75"/>
  <sheetData/>
  <pageMargins left="0.75" right="0.75" top="1" bottom="1" header="0.5" footer="0.5"/>
  <pageSetup scale="83" orientation="portrait" r:id="rId1"/>
  <headerFooter alignWithMargins="0">
    <oddFooter>&amp;CPage &amp;P&amp;R14LGBRA-NRGPOD1-6-DOC 32
14BGBRA-STAFFROG1-19A-DOC 32</oddFooter>
  </headerFooter>
  <rowBreaks count="2" manualBreakCount="2">
    <brk id="47" max="11" man="1"/>
    <brk id="94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2F1877-7D93-4A34-A0DA-0E475A23D5BF}">
  <ds:schemaRefs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634142D-D37A-4F8E-B1AB-BC10129B9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00858B-26A1-49C3-B20C-1CFC4D7D0B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FCST</vt:lpstr>
      <vt:lpstr>Comparison</vt:lpstr>
      <vt:lpstr>Charts</vt:lpstr>
      <vt:lpstr>FCST!Criteria</vt:lpstr>
      <vt:lpstr>FCST!Extract</vt:lpstr>
      <vt:lpstr>Charts!Print_Area</vt:lpstr>
      <vt:lpstr>Comparison!Print_Area</vt:lpstr>
      <vt:lpstr>FCST!Print_Area</vt:lpstr>
      <vt:lpstr>FCST!Print_Titles</vt:lpstr>
    </vt:vector>
  </TitlesOfParts>
  <Company>Florida Power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Lewis</dc:creator>
  <cp:lastModifiedBy>Shelly Schrand</cp:lastModifiedBy>
  <cp:lastPrinted>2011-08-26T15:53:13Z</cp:lastPrinted>
  <dcterms:created xsi:type="dcterms:W3CDTF">1999-06-07T19:01:22Z</dcterms:created>
  <dcterms:modified xsi:type="dcterms:W3CDTF">2014-07-11T19:01:43Z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0x0101002E34FDCAAF3C6C4093AF7B5BE145937F</vt:lpwstr>
  </property>
</Properties>
</file>