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756" yWindow="-420" windowWidth="20376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Sheet1!$B$1:$R$9</definedName>
  </definedNames>
  <calcPr calcId="145621"/>
</workbook>
</file>

<file path=xl/calcChain.xml><?xml version="1.0" encoding="utf-8"?>
<calcChain xmlns="http://schemas.openxmlformats.org/spreadsheetml/2006/main">
  <c r="K9" i="1" l="1"/>
  <c r="L9" i="1"/>
  <c r="M9" i="1"/>
  <c r="N9" i="1" s="1"/>
  <c r="O9" i="1"/>
  <c r="P9" i="1"/>
  <c r="Q9" i="1"/>
  <c r="R9" i="1"/>
  <c r="J9" i="1"/>
  <c r="G9" i="1"/>
  <c r="H9" i="1"/>
  <c r="E9" i="1"/>
  <c r="L8" i="1" l="1"/>
  <c r="O8" i="1" l="1"/>
  <c r="M8" i="1"/>
  <c r="N8" i="1" s="1"/>
  <c r="L7" i="1"/>
  <c r="M7" i="1"/>
  <c r="N7" i="1"/>
  <c r="O7" i="1"/>
  <c r="R3" i="1" l="1"/>
  <c r="R4" i="1"/>
  <c r="R5" i="1"/>
  <c r="R6" i="1"/>
  <c r="R7" i="1"/>
  <c r="R8" i="1"/>
  <c r="R2" i="1"/>
  <c r="E3" i="1" l="1"/>
  <c r="E4" i="1"/>
  <c r="E5" i="1"/>
  <c r="E6" i="1"/>
  <c r="E7" i="1"/>
  <c r="E8" i="1"/>
  <c r="E2" i="1"/>
  <c r="M2" i="1"/>
  <c r="O3" i="1" l="1"/>
  <c r="N4" i="1"/>
  <c r="O4" i="1"/>
  <c r="O5" i="1"/>
  <c r="O6" i="1"/>
  <c r="O2" i="1"/>
  <c r="L3" i="1"/>
  <c r="M3" i="1" s="1"/>
  <c r="N3" i="1" s="1"/>
  <c r="L4" i="1"/>
  <c r="M4" i="1" s="1"/>
  <c r="L5" i="1"/>
  <c r="M5" i="1" s="1"/>
  <c r="N5" i="1" s="1"/>
  <c r="L6" i="1"/>
  <c r="M6" i="1" s="1"/>
  <c r="N6" i="1" s="1"/>
  <c r="L2" i="1"/>
  <c r="N2" i="1" s="1"/>
  <c r="P3" i="1" l="1"/>
  <c r="Q3" i="1" s="1"/>
  <c r="P4" i="1"/>
  <c r="Q4" i="1" s="1"/>
  <c r="P5" i="1"/>
  <c r="Q5" i="1" s="1"/>
  <c r="P6" i="1"/>
  <c r="Q6" i="1" s="1"/>
  <c r="P7" i="1"/>
  <c r="Q7" i="1" s="1"/>
  <c r="P8" i="1"/>
  <c r="Q8" i="1"/>
  <c r="P2" i="1"/>
  <c r="Q2" i="1" s="1"/>
  <c r="J7" i="1" l="1"/>
  <c r="K7" i="1" s="1"/>
  <c r="G7" i="1"/>
  <c r="H7" i="1" s="1"/>
  <c r="J4" i="1" l="1"/>
  <c r="K4" i="1" s="1"/>
  <c r="J6" i="1"/>
  <c r="K6" i="1" s="1"/>
  <c r="J5" i="1"/>
  <c r="K5" i="1" s="1"/>
  <c r="J3" i="1"/>
  <c r="K3" i="1" s="1"/>
  <c r="J2" i="1"/>
  <c r="K2" i="1" s="1"/>
  <c r="G3" i="1"/>
  <c r="H3" i="1" s="1"/>
  <c r="G4" i="1"/>
  <c r="H4" i="1" s="1"/>
  <c r="G5" i="1"/>
  <c r="H5" i="1" s="1"/>
  <c r="G6" i="1"/>
  <c r="H6" i="1" s="1"/>
  <c r="G8" i="1"/>
  <c r="H8" i="1" s="1"/>
  <c r="J8" i="1"/>
  <c r="K8" i="1" s="1"/>
  <c r="G2" i="1" l="1"/>
  <c r="H2" i="1" s="1"/>
</calcChain>
</file>

<file path=xl/sharedStrings.xml><?xml version="1.0" encoding="utf-8"?>
<sst xmlns="http://schemas.openxmlformats.org/spreadsheetml/2006/main" count="28" uniqueCount="25">
  <si>
    <t>Rate Class</t>
  </si>
  <si>
    <t>Residential</t>
  </si>
  <si>
    <t>General Service</t>
  </si>
  <si>
    <t>GSD-1 21-499 kW</t>
  </si>
  <si>
    <t>GSLD-1 500-1999 kW</t>
  </si>
  <si>
    <t>GSLD-2 2000+ kW</t>
  </si>
  <si>
    <t>CILC-1T 69 kV</t>
  </si>
  <si>
    <t>CILC-1D 500kW+</t>
  </si>
  <si>
    <t>TCC-2/4</t>
  </si>
  <si>
    <t>Jan 06 - April 2016 $ Decrease</t>
  </si>
  <si>
    <t>Jan 2006-2020</t>
  </si>
  <si>
    <t>April 2016-2020</t>
  </si>
  <si>
    <t>% Change</t>
  </si>
  <si>
    <t>5 year Average</t>
  </si>
  <si>
    <t>5 Year CAGR</t>
  </si>
  <si>
    <t>Jan 06 - Jan 16 % decrease</t>
  </si>
  <si>
    <t>Jan 06 - April 2016 &amp; Decrease</t>
  </si>
  <si>
    <t>Jan 2016 - 2020 Change</t>
  </si>
  <si>
    <t>Jan 2016 - 2020 % Change</t>
  </si>
  <si>
    <t>Jan 06 - 2020 % Change</t>
  </si>
  <si>
    <t>Jan 2006-2020 % Change</t>
  </si>
  <si>
    <t>CILC-1G 250 kW</t>
  </si>
  <si>
    <t>All typical bills shown above are based on class average information</t>
  </si>
  <si>
    <t>OPC 006650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</si>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</sst>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FFFFFF"/>
      <name val="Arial"/>
      <family val="2"/>
    </font>
    <font>
      <sz val="14"/>
      <color rgb="FF0048B9"/>
      <name val="Arial"/>
      <family val="2"/>
    </font>
    <font>
      <sz val="11"/>
      <color rgb="FF0048B9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48B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1"/>
    </xf>
    <xf numFmtId="17" fontId="2" fillId="2" borderId="1" xfId="0" applyNumberFormat="1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wrapText="1" readingOrder="1"/>
    </xf>
    <xf numFmtId="8" fontId="3" fillId="0" borderId="2" xfId="0" applyNumberFormat="1" applyFont="1" applyFill="1" applyBorder="1" applyAlignment="1">
      <alignment horizontal="center" wrapText="1" readingOrder="1"/>
    </xf>
    <xf numFmtId="9" fontId="3" fillId="0" borderId="2" xfId="1" applyFont="1" applyFill="1" applyBorder="1" applyAlignment="1">
      <alignment horizontal="center" wrapText="1" readingOrder="1"/>
    </xf>
    <xf numFmtId="6" fontId="3" fillId="0" borderId="2" xfId="0" applyNumberFormat="1" applyFont="1" applyFill="1" applyBorder="1" applyAlignment="1">
      <alignment horizontal="center" wrapText="1" readingOrder="1"/>
    </xf>
    <xf numFmtId="8" fontId="3" fillId="0" borderId="2" xfId="1" applyNumberFormat="1" applyFont="1" applyFill="1" applyBorder="1" applyAlignment="1">
      <alignment horizontal="center" wrapText="1" readingOrder="1"/>
    </xf>
    <xf numFmtId="6" fontId="3" fillId="0" borderId="2" xfId="1" applyNumberFormat="1" applyFont="1" applyFill="1" applyBorder="1" applyAlignment="1">
      <alignment horizontal="center" wrapText="1" readingOrder="1"/>
    </xf>
    <xf numFmtId="0" fontId="3" fillId="3" borderId="2" xfId="0" applyFont="1" applyFill="1" applyBorder="1" applyAlignment="1">
      <alignment horizontal="center" wrapText="1" readingOrder="1"/>
    </xf>
    <xf numFmtId="6" fontId="3" fillId="3" borderId="2" xfId="0" applyNumberFormat="1" applyFont="1" applyFill="1" applyBorder="1" applyAlignment="1">
      <alignment horizontal="center" wrapText="1" readingOrder="1"/>
    </xf>
    <xf numFmtId="8" fontId="3" fillId="3" borderId="2" xfId="0" applyNumberFormat="1" applyFont="1" applyFill="1" applyBorder="1" applyAlignment="1">
      <alignment horizontal="center" wrapText="1" readingOrder="1"/>
    </xf>
    <xf numFmtId="9" fontId="3" fillId="3" borderId="2" xfId="1" applyFont="1" applyFill="1" applyBorder="1" applyAlignment="1">
      <alignment horizontal="center" wrapText="1" readingOrder="1"/>
    </xf>
    <xf numFmtId="6" fontId="3" fillId="3" borderId="2" xfId="1" applyNumberFormat="1" applyFont="1" applyFill="1" applyBorder="1" applyAlignment="1">
      <alignment horizontal="center" wrapText="1" readingOrder="1"/>
    </xf>
    <xf numFmtId="164" fontId="3" fillId="0" borderId="2" xfId="1" applyNumberFormat="1" applyFont="1" applyFill="1" applyBorder="1" applyAlignment="1">
      <alignment horizontal="center" wrapText="1" readingOrder="1"/>
    </xf>
    <xf numFmtId="10" fontId="3" fillId="0" borderId="2" xfId="1" applyNumberFormat="1" applyFont="1" applyFill="1" applyBorder="1" applyAlignment="1">
      <alignment horizontal="center" wrapText="1" readingOrder="1"/>
    </xf>
    <xf numFmtId="8" fontId="3" fillId="3" borderId="2" xfId="1" applyNumberFormat="1" applyFont="1" applyFill="1" applyBorder="1" applyAlignment="1">
      <alignment horizontal="center" wrapText="1" readingOrder="1"/>
    </xf>
    <xf numFmtId="164" fontId="3" fillId="3" borderId="2" xfId="1" applyNumberFormat="1" applyFont="1" applyFill="1" applyBorder="1" applyAlignment="1">
      <alignment horizontal="center" wrapText="1" readingOrder="1"/>
    </xf>
    <xf numFmtId="0" fontId="0" fillId="3" borderId="0" xfId="0" applyFill="1"/>
    <xf numFmtId="9" fontId="3" fillId="0" borderId="2" xfId="1" applyNumberFormat="1" applyFont="1" applyFill="1" applyBorder="1" applyAlignment="1">
      <alignment horizontal="center" wrapText="1" readingOrder="1"/>
    </xf>
    <xf numFmtId="0" fontId="2" fillId="2" borderId="0" xfId="0" applyFont="1" applyFill="1" applyBorder="1" applyAlignment="1">
      <alignment horizontal="center" vertical="center" wrapText="1" readingOrder="1"/>
    </xf>
    <xf numFmtId="9" fontId="3" fillId="0" borderId="0" xfId="1" applyFont="1" applyFill="1" applyBorder="1" applyAlignment="1">
      <alignment horizontal="center" wrapText="1" readingOrder="1"/>
    </xf>
    <xf numFmtId="9" fontId="3" fillId="3" borderId="0" xfId="1" applyFont="1" applyFill="1" applyBorder="1" applyAlignment="1">
      <alignment horizontal="center" wrapText="1" readingOrder="1"/>
    </xf>
    <xf numFmtId="0" fontId="4" fillId="0" borderId="0" xfId="0" applyFont="1" applyFill="1" applyBorder="1" applyAlignment="1">
      <alignment horizontal="center" wrapText="1" readingOrder="1"/>
    </xf>
    <xf numFmtId="9" fontId="3" fillId="3" borderId="2" xfId="1" applyNumberFormat="1" applyFont="1" applyFill="1" applyBorder="1" applyAlignment="1">
      <alignment horizontal="center" wrapText="1" readingOrder="1"/>
    </xf>
    <xf numFmtId="0" fontId="0" fillId="0" borderId="0" xfId="0" applyFill="1"/>
    <xf numFmtId="0" fontId="5" fillId="0" borderId="0" xfId="0" applyFont="1"/>
    <xf numFmtId="0" fontId="5" fillId="0" borderId="0" xfId="0" applyFont="1" applyFill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48B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12"/>
  <sheetViews>
    <sheetView tabSelected="1" workbookViewId="0">
      <pane xSplit="2" topLeftCell="C1" activePane="topRight" state="frozen"/>
      <selection pane="topRight" activeCell="A6" sqref="A6"/>
    </sheetView>
  </sheetViews>
  <sheetFormatPr defaultRowHeight="14.4" x14ac:dyDescent="0.3"/>
  <cols>
    <col min="1" max="1" width="12.77734375" customWidth="1"/>
    <col min="2" max="2" width="38.33203125" customWidth="1"/>
    <col min="3" max="3" width="16.109375" bestFit="1" customWidth="1"/>
    <col min="4" max="4" width="16.5546875" customWidth="1"/>
    <col min="5" max="5" width="16.6640625" customWidth="1"/>
    <col min="6" max="6" width="16.109375" bestFit="1" customWidth="1"/>
    <col min="7" max="7" width="25.5546875" hidden="1" customWidth="1"/>
    <col min="8" max="8" width="18.44140625" bestFit="1" customWidth="1"/>
    <col min="9" max="9" width="16.109375" bestFit="1" customWidth="1"/>
    <col min="10" max="10" width="27.44140625" hidden="1" customWidth="1"/>
    <col min="11" max="11" width="27.44140625" customWidth="1"/>
    <col min="12" max="12" width="27.44140625" hidden="1" customWidth="1"/>
    <col min="13" max="13" width="27.44140625" customWidth="1"/>
    <col min="14" max="14" width="25.109375" customWidth="1"/>
    <col min="15" max="15" width="25" customWidth="1"/>
    <col min="16" max="17" width="27.44140625" hidden="1" customWidth="1"/>
    <col min="18" max="19" width="27.44140625" customWidth="1"/>
  </cols>
  <sheetData>
    <row r="1" spans="1:20" ht="62.25" customHeight="1" x14ac:dyDescent="0.3">
      <c r="B1" s="1" t="s">
        <v>0</v>
      </c>
      <c r="C1" s="2">
        <v>38718</v>
      </c>
      <c r="D1" s="2">
        <v>42370</v>
      </c>
      <c r="E1" s="2" t="s">
        <v>15</v>
      </c>
      <c r="F1" s="2">
        <v>42461</v>
      </c>
      <c r="G1" s="1" t="s">
        <v>9</v>
      </c>
      <c r="H1" s="1" t="s">
        <v>16</v>
      </c>
      <c r="I1" s="2">
        <v>43831</v>
      </c>
      <c r="J1" s="1" t="s">
        <v>10</v>
      </c>
      <c r="K1" s="1" t="s">
        <v>20</v>
      </c>
      <c r="L1" s="1" t="s">
        <v>17</v>
      </c>
      <c r="M1" s="1" t="s">
        <v>18</v>
      </c>
      <c r="N1" s="1" t="s">
        <v>13</v>
      </c>
      <c r="O1" s="1" t="s">
        <v>14</v>
      </c>
      <c r="P1" s="1" t="s">
        <v>11</v>
      </c>
      <c r="Q1" s="1" t="s">
        <v>12</v>
      </c>
      <c r="R1" s="20" t="s">
        <v>19</v>
      </c>
      <c r="S1" s="20"/>
    </row>
    <row r="2" spans="1:20" ht="38.25" customHeight="1" x14ac:dyDescent="0.3">
      <c r="A2" s="26" t="s">
        <v>23</v>
      </c>
      <c r="B2" s="3" t="s">
        <v>1</v>
      </c>
      <c r="C2" s="4">
        <v>108.61</v>
      </c>
      <c r="D2" s="4">
        <v>93.38</v>
      </c>
      <c r="E2" s="19">
        <f>+(D2-C2)/C2</f>
        <v>-0.1402264984808029</v>
      </c>
      <c r="F2" s="4">
        <v>91.73</v>
      </c>
      <c r="G2" s="4">
        <f t="shared" ref="G2:G9" si="0">+F2-C2</f>
        <v>-16.879999999999995</v>
      </c>
      <c r="H2" s="5">
        <f t="shared" ref="H2:H9" si="1">+G2/C2</f>
        <v>-0.15541846975416623</v>
      </c>
      <c r="I2" s="4">
        <v>107.12</v>
      </c>
      <c r="J2" s="4">
        <f t="shared" ref="J2:J9" si="2">+I2-C2</f>
        <v>-1.4899999999999949</v>
      </c>
      <c r="K2" s="5">
        <f t="shared" ref="K2:K8" si="3">+J2/C2</f>
        <v>-1.3718810422612972E-2</v>
      </c>
      <c r="L2" s="7">
        <f t="shared" ref="L2:L8" si="4">+I2-D2</f>
        <v>13.740000000000009</v>
      </c>
      <c r="M2" s="19">
        <f t="shared" ref="M2:M8" si="5">+L2/D2</f>
        <v>0.14714071535660753</v>
      </c>
      <c r="N2" s="14">
        <f>+M2/5</f>
        <v>2.9428143071321505E-2</v>
      </c>
      <c r="O2" s="14">
        <f t="shared" ref="O2:O8" si="6">+(I2/D2)^(0.2)-1</f>
        <v>2.7834849991674071E-2</v>
      </c>
      <c r="P2" s="7">
        <f t="shared" ref="P2:P8" si="7">+I2-F2</f>
        <v>15.39</v>
      </c>
      <c r="Q2" s="5">
        <f t="shared" ref="Q2:Q8" si="8">+P2/F2</f>
        <v>0.16777499182383079</v>
      </c>
      <c r="R2" s="5">
        <f>+(I2-C2)/C2</f>
        <v>-1.3718810422612972E-2</v>
      </c>
      <c r="S2" s="21"/>
    </row>
    <row r="3" spans="1:20" s="18" customFormat="1" ht="38.25" customHeight="1" x14ac:dyDescent="0.3">
      <c r="A3" s="27" t="s">
        <v>24</v>
      </c>
      <c r="B3" s="9" t="s">
        <v>2</v>
      </c>
      <c r="C3" s="10">
        <v>142.27000000000001</v>
      </c>
      <c r="D3" s="10">
        <v>119.31</v>
      </c>
      <c r="E3" s="12">
        <f t="shared" ref="E3:E9" si="9">+(D3-C3)/C3</f>
        <v>-0.16138328530259372</v>
      </c>
      <c r="F3" s="10">
        <v>117.48</v>
      </c>
      <c r="G3" s="11">
        <f t="shared" si="0"/>
        <v>-24.790000000000006</v>
      </c>
      <c r="H3" s="12">
        <f t="shared" si="1"/>
        <v>-0.17424615168341889</v>
      </c>
      <c r="I3" s="10">
        <v>130</v>
      </c>
      <c r="J3" s="11">
        <f t="shared" si="2"/>
        <v>-12.27000000000001</v>
      </c>
      <c r="K3" s="12">
        <f t="shared" si="3"/>
        <v>-8.6244464750123068E-2</v>
      </c>
      <c r="L3" s="16">
        <f t="shared" si="4"/>
        <v>10.689999999999998</v>
      </c>
      <c r="M3" s="24">
        <f t="shared" si="5"/>
        <v>8.9598524851227879E-2</v>
      </c>
      <c r="N3" s="17">
        <f t="shared" ref="N3:N7" si="10">+M3/5</f>
        <v>1.7919704970245576E-2</v>
      </c>
      <c r="O3" s="17">
        <f t="shared" si="6"/>
        <v>1.7309971314217965E-2</v>
      </c>
      <c r="P3" s="16">
        <f t="shared" si="7"/>
        <v>12.519999999999996</v>
      </c>
      <c r="Q3" s="12">
        <f t="shared" si="8"/>
        <v>0.10657133129043238</v>
      </c>
      <c r="R3" s="12">
        <f t="shared" ref="R3:R8" si="11">+(I3-C3)/C3</f>
        <v>-8.6244464750123068E-2</v>
      </c>
      <c r="S3" s="22"/>
      <c r="T3" s="18" t="s">
        <v>8</v>
      </c>
    </row>
    <row r="4" spans="1:20" s="18" customFormat="1" ht="38.25" customHeight="1" x14ac:dyDescent="0.3">
      <c r="A4" s="25"/>
      <c r="B4" s="9" t="s">
        <v>3</v>
      </c>
      <c r="C4" s="10">
        <v>1791</v>
      </c>
      <c r="D4" s="10">
        <v>1449</v>
      </c>
      <c r="E4" s="12">
        <f t="shared" si="9"/>
        <v>-0.19095477386934673</v>
      </c>
      <c r="F4" s="10">
        <v>1409</v>
      </c>
      <c r="G4" s="10">
        <f t="shared" si="0"/>
        <v>-382</v>
      </c>
      <c r="H4" s="12">
        <f t="shared" si="1"/>
        <v>-0.21328866554997208</v>
      </c>
      <c r="I4" s="10">
        <v>1670</v>
      </c>
      <c r="J4" s="11">
        <f t="shared" si="2"/>
        <v>-121</v>
      </c>
      <c r="K4" s="12">
        <f t="shared" si="3"/>
        <v>-6.7560022333891676E-2</v>
      </c>
      <c r="L4" s="16">
        <f t="shared" si="4"/>
        <v>221</v>
      </c>
      <c r="M4" s="24">
        <f t="shared" si="5"/>
        <v>0.15251897860593513</v>
      </c>
      <c r="N4" s="17">
        <f t="shared" si="10"/>
        <v>3.0503795721187027E-2</v>
      </c>
      <c r="O4" s="17">
        <f t="shared" si="6"/>
        <v>2.8796829363455512E-2</v>
      </c>
      <c r="P4" s="13">
        <f t="shared" si="7"/>
        <v>261</v>
      </c>
      <c r="Q4" s="12">
        <f t="shared" si="8"/>
        <v>0.18523775727466288</v>
      </c>
      <c r="R4" s="12">
        <f t="shared" si="11"/>
        <v>-6.7560022333891676E-2</v>
      </c>
      <c r="S4" s="22"/>
      <c r="T4" s="18" t="s">
        <v>8</v>
      </c>
    </row>
    <row r="5" spans="1:20" s="18" customFormat="1" ht="38.25" customHeight="1" x14ac:dyDescent="0.3">
      <c r="A5" s="25"/>
      <c r="B5" s="9" t="s">
        <v>4</v>
      </c>
      <c r="C5" s="10">
        <v>21849</v>
      </c>
      <c r="D5" s="10">
        <v>17445</v>
      </c>
      <c r="E5" s="12">
        <f t="shared" si="9"/>
        <v>-0.2015652890292462</v>
      </c>
      <c r="F5" s="10">
        <v>16935</v>
      </c>
      <c r="G5" s="10">
        <f t="shared" si="0"/>
        <v>-4914</v>
      </c>
      <c r="H5" s="12">
        <f t="shared" si="1"/>
        <v>-0.224907318412742</v>
      </c>
      <c r="I5" s="10">
        <v>21109</v>
      </c>
      <c r="J5" s="10">
        <f t="shared" si="2"/>
        <v>-740</v>
      </c>
      <c r="K5" s="12">
        <f t="shared" si="3"/>
        <v>-3.3868826948601764E-2</v>
      </c>
      <c r="L5" s="16">
        <f t="shared" si="4"/>
        <v>3664</v>
      </c>
      <c r="M5" s="24">
        <f t="shared" si="5"/>
        <v>0.21003152765835484</v>
      </c>
      <c r="N5" s="17">
        <f t="shared" si="10"/>
        <v>4.2006305531670965E-2</v>
      </c>
      <c r="O5" s="17">
        <f t="shared" si="6"/>
        <v>3.8865531888056637E-2</v>
      </c>
      <c r="P5" s="13">
        <f t="shared" si="7"/>
        <v>4174</v>
      </c>
      <c r="Q5" s="12">
        <f t="shared" si="8"/>
        <v>0.24647180395630353</v>
      </c>
      <c r="R5" s="12">
        <f t="shared" si="11"/>
        <v>-3.3868826948601764E-2</v>
      </c>
      <c r="S5" s="22"/>
      <c r="T5" s="18" t="s">
        <v>8</v>
      </c>
    </row>
    <row r="6" spans="1:20" s="18" customFormat="1" ht="38.25" customHeight="1" x14ac:dyDescent="0.3">
      <c r="A6" s="25"/>
      <c r="B6" s="9" t="s">
        <v>5</v>
      </c>
      <c r="C6" s="10">
        <v>109007</v>
      </c>
      <c r="D6" s="10">
        <v>84439</v>
      </c>
      <c r="E6" s="12">
        <f t="shared" si="9"/>
        <v>-0.22538002146651132</v>
      </c>
      <c r="F6" s="10">
        <v>81658</v>
      </c>
      <c r="G6" s="10">
        <f t="shared" si="0"/>
        <v>-27349</v>
      </c>
      <c r="H6" s="12">
        <f t="shared" si="1"/>
        <v>-0.25089214454117625</v>
      </c>
      <c r="I6" s="10">
        <v>103499</v>
      </c>
      <c r="J6" s="10">
        <f t="shared" si="2"/>
        <v>-5508</v>
      </c>
      <c r="K6" s="12">
        <f t="shared" si="3"/>
        <v>-5.0528865118753839E-2</v>
      </c>
      <c r="L6" s="16">
        <f t="shared" si="4"/>
        <v>19060</v>
      </c>
      <c r="M6" s="24">
        <f t="shared" si="5"/>
        <v>0.2257250796432928</v>
      </c>
      <c r="N6" s="17">
        <f t="shared" si="10"/>
        <v>4.5145015928658563E-2</v>
      </c>
      <c r="O6" s="17">
        <f t="shared" si="6"/>
        <v>4.1546381537148624E-2</v>
      </c>
      <c r="P6" s="13">
        <f t="shared" si="7"/>
        <v>21841</v>
      </c>
      <c r="Q6" s="12">
        <f t="shared" si="8"/>
        <v>0.26746920081314751</v>
      </c>
      <c r="R6" s="12">
        <f t="shared" si="11"/>
        <v>-5.0528865118753839E-2</v>
      </c>
      <c r="S6" s="22"/>
      <c r="T6" s="18" t="s">
        <v>8</v>
      </c>
    </row>
    <row r="7" spans="1:20" ht="38.25" customHeight="1" x14ac:dyDescent="0.3">
      <c r="A7" s="25"/>
      <c r="B7" s="3" t="s">
        <v>7</v>
      </c>
      <c r="C7" s="6">
        <v>48586</v>
      </c>
      <c r="D7" s="6">
        <v>42354</v>
      </c>
      <c r="E7" s="5">
        <f t="shared" si="9"/>
        <v>-0.12826740213230148</v>
      </c>
      <c r="F7" s="6">
        <v>40016</v>
      </c>
      <c r="G7" s="6">
        <f t="shared" si="0"/>
        <v>-8570</v>
      </c>
      <c r="H7" s="5">
        <f t="shared" si="1"/>
        <v>-0.17638825999259045</v>
      </c>
      <c r="I7" s="6">
        <v>53715</v>
      </c>
      <c r="J7" s="6">
        <f t="shared" si="2"/>
        <v>5129</v>
      </c>
      <c r="K7" s="5">
        <f t="shared" si="3"/>
        <v>0.10556538920676738</v>
      </c>
      <c r="L7" s="7">
        <f t="shared" si="4"/>
        <v>11361</v>
      </c>
      <c r="M7" s="19">
        <f t="shared" si="5"/>
        <v>0.26823912735514943</v>
      </c>
      <c r="N7" s="15">
        <f t="shared" si="10"/>
        <v>5.3647825471029885E-2</v>
      </c>
      <c r="O7" s="5">
        <f t="shared" si="6"/>
        <v>4.8673345569851145E-2</v>
      </c>
      <c r="P7" s="8">
        <f t="shared" si="7"/>
        <v>13699</v>
      </c>
      <c r="Q7" s="5">
        <f t="shared" si="8"/>
        <v>0.34233806477409034</v>
      </c>
      <c r="R7" s="5">
        <f t="shared" si="11"/>
        <v>0.10556538920676738</v>
      </c>
      <c r="S7" s="21"/>
    </row>
    <row r="8" spans="1:20" ht="38.25" customHeight="1" x14ac:dyDescent="0.3">
      <c r="A8" s="25"/>
      <c r="B8" s="3" t="s">
        <v>6</v>
      </c>
      <c r="C8" s="6">
        <v>1650104</v>
      </c>
      <c r="D8" s="6">
        <v>1452784.26</v>
      </c>
      <c r="E8" s="5">
        <f t="shared" si="9"/>
        <v>-0.11958018403688495</v>
      </c>
      <c r="F8" s="6">
        <v>1347333</v>
      </c>
      <c r="G8" s="6">
        <f t="shared" si="0"/>
        <v>-302771</v>
      </c>
      <c r="H8" s="5">
        <f t="shared" si="1"/>
        <v>-0.18348601057872715</v>
      </c>
      <c r="I8" s="6">
        <v>1791943.6</v>
      </c>
      <c r="J8" s="6">
        <f t="shared" si="2"/>
        <v>141839.60000000009</v>
      </c>
      <c r="K8" s="5">
        <f t="shared" si="3"/>
        <v>8.5957975982119975E-2</v>
      </c>
      <c r="L8" s="7">
        <f t="shared" si="4"/>
        <v>339159.34000000008</v>
      </c>
      <c r="M8" s="19">
        <f t="shared" si="5"/>
        <v>0.23345471818368962</v>
      </c>
      <c r="N8" s="15">
        <f t="shared" ref="N8" si="12">+M8/5</f>
        <v>4.6690943636737925E-2</v>
      </c>
      <c r="O8" s="5">
        <f t="shared" si="6"/>
        <v>4.2856715451178307E-2</v>
      </c>
      <c r="P8" s="8">
        <f t="shared" si="7"/>
        <v>444610.60000000009</v>
      </c>
      <c r="Q8" s="5">
        <f t="shared" si="8"/>
        <v>0.32999310489685929</v>
      </c>
      <c r="R8" s="5">
        <f t="shared" si="11"/>
        <v>8.5957975982119975E-2</v>
      </c>
      <c r="S8" s="21"/>
    </row>
    <row r="9" spans="1:20" ht="38.25" customHeight="1" x14ac:dyDescent="0.3">
      <c r="A9" s="25"/>
      <c r="B9" s="3" t="s">
        <v>21</v>
      </c>
      <c r="C9" s="6">
        <v>9715</v>
      </c>
      <c r="D9" s="6">
        <v>9169</v>
      </c>
      <c r="E9" s="5">
        <f t="shared" si="9"/>
        <v>-5.6201749871332987E-2</v>
      </c>
      <c r="F9" s="6">
        <v>8778</v>
      </c>
      <c r="G9" s="6">
        <f t="shared" si="0"/>
        <v>-937</v>
      </c>
      <c r="H9" s="19">
        <f t="shared" si="1"/>
        <v>-9.6448790530108075E-2</v>
      </c>
      <c r="I9" s="6">
        <v>10709</v>
      </c>
      <c r="J9" s="6">
        <f t="shared" si="2"/>
        <v>994</v>
      </c>
      <c r="K9" s="5">
        <f t="shared" ref="K9" si="13">+J9/C9</f>
        <v>0.10231600617601647</v>
      </c>
      <c r="L9" s="7">
        <f t="shared" ref="L9" si="14">+I9-D9</f>
        <v>1540</v>
      </c>
      <c r="M9" s="19">
        <f t="shared" ref="M9" si="15">+L9/D9</f>
        <v>0.16795724724615552</v>
      </c>
      <c r="N9" s="15">
        <f t="shared" ref="N9" si="16">+M9/5</f>
        <v>3.3591449449231106E-2</v>
      </c>
      <c r="O9" s="5">
        <f t="shared" ref="O9" si="17">+(I9/D9)^(0.2)-1</f>
        <v>3.153837513488944E-2</v>
      </c>
      <c r="P9" s="8">
        <f t="shared" ref="P9" si="18">+I9-F9</f>
        <v>1931</v>
      </c>
      <c r="Q9" s="5">
        <f t="shared" ref="Q9" si="19">+P9/F9</f>
        <v>0.21998177261335156</v>
      </c>
      <c r="R9" s="5">
        <f t="shared" ref="R9" si="20">+(I9-C9)/C9</f>
        <v>0.10231600617601647</v>
      </c>
      <c r="S9" s="21"/>
    </row>
    <row r="12" spans="1:20" ht="28.2" x14ac:dyDescent="0.3">
      <c r="B12" s="23" t="s">
        <v>22</v>
      </c>
    </row>
  </sheetData>
  <pageMargins left="0.7" right="0.7" top="0.75" bottom="0.75" header="0.3" footer="0.3"/>
  <pageSetup scale="45" orientation="landscape" r:id="rId1"/>
  <headerFooter>
    <oddFooter>&amp;L&amp;Z&amp;F&amp;R&amp;D,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577337-ADE1-46F9-AEAA-3C8257D98F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0193A2-68E0-4E3C-931D-174C9058125D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BD95C9CB-529A-41BD-9D08-13DE3BB9D0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Cohen</dc:creator>
  <cp:lastModifiedBy>FPL_User</cp:lastModifiedBy>
  <cp:lastPrinted>2016-03-17T16:56:56Z</cp:lastPrinted>
  <dcterms:created xsi:type="dcterms:W3CDTF">2016-02-23T16:43:29Z</dcterms:created>
  <dcterms:modified xsi:type="dcterms:W3CDTF">2016-04-11T18:11:34Z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