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92" windowWidth="19416" windowHeight="11016" tabRatio="912"/>
  </bookViews>
  <sheets>
    <sheet name="MFR_E_1_Attachment_1 2017 Curr" sheetId="6" r:id="rId1"/>
    <sheet name="MFR_E_1_Attachment_3 2017 Prop" sheetId="9" r:id="rId2"/>
    <sheet name="MFR_E_1_Attachment_1 2018 Curr" sheetId="7" r:id="rId3"/>
    <sheet name="MFR_E_1_Attachment_3 2018 Prop" sheetId="10" r:id="rId4"/>
    <sheet name="Combined Data 2017" sheetId="3" r:id="rId5"/>
    <sheet name="Combined Data 2018" sheetId="8" r:id="rId6"/>
    <sheet name="Chart Data" sheetId="4" r:id="rId7"/>
    <sheet name="Chart" sheetId="5" r:id="rId8"/>
    <sheet name="Lighting Parity Calculation" sheetId="11" r:id="rId9"/>
    <sheet name="GSLDT Parity Calculation" sheetId="12" r:id="rId10"/>
  </sheets>
  <definedNames>
    <definedName name="_xlnm.Print_Area" localSheetId="8">'Lighting Parity Calculation'!$A$1:$H$26</definedName>
    <definedName name="_xlnm.Print_Titles" localSheetId="0">'MFR_E_1_Attachment_1 2017 Curr'!$A:$A,'MFR_E_1_Attachment_1 2017 Curr'!$2:$7</definedName>
    <definedName name="_xlnm.Print_Titles" localSheetId="2">'MFR_E_1_Attachment_1 2018 Curr'!$A:$A,'MFR_E_1_Attachment_1 2018 Curr'!$2:$7</definedName>
    <definedName name="_xlnm.Print_Titles" localSheetId="1">'MFR_E_1_Attachment_3 2017 Prop'!$A:$A,'MFR_E_1_Attachment_3 2017 Prop'!$2:$7</definedName>
    <definedName name="_xlnm.Print_Titles" localSheetId="3">'MFR_E_1_Attachment_3 2018 Prop'!$A:$A,'MFR_E_1_Attachment_3 2018 Prop'!$2:$7</definedName>
  </definedNames>
  <calcPr calcId="145621"/>
</workbook>
</file>

<file path=xl/calcChain.xml><?xml version="1.0" encoding="utf-8"?>
<calcChain xmlns="http://schemas.openxmlformats.org/spreadsheetml/2006/main">
  <c r="F24" i="8" l="1"/>
  <c r="F23" i="8"/>
  <c r="F22" i="8"/>
  <c r="F19" i="8"/>
  <c r="F18" i="8"/>
  <c r="F17" i="8"/>
  <c r="K24" i="3"/>
  <c r="K23" i="3"/>
  <c r="K22" i="3"/>
  <c r="K19" i="3"/>
  <c r="K18" i="3"/>
  <c r="K17" i="3"/>
  <c r="F24" i="3"/>
  <c r="F23" i="3"/>
  <c r="F22" i="3"/>
  <c r="F19" i="3"/>
  <c r="F18" i="3"/>
  <c r="F17" i="3"/>
  <c r="H22" i="12" l="1"/>
  <c r="H25" i="11"/>
  <c r="H15" i="12"/>
  <c r="H17" i="11"/>
  <c r="H8" i="12"/>
  <c r="H9" i="11"/>
  <c r="E3" i="8"/>
  <c r="F3" i="8"/>
  <c r="G3" i="8"/>
  <c r="H3" i="8"/>
  <c r="I3" i="8"/>
  <c r="J3" i="8"/>
  <c r="K3" i="8"/>
  <c r="D18" i="12" s="1"/>
  <c r="L3" i="8"/>
  <c r="D19" i="12" s="1"/>
  <c r="M3" i="8"/>
  <c r="D20" i="12" s="1"/>
  <c r="N3" i="8"/>
  <c r="O3" i="8"/>
  <c r="D20" i="11" s="1"/>
  <c r="P3" i="8"/>
  <c r="D21" i="11" s="1"/>
  <c r="Q3" i="8"/>
  <c r="R3" i="8"/>
  <c r="D22" i="11" s="1"/>
  <c r="S3" i="8"/>
  <c r="D23" i="11" s="1"/>
  <c r="T3" i="8"/>
  <c r="U3" i="8"/>
  <c r="D3" i="8"/>
  <c r="E2" i="8"/>
  <c r="F2" i="8"/>
  <c r="G2" i="8"/>
  <c r="H2" i="8"/>
  <c r="I2" i="8"/>
  <c r="J2" i="8"/>
  <c r="K2" i="8"/>
  <c r="C18" i="12" s="1"/>
  <c r="C22" i="12" s="1"/>
  <c r="L2" i="8"/>
  <c r="C19" i="12" s="1"/>
  <c r="M2" i="8"/>
  <c r="C20" i="12" s="1"/>
  <c r="N2" i="8"/>
  <c r="O2" i="8"/>
  <c r="C20" i="11" s="1"/>
  <c r="C25" i="11" s="1"/>
  <c r="P2" i="8"/>
  <c r="C21" i="11" s="1"/>
  <c r="Q2" i="8"/>
  <c r="R2" i="8"/>
  <c r="C22" i="11" s="1"/>
  <c r="S2" i="8"/>
  <c r="C23" i="11" s="1"/>
  <c r="T2" i="8"/>
  <c r="U2" i="8"/>
  <c r="D2" i="8"/>
  <c r="L18" i="3"/>
  <c r="C7" i="4" s="1"/>
  <c r="L19" i="3"/>
  <c r="C10" i="4" s="1"/>
  <c r="L22" i="3"/>
  <c r="C9" i="4" s="1"/>
  <c r="L23" i="3"/>
  <c r="C11" i="4" s="1"/>
  <c r="L24" i="3"/>
  <c r="C12" i="4" s="1"/>
  <c r="L17" i="3"/>
  <c r="J22" i="3"/>
  <c r="J19" i="3"/>
  <c r="E8" i="3"/>
  <c r="J23" i="3" s="1"/>
  <c r="F8" i="3"/>
  <c r="G8" i="3"/>
  <c r="J24" i="3" s="1"/>
  <c r="H8" i="3"/>
  <c r="J18" i="3" s="1"/>
  <c r="I8" i="3"/>
  <c r="J8" i="3"/>
  <c r="K8" i="3"/>
  <c r="L8" i="3"/>
  <c r="D12" i="12" s="1"/>
  <c r="M8" i="3"/>
  <c r="D13" i="12" s="1"/>
  <c r="N8" i="3"/>
  <c r="O8" i="3"/>
  <c r="D12" i="11" s="1"/>
  <c r="D17" i="11" s="1"/>
  <c r="P8" i="3"/>
  <c r="D13" i="11" s="1"/>
  <c r="Q8" i="3"/>
  <c r="R8" i="3"/>
  <c r="D14" i="11" s="1"/>
  <c r="S8" i="3"/>
  <c r="D15" i="11" s="1"/>
  <c r="T8" i="3"/>
  <c r="U8" i="3"/>
  <c r="D8" i="3"/>
  <c r="J17" i="3" s="1"/>
  <c r="D25" i="11" l="1"/>
  <c r="E25" i="11" s="1"/>
  <c r="F25" i="11" s="1"/>
  <c r="D22" i="12"/>
  <c r="E22" i="12" s="1"/>
  <c r="F22" i="12" s="1"/>
  <c r="T9" i="3"/>
  <c r="J21" i="3"/>
  <c r="L9" i="3"/>
  <c r="H9" i="3"/>
  <c r="J20" i="3"/>
  <c r="D11" i="12"/>
  <c r="D15" i="12" s="1"/>
  <c r="E7" i="3"/>
  <c r="F7" i="3"/>
  <c r="F9" i="3" s="1"/>
  <c r="G7" i="3"/>
  <c r="I24" i="3" s="1"/>
  <c r="H7" i="3"/>
  <c r="I18" i="3" s="1"/>
  <c r="I7" i="3"/>
  <c r="I9" i="3" s="1"/>
  <c r="J7" i="3"/>
  <c r="K7" i="3"/>
  <c r="L7" i="3"/>
  <c r="C12" i="12" s="1"/>
  <c r="M7" i="3"/>
  <c r="N7" i="3"/>
  <c r="N9" i="3" s="1"/>
  <c r="O7" i="3"/>
  <c r="P7" i="3"/>
  <c r="C13" i="11" s="1"/>
  <c r="Q7" i="3"/>
  <c r="R7" i="3"/>
  <c r="S7" i="3"/>
  <c r="C15" i="11" s="1"/>
  <c r="T7" i="3"/>
  <c r="U7" i="3"/>
  <c r="U9" i="3" s="1"/>
  <c r="D7" i="3"/>
  <c r="C12" i="11" l="1"/>
  <c r="I21" i="3"/>
  <c r="C11" i="12"/>
  <c r="I20" i="3"/>
  <c r="K20" i="3"/>
  <c r="L20" i="3" s="1"/>
  <c r="C13" i="4" s="1"/>
  <c r="S9" i="3"/>
  <c r="D9" i="3"/>
  <c r="U10" i="3" s="1"/>
  <c r="I17" i="3"/>
  <c r="C14" i="11"/>
  <c r="R9" i="3"/>
  <c r="N10" i="3"/>
  <c r="I19" i="3"/>
  <c r="J9" i="3"/>
  <c r="T10" i="3"/>
  <c r="Q9" i="3"/>
  <c r="I22" i="3"/>
  <c r="C13" i="12"/>
  <c r="M9" i="3"/>
  <c r="I23" i="3"/>
  <c r="E9" i="3"/>
  <c r="E10" i="3" s="1"/>
  <c r="G9" i="3"/>
  <c r="E12" i="12"/>
  <c r="K9" i="3"/>
  <c r="O9" i="3"/>
  <c r="P9" i="3"/>
  <c r="K21" i="3"/>
  <c r="L21" i="3" s="1"/>
  <c r="C8" i="4" s="1"/>
  <c r="T4" i="8"/>
  <c r="O4" i="8"/>
  <c r="E20" i="11" s="1"/>
  <c r="L4" i="8"/>
  <c r="E19" i="12" s="1"/>
  <c r="E20" i="8"/>
  <c r="E18" i="8"/>
  <c r="E24" i="8"/>
  <c r="D4" i="8"/>
  <c r="R4" i="8"/>
  <c r="E22" i="11" s="1"/>
  <c r="Q4" i="8"/>
  <c r="M4" i="8"/>
  <c r="E20" i="12" s="1"/>
  <c r="J4" i="8"/>
  <c r="I4" i="8"/>
  <c r="E23" i="8"/>
  <c r="E22" i="8"/>
  <c r="E17" i="8"/>
  <c r="S4" i="8"/>
  <c r="E23" i="11" s="1"/>
  <c r="N4" i="8"/>
  <c r="K4" i="8"/>
  <c r="E18" i="12" s="1"/>
  <c r="F4" i="8"/>
  <c r="U4" i="8"/>
  <c r="P4" i="8"/>
  <c r="E21" i="11" s="1"/>
  <c r="D21" i="8"/>
  <c r="D19" i="8"/>
  <c r="D18" i="8"/>
  <c r="D24" i="8"/>
  <c r="E4" i="8"/>
  <c r="E11" i="12" l="1"/>
  <c r="K10" i="3"/>
  <c r="F11" i="12" s="1"/>
  <c r="E13" i="11"/>
  <c r="P10" i="3"/>
  <c r="F13" i="11" s="1"/>
  <c r="L10" i="3"/>
  <c r="F12" i="12" s="1"/>
  <c r="H10" i="3"/>
  <c r="E14" i="11"/>
  <c r="R10" i="3"/>
  <c r="F14" i="11" s="1"/>
  <c r="E15" i="11"/>
  <c r="S10" i="3"/>
  <c r="F15" i="11" s="1"/>
  <c r="E12" i="11"/>
  <c r="O10" i="3"/>
  <c r="F12" i="11" s="1"/>
  <c r="I10" i="3"/>
  <c r="Q10" i="3"/>
  <c r="J10" i="3"/>
  <c r="C17" i="11"/>
  <c r="E17" i="11" s="1"/>
  <c r="F17" i="11" s="1"/>
  <c r="F10" i="3"/>
  <c r="G10" i="3"/>
  <c r="E13" i="12"/>
  <c r="M10" i="3"/>
  <c r="F13" i="12" s="1"/>
  <c r="C15" i="12"/>
  <c r="E15" i="12" s="1"/>
  <c r="F15" i="12" s="1"/>
  <c r="D20" i="8"/>
  <c r="F20" i="8" s="1"/>
  <c r="G4" i="8"/>
  <c r="L5" i="8"/>
  <c r="F19" i="12" s="1"/>
  <c r="T5" i="8"/>
  <c r="F5" i="8"/>
  <c r="N5" i="8"/>
  <c r="E5" i="8"/>
  <c r="I5" i="8"/>
  <c r="Q5" i="8"/>
  <c r="G5" i="8"/>
  <c r="K5" i="8"/>
  <c r="F18" i="12" s="1"/>
  <c r="S5" i="8"/>
  <c r="F23" i="11" s="1"/>
  <c r="P5" i="8"/>
  <c r="F21" i="11" s="1"/>
  <c r="J5" i="8"/>
  <c r="R5" i="8"/>
  <c r="F22" i="11" s="1"/>
  <c r="M5" i="8"/>
  <c r="F20" i="12" s="1"/>
  <c r="U5" i="8"/>
  <c r="O5" i="8"/>
  <c r="F20" i="11" s="1"/>
  <c r="H4" i="8"/>
  <c r="H5" i="8" s="1"/>
  <c r="D17" i="8"/>
  <c r="G17" i="8" s="1"/>
  <c r="D22" i="8"/>
  <c r="D23" i="8"/>
  <c r="E19" i="8"/>
  <c r="E21" i="8"/>
  <c r="F21" i="8" s="1"/>
  <c r="E2" i="3"/>
  <c r="D23" i="3" s="1"/>
  <c r="F2" i="3"/>
  <c r="G2" i="3"/>
  <c r="D24" i="3" s="1"/>
  <c r="H2" i="3"/>
  <c r="I2" i="3"/>
  <c r="J2" i="3"/>
  <c r="K2" i="3"/>
  <c r="C4" i="12" s="1"/>
  <c r="C8" i="12" s="1"/>
  <c r="L2" i="3"/>
  <c r="C5" i="12" s="1"/>
  <c r="M2" i="3"/>
  <c r="C6" i="12" s="1"/>
  <c r="N2" i="3"/>
  <c r="O2" i="3"/>
  <c r="C4" i="11" s="1"/>
  <c r="P2" i="3"/>
  <c r="C5" i="11" s="1"/>
  <c r="Q2" i="3"/>
  <c r="R2" i="3"/>
  <c r="C6" i="11" s="1"/>
  <c r="S2" i="3"/>
  <c r="C7" i="11" s="1"/>
  <c r="T2" i="3"/>
  <c r="U2" i="3"/>
  <c r="E3" i="3"/>
  <c r="E23" i="3" s="1"/>
  <c r="F3" i="3"/>
  <c r="G3" i="3"/>
  <c r="H3" i="3"/>
  <c r="I3" i="3"/>
  <c r="I4" i="3" s="1"/>
  <c r="J3" i="3"/>
  <c r="K3" i="3"/>
  <c r="D4" i="12" s="1"/>
  <c r="L3" i="3"/>
  <c r="D5" i="12" s="1"/>
  <c r="M3" i="3"/>
  <c r="N3" i="3"/>
  <c r="O3" i="3"/>
  <c r="D4" i="11" s="1"/>
  <c r="P3" i="3"/>
  <c r="D5" i="11" s="1"/>
  <c r="Q3" i="3"/>
  <c r="R3" i="3"/>
  <c r="D6" i="11" s="1"/>
  <c r="S3" i="3"/>
  <c r="D7" i="11" s="1"/>
  <c r="T3" i="3"/>
  <c r="U3" i="3"/>
  <c r="U4" i="3" s="1"/>
  <c r="D3" i="3"/>
  <c r="D2" i="3"/>
  <c r="C9" i="11" l="1"/>
  <c r="D9" i="11"/>
  <c r="E9" i="11" s="1"/>
  <c r="F9" i="11" s="1"/>
  <c r="M4" i="3"/>
  <c r="E6" i="12" s="1"/>
  <c r="D6" i="12"/>
  <c r="D8" i="12" s="1"/>
  <c r="E8" i="12" s="1"/>
  <c r="F8" i="12" s="1"/>
  <c r="J4" i="3"/>
  <c r="Q4" i="3"/>
  <c r="R4" i="3"/>
  <c r="E6" i="11" s="1"/>
  <c r="G22" i="8"/>
  <c r="D9" i="4" s="1"/>
  <c r="G23" i="8"/>
  <c r="D11" i="4" s="1"/>
  <c r="G21" i="8"/>
  <c r="D8" i="4" s="1"/>
  <c r="G19" i="8"/>
  <c r="D10" i="4" s="1"/>
  <c r="G24" i="8"/>
  <c r="D12" i="4" s="1"/>
  <c r="G18" i="8"/>
  <c r="D7" i="4" s="1"/>
  <c r="G20" i="8"/>
  <c r="D13" i="4" s="1"/>
  <c r="S4" i="3"/>
  <c r="E7" i="11" s="1"/>
  <c r="O4" i="3"/>
  <c r="E4" i="11" s="1"/>
  <c r="K4" i="3"/>
  <c r="E4" i="12" s="1"/>
  <c r="F4" i="3"/>
  <c r="N4" i="3"/>
  <c r="D4" i="3"/>
  <c r="M5" i="3" s="1"/>
  <c r="F6" i="12" s="1"/>
  <c r="G4" i="3"/>
  <c r="E24" i="3"/>
  <c r="T4" i="3"/>
  <c r="P4" i="3"/>
  <c r="E5" i="11" s="1"/>
  <c r="L4" i="3"/>
  <c r="E5" i="12" s="1"/>
  <c r="H4" i="3"/>
  <c r="E4" i="3"/>
  <c r="D20" i="3"/>
  <c r="E22" i="3"/>
  <c r="E21" i="3"/>
  <c r="E20" i="3"/>
  <c r="E19" i="3"/>
  <c r="E18" i="3"/>
  <c r="E17" i="3"/>
  <c r="D22" i="3"/>
  <c r="D21" i="3"/>
  <c r="D19" i="3"/>
  <c r="D18" i="3"/>
  <c r="D17" i="3"/>
  <c r="F20" i="3" l="1"/>
  <c r="L5" i="3"/>
  <c r="F5" i="12" s="1"/>
  <c r="P5" i="3"/>
  <c r="F5" i="11" s="1"/>
  <c r="K5" i="3"/>
  <c r="F4" i="12" s="1"/>
  <c r="Q5" i="3"/>
  <c r="G5" i="3"/>
  <c r="F5" i="3"/>
  <c r="J5" i="3"/>
  <c r="E5" i="3"/>
  <c r="T5" i="3"/>
  <c r="O5" i="3"/>
  <c r="F4" i="11" s="1"/>
  <c r="N5" i="3"/>
  <c r="R5" i="3"/>
  <c r="F6" i="11" s="1"/>
  <c r="H5" i="3"/>
  <c r="S5" i="3"/>
  <c r="F7" i="11" s="1"/>
  <c r="I5" i="3"/>
  <c r="U5" i="3"/>
  <c r="G17" i="3"/>
  <c r="G23" i="3"/>
  <c r="F21" i="3"/>
  <c r="G21" i="3" s="1"/>
  <c r="G20" i="3"/>
  <c r="G22" i="3" l="1"/>
  <c r="B9" i="4" s="1"/>
  <c r="G19" i="3"/>
  <c r="B10" i="4" s="1"/>
  <c r="G18" i="3"/>
  <c r="B7" i="4" s="1"/>
  <c r="G24" i="3"/>
  <c r="B12" i="4" s="1"/>
  <c r="B11" i="4"/>
  <c r="B13" i="4"/>
  <c r="B8" i="4"/>
</calcChain>
</file>

<file path=xl/sharedStrings.xml><?xml version="1.0" encoding="utf-8"?>
<sst xmlns="http://schemas.openxmlformats.org/spreadsheetml/2006/main" count="430" uniqueCount="129">
  <si>
    <t>MFR E-1 - COST OF SERVICE STUDY</t>
  </si>
  <si>
    <t>AT PRESENT RATES -  December 2017</t>
  </si>
  <si>
    <t>($000 WHERE APPLICABLE)</t>
  </si>
  <si>
    <t/>
  </si>
  <si>
    <t>TOTAL RETAIL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</si>
  <si>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</si>
  <si>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</si>
  <si>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</si>
  <si>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</si>
  <si>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</si>
  <si>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</si>
  <si>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</si>
  <si>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</si>
  <si>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</si>
  <si>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</si>
  <si>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</si>
  <si>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</si>
  <si>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</si>
  <si>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</si>
  <si>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</si>
  <si>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</si>
  <si>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</si>
  <si>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RATE BASE -</t>
  </si>
  <si>
    <t>EXPENSES -</t>
  </si>
  <si>
    <t>Income Taxes</t>
  </si>
  <si>
    <t>Net Operating Income (NOI)</t>
  </si>
  <si>
    <t>Rate of Return (ROR)</t>
  </si>
  <si>
    <t>Parity At Present Rates</t>
  </si>
  <si>
    <t>Revenue Requirements Deficiency (Excess)</t>
  </si>
  <si>
    <t>Present</t>
  </si>
  <si>
    <t>Total Rate Base (adjusted)</t>
  </si>
  <si>
    <t>Net Operating Income (Adjusted)</t>
  </si>
  <si>
    <t>Rate of Return</t>
  </si>
  <si>
    <t>Parity</t>
  </si>
  <si>
    <t xml:space="preserve">Total </t>
  </si>
  <si>
    <t>GSLD(T)</t>
  </si>
  <si>
    <t>Residential</t>
  </si>
  <si>
    <t>Rate Base</t>
  </si>
  <si>
    <t>NOI</t>
  </si>
  <si>
    <t>Chart Data</t>
  </si>
  <si>
    <t>Lighting</t>
  </si>
  <si>
    <t>2017 Proposed</t>
  </si>
  <si>
    <r>
      <rPr>
        <vertAlign val="superscript"/>
        <sz val="10"/>
        <rFont val="Calibri"/>
        <family val="2"/>
      </rPr>
      <t>(1)</t>
    </r>
    <r>
      <rPr>
        <sz val="10"/>
        <rFont val="Calibri"/>
        <family val="2"/>
      </rPr>
      <t xml:space="preserve"> Lighting includes SL-1, SL-2, OL-1, and OS-2</t>
    </r>
  </si>
  <si>
    <r>
      <rPr>
        <vertAlign val="superscript"/>
        <sz val="10"/>
        <rFont val="Calibri"/>
        <family val="2"/>
      </rPr>
      <t>(2)</t>
    </r>
    <r>
      <rPr>
        <sz val="10"/>
        <rFont val="Calibri"/>
        <family val="2"/>
      </rPr>
      <t xml:space="preserve"> All combined CILC classes</t>
    </r>
  </si>
  <si>
    <r>
      <t xml:space="preserve">Lighting </t>
    </r>
    <r>
      <rPr>
        <vertAlign val="superscript"/>
        <sz val="12"/>
        <rFont val="Calibri"/>
        <family val="2"/>
        <scheme val="minor"/>
      </rPr>
      <t>(1)</t>
    </r>
  </si>
  <si>
    <r>
      <rPr>
        <vertAlign val="superscript"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Lighting includes SL-1, SL-2, OL-1, and OS-2</t>
    </r>
  </si>
  <si>
    <t>Electric Plant In Service</t>
  </si>
  <si>
    <t>Accum Depreciation &amp; Amortization</t>
  </si>
  <si>
    <t>Net Plant In Service</t>
  </si>
  <si>
    <t>Plant Held For Future Use</t>
  </si>
  <si>
    <t>Construction Work in Progress</t>
  </si>
  <si>
    <t>Net Nuclear Fuel</t>
  </si>
  <si>
    <t>Total Utility Plant</t>
  </si>
  <si>
    <t>Working Capital - Assets</t>
  </si>
  <si>
    <t>Working Capital - Liabilities</t>
  </si>
  <si>
    <t>Working Capital - Net</t>
  </si>
  <si>
    <t>Total Rate Base</t>
  </si>
  <si>
    <t>REVENUES -</t>
  </si>
  <si>
    <t>Sales of Electricity</t>
  </si>
  <si>
    <t>Other Operating Revenues</t>
  </si>
  <si>
    <t>Total Operating Revenues</t>
  </si>
  <si>
    <t>Operating &amp; Maintenance Expense</t>
  </si>
  <si>
    <t>Depreciation Expense</t>
  </si>
  <si>
    <t>Taxes Other Than Income Tax</t>
  </si>
  <si>
    <t>Amortization of Property Losses</t>
  </si>
  <si>
    <t>Gain or Loss on Sale of Plant</t>
  </si>
  <si>
    <t>Total Operating Expenses</t>
  </si>
  <si>
    <t>Net Operating Income Before Taxes</t>
  </si>
  <si>
    <t>NOI Before Curtailment Adjustment</t>
  </si>
  <si>
    <t>Curtailment Credit Revenue</t>
  </si>
  <si>
    <t>Reassign Curtailment Credit Revenue</t>
  </si>
  <si>
    <t>Net Curtailment Credit Revenue</t>
  </si>
  <si>
    <t>Net Curtailment NOI Adjustment</t>
  </si>
  <si>
    <t>EQUALIZED RATE OF RETURN (ROR) -</t>
  </si>
  <si>
    <t>Equalized Base Revenue Requirements</t>
  </si>
  <si>
    <t>Total Equalized Revenue Requirements</t>
  </si>
  <si>
    <r>
      <t>Revenue Requirements Index</t>
    </r>
    <r>
      <rPr>
        <vertAlign val="superscript"/>
        <sz val="10"/>
        <rFont val="Arial"/>
        <family val="2"/>
      </rPr>
      <t xml:space="preserve"> (1)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</si>
  <si>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 xml:space="preserve">(Total Revenues divided by </t>
    </r>
  </si>
  <si>
    <t xml:space="preserve">   Total Equalized Revenue Requirements)</t>
  </si>
  <si>
    <t>Note: Totals may not add due to rounding.</t>
  </si>
  <si>
    <t>2017 Current</t>
  </si>
  <si>
    <t>AT PRESENT RATES -  December 2018</t>
  </si>
  <si>
    <t>2018 Proposed</t>
  </si>
  <si>
    <t>AT PROPOSED RATES - December 2017</t>
  </si>
  <si>
    <t>Operating Revenues -</t>
  </si>
  <si>
    <t>Parity at Present Rates</t>
  </si>
  <si>
    <t>Base Revenues</t>
  </si>
  <si>
    <t>Change in CILC/CDR Credit Offset</t>
  </si>
  <si>
    <t>Unbilled Revenues</t>
  </si>
  <si>
    <t>Miscellaneous Service Charges</t>
  </si>
  <si>
    <t>PROJECTED ROR AT PROPOSED RATES -</t>
  </si>
  <si>
    <t>Parity at Proposed Rates</t>
  </si>
  <si>
    <t>AT PROPOSED RATES - December 2018</t>
  </si>
  <si>
    <t>Proposed</t>
  </si>
  <si>
    <t>PROJECTED ROR AT PRESENT RATES - (1)</t>
  </si>
  <si>
    <t>PROPOSED INCREASES - (2)</t>
  </si>
  <si>
    <t>Total Proposes Increases</t>
  </si>
  <si>
    <t>(1) Per Attachment No. 1</t>
  </si>
  <si>
    <t>(2) Per MFR E-5, Source and Amount of Revenues</t>
  </si>
  <si>
    <t>Lighting Calculation</t>
  </si>
  <si>
    <t>2017 Proposed Rate Base</t>
  </si>
  <si>
    <t>2017 Proposed NOI</t>
  </si>
  <si>
    <t>2017 Proposed Rate of Return</t>
  </si>
  <si>
    <t>2017 Proposed Parity</t>
  </si>
  <si>
    <t>2018 Proposed Rate Base</t>
  </si>
  <si>
    <t>2018 Proposed NOI</t>
  </si>
  <si>
    <t>2018 Proposed Rate of Return</t>
  </si>
  <si>
    <t>2018 Proposed Parity</t>
  </si>
  <si>
    <t>Total</t>
  </si>
  <si>
    <t>System ROR</t>
  </si>
  <si>
    <t>2017 Present Rate of Return</t>
  </si>
  <si>
    <t>2017 Present Rate Base</t>
  </si>
  <si>
    <t>2017 Present NOI</t>
  </si>
  <si>
    <t>2017 Present Parity</t>
  </si>
  <si>
    <t>GSLD Parity Calculation</t>
  </si>
  <si>
    <t>GSLDT-1</t>
  </si>
  <si>
    <t>GSLDT-2</t>
  </si>
  <si>
    <t>GSLDT-3</t>
  </si>
  <si>
    <t>OPC 006672</t>
  </si>
  <si>
    <t>FPL RC-16</t>
  </si>
  <si>
    <t>OPC 006673</t>
  </si>
  <si>
    <t>OPC 006674</t>
  </si>
  <si>
    <t>OPC 006675</t>
  </si>
  <si>
    <t>OPC 006677</t>
  </si>
  <si>
    <t>OPC 006676</t>
  </si>
  <si>
    <t>OPC 006678</t>
  </si>
  <si>
    <t>OPC 006679</t>
  </si>
  <si>
    <t>OPC 006680</t>
  </si>
  <si>
    <t>OPC 006681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</si>
</sst>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#,##0.00%_);[Red]\(#,##0.00%\);&quot; &quot;"/>
    <numFmt numFmtId="165" formatCode="#0.00_);\(#0.00\)"/>
    <numFmt numFmtId="166" formatCode="#,##0.0%_);[Red]\(#,##0.0%\);&quot; &quot;"/>
    <numFmt numFmtId="167" formatCode="#0.000_);\(#0.000\)"/>
    <numFmt numFmtId="168" formatCode="#,##0.000_);[Red]\(#,##0.000\);&quot; &quot;"/>
    <numFmt numFmtId="169" formatCode="_(* #,##0_);_(* \(#,##0\);_(* &quot;-&quot;??_);_(@_)"/>
    <numFmt numFmtId="170" formatCode="0.00000000000"/>
    <numFmt numFmtId="171" formatCode="#,##0.000000000_);\(#,##0.000000000\)"/>
    <numFmt numFmtId="172" formatCode="0.00000000000000%"/>
    <numFmt numFmtId="173" formatCode="#,##0.0000000000_);\(#,##0.0000000000\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0"/>
      <name val="Arial"/>
      <family val="2"/>
    </font>
    <font>
      <sz val="12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66">
    <xf numFmtId="0" fontId="0" fillId="0" borderId="0" xfId="0"/>
    <xf numFmtId="165" fontId="3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37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37" fontId="4" fillId="0" borderId="0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Protection="1"/>
    <xf numFmtId="0" fontId="0" fillId="0" borderId="0" xfId="0" applyAlignment="1">
      <alignment horizontal="center"/>
    </xf>
    <xf numFmtId="37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0" fontId="6" fillId="0" borderId="0" xfId="0" applyFont="1"/>
    <xf numFmtId="0" fontId="0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9" fontId="9" fillId="0" borderId="0" xfId="0" applyNumberFormat="1" applyFont="1"/>
    <xf numFmtId="0" fontId="0" fillId="0" borderId="1" xfId="0" applyBorder="1"/>
    <xf numFmtId="0" fontId="14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37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37" fontId="15" fillId="0" borderId="5" xfId="0" applyNumberFormat="1" applyFont="1" applyBorder="1" applyAlignment="1">
      <alignment horizontal="right"/>
    </xf>
    <xf numFmtId="0" fontId="14" fillId="0" borderId="0" xfId="0" applyFont="1" applyAlignment="1">
      <alignment horizontal="left" indent="1"/>
    </xf>
    <xf numFmtId="37" fontId="15" fillId="0" borderId="6" xfId="0" applyNumberFormat="1" applyFont="1" applyBorder="1" applyAlignment="1">
      <alignment horizontal="right"/>
    </xf>
    <xf numFmtId="0" fontId="14" fillId="0" borderId="0" xfId="0" applyFont="1" applyAlignment="1">
      <alignment horizontal="left" indent="2"/>
    </xf>
    <xf numFmtId="37" fontId="15" fillId="0" borderId="7" xfId="0" applyNumberFormat="1" applyFont="1" applyBorder="1" applyAlignment="1">
      <alignment horizontal="right"/>
    </xf>
    <xf numFmtId="164" fontId="15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indent="2"/>
    </xf>
    <xf numFmtId="166" fontId="15" fillId="0" borderId="0" xfId="0" applyNumberFormat="1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37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2"/>
    </xf>
    <xf numFmtId="37" fontId="3" fillId="0" borderId="5" xfId="0" applyNumberFormat="1" applyFont="1" applyBorder="1" applyAlignment="1">
      <alignment horizontal="right"/>
    </xf>
    <xf numFmtId="37" fontId="3" fillId="0" borderId="7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69" fontId="0" fillId="0" borderId="1" xfId="2" applyNumberFormat="1" applyFont="1" applyBorder="1"/>
    <xf numFmtId="169" fontId="0" fillId="0" borderId="0" xfId="2" applyNumberFormat="1" applyFont="1"/>
    <xf numFmtId="170" fontId="0" fillId="0" borderId="0" xfId="0" applyNumberFormat="1"/>
    <xf numFmtId="171" fontId="3" fillId="0" borderId="0" xfId="0" applyNumberFormat="1" applyFont="1" applyBorder="1" applyAlignment="1">
      <alignment horizontal="right"/>
    </xf>
    <xf numFmtId="172" fontId="0" fillId="0" borderId="0" xfId="0" applyNumberFormat="1"/>
    <xf numFmtId="173" fontId="4" fillId="0" borderId="0" xfId="0" applyNumberFormat="1" applyFont="1" applyBorder="1"/>
    <xf numFmtId="0" fontId="0" fillId="0" borderId="0" xfId="0" applyAlignment="1">
      <alignment horizontal="center" wrapText="1"/>
    </xf>
    <xf numFmtId="9" fontId="0" fillId="0" borderId="0" xfId="1" applyFont="1"/>
    <xf numFmtId="9" fontId="0" fillId="0" borderId="0" xfId="1" applyNumberFormat="1" applyFont="1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1" xfId="0" applyFont="1" applyBorder="1"/>
    <xf numFmtId="0" fontId="19" fillId="0" borderId="0" xfId="0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5A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solidFill>
                  <a:schemeClr val="accent1"/>
                </a:solidFill>
              </a:defRPr>
            </a:pPr>
            <a:r>
              <a:rPr lang="en-US" sz="2400">
                <a:solidFill>
                  <a:schemeClr val="accent1"/>
                </a:solidFill>
              </a:rPr>
              <a:t>Parity</a:t>
            </a:r>
            <a:r>
              <a:rPr lang="en-US" sz="2400" baseline="0">
                <a:solidFill>
                  <a:schemeClr val="accent1"/>
                </a:solidFill>
              </a:rPr>
              <a:t> of Major Rate Classes</a:t>
            </a:r>
            <a:endParaRPr lang="en-US" sz="2400">
              <a:solidFill>
                <a:schemeClr val="accent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66632295963005E-2"/>
          <c:y val="0.15605981984369116"/>
          <c:w val="0.87702436007103945"/>
          <c:h val="0.648040098666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Data'!$B$6</c:f>
              <c:strCache>
                <c:ptCount val="1"/>
                <c:pt idx="0">
                  <c:v>2017 Current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Data'!$A$7:$A$13</c:f>
              <c:strCache>
                <c:ptCount val="7"/>
                <c:pt idx="0">
                  <c:v>GS(T)-1</c:v>
                </c:pt>
                <c:pt idx="1">
                  <c:v>Lighting</c:v>
                </c:pt>
                <c:pt idx="2">
                  <c:v>Residential</c:v>
                </c:pt>
                <c:pt idx="3">
                  <c:v>GSD(T)-1</c:v>
                </c:pt>
                <c:pt idx="4">
                  <c:v>CILC-1D</c:v>
                </c:pt>
                <c:pt idx="5">
                  <c:v>CILC-1T</c:v>
                </c:pt>
                <c:pt idx="6">
                  <c:v>GSLD(T)</c:v>
                </c:pt>
              </c:strCache>
            </c:strRef>
          </c:cat>
          <c:val>
            <c:numRef>
              <c:f>'Chart Data'!$B$7:$B$13</c:f>
              <c:numCache>
                <c:formatCode>0%</c:formatCode>
                <c:ptCount val="7"/>
                <c:pt idx="0">
                  <c:v>1.1986267906756025</c:v>
                </c:pt>
                <c:pt idx="1">
                  <c:v>1.1794419648011469</c:v>
                </c:pt>
                <c:pt idx="2">
                  <c:v>1.0649723635049781</c:v>
                </c:pt>
                <c:pt idx="3">
                  <c:v>0.9522970188790093</c:v>
                </c:pt>
                <c:pt idx="4">
                  <c:v>0.7391008694826483</c:v>
                </c:pt>
                <c:pt idx="5">
                  <c:v>0.69734102465740877</c:v>
                </c:pt>
                <c:pt idx="6">
                  <c:v>0.62122798986952033</c:v>
                </c:pt>
              </c:numCache>
            </c:numRef>
          </c:val>
        </c:ser>
        <c:ser>
          <c:idx val="1"/>
          <c:order val="1"/>
          <c:tx>
            <c:strRef>
              <c:f>'Chart Data'!$C$6</c:f>
              <c:strCache>
                <c:ptCount val="1"/>
                <c:pt idx="0">
                  <c:v>2017 Proposed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Data'!$A$7:$A$13</c:f>
              <c:strCache>
                <c:ptCount val="7"/>
                <c:pt idx="0">
                  <c:v>GS(T)-1</c:v>
                </c:pt>
                <c:pt idx="1">
                  <c:v>Lighting</c:v>
                </c:pt>
                <c:pt idx="2">
                  <c:v>Residential</c:v>
                </c:pt>
                <c:pt idx="3">
                  <c:v>GSD(T)-1</c:v>
                </c:pt>
                <c:pt idx="4">
                  <c:v>CILC-1D</c:v>
                </c:pt>
                <c:pt idx="5">
                  <c:v>CILC-1T</c:v>
                </c:pt>
                <c:pt idx="6">
                  <c:v>GSLD(T)</c:v>
                </c:pt>
              </c:strCache>
            </c:strRef>
          </c:cat>
          <c:val>
            <c:numRef>
              <c:f>'Chart Data'!$C$7:$C$13</c:f>
              <c:numCache>
                <c:formatCode>0%</c:formatCode>
                <c:ptCount val="7"/>
                <c:pt idx="0">
                  <c:v>1.012563121440389</c:v>
                </c:pt>
                <c:pt idx="1">
                  <c:v>1.0306071096793226</c:v>
                </c:pt>
                <c:pt idx="2">
                  <c:v>1.0178078747839698</c:v>
                </c:pt>
                <c:pt idx="3">
                  <c:v>1.0249886527694769</c:v>
                </c:pt>
                <c:pt idx="4">
                  <c:v>0.95861382780611859</c:v>
                </c:pt>
                <c:pt idx="5">
                  <c:v>1.0060444605332663</c:v>
                </c:pt>
                <c:pt idx="6">
                  <c:v>0.83161472669692782</c:v>
                </c:pt>
              </c:numCache>
            </c:numRef>
          </c:val>
        </c:ser>
        <c:ser>
          <c:idx val="2"/>
          <c:order val="2"/>
          <c:tx>
            <c:strRef>
              <c:f>'Chart Data'!$D$6</c:f>
              <c:strCache>
                <c:ptCount val="1"/>
                <c:pt idx="0">
                  <c:v>2018 Proposed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Data'!$A$7:$A$13</c:f>
              <c:strCache>
                <c:ptCount val="7"/>
                <c:pt idx="0">
                  <c:v>GS(T)-1</c:v>
                </c:pt>
                <c:pt idx="1">
                  <c:v>Lighting</c:v>
                </c:pt>
                <c:pt idx="2">
                  <c:v>Residential</c:v>
                </c:pt>
                <c:pt idx="3">
                  <c:v>GSD(T)-1</c:v>
                </c:pt>
                <c:pt idx="4">
                  <c:v>CILC-1D</c:v>
                </c:pt>
                <c:pt idx="5">
                  <c:v>CILC-1T</c:v>
                </c:pt>
                <c:pt idx="6">
                  <c:v>GSLD(T)</c:v>
                </c:pt>
              </c:strCache>
            </c:strRef>
          </c:cat>
          <c:val>
            <c:numRef>
              <c:f>'Chart Data'!$D$7:$D$13</c:f>
              <c:numCache>
                <c:formatCode>0%</c:formatCode>
                <c:ptCount val="7"/>
                <c:pt idx="0">
                  <c:v>1.0086877013919062</c:v>
                </c:pt>
                <c:pt idx="1">
                  <c:v>1.0746058190151402</c:v>
                </c:pt>
                <c:pt idx="2">
                  <c:v>1.0107638970280397</c:v>
                </c:pt>
                <c:pt idx="3">
                  <c:v>1.0138087854605007</c:v>
                </c:pt>
                <c:pt idx="4">
                  <c:v>1.0158099012499822</c:v>
                </c:pt>
                <c:pt idx="5">
                  <c:v>1.0202531297463682</c:v>
                </c:pt>
                <c:pt idx="6">
                  <c:v>0.88075940001371678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axId val="319724544"/>
        <c:axId val="320854656"/>
      </c:barChart>
      <c:catAx>
        <c:axId val="319724544"/>
        <c:scaling>
          <c:orientation val="minMax"/>
        </c:scaling>
        <c:delete val="0"/>
        <c:axPos val="b"/>
        <c:majorTickMark val="out"/>
        <c:minorTickMark val="none"/>
        <c:tickLblPos val="nextTo"/>
        <c:crossAx val="320854656"/>
        <c:crosses val="autoZero"/>
        <c:auto val="1"/>
        <c:lblAlgn val="ctr"/>
        <c:lblOffset val="100"/>
        <c:noMultiLvlLbl val="0"/>
      </c:catAx>
      <c:valAx>
        <c:axId val="320854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972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905109672630475"/>
          <c:y val="1.5103183374008065E-2"/>
          <c:w val="0.11876822681390056"/>
          <c:h val="0.1209559423801121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466728</xdr:colOff>
      <xdr:row>10</xdr:row>
      <xdr:rowOff>9525</xdr:rowOff>
    </xdr:from>
    <xdr:to>
      <xdr:col>20</xdr:col>
      <xdr:colOff>285749</xdr:colOff>
      <xdr:row>39</xdr:row>
      <xdr:rowOff>180975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0.57292</cdr:x>
      <cdr:y>0.9371</cdr:y>
    </cdr:from>
    <cdr:to>
      <cdr:x>0.96577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667125" y="5534024"/>
          <a:ext cx="25146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0.54762</cdr:x>
      <cdr:y>0.88676</cdr:y>
    </cdr:from>
    <cdr:to>
      <cdr:x>0.98065</cdr:x>
      <cdr:y>0.9303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22527" y="5050918"/>
          <a:ext cx="2548210" cy="248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GSLD (T) includes  GSLDT -1,</a:t>
          </a:r>
          <a:r>
            <a:rPr lang="en-US" sz="900" baseline="0">
              <a:effectLst/>
              <a:latin typeface="+mn-lt"/>
              <a:ea typeface="+mn-ea"/>
              <a:cs typeface="+mn-cs"/>
            </a:rPr>
            <a:t> GSLDT - 2 and GSLDT - 3</a:t>
          </a:r>
          <a:endParaRPr lang="en-US" sz="900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0.56166</cdr:x>
      <cdr:y>0.93144</cdr:y>
    </cdr:from>
    <cdr:to>
      <cdr:x>0.97927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05171" y="5305424"/>
          <a:ext cx="245745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0.54548</cdr:x>
      <cdr:y>0.93311</cdr:y>
    </cdr:from>
    <cdr:to>
      <cdr:x>0.98089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09920" y="5314950"/>
          <a:ext cx="25622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Lighting includes OL-1,</a:t>
          </a:r>
          <a:r>
            <a:rPr lang="en-US" sz="900" baseline="0"/>
            <a:t> OS-2, SL-1, SL-2</a:t>
          </a: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tabSelected="1" workbookViewId="0">
      <pane xSplit="1" ySplit="7" topLeftCell="B8" activePane="bottomRight" state="frozen"/>
      <selection pane="topRight"/>
      <selection pane="bottomLeft"/>
      <selection pane="bottomRight" sqref="A1:A2"/>
    </sheetView>
  </sheetViews>
  <sheetFormatPr defaultRowHeight="14.4" x14ac:dyDescent="0.3"/>
  <cols>
    <col min="1" max="1" width="45.6640625" customWidth="1"/>
    <col min="2" max="23" width="11.33203125" customWidth="1"/>
  </cols>
  <sheetData>
    <row r="1" spans="1:23" x14ac:dyDescent="0.3">
      <c r="A1" s="63" t="s">
        <v>118</v>
      </c>
    </row>
    <row r="2" spans="1:23" ht="15" thickBot="1" x14ac:dyDescent="0.35">
      <c r="A2" s="64" t="s">
        <v>119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3">
      <c r="A3" s="23" t="s">
        <v>0</v>
      </c>
    </row>
    <row r="4" spans="1:23" x14ac:dyDescent="0.3">
      <c r="A4" s="23" t="s">
        <v>1</v>
      </c>
    </row>
    <row r="5" spans="1:23" x14ac:dyDescent="0.3">
      <c r="A5" s="23" t="s">
        <v>2</v>
      </c>
    </row>
    <row r="6" spans="1:23" ht="15" thickBot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27" thickBot="1" x14ac:dyDescent="0.35">
      <c r="A7" s="24" t="s">
        <v>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  <c r="I7" s="24" t="s">
        <v>11</v>
      </c>
      <c r="J7" s="24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4" t="s">
        <v>18</v>
      </c>
      <c r="Q7" s="24" t="s">
        <v>19</v>
      </c>
      <c r="R7" s="24" t="s">
        <v>20</v>
      </c>
      <c r="S7" s="24" t="s">
        <v>21</v>
      </c>
    </row>
    <row r="8" spans="1:23" x14ac:dyDescent="0.3">
      <c r="A8" s="25" t="s">
        <v>22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</row>
    <row r="9" spans="1:23" x14ac:dyDescent="0.3">
      <c r="A9" s="27" t="s">
        <v>46</v>
      </c>
      <c r="B9" s="26">
        <v>43122297.36666742</v>
      </c>
      <c r="C9" s="26">
        <v>733540.02787674277</v>
      </c>
      <c r="D9" s="26">
        <v>29412.365024838342</v>
      </c>
      <c r="E9" s="26">
        <v>289165.4330937721</v>
      </c>
      <c r="F9" s="26">
        <v>2500171.4588199104</v>
      </c>
      <c r="G9" s="26">
        <v>22992.757672568776</v>
      </c>
      <c r="H9" s="26">
        <v>8726606.5733149722</v>
      </c>
      <c r="I9" s="26">
        <v>3487896.2322201403</v>
      </c>
      <c r="J9" s="26">
        <v>697031.86775489838</v>
      </c>
      <c r="K9" s="26">
        <v>36120.037998123167</v>
      </c>
      <c r="L9" s="26">
        <v>29759.698009982611</v>
      </c>
      <c r="M9" s="26">
        <v>104444.00060249708</v>
      </c>
      <c r="N9" s="26">
        <v>10048.918926573604</v>
      </c>
      <c r="O9" s="26">
        <v>25785596.720515884</v>
      </c>
      <c r="P9" s="26">
        <v>635139.60650192003</v>
      </c>
      <c r="Q9" s="26">
        <v>8725.0424379115957</v>
      </c>
      <c r="R9" s="26">
        <v>6332.6939037161692</v>
      </c>
      <c r="S9" s="26">
        <v>19313.931992967471</v>
      </c>
    </row>
    <row r="10" spans="1:23" ht="15" thickBot="1" x14ac:dyDescent="0.35">
      <c r="A10" s="27" t="s">
        <v>47</v>
      </c>
      <c r="B10" s="26">
        <v>-13074538.029894501</v>
      </c>
      <c r="C10" s="26">
        <v>-215220.51195168094</v>
      </c>
      <c r="D10" s="26">
        <v>-8700.2921077914762</v>
      </c>
      <c r="E10" s="26">
        <v>-82953.415430413705</v>
      </c>
      <c r="F10" s="26">
        <v>-756816.19845470856</v>
      </c>
      <c r="G10" s="26">
        <v>-6985.9517508762438</v>
      </c>
      <c r="H10" s="26">
        <v>-2593409.5516699967</v>
      </c>
      <c r="I10" s="26">
        <v>-1032729.1528008502</v>
      </c>
      <c r="J10" s="26">
        <v>-204961.57703576831</v>
      </c>
      <c r="K10" s="26">
        <v>-10459.056348619248</v>
      </c>
      <c r="L10" s="26">
        <v>-8715.9523051151318</v>
      </c>
      <c r="M10" s="26">
        <v>-41363.809003491711</v>
      </c>
      <c r="N10" s="26">
        <v>-3150.5183375162751</v>
      </c>
      <c r="O10" s="26">
        <v>-7868022.3483457128</v>
      </c>
      <c r="P10" s="26">
        <v>-230803.55806850118</v>
      </c>
      <c r="Q10" s="26">
        <v>-2586.4822226176943</v>
      </c>
      <c r="R10" s="26">
        <v>-1882.3858292321861</v>
      </c>
      <c r="S10" s="26">
        <v>-5777.2682316097907</v>
      </c>
    </row>
    <row r="11" spans="1:23" x14ac:dyDescent="0.3">
      <c r="A11" s="28" t="s">
        <v>48</v>
      </c>
      <c r="B11" s="29">
        <v>30047759.336772922</v>
      </c>
      <c r="C11" s="29">
        <v>518319.51592506183</v>
      </c>
      <c r="D11" s="29">
        <v>20712.072917046866</v>
      </c>
      <c r="E11" s="29">
        <v>206212.01766335839</v>
      </c>
      <c r="F11" s="29">
        <v>1743355.2603652019</v>
      </c>
      <c r="G11" s="29">
        <v>16006.805921692532</v>
      </c>
      <c r="H11" s="29">
        <v>6133197.021644976</v>
      </c>
      <c r="I11" s="29">
        <v>2455167.0794192902</v>
      </c>
      <c r="J11" s="29">
        <v>492070.29071913013</v>
      </c>
      <c r="K11" s="29">
        <v>25660.981649503923</v>
      </c>
      <c r="L11" s="29">
        <v>21043.745704867481</v>
      </c>
      <c r="M11" s="29">
        <v>63080.191599005375</v>
      </c>
      <c r="N11" s="29">
        <v>6898.4005890573289</v>
      </c>
      <c r="O11" s="29">
        <v>17917574.372170173</v>
      </c>
      <c r="P11" s="29">
        <v>404336.04843341879</v>
      </c>
      <c r="Q11" s="29">
        <v>6138.5602152939018</v>
      </c>
      <c r="R11" s="29">
        <v>4450.3080744839835</v>
      </c>
      <c r="S11" s="29">
        <v>13536.66376135768</v>
      </c>
    </row>
    <row r="12" spans="1:23" x14ac:dyDescent="0.3">
      <c r="A12" s="27" t="s">
        <v>49</v>
      </c>
      <c r="B12" s="26">
        <v>233315.26429952582</v>
      </c>
      <c r="C12" s="26">
        <v>4326.2156520434064</v>
      </c>
      <c r="D12" s="26">
        <v>169.02369099411996</v>
      </c>
      <c r="E12" s="26">
        <v>1902.7738883987704</v>
      </c>
      <c r="F12" s="26">
        <v>13429.039658840904</v>
      </c>
      <c r="G12" s="26">
        <v>117.9065489535367</v>
      </c>
      <c r="H12" s="26">
        <v>49940.517873953802</v>
      </c>
      <c r="I12" s="26">
        <v>20179.430330204417</v>
      </c>
      <c r="J12" s="26">
        <v>4087.9219403478924</v>
      </c>
      <c r="K12" s="26">
        <v>248.6199163995152</v>
      </c>
      <c r="L12" s="26">
        <v>174.22689057163038</v>
      </c>
      <c r="M12" s="26">
        <v>130.98438583551228</v>
      </c>
      <c r="N12" s="26">
        <v>41.550958289810012</v>
      </c>
      <c r="O12" s="26">
        <v>137217.58638878781</v>
      </c>
      <c r="P12" s="26">
        <v>1110.2916141184023</v>
      </c>
      <c r="Q12" s="26">
        <v>50.390959263259326</v>
      </c>
      <c r="R12" s="26">
        <v>34.567990034499253</v>
      </c>
      <c r="S12" s="26">
        <v>154.21561248856401</v>
      </c>
    </row>
    <row r="13" spans="1:23" x14ac:dyDescent="0.3">
      <c r="A13" s="27" t="s">
        <v>50</v>
      </c>
      <c r="B13" s="26">
        <v>747986.5834566378</v>
      </c>
      <c r="C13" s="26">
        <v>13074.337849469908</v>
      </c>
      <c r="D13" s="26">
        <v>517.54241122699034</v>
      </c>
      <c r="E13" s="26">
        <v>5862.1718698199184</v>
      </c>
      <c r="F13" s="26">
        <v>43427.046926505573</v>
      </c>
      <c r="G13" s="26">
        <v>416.46811172905092</v>
      </c>
      <c r="H13" s="26">
        <v>152763.50875930942</v>
      </c>
      <c r="I13" s="26">
        <v>61235.653726776196</v>
      </c>
      <c r="J13" s="26">
        <v>12370.514446740523</v>
      </c>
      <c r="K13" s="26">
        <v>760.62950509830137</v>
      </c>
      <c r="L13" s="26">
        <v>517.1149807492701</v>
      </c>
      <c r="M13" s="26">
        <v>1239.5310703153764</v>
      </c>
      <c r="N13" s="26">
        <v>132.72159264456556</v>
      </c>
      <c r="O13" s="26">
        <v>445776.82620640896</v>
      </c>
      <c r="P13" s="26">
        <v>9171.9973233260753</v>
      </c>
      <c r="Q13" s="26">
        <v>158.27402369739573</v>
      </c>
      <c r="R13" s="26">
        <v>96.110206164331586</v>
      </c>
      <c r="S13" s="26">
        <v>466.13444665603294</v>
      </c>
    </row>
    <row r="14" spans="1:23" ht="15" thickBot="1" x14ac:dyDescent="0.35">
      <c r="A14" s="27" t="s">
        <v>51</v>
      </c>
      <c r="B14" s="26">
        <v>630074.74349233333</v>
      </c>
      <c r="C14" s="26">
        <v>15677.725575451423</v>
      </c>
      <c r="D14" s="26">
        <v>597.45862763857087</v>
      </c>
      <c r="E14" s="26">
        <v>8602.7027959556672</v>
      </c>
      <c r="F14" s="26">
        <v>35101.216330779149</v>
      </c>
      <c r="G14" s="26">
        <v>413.07741980115429</v>
      </c>
      <c r="H14" s="26">
        <v>151864.72395493634</v>
      </c>
      <c r="I14" s="26">
        <v>61742.728883992881</v>
      </c>
      <c r="J14" s="26">
        <v>14687.198951017011</v>
      </c>
      <c r="K14" s="26">
        <v>986.65130025636324</v>
      </c>
      <c r="L14" s="26">
        <v>525.1561161814833</v>
      </c>
      <c r="M14" s="26">
        <v>575.72930115923668</v>
      </c>
      <c r="N14" s="26">
        <v>62.145381334732015</v>
      </c>
      <c r="O14" s="26">
        <v>335167.88621057721</v>
      </c>
      <c r="P14" s="26">
        <v>3297.9882613114355</v>
      </c>
      <c r="Q14" s="26">
        <v>192.67014151015019</v>
      </c>
      <c r="R14" s="26">
        <v>68.269417159281758</v>
      </c>
      <c r="S14" s="26">
        <v>511.41482327109719</v>
      </c>
    </row>
    <row r="15" spans="1:23" x14ac:dyDescent="0.3">
      <c r="A15" s="28" t="s">
        <v>52</v>
      </c>
      <c r="B15" s="29">
        <v>31659135.92802142</v>
      </c>
      <c r="C15" s="29">
        <v>551397.7950020266</v>
      </c>
      <c r="D15" s="29">
        <v>21996.097646906546</v>
      </c>
      <c r="E15" s="29">
        <v>222579.66621753277</v>
      </c>
      <c r="F15" s="29">
        <v>1835312.5632813275</v>
      </c>
      <c r="G15" s="29">
        <v>16954.258002176273</v>
      </c>
      <c r="H15" s="29">
        <v>6487765.7722331751</v>
      </c>
      <c r="I15" s="29">
        <v>2598324.8923602635</v>
      </c>
      <c r="J15" s="29">
        <v>523215.92605723557</v>
      </c>
      <c r="K15" s="29">
        <v>27656.882371258103</v>
      </c>
      <c r="L15" s="29">
        <v>22260.243692369866</v>
      </c>
      <c r="M15" s="29">
        <v>65026.436356315491</v>
      </c>
      <c r="N15" s="29">
        <v>7134.8185213264369</v>
      </c>
      <c r="O15" s="29">
        <v>18835736.67097595</v>
      </c>
      <c r="P15" s="29">
        <v>417916.32563217473</v>
      </c>
      <c r="Q15" s="29">
        <v>6539.8953397647065</v>
      </c>
      <c r="R15" s="29">
        <v>4649.2556878420964</v>
      </c>
      <c r="S15" s="29">
        <v>14668.428643773374</v>
      </c>
    </row>
    <row r="16" spans="1:23" x14ac:dyDescent="0.3">
      <c r="A16" s="27" t="s">
        <v>53</v>
      </c>
      <c r="B16" s="26">
        <v>3552622.4345462457</v>
      </c>
      <c r="C16" s="26">
        <v>63552.561348123578</v>
      </c>
      <c r="D16" s="26">
        <v>2511.0101588075559</v>
      </c>
      <c r="E16" s="26">
        <v>28661.332574170709</v>
      </c>
      <c r="F16" s="26">
        <v>216336.66062265536</v>
      </c>
      <c r="G16" s="26">
        <v>2503.4377666948749</v>
      </c>
      <c r="H16" s="26">
        <v>707157.37256927986</v>
      </c>
      <c r="I16" s="26">
        <v>280977.01155203133</v>
      </c>
      <c r="J16" s="26">
        <v>60007.924907307657</v>
      </c>
      <c r="K16" s="26">
        <v>3398.3663633608335</v>
      </c>
      <c r="L16" s="26">
        <v>2414.9122436592479</v>
      </c>
      <c r="M16" s="26">
        <v>4799.0008135799626</v>
      </c>
      <c r="N16" s="26">
        <v>658.01402947775716</v>
      </c>
      <c r="O16" s="26">
        <v>2122886.1247898214</v>
      </c>
      <c r="P16" s="26">
        <v>53777.338922980256</v>
      </c>
      <c r="Q16" s="26">
        <v>821.45046785037118</v>
      </c>
      <c r="R16" s="26">
        <v>447.48045811177826</v>
      </c>
      <c r="S16" s="26">
        <v>1712.4349583331305</v>
      </c>
    </row>
    <row r="17" spans="1:19" ht="15" thickBot="1" x14ac:dyDescent="0.35">
      <c r="A17" s="27" t="s">
        <v>54</v>
      </c>
      <c r="B17" s="26">
        <v>-2675641.8641278753</v>
      </c>
      <c r="C17" s="26">
        <v>-46360.171199853583</v>
      </c>
      <c r="D17" s="26">
        <v>-1835.0198884846079</v>
      </c>
      <c r="E17" s="26">
        <v>-20377.472334731163</v>
      </c>
      <c r="F17" s="26">
        <v>-164464.10610168206</v>
      </c>
      <c r="G17" s="26">
        <v>-1905.175927097185</v>
      </c>
      <c r="H17" s="26">
        <v>-523298.50370208453</v>
      </c>
      <c r="I17" s="26">
        <v>-207413.51914214477</v>
      </c>
      <c r="J17" s="26">
        <v>-43823.220054389567</v>
      </c>
      <c r="K17" s="26">
        <v>-2421.0511371494495</v>
      </c>
      <c r="L17" s="26">
        <v>-1775.6231971732577</v>
      </c>
      <c r="M17" s="26">
        <v>-3353.6933551535049</v>
      </c>
      <c r="N17" s="26">
        <v>-502.85740084982541</v>
      </c>
      <c r="O17" s="26">
        <v>-1614390.8639858821</v>
      </c>
      <c r="P17" s="26">
        <v>-41569.463270988846</v>
      </c>
      <c r="Q17" s="26">
        <v>-604.48568162727338</v>
      </c>
      <c r="R17" s="26">
        <v>-340.97919027961655</v>
      </c>
      <c r="S17" s="26">
        <v>-1205.6585583038332</v>
      </c>
    </row>
    <row r="18" spans="1:19" ht="15" thickBot="1" x14ac:dyDescent="0.35">
      <c r="A18" s="28" t="s">
        <v>55</v>
      </c>
      <c r="B18" s="29">
        <v>876980.57041837065</v>
      </c>
      <c r="C18" s="29">
        <v>17192.390148269995</v>
      </c>
      <c r="D18" s="29">
        <v>675.99027032294771</v>
      </c>
      <c r="E18" s="29">
        <v>8283.8602394395475</v>
      </c>
      <c r="F18" s="29">
        <v>51872.554520973295</v>
      </c>
      <c r="G18" s="29">
        <v>598.26183959768991</v>
      </c>
      <c r="H18" s="29">
        <v>183858.86886719536</v>
      </c>
      <c r="I18" s="29">
        <v>73563.492409886574</v>
      </c>
      <c r="J18" s="29">
        <v>16184.704852918088</v>
      </c>
      <c r="K18" s="29">
        <v>977.3152262113839</v>
      </c>
      <c r="L18" s="29">
        <v>639.2890464859903</v>
      </c>
      <c r="M18" s="29">
        <v>1445.3074584264577</v>
      </c>
      <c r="N18" s="29">
        <v>155.15662862793175</v>
      </c>
      <c r="O18" s="29">
        <v>508495.26080393937</v>
      </c>
      <c r="P18" s="29">
        <v>12207.875651991411</v>
      </c>
      <c r="Q18" s="29">
        <v>216.96478622309783</v>
      </c>
      <c r="R18" s="29">
        <v>106.50126783216169</v>
      </c>
      <c r="S18" s="29">
        <v>506.77640002929724</v>
      </c>
    </row>
    <row r="19" spans="1:19" ht="15" thickBot="1" x14ac:dyDescent="0.35">
      <c r="A19" s="30" t="s">
        <v>56</v>
      </c>
      <c r="B19" s="31">
        <v>32536116.498439785</v>
      </c>
      <c r="C19" s="31">
        <v>568590.18515029654</v>
      </c>
      <c r="D19" s="31">
        <v>22672.087917229495</v>
      </c>
      <c r="E19" s="31">
        <v>230863.52645697229</v>
      </c>
      <c r="F19" s="31">
        <v>1887185.1178023007</v>
      </c>
      <c r="G19" s="31">
        <v>17552.519841773963</v>
      </c>
      <c r="H19" s="31">
        <v>6671624.6411003703</v>
      </c>
      <c r="I19" s="31">
        <v>2671888.3847701498</v>
      </c>
      <c r="J19" s="31">
        <v>539400.63091015362</v>
      </c>
      <c r="K19" s="31">
        <v>28634.197597469487</v>
      </c>
      <c r="L19" s="31">
        <v>22899.532738855858</v>
      </c>
      <c r="M19" s="31">
        <v>66471.74381474196</v>
      </c>
      <c r="N19" s="31">
        <v>7289.9751499543681</v>
      </c>
      <c r="O19" s="31">
        <v>19344231.931779888</v>
      </c>
      <c r="P19" s="31">
        <v>430124.20128416613</v>
      </c>
      <c r="Q19" s="31">
        <v>6756.8601259878042</v>
      </c>
      <c r="R19" s="31">
        <v>4755.7569556742583</v>
      </c>
      <c r="S19" s="31">
        <v>15175.205043802671</v>
      </c>
    </row>
    <row r="21" spans="1:19" x14ac:dyDescent="0.3">
      <c r="A21" s="25" t="s">
        <v>57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</row>
    <row r="22" spans="1:19" x14ac:dyDescent="0.3">
      <c r="A22" s="27" t="s">
        <v>58</v>
      </c>
      <c r="B22" s="26">
        <v>5728328.91693033</v>
      </c>
      <c r="C22" s="26">
        <v>87801.051055551216</v>
      </c>
      <c r="D22" s="26">
        <v>4110.1740210085154</v>
      </c>
      <c r="E22" s="26">
        <v>35872.549580752726</v>
      </c>
      <c r="F22" s="26">
        <v>369374.40575301123</v>
      </c>
      <c r="G22" s="26">
        <v>4185.180158041022</v>
      </c>
      <c r="H22" s="26">
        <v>1138573.8538527316</v>
      </c>
      <c r="I22" s="26">
        <v>381365.61194297881</v>
      </c>
      <c r="J22" s="26">
        <v>78384.777910273464</v>
      </c>
      <c r="K22" s="26">
        <v>4567.0204515012783</v>
      </c>
      <c r="L22" s="26">
        <v>4095.1575278993737</v>
      </c>
      <c r="M22" s="26">
        <v>14050.829224799847</v>
      </c>
      <c r="N22" s="26">
        <v>992.12877995252029</v>
      </c>
      <c r="O22" s="26">
        <v>3506971.8613940501</v>
      </c>
      <c r="P22" s="26">
        <v>91273.209567096099</v>
      </c>
      <c r="Q22" s="26">
        <v>1508.3751218177488</v>
      </c>
      <c r="R22" s="26">
        <v>801.42358541161195</v>
      </c>
      <c r="S22" s="26">
        <v>4401.3070034532248</v>
      </c>
    </row>
    <row r="23" spans="1:19" ht="15" thickBot="1" x14ac:dyDescent="0.35">
      <c r="A23" s="27" t="s">
        <v>59</v>
      </c>
      <c r="B23" s="26">
        <v>193876.14515275296</v>
      </c>
      <c r="C23" s="26">
        <v>1624.6669755127325</v>
      </c>
      <c r="D23" s="26">
        <v>66.088804897721786</v>
      </c>
      <c r="E23" s="26">
        <v>434.80431723137139</v>
      </c>
      <c r="F23" s="26">
        <v>12145.312698273234</v>
      </c>
      <c r="G23" s="26">
        <v>109.46192783999275</v>
      </c>
      <c r="H23" s="26">
        <v>22507.890242002955</v>
      </c>
      <c r="I23" s="26">
        <v>7944.0987495753307</v>
      </c>
      <c r="J23" s="26">
        <v>1614.3916859474111</v>
      </c>
      <c r="K23" s="26">
        <v>54.024348359683202</v>
      </c>
      <c r="L23" s="26">
        <v>65.853343484394458</v>
      </c>
      <c r="M23" s="26">
        <v>679.53436252147674</v>
      </c>
      <c r="N23" s="26">
        <v>35.026603519896341</v>
      </c>
      <c r="O23" s="26">
        <v>145268.53784570031</v>
      </c>
      <c r="P23" s="26">
        <v>1252.4243997913429</v>
      </c>
      <c r="Q23" s="26">
        <v>20.644850284319507</v>
      </c>
      <c r="R23" s="26">
        <v>21.125238150159621</v>
      </c>
      <c r="S23" s="26">
        <v>32.258759660666435</v>
      </c>
    </row>
    <row r="24" spans="1:19" ht="15" thickBot="1" x14ac:dyDescent="0.35">
      <c r="A24" s="32" t="s">
        <v>60</v>
      </c>
      <c r="B24" s="33">
        <v>5922205.0620830841</v>
      </c>
      <c r="C24" s="33">
        <v>89425.718031063938</v>
      </c>
      <c r="D24" s="33">
        <v>4176.2628259062367</v>
      </c>
      <c r="E24" s="33">
        <v>36307.353897984096</v>
      </c>
      <c r="F24" s="33">
        <v>381519.71845128445</v>
      </c>
      <c r="G24" s="33">
        <v>4294.6420858810143</v>
      </c>
      <c r="H24" s="33">
        <v>1161081.7440947348</v>
      </c>
      <c r="I24" s="33">
        <v>389309.71069255413</v>
      </c>
      <c r="J24" s="33">
        <v>79999.169596220876</v>
      </c>
      <c r="K24" s="33">
        <v>4621.0447998609616</v>
      </c>
      <c r="L24" s="33">
        <v>4161.0108713837681</v>
      </c>
      <c r="M24" s="33">
        <v>14730.363587321324</v>
      </c>
      <c r="N24" s="33">
        <v>1027.1553834724166</v>
      </c>
      <c r="O24" s="33">
        <v>3652240.3992397506</v>
      </c>
      <c r="P24" s="33">
        <v>92525.633966887443</v>
      </c>
      <c r="Q24" s="33">
        <v>1529.0199721020683</v>
      </c>
      <c r="R24" s="33">
        <v>822.54882356177154</v>
      </c>
      <c r="S24" s="33">
        <v>4433.565763113892</v>
      </c>
    </row>
    <row r="26" spans="1:19" x14ac:dyDescent="0.3">
      <c r="A26" s="25" t="s">
        <v>23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</row>
    <row r="27" spans="1:19" x14ac:dyDescent="0.3">
      <c r="A27" s="27" t="s">
        <v>61</v>
      </c>
      <c r="B27" s="26">
        <v>-1354606.3923110496</v>
      </c>
      <c r="C27" s="26">
        <v>-22233.368169237048</v>
      </c>
      <c r="D27" s="26">
        <v>-885.0167600735947</v>
      </c>
      <c r="E27" s="26">
        <v>-9349.8029976264788</v>
      </c>
      <c r="F27" s="26">
        <v>-84821.490432082719</v>
      </c>
      <c r="G27" s="26">
        <v>-1006.9783455018555</v>
      </c>
      <c r="H27" s="26">
        <v>-255808.42372026408</v>
      </c>
      <c r="I27" s="26">
        <v>-100852.20498483372</v>
      </c>
      <c r="J27" s="26">
        <v>-21054.004888827985</v>
      </c>
      <c r="K27" s="26">
        <v>-1113.6025861529124</v>
      </c>
      <c r="L27" s="26">
        <v>-861.87229904869685</v>
      </c>
      <c r="M27" s="26">
        <v>-1683.847023137932</v>
      </c>
      <c r="N27" s="26">
        <v>-267.81199727567974</v>
      </c>
      <c r="O27" s="26">
        <v>-830109.35271083633</v>
      </c>
      <c r="P27" s="26">
        <v>-23535.609313978384</v>
      </c>
      <c r="Q27" s="26">
        <v>-296.91914528087585</v>
      </c>
      <c r="R27" s="26">
        <v>-175.09824566425405</v>
      </c>
      <c r="S27" s="26">
        <v>-550.98869122729025</v>
      </c>
    </row>
    <row r="28" spans="1:19" x14ac:dyDescent="0.3">
      <c r="A28" s="27" t="s">
        <v>62</v>
      </c>
      <c r="B28" s="26">
        <v>-1672107.2978670401</v>
      </c>
      <c r="C28" s="26">
        <v>-28862.272054298661</v>
      </c>
      <c r="D28" s="26">
        <v>-1158.7219611551197</v>
      </c>
      <c r="E28" s="26">
        <v>-12169.4876595975</v>
      </c>
      <c r="F28" s="26">
        <v>-97854.364703328218</v>
      </c>
      <c r="G28" s="26">
        <v>-924.02071496344104</v>
      </c>
      <c r="H28" s="26">
        <v>-338587.62470509578</v>
      </c>
      <c r="I28" s="26">
        <v>-134800.89515305261</v>
      </c>
      <c r="J28" s="26">
        <v>-27284.048172031355</v>
      </c>
      <c r="K28" s="26">
        <v>-1496.9119718012419</v>
      </c>
      <c r="L28" s="26">
        <v>-1186.1708238975227</v>
      </c>
      <c r="M28" s="26">
        <v>-4260.7985177896217</v>
      </c>
      <c r="N28" s="26">
        <v>-370.69560628666403</v>
      </c>
      <c r="O28" s="26">
        <v>-995942.13136147347</v>
      </c>
      <c r="P28" s="26">
        <v>-25876.98832743306</v>
      </c>
      <c r="Q28" s="26">
        <v>-344.87676553512017</v>
      </c>
      <c r="R28" s="26">
        <v>-227.3365619859467</v>
      </c>
      <c r="S28" s="26">
        <v>-759.95280731482899</v>
      </c>
    </row>
    <row r="29" spans="1:19" x14ac:dyDescent="0.3">
      <c r="A29" s="27" t="s">
        <v>63</v>
      </c>
      <c r="B29" s="26">
        <v>-578190.59236197034</v>
      </c>
      <c r="C29" s="26">
        <v>-9903.0785930774964</v>
      </c>
      <c r="D29" s="26">
        <v>-396.322915533691</v>
      </c>
      <c r="E29" s="26">
        <v>-3963.6375970583017</v>
      </c>
      <c r="F29" s="26">
        <v>-33816.097465141138</v>
      </c>
      <c r="G29" s="26">
        <v>-319.84516771964331</v>
      </c>
      <c r="H29" s="26">
        <v>-117202.74179486283</v>
      </c>
      <c r="I29" s="26">
        <v>-46786.001133239966</v>
      </c>
      <c r="J29" s="26">
        <v>-9412.1608480079904</v>
      </c>
      <c r="K29" s="26">
        <v>-492.82906498443214</v>
      </c>
      <c r="L29" s="26">
        <v>-402.22314477268696</v>
      </c>
      <c r="M29" s="26">
        <v>-1179.9354152656738</v>
      </c>
      <c r="N29" s="26">
        <v>-131.11073344698713</v>
      </c>
      <c r="O29" s="26">
        <v>-345692.58163359668</v>
      </c>
      <c r="P29" s="26">
        <v>-8028.0810854612555</v>
      </c>
      <c r="Q29" s="26">
        <v>-119.14492272995822</v>
      </c>
      <c r="R29" s="26">
        <v>-84.494791006748088</v>
      </c>
      <c r="S29" s="26">
        <v>-260.30605606486927</v>
      </c>
    </row>
    <row r="30" spans="1:19" x14ac:dyDescent="0.3">
      <c r="A30" s="27" t="s">
        <v>64</v>
      </c>
      <c r="B30" s="26">
        <v>6182.3416998108414</v>
      </c>
      <c r="C30" s="26">
        <v>100.42509339763605</v>
      </c>
      <c r="D30" s="26">
        <v>4.0839817784427694</v>
      </c>
      <c r="E30" s="26">
        <v>30.030252970084579</v>
      </c>
      <c r="F30" s="26">
        <v>368.86358596214023</v>
      </c>
      <c r="G30" s="26">
        <v>3.7328769479627111</v>
      </c>
      <c r="H30" s="26">
        <v>1199.6297091044869</v>
      </c>
      <c r="I30" s="26">
        <v>476.48408497607687</v>
      </c>
      <c r="J30" s="26">
        <v>96.499736966691472</v>
      </c>
      <c r="K30" s="26">
        <v>3.8461672153309645</v>
      </c>
      <c r="L30" s="26">
        <v>4.0630317541436982</v>
      </c>
      <c r="M30" s="26">
        <v>21.494473666276168</v>
      </c>
      <c r="N30" s="26">
        <v>2.1118359558792799</v>
      </c>
      <c r="O30" s="26">
        <v>3724.5827084024986</v>
      </c>
      <c r="P30" s="26">
        <v>141.4897120690454</v>
      </c>
      <c r="Q30" s="26">
        <v>1.2420431284503983</v>
      </c>
      <c r="R30" s="26">
        <v>1.1624438274044977</v>
      </c>
      <c r="S30" s="26">
        <v>2.5999616882901924</v>
      </c>
    </row>
    <row r="31" spans="1:19" ht="15" thickBot="1" x14ac:dyDescent="0.35">
      <c r="A31" s="27" t="s">
        <v>65</v>
      </c>
      <c r="B31" s="26">
        <v>5759.2890000000007</v>
      </c>
      <c r="C31" s="26">
        <v>96.888822799578776</v>
      </c>
      <c r="D31" s="26">
        <v>3.7851083706357582</v>
      </c>
      <c r="E31" s="26">
        <v>0</v>
      </c>
      <c r="F31" s="26">
        <v>339.72822217825569</v>
      </c>
      <c r="G31" s="26">
        <v>2.3165403005591503</v>
      </c>
      <c r="H31" s="26">
        <v>1221.7468868045094</v>
      </c>
      <c r="I31" s="26">
        <v>502.12759417536705</v>
      </c>
      <c r="J31" s="26">
        <v>95.381277578160763</v>
      </c>
      <c r="K31" s="26">
        <v>0</v>
      </c>
      <c r="L31" s="26">
        <v>4.3461730772652691</v>
      </c>
      <c r="M31" s="26">
        <v>6.8842670318266777</v>
      </c>
      <c r="N31" s="26">
        <v>3.0479739511197037</v>
      </c>
      <c r="O31" s="26">
        <v>3439.6828233469396</v>
      </c>
      <c r="P31" s="26">
        <v>40.209046744712666</v>
      </c>
      <c r="Q31" s="26">
        <v>1.0645826410850361</v>
      </c>
      <c r="R31" s="26">
        <v>2.079680999985793</v>
      </c>
      <c r="S31" s="26">
        <v>0</v>
      </c>
    </row>
    <row r="32" spans="1:19" x14ac:dyDescent="0.3">
      <c r="A32" s="32" t="s">
        <v>66</v>
      </c>
      <c r="B32" s="29">
        <v>-3592962.65184025</v>
      </c>
      <c r="C32" s="29">
        <v>-60801.40490041599</v>
      </c>
      <c r="D32" s="29">
        <v>-2432.1925466133271</v>
      </c>
      <c r="E32" s="29">
        <v>-25452.898001312195</v>
      </c>
      <c r="F32" s="29">
        <v>-215783.3607924117</v>
      </c>
      <c r="G32" s="29">
        <v>-2244.7948109364179</v>
      </c>
      <c r="H32" s="29">
        <v>-709177.41362431366</v>
      </c>
      <c r="I32" s="29">
        <v>-281460.48959197488</v>
      </c>
      <c r="J32" s="29">
        <v>-57558.332894322477</v>
      </c>
      <c r="K32" s="29">
        <v>-3099.4974557232549</v>
      </c>
      <c r="L32" s="29">
        <v>-2441.8570628874972</v>
      </c>
      <c r="M32" s="29">
        <v>-7096.2022154951246</v>
      </c>
      <c r="N32" s="29">
        <v>-764.45852710233191</v>
      </c>
      <c r="O32" s="29">
        <v>-2164579.8001741571</v>
      </c>
      <c r="P32" s="29">
        <v>-57258.979968058949</v>
      </c>
      <c r="Q32" s="29">
        <v>-758.63420777641875</v>
      </c>
      <c r="R32" s="29">
        <v>-483.6874738295586</v>
      </c>
      <c r="S32" s="29">
        <v>-1568.6475929186984</v>
      </c>
    </row>
    <row r="34" spans="1:23" x14ac:dyDescent="0.3">
      <c r="A34" s="30" t="s">
        <v>67</v>
      </c>
      <c r="B34" s="29">
        <v>2329242.4102428337</v>
      </c>
      <c r="C34" s="29">
        <v>28624.313130647959</v>
      </c>
      <c r="D34" s="29">
        <v>1744.0702792929098</v>
      </c>
      <c r="E34" s="29">
        <v>10854.455896671898</v>
      </c>
      <c r="F34" s="29">
        <v>165736.35765887279</v>
      </c>
      <c r="G34" s="29">
        <v>2049.8472749445964</v>
      </c>
      <c r="H34" s="29">
        <v>451904.33047042094</v>
      </c>
      <c r="I34" s="29">
        <v>107849.22110057926</v>
      </c>
      <c r="J34" s="29">
        <v>22440.836701898403</v>
      </c>
      <c r="K34" s="29">
        <v>1521.5473441377069</v>
      </c>
      <c r="L34" s="29">
        <v>1719.1538084962708</v>
      </c>
      <c r="M34" s="29">
        <v>7634.1613718261997</v>
      </c>
      <c r="N34" s="29">
        <v>262.69685637008479</v>
      </c>
      <c r="O34" s="29">
        <v>1487660.5990655932</v>
      </c>
      <c r="P34" s="29">
        <v>35266.653998828493</v>
      </c>
      <c r="Q34" s="29">
        <v>770.38576432564957</v>
      </c>
      <c r="R34" s="29">
        <v>338.86134973221294</v>
      </c>
      <c r="S34" s="29">
        <v>2864.9181701951929</v>
      </c>
    </row>
    <row r="35" spans="1:23" ht="15" thickBot="1" x14ac:dyDescent="0.35">
      <c r="A35" s="27" t="s">
        <v>24</v>
      </c>
      <c r="B35" s="26">
        <v>-711050.8018695279</v>
      </c>
      <c r="C35" s="26">
        <v>-7716.6093128951852</v>
      </c>
      <c r="D35" s="26">
        <v>-543.24502271435915</v>
      </c>
      <c r="E35" s="26">
        <v>-2844.0578648400542</v>
      </c>
      <c r="F35" s="26">
        <v>-53213.523087577283</v>
      </c>
      <c r="G35" s="26">
        <v>-693.68967561633485</v>
      </c>
      <c r="H35" s="26">
        <v>-135839.95044423884</v>
      </c>
      <c r="I35" s="26">
        <v>-25810.878881186542</v>
      </c>
      <c r="J35" s="26">
        <v>-5476.0158041815694</v>
      </c>
      <c r="K35" s="26">
        <v>-421.0490367477787</v>
      </c>
      <c r="L35" s="26">
        <v>-532.03675986465691</v>
      </c>
      <c r="M35" s="26">
        <v>-2567.6996633560152</v>
      </c>
      <c r="N35" s="26">
        <v>-57.346590526146812</v>
      </c>
      <c r="O35" s="26">
        <v>-462849.29330465785</v>
      </c>
      <c r="P35" s="26">
        <v>-11094.727142432876</v>
      </c>
      <c r="Q35" s="26">
        <v>-259.9054783356903</v>
      </c>
      <c r="R35" s="26">
        <v>-103.10938719980602</v>
      </c>
      <c r="S35" s="26">
        <v>-1027.6644131569876</v>
      </c>
    </row>
    <row r="36" spans="1:23" x14ac:dyDescent="0.3">
      <c r="A36" s="30" t="s">
        <v>68</v>
      </c>
      <c r="B36" s="29">
        <v>1618191.6083733058</v>
      </c>
      <c r="C36" s="29">
        <v>20907.703817752779</v>
      </c>
      <c r="D36" s="29">
        <v>1200.8252565785506</v>
      </c>
      <c r="E36" s="29">
        <v>8010.3980318318454</v>
      </c>
      <c r="F36" s="29">
        <v>112522.83457129551</v>
      </c>
      <c r="G36" s="29">
        <v>1356.1575993282613</v>
      </c>
      <c r="H36" s="29">
        <v>316064.38002618204</v>
      </c>
      <c r="I36" s="29">
        <v>82038.342219392711</v>
      </c>
      <c r="J36" s="29">
        <v>16964.820897716829</v>
      </c>
      <c r="K36" s="29">
        <v>1100.498307389928</v>
      </c>
      <c r="L36" s="29">
        <v>1187.1170486316141</v>
      </c>
      <c r="M36" s="29">
        <v>5066.461708470184</v>
      </c>
      <c r="N36" s="29">
        <v>205.35026584393799</v>
      </c>
      <c r="O36" s="29">
        <v>1024811.3057609353</v>
      </c>
      <c r="P36" s="29">
        <v>24171.926856395625</v>
      </c>
      <c r="Q36" s="29">
        <v>510.48028598995938</v>
      </c>
      <c r="R36" s="29">
        <v>235.75196253240691</v>
      </c>
      <c r="S36" s="29">
        <v>1837.2537570382055</v>
      </c>
    </row>
    <row r="38" spans="1:23" x14ac:dyDescent="0.3">
      <c r="A38" s="27" t="s">
        <v>69</v>
      </c>
      <c r="B38" s="26">
        <v>586.73158000000012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387.61734000000007</v>
      </c>
      <c r="J38" s="26">
        <v>129.58792</v>
      </c>
      <c r="K38" s="26">
        <v>69.526319999999998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</row>
    <row r="39" spans="1:23" ht="15" thickBo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ht="15" thickBot="1" x14ac:dyDescent="0.35">
      <c r="A40" s="27" t="s">
        <v>70</v>
      </c>
      <c r="B40" s="26">
        <v>-586.73157999999989</v>
      </c>
      <c r="C40" s="26">
        <v>-10.910253232827976</v>
      </c>
      <c r="D40" s="26">
        <v>-0.42650534268636053</v>
      </c>
      <c r="E40" s="26">
        <v>-5.691620527458066</v>
      </c>
      <c r="F40" s="26">
        <v>-32.922027957537182</v>
      </c>
      <c r="G40" s="26">
        <v>-0.26479649860443022</v>
      </c>
      <c r="H40" s="26">
        <v>-127.28281505477065</v>
      </c>
      <c r="I40" s="26">
        <v>-51.38588681576271</v>
      </c>
      <c r="J40" s="26">
        <v>-10.199338904394835</v>
      </c>
      <c r="K40" s="26">
        <v>-0.69184724105093631</v>
      </c>
      <c r="L40" s="26">
        <v>-0.44373017722841884</v>
      </c>
      <c r="M40" s="26">
        <v>-5.8483159381951054E-2</v>
      </c>
      <c r="N40" s="26">
        <v>-4.0802420645011835E-2</v>
      </c>
      <c r="O40" s="26">
        <v>-345.6058966940476</v>
      </c>
      <c r="P40" s="26">
        <v>-0.34390147442246249</v>
      </c>
      <c r="Q40" s="26">
        <v>-0.12341705359558111</v>
      </c>
      <c r="R40" s="26">
        <v>-5.2818280525978444E-2</v>
      </c>
      <c r="S40" s="26">
        <v>-0.28743916505969747</v>
      </c>
    </row>
    <row r="41" spans="1:23" x14ac:dyDescent="0.3">
      <c r="A41" s="28" t="s">
        <v>71</v>
      </c>
      <c r="B41" s="29">
        <v>0</v>
      </c>
      <c r="C41" s="29">
        <v>-10.910253232827976</v>
      </c>
      <c r="D41" s="29">
        <v>-0.42650534268636053</v>
      </c>
      <c r="E41" s="29">
        <v>-5.691620527458066</v>
      </c>
      <c r="F41" s="29">
        <v>-32.922027957537182</v>
      </c>
      <c r="G41" s="29">
        <v>-0.26479649860443022</v>
      </c>
      <c r="H41" s="29">
        <v>-127.28281505477065</v>
      </c>
      <c r="I41" s="29">
        <v>336.23145318423735</v>
      </c>
      <c r="J41" s="29">
        <v>119.38858109560516</v>
      </c>
      <c r="K41" s="29">
        <v>68.834472758949047</v>
      </c>
      <c r="L41" s="29">
        <v>-0.44373017722841884</v>
      </c>
      <c r="M41" s="29">
        <v>-5.8483159381951054E-2</v>
      </c>
      <c r="N41" s="29">
        <v>-4.0802420645011835E-2</v>
      </c>
      <c r="O41" s="29">
        <v>-345.6058966940476</v>
      </c>
      <c r="P41" s="29">
        <v>-0.34390147442246249</v>
      </c>
      <c r="Q41" s="29">
        <v>-0.12341705359558111</v>
      </c>
      <c r="R41" s="29">
        <v>-5.2818280525978444E-2</v>
      </c>
      <c r="S41" s="29">
        <v>-0.28743916505969747</v>
      </c>
    </row>
    <row r="42" spans="1:23" x14ac:dyDescent="0.3">
      <c r="A42" s="27" t="s">
        <v>72</v>
      </c>
      <c r="B42" s="26">
        <v>0</v>
      </c>
      <c r="C42" s="26">
        <v>-6.6924154994762288</v>
      </c>
      <c r="D42" s="26">
        <v>-0.26162096379350142</v>
      </c>
      <c r="E42" s="26">
        <v>-3.4912745490165116</v>
      </c>
      <c r="F42" s="26">
        <v>-20.194571608499849</v>
      </c>
      <c r="G42" s="26">
        <v>-0.1624277781321472</v>
      </c>
      <c r="H42" s="26">
        <v>-78.076050675564019</v>
      </c>
      <c r="I42" s="26">
        <v>206.24641249672865</v>
      </c>
      <c r="J42" s="26">
        <v>73.233679689540949</v>
      </c>
      <c r="K42" s="26">
        <v>42.223483044752186</v>
      </c>
      <c r="L42" s="26">
        <v>-0.27218678176354905</v>
      </c>
      <c r="M42" s="26">
        <v>-3.5873924642595784E-2</v>
      </c>
      <c r="N42" s="26">
        <v>-2.5028452274525822E-2</v>
      </c>
      <c r="O42" s="26">
        <v>-211.99675299801476</v>
      </c>
      <c r="P42" s="26">
        <v>-0.21095125003996362</v>
      </c>
      <c r="Q42" s="26">
        <v>-7.5704769152151394E-2</v>
      </c>
      <c r="R42" s="26">
        <v>-3.2399053597046326E-2</v>
      </c>
      <c r="S42" s="26">
        <v>-0.17631692705480909</v>
      </c>
    </row>
    <row r="44" spans="1:23" ht="15" thickBot="1" x14ac:dyDescent="0.35">
      <c r="A44" s="25" t="s">
        <v>25</v>
      </c>
      <c r="B44" s="31">
        <v>1618191.6083733058</v>
      </c>
      <c r="C44" s="31">
        <v>20901.011402253298</v>
      </c>
      <c r="D44" s="31">
        <v>1200.5636356147572</v>
      </c>
      <c r="E44" s="31">
        <v>8006.9067572828271</v>
      </c>
      <c r="F44" s="31">
        <v>112502.639999687</v>
      </c>
      <c r="G44" s="31">
        <v>1355.9951715501293</v>
      </c>
      <c r="H44" s="31">
        <v>315986.30397550657</v>
      </c>
      <c r="I44" s="31">
        <v>82244.588631889448</v>
      </c>
      <c r="J44" s="31">
        <v>17038.054577406376</v>
      </c>
      <c r="K44" s="31">
        <v>1142.7217904346801</v>
      </c>
      <c r="L44" s="31">
        <v>1186.8448618498503</v>
      </c>
      <c r="M44" s="31">
        <v>5066.4258345455419</v>
      </c>
      <c r="N44" s="31">
        <v>205.32523739166345</v>
      </c>
      <c r="O44" s="31">
        <v>1024599.3090079373</v>
      </c>
      <c r="P44" s="31">
        <v>24171.715905145578</v>
      </c>
      <c r="Q44" s="31">
        <v>510.40458122080707</v>
      </c>
      <c r="R44" s="31">
        <v>235.7195634788099</v>
      </c>
      <c r="S44" s="31">
        <v>1837.0774401111505</v>
      </c>
    </row>
    <row r="46" spans="1:23" x14ac:dyDescent="0.3">
      <c r="A46" s="25" t="s">
        <v>26</v>
      </c>
      <c r="B46" s="34">
        <v>4.9735241403223503E-2</v>
      </c>
      <c r="C46" s="34">
        <v>3.6759360165051901E-2</v>
      </c>
      <c r="D46" s="34">
        <v>5.2953377739083179E-2</v>
      </c>
      <c r="E46" s="34">
        <v>3.468242420170746E-2</v>
      </c>
      <c r="F46" s="34">
        <v>5.961399278662214E-2</v>
      </c>
      <c r="G46" s="34">
        <v>7.7253590012924561E-2</v>
      </c>
      <c r="H46" s="34">
        <v>4.7362722121517618E-2</v>
      </c>
      <c r="I46" s="34">
        <v>3.078144622383415E-2</v>
      </c>
      <c r="J46" s="34">
        <v>3.1587012697143757E-2</v>
      </c>
      <c r="K46" s="34">
        <v>3.9907589047847698E-2</v>
      </c>
      <c r="L46" s="34">
        <v>5.182834407079475E-2</v>
      </c>
      <c r="M46" s="34">
        <v>7.6219240594406087E-2</v>
      </c>
      <c r="N46" s="34">
        <v>2.8165423498453034E-2</v>
      </c>
      <c r="O46" s="34">
        <v>5.2966657586681579E-2</v>
      </c>
      <c r="P46" s="34">
        <v>5.6197060832613499E-2</v>
      </c>
      <c r="Q46" s="34">
        <v>7.5538722380491724E-2</v>
      </c>
      <c r="R46" s="34">
        <v>4.9565098821453595E-2</v>
      </c>
      <c r="S46" s="34">
        <v>0.12105783314350574</v>
      </c>
    </row>
    <row r="48" spans="1:23" x14ac:dyDescent="0.3">
      <c r="A48" s="25" t="s">
        <v>27</v>
      </c>
      <c r="B48" s="35">
        <v>1</v>
      </c>
      <c r="C48" s="35">
        <v>0.7391008694826483</v>
      </c>
      <c r="D48" s="35">
        <v>1.0647053526848087</v>
      </c>
      <c r="E48" s="35">
        <v>0.69734102465740877</v>
      </c>
      <c r="F48" s="35">
        <v>1.1986267906756025</v>
      </c>
      <c r="G48" s="35">
        <v>1.5532967737423611</v>
      </c>
      <c r="H48" s="35">
        <v>0.9522970188790093</v>
      </c>
      <c r="I48" s="35">
        <v>0.61890613889408208</v>
      </c>
      <c r="J48" s="35">
        <v>0.63510323476778174</v>
      </c>
      <c r="K48" s="35">
        <v>0.80240063025533359</v>
      </c>
      <c r="L48" s="35">
        <v>1.0420849001335215</v>
      </c>
      <c r="M48" s="35">
        <v>1.5324996610847066</v>
      </c>
      <c r="N48" s="35">
        <v>0.56630716376954271</v>
      </c>
      <c r="O48" s="35">
        <v>1.0649723635049781</v>
      </c>
      <c r="P48" s="35">
        <v>1.1299243604148101</v>
      </c>
      <c r="Q48" s="35">
        <v>1.5188168439370602</v>
      </c>
      <c r="R48" s="35">
        <v>0.99657903376017631</v>
      </c>
      <c r="S48" s="35">
        <v>2.4340453515052123</v>
      </c>
    </row>
    <row r="50" spans="1:19" x14ac:dyDescent="0.3">
      <c r="A50" s="25" t="s">
        <v>73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</row>
    <row r="51" spans="1:19" x14ac:dyDescent="0.3">
      <c r="A51" s="27" t="s">
        <v>74</v>
      </c>
      <c r="B51" s="26">
        <v>5728328.9169303309</v>
      </c>
      <c r="C51" s="26">
        <v>99828.905263881752</v>
      </c>
      <c r="D51" s="26">
        <v>3991.2285554432465</v>
      </c>
      <c r="E51" s="26">
        <v>41537.877432430971</v>
      </c>
      <c r="F51" s="26">
        <v>338981.76102931303</v>
      </c>
      <c r="G51" s="26">
        <v>3397.7468608377221</v>
      </c>
      <c r="H51" s="26">
        <v>1164378.2255640519</v>
      </c>
      <c r="I51" s="26">
        <v>463924.99325407221</v>
      </c>
      <c r="J51" s="26">
        <v>94343.482231363523</v>
      </c>
      <c r="K51" s="26">
        <v>5025.7817121019389</v>
      </c>
      <c r="L51" s="26">
        <v>4017.0183052428724</v>
      </c>
      <c r="M51" s="26">
        <v>11180.890841439057</v>
      </c>
      <c r="N51" s="26">
        <v>1248.4735498944331</v>
      </c>
      <c r="O51" s="26">
        <v>3405066.6672220472</v>
      </c>
      <c r="P51" s="26">
        <v>86742.141028262267</v>
      </c>
      <c r="Q51" s="26">
        <v>1224.1416885596434</v>
      </c>
      <c r="R51" s="26">
        <v>802.74270632251421</v>
      </c>
      <c r="S51" s="26">
        <v>2636.8396850664044</v>
      </c>
    </row>
    <row r="52" spans="1:19" ht="15" thickBot="1" x14ac:dyDescent="0.35">
      <c r="A52" s="27" t="s">
        <v>59</v>
      </c>
      <c r="B52" s="26">
        <v>193876.14515275296</v>
      </c>
      <c r="C52" s="26">
        <v>1624.6669755127325</v>
      </c>
      <c r="D52" s="26">
        <v>66.088804897721786</v>
      </c>
      <c r="E52" s="26">
        <v>434.80431723137139</v>
      </c>
      <c r="F52" s="26">
        <v>12145.312698273234</v>
      </c>
      <c r="G52" s="26">
        <v>109.46192783999275</v>
      </c>
      <c r="H52" s="26">
        <v>22507.890242002955</v>
      </c>
      <c r="I52" s="26">
        <v>7944.0987495753307</v>
      </c>
      <c r="J52" s="26">
        <v>1614.3916859474111</v>
      </c>
      <c r="K52" s="26">
        <v>54.024348359683202</v>
      </c>
      <c r="L52" s="26">
        <v>65.853343484394458</v>
      </c>
      <c r="M52" s="26">
        <v>679.53436252147674</v>
      </c>
      <c r="N52" s="26">
        <v>35.026603519896341</v>
      </c>
      <c r="O52" s="26">
        <v>145268.53784570031</v>
      </c>
      <c r="P52" s="26">
        <v>1252.4243997913429</v>
      </c>
      <c r="Q52" s="26">
        <v>20.644850284319507</v>
      </c>
      <c r="R52" s="26">
        <v>21.125238150159621</v>
      </c>
      <c r="S52" s="26">
        <v>32.258759660666435</v>
      </c>
    </row>
    <row r="53" spans="1:19" ht="15" thickBot="1" x14ac:dyDescent="0.35">
      <c r="A53" s="36" t="s">
        <v>75</v>
      </c>
      <c r="B53" s="33">
        <v>5922205.0620830832</v>
      </c>
      <c r="C53" s="33">
        <v>101453.57223939449</v>
      </c>
      <c r="D53" s="33">
        <v>4057.3173603409682</v>
      </c>
      <c r="E53" s="33">
        <v>41972.681749662341</v>
      </c>
      <c r="F53" s="33">
        <v>351127.07372758625</v>
      </c>
      <c r="G53" s="33">
        <v>3507.2087886777149</v>
      </c>
      <c r="H53" s="33">
        <v>1186886.1158060548</v>
      </c>
      <c r="I53" s="33">
        <v>471869.09200364753</v>
      </c>
      <c r="J53" s="33">
        <v>95957.873917310935</v>
      </c>
      <c r="K53" s="33">
        <v>5079.806060461623</v>
      </c>
      <c r="L53" s="33">
        <v>4082.8716487272668</v>
      </c>
      <c r="M53" s="33">
        <v>11860.425203960534</v>
      </c>
      <c r="N53" s="33">
        <v>1283.5001534143294</v>
      </c>
      <c r="O53" s="33">
        <v>3550335.2050677477</v>
      </c>
      <c r="P53" s="33">
        <v>87994.565428053611</v>
      </c>
      <c r="Q53" s="33">
        <v>1244.7865388439632</v>
      </c>
      <c r="R53" s="33">
        <v>823.8679444726738</v>
      </c>
      <c r="S53" s="33">
        <v>2669.0984447270707</v>
      </c>
    </row>
    <row r="55" spans="1:19" x14ac:dyDescent="0.3">
      <c r="A55" s="25" t="s">
        <v>28</v>
      </c>
      <c r="B55" s="26">
        <v>-9.5367431640625002E-10</v>
      </c>
      <c r="C55" s="26">
        <v>12027.854208330542</v>
      </c>
      <c r="D55" s="26">
        <v>-118.94546556526888</v>
      </c>
      <c r="E55" s="26">
        <v>5665.3278516782448</v>
      </c>
      <c r="F55" s="26">
        <v>-30392.644723698199</v>
      </c>
      <c r="G55" s="26">
        <v>-787.43329720329962</v>
      </c>
      <c r="H55" s="26">
        <v>25804.37171132016</v>
      </c>
      <c r="I55" s="26">
        <v>82559.381311093384</v>
      </c>
      <c r="J55" s="26">
        <v>15958.704321090057</v>
      </c>
      <c r="K55" s="26">
        <v>458.76126060066093</v>
      </c>
      <c r="L55" s="26">
        <v>-78.13922265650146</v>
      </c>
      <c r="M55" s="26">
        <v>-2869.9383833607899</v>
      </c>
      <c r="N55" s="26">
        <v>256.3447699419126</v>
      </c>
      <c r="O55" s="26">
        <v>-101905.1941720028</v>
      </c>
      <c r="P55" s="26">
        <v>-4531.068538833827</v>
      </c>
      <c r="Q55" s="26">
        <v>-284.23343325810532</v>
      </c>
      <c r="R55" s="26">
        <v>1.3191209109022748</v>
      </c>
      <c r="S55" s="26">
        <v>-1764.467318386821</v>
      </c>
    </row>
    <row r="57" spans="1:19" ht="16.2" x14ac:dyDescent="0.3">
      <c r="A57" s="25" t="s">
        <v>76</v>
      </c>
      <c r="B57" s="37">
        <v>1.0000000000000002</v>
      </c>
      <c r="C57" s="37">
        <v>0.88144474420329855</v>
      </c>
      <c r="D57" s="37">
        <v>1.0293162833964935</v>
      </c>
      <c r="E57" s="37">
        <v>0.86502344821643851</v>
      </c>
      <c r="F57" s="37">
        <v>1.0865573947376033</v>
      </c>
      <c r="G57" s="37">
        <v>1.2245185116282105</v>
      </c>
      <c r="H57" s="37">
        <v>0.97825876352610663</v>
      </c>
      <c r="I57" s="37">
        <v>0.82503753114973</v>
      </c>
      <c r="J57" s="37">
        <v>0.83369051783241854</v>
      </c>
      <c r="K57" s="37">
        <v>0.90968921743461773</v>
      </c>
      <c r="L57" s="37">
        <v>1.0191383000444942</v>
      </c>
      <c r="M57" s="37">
        <v>1.24197601131555</v>
      </c>
      <c r="N57" s="37">
        <v>0.80027679057147616</v>
      </c>
      <c r="O57" s="37">
        <v>1.0287029782502066</v>
      </c>
      <c r="P57" s="37">
        <v>1.0514925952164458</v>
      </c>
      <c r="Q57" s="37">
        <v>1.2283390962132943</v>
      </c>
      <c r="R57" s="37">
        <v>0.99839886850829407</v>
      </c>
      <c r="S57" s="37">
        <v>1.6610724013842986</v>
      </c>
    </row>
    <row r="58" spans="1:19" x14ac:dyDescent="0.3">
      <c r="A58" s="38" t="s">
        <v>3</v>
      </c>
    </row>
    <row r="59" spans="1:19" ht="16.2" x14ac:dyDescent="0.3">
      <c r="A59" s="38" t="s">
        <v>77</v>
      </c>
    </row>
    <row r="60" spans="1:19" x14ac:dyDescent="0.3">
      <c r="A60" s="38" t="s">
        <v>78</v>
      </c>
    </row>
    <row r="61" spans="1:19" x14ac:dyDescent="0.3">
      <c r="A61" s="38" t="s">
        <v>3</v>
      </c>
    </row>
    <row r="62" spans="1:19" x14ac:dyDescent="0.3">
      <c r="A62" s="38" t="s">
        <v>79</v>
      </c>
    </row>
    <row r="63" spans="1:19" x14ac:dyDescent="0.3">
      <c r="A63" s="39"/>
    </row>
    <row r="64" spans="1:19" x14ac:dyDescent="0.3">
      <c r="A64" s="39"/>
    </row>
    <row r="65" spans="1:23" x14ac:dyDescent="0.3">
      <c r="A65" s="39"/>
    </row>
    <row r="66" spans="1:23" x14ac:dyDescent="0.3">
      <c r="A66" s="39"/>
    </row>
    <row r="67" spans="1:23" x14ac:dyDescent="0.3">
      <c r="A67" s="39"/>
    </row>
    <row r="68" spans="1:23" x14ac:dyDescent="0.3">
      <c r="A68" s="39"/>
    </row>
    <row r="69" spans="1:23" x14ac:dyDescent="0.3">
      <c r="A69" s="39"/>
    </row>
    <row r="70" spans="1:23" x14ac:dyDescent="0.3">
      <c r="A70" s="39"/>
    </row>
    <row r="71" spans="1:23" ht="15" thickBo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</sheetData>
  <pageMargins left="0.5" right="0.5" top="1.4" bottom="0.5" header="0.75" footer="0.45"/>
  <pageSetup scale="74" pageOrder="overThenDown" orientation="landscape"/>
  <headerFooter>
    <oddHeader>&amp;R&amp;"Arial"&amp;10 &amp;BFLORIDA POWER &amp;&amp; LIGHT COMPANY&amp;B
&amp;B AND SUBSIDIARIES&amp;B
&amp;B December 2017 - ANNUAL COS STUDY&amp;B
&amp;B MFR NO. E-1&amp;B
&amp;B ATTACHMENT NO. 1 OF 3&amp;B
&amp;B PAGE &amp;P OF &amp;N&amp;B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" sqref="A1:A2"/>
    </sheetView>
  </sheetViews>
  <sheetFormatPr defaultRowHeight="14.4" x14ac:dyDescent="0.3"/>
  <cols>
    <col min="1" max="1" width="11" bestFit="1" customWidth="1"/>
    <col min="3" max="3" width="9.88671875" bestFit="1" customWidth="1"/>
    <col min="6" max="6" width="12.44140625" customWidth="1"/>
  </cols>
  <sheetData>
    <row r="1" spans="1:8" x14ac:dyDescent="0.3">
      <c r="A1" s="63" t="s">
        <v>128</v>
      </c>
    </row>
    <row r="2" spans="1:8" x14ac:dyDescent="0.3">
      <c r="A2" s="65" t="s">
        <v>119</v>
      </c>
      <c r="C2" s="62" t="s">
        <v>114</v>
      </c>
      <c r="D2" s="62"/>
      <c r="E2" s="62"/>
      <c r="F2" s="62"/>
    </row>
    <row r="3" spans="1:8" ht="57.6" x14ac:dyDescent="0.3">
      <c r="C3" s="59" t="s">
        <v>111</v>
      </c>
      <c r="D3" s="59" t="s">
        <v>112</v>
      </c>
      <c r="E3" s="59" t="s">
        <v>110</v>
      </c>
      <c r="F3" s="59" t="s">
        <v>113</v>
      </c>
      <c r="H3" s="59" t="s">
        <v>109</v>
      </c>
    </row>
    <row r="4" spans="1:8" x14ac:dyDescent="0.3">
      <c r="B4" t="s">
        <v>115</v>
      </c>
      <c r="C4" s="11">
        <f>'Combined Data 2017'!K2</f>
        <v>2671888.3847701498</v>
      </c>
      <c r="D4" s="11">
        <f>'Combined Data 2017'!K3</f>
        <v>82038.342219392711</v>
      </c>
      <c r="E4" s="12">
        <f>'Combined Data 2017'!K4</f>
        <v>3.0704254970759227E-2</v>
      </c>
      <c r="F4" s="12">
        <f>'Combined Data 2017'!K5</f>
        <v>0.61735409549593911</v>
      </c>
    </row>
    <row r="5" spans="1:8" x14ac:dyDescent="0.3">
      <c r="B5" t="s">
        <v>116</v>
      </c>
      <c r="C5" s="11">
        <f>'Combined Data 2017'!L2</f>
        <v>539400.63091015362</v>
      </c>
      <c r="D5" s="11">
        <f>'Combined Data 2017'!L3</f>
        <v>16964.820897716829</v>
      </c>
      <c r="E5" s="12">
        <f>'Combined Data 2017'!L4</f>
        <v>3.1451244076395247E-2</v>
      </c>
      <c r="F5" s="12">
        <f>'Combined Data 2017'!L5</f>
        <v>0.63237340744779802</v>
      </c>
    </row>
    <row r="6" spans="1:8" x14ac:dyDescent="0.3">
      <c r="B6" t="s">
        <v>117</v>
      </c>
      <c r="C6" s="11">
        <f>'Combined Data 2017'!M2</f>
        <v>28634.197597469487</v>
      </c>
      <c r="D6" s="11">
        <f>'Combined Data 2017'!M3</f>
        <v>1100.498307389928</v>
      </c>
      <c r="E6" s="12">
        <f>'Combined Data 2017'!M4</f>
        <v>3.8433006674759525E-2</v>
      </c>
      <c r="F6" s="12">
        <f>'Combined Data 2017'!M5</f>
        <v>0.77275198813589263</v>
      </c>
    </row>
    <row r="8" spans="1:8" x14ac:dyDescent="0.3">
      <c r="B8" t="s">
        <v>108</v>
      </c>
      <c r="C8" s="11">
        <f>SUM(C4:C6)</f>
        <v>3239923.213277773</v>
      </c>
      <c r="D8" s="11">
        <f>SUM(D4:D6)</f>
        <v>100103.66142449947</v>
      </c>
      <c r="E8" s="12">
        <f>D8/C8</f>
        <v>3.0896924042599878E-2</v>
      </c>
      <c r="F8" s="13">
        <f>E8/H8</f>
        <v>0.62122798986952033</v>
      </c>
      <c r="H8" s="13">
        <f>'Combined Data 2017'!F17</f>
        <v>4.9735241403223503E-2</v>
      </c>
    </row>
    <row r="10" spans="1:8" ht="57.6" x14ac:dyDescent="0.3">
      <c r="C10" s="59" t="s">
        <v>100</v>
      </c>
      <c r="D10" s="59" t="s">
        <v>101</v>
      </c>
      <c r="E10" s="59" t="s">
        <v>102</v>
      </c>
      <c r="F10" s="59" t="s">
        <v>103</v>
      </c>
    </row>
    <row r="11" spans="1:8" x14ac:dyDescent="0.3">
      <c r="B11" t="s">
        <v>115</v>
      </c>
      <c r="C11" s="11">
        <f>'Combined Data 2017'!K7</f>
        <v>2671888.3847701498</v>
      </c>
      <c r="D11" s="11">
        <f>'Combined Data 2017'!K8</f>
        <v>145168.50518910747</v>
      </c>
      <c r="E11" s="12">
        <f>'Combined Data 2017'!K9</f>
        <v>5.4331799942158004E-2</v>
      </c>
      <c r="F11" s="12">
        <f>'Combined Data 2017'!K10</f>
        <v>0.82235319115969563</v>
      </c>
    </row>
    <row r="12" spans="1:8" x14ac:dyDescent="0.3">
      <c r="B12" t="s">
        <v>116</v>
      </c>
      <c r="C12" s="11">
        <f>'Combined Data 2017'!L7</f>
        <v>539400.63091015362</v>
      </c>
      <c r="D12" s="11">
        <f>'Combined Data 2017'!L8</f>
        <v>30901.097746680945</v>
      </c>
      <c r="E12" s="12">
        <f>'Combined Data 2017'!L9</f>
        <v>5.7287841311086732E-2</v>
      </c>
      <c r="F12" s="12">
        <f>'Combined Data 2017'!L10</f>
        <v>0.86709512968421676</v>
      </c>
    </row>
    <row r="13" spans="1:8" x14ac:dyDescent="0.3">
      <c r="B13" t="s">
        <v>117</v>
      </c>
      <c r="C13" s="11">
        <f>'Combined Data 2017'!M7</f>
        <v>28634.197597469487</v>
      </c>
      <c r="D13" s="11">
        <f>'Combined Data 2017'!M8</f>
        <v>1943.7579650267985</v>
      </c>
      <c r="E13" s="12">
        <f>'Combined Data 2017'!M9</f>
        <v>6.7882396858174085E-2</v>
      </c>
      <c r="F13" s="12">
        <f>'Combined Data 2017'!M10</f>
        <v>1.0274518005904134</v>
      </c>
    </row>
    <row r="15" spans="1:8" x14ac:dyDescent="0.3">
      <c r="B15" t="s">
        <v>108</v>
      </c>
      <c r="C15" s="11">
        <f>SUM(C11:C13)</f>
        <v>3239923.213277773</v>
      </c>
      <c r="D15" s="11">
        <f>SUM(D11:D13)</f>
        <v>178013.36090081523</v>
      </c>
      <c r="E15" s="12">
        <f>D15/C15</f>
        <v>5.4943697483719765E-2</v>
      </c>
      <c r="F15" s="13">
        <f>E15/H15</f>
        <v>0.83161472669692782</v>
      </c>
      <c r="H15" s="13">
        <f>'Combined Data 2017'!K17</f>
        <v>6.6068692292101924E-2</v>
      </c>
    </row>
    <row r="17" spans="2:8" ht="57.6" x14ac:dyDescent="0.3">
      <c r="C17" s="59" t="s">
        <v>104</v>
      </c>
      <c r="D17" s="59" t="s">
        <v>105</v>
      </c>
      <c r="E17" s="59" t="s">
        <v>106</v>
      </c>
      <c r="F17" s="59" t="s">
        <v>107</v>
      </c>
    </row>
    <row r="18" spans="2:8" x14ac:dyDescent="0.3">
      <c r="B18" t="s">
        <v>115</v>
      </c>
      <c r="C18" s="11">
        <f>'Combined Data 2018'!K2</f>
        <v>2764702.4909008867</v>
      </c>
      <c r="D18" s="11">
        <f>'Combined Data 2018'!K3</f>
        <v>161232.62177662377</v>
      </c>
      <c r="E18" s="12">
        <f>'Combined Data 2018'!K4</f>
        <v>5.8318253883471428E-2</v>
      </c>
      <c r="F18" s="12">
        <f>'Combined Data 2018'!K5</f>
        <v>0.86976524249640497</v>
      </c>
    </row>
    <row r="19" spans="2:8" x14ac:dyDescent="0.3">
      <c r="B19" t="s">
        <v>116</v>
      </c>
      <c r="C19" s="11">
        <f>'Combined Data 2018'!L2</f>
        <v>552377.52996498253</v>
      </c>
      <c r="D19" s="11">
        <f>'Combined Data 2018'!L3</f>
        <v>34392.553171524531</v>
      </c>
      <c r="E19" s="12">
        <f>'Combined Data 2018'!L4</f>
        <v>6.226276650627844E-2</v>
      </c>
      <c r="F19" s="12">
        <f>'Combined Data 2018'!L5</f>
        <v>0.9285941639651637</v>
      </c>
    </row>
    <row r="20" spans="2:8" x14ac:dyDescent="0.3">
      <c r="B20" t="s">
        <v>117</v>
      </c>
      <c r="C20" s="11">
        <f>'Combined Data 2018'!M2</f>
        <v>29177.476997445097</v>
      </c>
      <c r="D20" s="11">
        <f>'Combined Data 2018'!M3</f>
        <v>1989.4616424979349</v>
      </c>
      <c r="E20" s="12">
        <f>'Combined Data 2018'!M4</f>
        <v>6.8184841433415938E-2</v>
      </c>
      <c r="F20" s="12">
        <f>'Combined Data 2018'!M5</f>
        <v>1.0169166803658729</v>
      </c>
    </row>
    <row r="22" spans="2:8" x14ac:dyDescent="0.3">
      <c r="B22" t="s">
        <v>108</v>
      </c>
      <c r="C22" s="11">
        <f>SUM(C18:C20)</f>
        <v>3346257.4978633141</v>
      </c>
      <c r="D22" s="11">
        <f>SUM(D18:D20)</f>
        <v>197614.63659064626</v>
      </c>
      <c r="E22" s="12">
        <f>D22/C22</f>
        <v>5.9055418394080295E-2</v>
      </c>
      <c r="F22" s="13">
        <f>E22/H22</f>
        <v>0.88075940001371678</v>
      </c>
      <c r="H22" s="13">
        <f>'Combined Data 2018'!F17</f>
        <v>6.7050568399452309E-2</v>
      </c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workbookViewId="0">
      <pane xSplit="1" ySplit="7" topLeftCell="B8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45.6640625" customWidth="1"/>
    <col min="2" max="2" width="14" bestFit="1" customWidth="1"/>
    <col min="3" max="3" width="11.33203125" customWidth="1"/>
    <col min="4" max="4" width="10.33203125" bestFit="1" customWidth="1"/>
    <col min="5" max="5" width="11.33203125" customWidth="1"/>
    <col min="6" max="6" width="12.33203125" bestFit="1" customWidth="1"/>
    <col min="7" max="7" width="11.33203125" customWidth="1"/>
    <col min="8" max="9" width="12.33203125" bestFit="1" customWidth="1"/>
    <col min="10" max="14" width="11.33203125" customWidth="1"/>
    <col min="15" max="15" width="14" bestFit="1" customWidth="1"/>
    <col min="16" max="23" width="11.33203125" customWidth="1"/>
  </cols>
  <sheetData>
    <row r="1" spans="1:23" x14ac:dyDescent="0.3">
      <c r="A1" s="63" t="s">
        <v>120</v>
      </c>
    </row>
    <row r="2" spans="1:23" ht="15" thickBot="1" x14ac:dyDescent="0.35">
      <c r="A2" s="64" t="s">
        <v>119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3">
      <c r="A3" s="40" t="s">
        <v>0</v>
      </c>
    </row>
    <row r="4" spans="1:23" x14ac:dyDescent="0.3">
      <c r="A4" s="40" t="s">
        <v>83</v>
      </c>
    </row>
    <row r="5" spans="1:23" x14ac:dyDescent="0.3">
      <c r="A5" s="40" t="s">
        <v>2</v>
      </c>
    </row>
    <row r="6" spans="1:23" ht="15" thickBot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15" thickBot="1" x14ac:dyDescent="0.35">
      <c r="A7" s="41" t="s">
        <v>3</v>
      </c>
      <c r="B7" s="41" t="s">
        <v>4</v>
      </c>
      <c r="C7" s="41" t="s">
        <v>5</v>
      </c>
      <c r="D7" s="41" t="s">
        <v>6</v>
      </c>
      <c r="E7" s="41" t="s">
        <v>7</v>
      </c>
      <c r="F7" s="41" t="s">
        <v>8</v>
      </c>
      <c r="G7" s="41" t="s">
        <v>9</v>
      </c>
      <c r="H7" s="41" t="s">
        <v>10</v>
      </c>
      <c r="I7" s="41" t="s">
        <v>11</v>
      </c>
      <c r="J7" s="41" t="s">
        <v>12</v>
      </c>
      <c r="K7" s="41" t="s">
        <v>13</v>
      </c>
      <c r="L7" s="41" t="s">
        <v>14</v>
      </c>
      <c r="M7" s="41" t="s">
        <v>15</v>
      </c>
      <c r="N7" s="41" t="s">
        <v>16</v>
      </c>
      <c r="O7" s="41" t="s">
        <v>17</v>
      </c>
      <c r="P7" s="41" t="s">
        <v>18</v>
      </c>
      <c r="Q7" s="41" t="s">
        <v>19</v>
      </c>
      <c r="R7" s="41" t="s">
        <v>20</v>
      </c>
      <c r="S7" s="41" t="s">
        <v>21</v>
      </c>
    </row>
    <row r="8" spans="1:23" x14ac:dyDescent="0.3">
      <c r="A8" s="42" t="s">
        <v>94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23" x14ac:dyDescent="0.3">
      <c r="A9" s="44" t="s">
        <v>56</v>
      </c>
      <c r="B9" s="43">
        <v>32536116.498439785</v>
      </c>
      <c r="C9" s="43">
        <v>568590.18515029654</v>
      </c>
      <c r="D9" s="43">
        <v>22672.087917229495</v>
      </c>
      <c r="E9" s="43">
        <v>230863.52645697229</v>
      </c>
      <c r="F9" s="43">
        <v>1887185.1178023007</v>
      </c>
      <c r="G9" s="43">
        <v>17552.519841773963</v>
      </c>
      <c r="H9" s="43">
        <v>6671624.6411003703</v>
      </c>
      <c r="I9" s="43">
        <v>2671888.3847701498</v>
      </c>
      <c r="J9" s="43">
        <v>539400.63091015362</v>
      </c>
      <c r="K9" s="43">
        <v>28634.197597469487</v>
      </c>
      <c r="L9" s="43">
        <v>22899.532738855858</v>
      </c>
      <c r="M9" s="43">
        <v>66471.74381474196</v>
      </c>
      <c r="N9" s="43">
        <v>7289.9751499543681</v>
      </c>
      <c r="O9" s="43">
        <v>19344231.931779888</v>
      </c>
      <c r="P9" s="43">
        <v>430124.20128416613</v>
      </c>
      <c r="Q9" s="43">
        <v>6756.8601259878042</v>
      </c>
      <c r="R9" s="43">
        <v>4755.7569556742583</v>
      </c>
      <c r="S9" s="43">
        <v>15175.205043802671</v>
      </c>
    </row>
    <row r="11" spans="1:23" x14ac:dyDescent="0.3">
      <c r="A11" s="44" t="s">
        <v>84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</row>
    <row r="12" spans="1:23" x14ac:dyDescent="0.3">
      <c r="A12" s="46" t="s">
        <v>58</v>
      </c>
      <c r="B12" s="43">
        <v>5728328.91693033</v>
      </c>
      <c r="C12" s="43">
        <v>87801.051055551216</v>
      </c>
      <c r="D12" s="43">
        <v>4110.1740210085154</v>
      </c>
      <c r="E12" s="43">
        <v>35872.549580752726</v>
      </c>
      <c r="F12" s="43">
        <v>369374.40575301123</v>
      </c>
      <c r="G12" s="43">
        <v>4185.180158041022</v>
      </c>
      <c r="H12" s="43">
        <v>1138573.8538527316</v>
      </c>
      <c r="I12" s="43">
        <v>381365.61194297881</v>
      </c>
      <c r="J12" s="43">
        <v>78384.777910273464</v>
      </c>
      <c r="K12" s="43">
        <v>4567.0204515012783</v>
      </c>
      <c r="L12" s="43">
        <v>4095.1575278993737</v>
      </c>
      <c r="M12" s="43">
        <v>14050.829224799847</v>
      </c>
      <c r="N12" s="43">
        <v>992.12877995252029</v>
      </c>
      <c r="O12" s="43">
        <v>3506971.8613940501</v>
      </c>
      <c r="P12" s="43">
        <v>91273.209567096099</v>
      </c>
      <c r="Q12" s="43">
        <v>1508.3751218177488</v>
      </c>
      <c r="R12" s="43">
        <v>801.42358541161195</v>
      </c>
      <c r="S12" s="43">
        <v>4401.3070034532248</v>
      </c>
    </row>
    <row r="13" spans="1:23" ht="15" thickBot="1" x14ac:dyDescent="0.35">
      <c r="A13" s="46" t="s">
        <v>59</v>
      </c>
      <c r="B13" s="43">
        <v>193876.14515275296</v>
      </c>
      <c r="C13" s="43">
        <v>1624.6669755127325</v>
      </c>
      <c r="D13" s="43">
        <v>66.088804897721786</v>
      </c>
      <c r="E13" s="43">
        <v>434.80431723137139</v>
      </c>
      <c r="F13" s="43">
        <v>12145.312698273234</v>
      </c>
      <c r="G13" s="43">
        <v>109.46192783999275</v>
      </c>
      <c r="H13" s="43">
        <v>22507.890242002955</v>
      </c>
      <c r="I13" s="43">
        <v>7944.0987495753307</v>
      </c>
      <c r="J13" s="43">
        <v>1614.3916859474111</v>
      </c>
      <c r="K13" s="43">
        <v>54.024348359683202</v>
      </c>
      <c r="L13" s="43">
        <v>65.853343484394458</v>
      </c>
      <c r="M13" s="43">
        <v>679.53436252147674</v>
      </c>
      <c r="N13" s="43">
        <v>35.026603519896341</v>
      </c>
      <c r="O13" s="43">
        <v>145268.53784570031</v>
      </c>
      <c r="P13" s="43">
        <v>1252.4243997913429</v>
      </c>
      <c r="Q13" s="43">
        <v>20.644850284319507</v>
      </c>
      <c r="R13" s="43">
        <v>21.125238150159621</v>
      </c>
      <c r="S13" s="43">
        <v>32.258759660666435</v>
      </c>
    </row>
    <row r="14" spans="1:23" x14ac:dyDescent="0.3">
      <c r="A14" s="44" t="s">
        <v>60</v>
      </c>
      <c r="B14" s="47">
        <v>5922205.0620830841</v>
      </c>
      <c r="C14" s="47">
        <v>89425.718031063938</v>
      </c>
      <c r="D14" s="47">
        <v>4176.2628259062367</v>
      </c>
      <c r="E14" s="47">
        <v>36307.353897984096</v>
      </c>
      <c r="F14" s="47">
        <v>381519.71845128445</v>
      </c>
      <c r="G14" s="47">
        <v>4294.6420858810143</v>
      </c>
      <c r="H14" s="47">
        <v>1161081.7440947348</v>
      </c>
      <c r="I14" s="47">
        <v>389309.71069255413</v>
      </c>
      <c r="J14" s="47">
        <v>79999.169596220876</v>
      </c>
      <c r="K14" s="47">
        <v>4621.0447998609616</v>
      </c>
      <c r="L14" s="47">
        <v>4161.0108713837681</v>
      </c>
      <c r="M14" s="47">
        <v>14730.363587321324</v>
      </c>
      <c r="N14" s="47">
        <v>1027.1553834724166</v>
      </c>
      <c r="O14" s="47">
        <v>3652240.3992397506</v>
      </c>
      <c r="P14" s="47">
        <v>92525.633966887443</v>
      </c>
      <c r="Q14" s="47">
        <v>1529.0199721020683</v>
      </c>
      <c r="R14" s="47">
        <v>822.54882356177154</v>
      </c>
      <c r="S14" s="47">
        <v>4433.565763113892</v>
      </c>
    </row>
    <row r="16" spans="1:23" x14ac:dyDescent="0.3">
      <c r="A16" s="44" t="s">
        <v>66</v>
      </c>
      <c r="B16" s="43">
        <v>-4304013.4537097774</v>
      </c>
      <c r="C16" s="43">
        <v>-68518.014213311166</v>
      </c>
      <c r="D16" s="43">
        <v>-2975.4375693276866</v>
      </c>
      <c r="E16" s="43">
        <v>-28296.95586615225</v>
      </c>
      <c r="F16" s="43">
        <v>-268996.88387998898</v>
      </c>
      <c r="G16" s="43">
        <v>-2938.4844865527525</v>
      </c>
      <c r="H16" s="43">
        <v>-845017.3640685525</v>
      </c>
      <c r="I16" s="43">
        <v>-307271.36847316142</v>
      </c>
      <c r="J16" s="43">
        <v>-63034.348698504044</v>
      </c>
      <c r="K16" s="43">
        <v>-3520.5464924710336</v>
      </c>
      <c r="L16" s="43">
        <v>-2973.8938227521544</v>
      </c>
      <c r="M16" s="43">
        <v>-9663.9018788511403</v>
      </c>
      <c r="N16" s="43">
        <v>-821.80511762847868</v>
      </c>
      <c r="O16" s="43">
        <v>-2627429.0934788152</v>
      </c>
      <c r="P16" s="43">
        <v>-68353.707110491829</v>
      </c>
      <c r="Q16" s="43">
        <v>-1018.5396861121091</v>
      </c>
      <c r="R16" s="43">
        <v>-586.79686102936466</v>
      </c>
      <c r="S16" s="43">
        <v>-2596.312006075686</v>
      </c>
    </row>
    <row r="18" spans="1:19" ht="15" thickBot="1" x14ac:dyDescent="0.35">
      <c r="A18" s="44" t="s">
        <v>25</v>
      </c>
      <c r="B18" s="48">
        <v>1618191.6083733058</v>
      </c>
      <c r="C18" s="48">
        <v>20901.011402253298</v>
      </c>
      <c r="D18" s="48">
        <v>1200.5636356147572</v>
      </c>
      <c r="E18" s="48">
        <v>8006.9067572828271</v>
      </c>
      <c r="F18" s="48">
        <v>112502.639999687</v>
      </c>
      <c r="G18" s="48">
        <v>1355.9951715501293</v>
      </c>
      <c r="H18" s="48">
        <v>315986.30397550657</v>
      </c>
      <c r="I18" s="48">
        <v>82244.588631889448</v>
      </c>
      <c r="J18" s="48">
        <v>17038.054577406376</v>
      </c>
      <c r="K18" s="48">
        <v>1142.7217904346801</v>
      </c>
      <c r="L18" s="48">
        <v>1186.8448618498503</v>
      </c>
      <c r="M18" s="48">
        <v>5066.4258345455419</v>
      </c>
      <c r="N18" s="48">
        <v>205.32523739166345</v>
      </c>
      <c r="O18" s="48">
        <v>1024599.3090079373</v>
      </c>
      <c r="P18" s="48">
        <v>24171.715905145578</v>
      </c>
      <c r="Q18" s="48">
        <v>510.40458122080707</v>
      </c>
      <c r="R18" s="48">
        <v>235.7195634788099</v>
      </c>
      <c r="S18" s="48">
        <v>1837.0774401111505</v>
      </c>
    </row>
    <row r="20" spans="1:19" x14ac:dyDescent="0.3">
      <c r="A20" s="44" t="s">
        <v>26</v>
      </c>
      <c r="B20" s="49">
        <v>4.9735241403223503E-2</v>
      </c>
      <c r="C20" s="49">
        <v>3.6759360165051901E-2</v>
      </c>
      <c r="D20" s="49">
        <v>5.2953377739083179E-2</v>
      </c>
      <c r="E20" s="49">
        <v>3.468242420170746E-2</v>
      </c>
      <c r="F20" s="49">
        <v>5.961399278662214E-2</v>
      </c>
      <c r="G20" s="49">
        <v>7.7253590012924561E-2</v>
      </c>
      <c r="H20" s="49">
        <v>4.7362722121517618E-2</v>
      </c>
      <c r="I20" s="49">
        <v>3.078144622383415E-2</v>
      </c>
      <c r="J20" s="49">
        <v>3.1587012697143757E-2</v>
      </c>
      <c r="K20" s="49">
        <v>3.9907589047847698E-2</v>
      </c>
      <c r="L20" s="49">
        <v>5.182834407079475E-2</v>
      </c>
      <c r="M20" s="49">
        <v>7.6219240594406087E-2</v>
      </c>
      <c r="N20" s="49">
        <v>2.8165423498453034E-2</v>
      </c>
      <c r="O20" s="49">
        <v>5.2966657586681579E-2</v>
      </c>
      <c r="P20" s="49">
        <v>5.6197060832613499E-2</v>
      </c>
      <c r="Q20" s="49">
        <v>7.5538722380491724E-2</v>
      </c>
      <c r="R20" s="49">
        <v>4.9565098821453595E-2</v>
      </c>
      <c r="S20" s="49">
        <v>0.12105783314350574</v>
      </c>
    </row>
    <row r="22" spans="1:19" x14ac:dyDescent="0.3">
      <c r="A22" s="44" t="s">
        <v>85</v>
      </c>
      <c r="B22" s="50">
        <v>1</v>
      </c>
      <c r="C22" s="50">
        <v>0.7391008694826483</v>
      </c>
      <c r="D22" s="50">
        <v>1.0647053526848087</v>
      </c>
      <c r="E22" s="50">
        <v>0.69734102465740877</v>
      </c>
      <c r="F22" s="50">
        <v>1.1986267906756025</v>
      </c>
      <c r="G22" s="50">
        <v>1.5532967737423611</v>
      </c>
      <c r="H22" s="50">
        <v>0.9522970188790093</v>
      </c>
      <c r="I22" s="50">
        <v>0.61890613889408208</v>
      </c>
      <c r="J22" s="50">
        <v>0.63510323476778174</v>
      </c>
      <c r="K22" s="50">
        <v>0.80240063025533359</v>
      </c>
      <c r="L22" s="50">
        <v>1.0420849001335215</v>
      </c>
      <c r="M22" s="50">
        <v>1.5324996610847066</v>
      </c>
      <c r="N22" s="50">
        <v>0.56630716376954271</v>
      </c>
      <c r="O22" s="50">
        <v>1.0649723635049781</v>
      </c>
      <c r="P22" s="50">
        <v>1.1299243604148101</v>
      </c>
      <c r="Q22" s="50">
        <v>1.5188168439370602</v>
      </c>
      <c r="R22" s="50">
        <v>0.99657903376017631</v>
      </c>
      <c r="S22" s="50">
        <v>2.4340453515052123</v>
      </c>
    </row>
    <row r="24" spans="1:19" x14ac:dyDescent="0.3">
      <c r="A24" s="42" t="s">
        <v>95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 x14ac:dyDescent="0.3">
      <c r="A25" s="44" t="s">
        <v>86</v>
      </c>
      <c r="B25" s="43">
        <v>893088.14072252903</v>
      </c>
      <c r="C25" s="43">
        <v>34571.960649499997</v>
      </c>
      <c r="D25" s="43">
        <v>889.78223305999995</v>
      </c>
      <c r="E25" s="43">
        <v>17195.180098640001</v>
      </c>
      <c r="F25" s="43">
        <v>22433.982421479999</v>
      </c>
      <c r="G25" s="43">
        <v>35.778936440000308</v>
      </c>
      <c r="H25" s="43">
        <v>223476.1737536354</v>
      </c>
      <c r="I25" s="43">
        <v>106705.79299094986</v>
      </c>
      <c r="J25" s="43">
        <v>23662.849543301774</v>
      </c>
      <c r="K25" s="43">
        <v>1305.6305049200012</v>
      </c>
      <c r="L25" s="43">
        <v>578.49767344000009</v>
      </c>
      <c r="M25" s="43">
        <v>96.389556941442194</v>
      </c>
      <c r="N25" s="43">
        <v>187.77252023999998</v>
      </c>
      <c r="O25" s="43">
        <v>454224.21782591008</v>
      </c>
      <c r="P25" s="43">
        <v>7534.8458297104535</v>
      </c>
      <c r="Q25" s="43">
        <v>14.24602061999985</v>
      </c>
      <c r="R25" s="43">
        <v>138.84880755999998</v>
      </c>
      <c r="S25" s="43">
        <v>36.19135618000012</v>
      </c>
    </row>
    <row r="26" spans="1:19" x14ac:dyDescent="0.3">
      <c r="A26" s="44" t="s">
        <v>87</v>
      </c>
      <c r="B26" s="43">
        <v>-22968.763897985908</v>
      </c>
      <c r="C26" s="43">
        <v>-9943.4554466999998</v>
      </c>
      <c r="D26" s="43">
        <v>-369.90954728000003</v>
      </c>
      <c r="E26" s="43">
        <v>-5233.9235395799997</v>
      </c>
      <c r="F26" s="43">
        <v>0</v>
      </c>
      <c r="G26" s="43">
        <v>0</v>
      </c>
      <c r="H26" s="43">
        <v>-2200.9650890242101</v>
      </c>
      <c r="I26" s="43">
        <v>-4151.5234878599003</v>
      </c>
      <c r="J26" s="43">
        <v>-1068.9867875417999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</row>
    <row r="27" spans="1:19" x14ac:dyDescent="0.3">
      <c r="A27" s="44" t="s">
        <v>88</v>
      </c>
      <c r="B27" s="43">
        <v>119.60256004404462</v>
      </c>
      <c r="C27" s="43">
        <v>2.9970435124010364</v>
      </c>
      <c r="D27" s="43">
        <v>0.1133317505502896</v>
      </c>
      <c r="E27" s="43">
        <v>1.6821136665064023</v>
      </c>
      <c r="F27" s="43">
        <v>6.6564686961588668</v>
      </c>
      <c r="G27" s="43">
        <v>7.8334519467503125E-2</v>
      </c>
      <c r="H27" s="43">
        <v>28.800828501290585</v>
      </c>
      <c r="I27" s="43">
        <v>11.71808770105298</v>
      </c>
      <c r="J27" s="43">
        <v>2.8052834017529347</v>
      </c>
      <c r="K27" s="43">
        <v>0.19292304704723573</v>
      </c>
      <c r="L27" s="43">
        <v>0.10171658766875578</v>
      </c>
      <c r="M27" s="43">
        <v>0.10917923853446167</v>
      </c>
      <c r="N27" s="43">
        <v>1.2036832351311788E-2</v>
      </c>
      <c r="O27" s="43">
        <v>63.56003511371545</v>
      </c>
      <c r="P27" s="43">
        <v>0.62541865828362009</v>
      </c>
      <c r="Q27" s="43">
        <v>3.6537274194747171E-2</v>
      </c>
      <c r="R27" s="43">
        <v>1.3222986349410036E-2</v>
      </c>
      <c r="S27" s="43">
        <v>9.9998556719022871E-2</v>
      </c>
    </row>
    <row r="28" spans="1:19" ht="15" thickBot="1" x14ac:dyDescent="0.35">
      <c r="A28" s="44" t="s">
        <v>89</v>
      </c>
      <c r="B28" s="43">
        <v>-3884.5502387116908</v>
      </c>
      <c r="C28" s="43">
        <v>1.9112372981325096</v>
      </c>
      <c r="D28" s="43">
        <v>0.12095190723480345</v>
      </c>
      <c r="E28" s="43">
        <v>1.0741350623422875E-3</v>
      </c>
      <c r="F28" s="43">
        <v>-28.680442597409144</v>
      </c>
      <c r="G28" s="43">
        <v>2.0734393167828711</v>
      </c>
      <c r="H28" s="43">
        <v>105.35626560753514</v>
      </c>
      <c r="I28" s="43">
        <v>15.190175938296225</v>
      </c>
      <c r="J28" s="43">
        <v>3.439734518616838</v>
      </c>
      <c r="K28" s="43">
        <v>5.8956971514298115E-2</v>
      </c>
      <c r="L28" s="43">
        <v>1.7059792166612801E-3</v>
      </c>
      <c r="M28" s="43">
        <v>15.408115711542415</v>
      </c>
      <c r="N28" s="43">
        <v>1.2866473940490173E-2</v>
      </c>
      <c r="O28" s="43">
        <v>-4001.8502937288126</v>
      </c>
      <c r="P28" s="43">
        <v>2.0724333495928522</v>
      </c>
      <c r="Q28" s="43">
        <v>9.8010318583519843E-2</v>
      </c>
      <c r="R28" s="43">
        <v>4.4541215655770815E-2</v>
      </c>
      <c r="S28" s="43">
        <v>0.19098887282369822</v>
      </c>
    </row>
    <row r="29" spans="1:19" ht="15" thickBot="1" x14ac:dyDescent="0.35">
      <c r="A29" s="44" t="s">
        <v>96</v>
      </c>
      <c r="B29" s="48">
        <v>866354.4291458755</v>
      </c>
      <c r="C29" s="48">
        <v>24633.41348361053</v>
      </c>
      <c r="D29" s="48">
        <v>520.1069694377851</v>
      </c>
      <c r="E29" s="48">
        <v>11962.939746861573</v>
      </c>
      <c r="F29" s="48">
        <v>22411.958447578749</v>
      </c>
      <c r="G29" s="48">
        <v>37.930710276250686</v>
      </c>
      <c r="H29" s="48">
        <v>221409.36575872</v>
      </c>
      <c r="I29" s="48">
        <v>102581.17776672931</v>
      </c>
      <c r="J29" s="48">
        <v>22600.107773680349</v>
      </c>
      <c r="K29" s="48">
        <v>1305.8823849385628</v>
      </c>
      <c r="L29" s="48">
        <v>578.60109600688543</v>
      </c>
      <c r="M29" s="48">
        <v>111.90685189151907</v>
      </c>
      <c r="N29" s="48">
        <v>187.79742354629181</v>
      </c>
      <c r="O29" s="48">
        <v>450285.92756729497</v>
      </c>
      <c r="P29" s="48">
        <v>7537.5436817183299</v>
      </c>
      <c r="Q29" s="48">
        <v>14.380568212778117</v>
      </c>
      <c r="R29" s="48">
        <v>138.90657176200517</v>
      </c>
      <c r="S29" s="48">
        <v>36.482343609542838</v>
      </c>
    </row>
    <row r="31" spans="1:19" x14ac:dyDescent="0.3">
      <c r="A31" s="42" t="s">
        <v>90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x14ac:dyDescent="0.3">
      <c r="A32" s="44" t="s">
        <v>56</v>
      </c>
      <c r="B32" s="43">
        <v>32536116.498439785</v>
      </c>
      <c r="C32" s="43">
        <v>568590.18515029654</v>
      </c>
      <c r="D32" s="43">
        <v>22672.087917229495</v>
      </c>
      <c r="E32" s="43">
        <v>230863.52645697229</v>
      </c>
      <c r="F32" s="43">
        <v>1887185.1178023007</v>
      </c>
      <c r="G32" s="43">
        <v>17552.519841773963</v>
      </c>
      <c r="H32" s="43">
        <v>6671624.6411003703</v>
      </c>
      <c r="I32" s="43">
        <v>2671888.3847701498</v>
      </c>
      <c r="J32" s="43">
        <v>539400.63091015362</v>
      </c>
      <c r="K32" s="43">
        <v>28634.197597469487</v>
      </c>
      <c r="L32" s="43">
        <v>22899.532738855858</v>
      </c>
      <c r="M32" s="43">
        <v>66471.74381474196</v>
      </c>
      <c r="N32" s="43">
        <v>7289.9751499543681</v>
      </c>
      <c r="O32" s="43">
        <v>19344231.931779888</v>
      </c>
      <c r="P32" s="43">
        <v>430124.20128416613</v>
      </c>
      <c r="Q32" s="43">
        <v>6756.8601259878042</v>
      </c>
      <c r="R32" s="43">
        <v>4755.7569556742583</v>
      </c>
      <c r="S32" s="43">
        <v>15175.205043802671</v>
      </c>
    </row>
    <row r="34" spans="1:23" x14ac:dyDescent="0.3">
      <c r="A34" s="44" t="s">
        <v>84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</row>
    <row r="35" spans="1:23" x14ac:dyDescent="0.3">
      <c r="A35" s="46" t="s">
        <v>58</v>
      </c>
      <c r="B35" s="43">
        <v>6598567.8963149171</v>
      </c>
      <c r="C35" s="43">
        <v>112432.55330186361</v>
      </c>
      <c r="D35" s="43">
        <v>4630.1600385390648</v>
      </c>
      <c r="E35" s="43">
        <v>47835.488253479227</v>
      </c>
      <c r="F35" s="43">
        <v>391815.04464318749</v>
      </c>
      <c r="G35" s="43">
        <v>4221.0374290004884</v>
      </c>
      <c r="H35" s="43">
        <v>1359877.863345844</v>
      </c>
      <c r="I35" s="43">
        <v>483931.59953376977</v>
      </c>
      <c r="J35" s="43">
        <v>100981.4459494352</v>
      </c>
      <c r="K35" s="43">
        <v>5872.8438794683261</v>
      </c>
      <c r="L35" s="43">
        <v>4673.7569179270422</v>
      </c>
      <c r="M35" s="43">
        <v>14147.327960979819</v>
      </c>
      <c r="N35" s="43">
        <v>1179.9133370248715</v>
      </c>
      <c r="O35" s="43">
        <v>3961259.6392550739</v>
      </c>
      <c r="P35" s="43">
        <v>98808.680815464875</v>
      </c>
      <c r="Q35" s="43">
        <v>1522.6576797119435</v>
      </c>
      <c r="R35" s="43">
        <v>940.28561595796111</v>
      </c>
      <c r="S35" s="43">
        <v>4437.5983581899463</v>
      </c>
    </row>
    <row r="36" spans="1:23" ht="15" thickBot="1" x14ac:dyDescent="0.35">
      <c r="A36" s="46" t="s">
        <v>59</v>
      </c>
      <c r="B36" s="43">
        <v>189991.59491404134</v>
      </c>
      <c r="C36" s="43">
        <v>1626.5782128108651</v>
      </c>
      <c r="D36" s="43">
        <v>66.209756804956584</v>
      </c>
      <c r="E36" s="43">
        <v>434.8053913664337</v>
      </c>
      <c r="F36" s="43">
        <v>12116.632255675824</v>
      </c>
      <c r="G36" s="43">
        <v>111.53536715677562</v>
      </c>
      <c r="H36" s="43">
        <v>22613.246507610493</v>
      </c>
      <c r="I36" s="43">
        <v>7959.288925513627</v>
      </c>
      <c r="J36" s="43">
        <v>1617.8314204660282</v>
      </c>
      <c r="K36" s="43">
        <v>54.083305331197501</v>
      </c>
      <c r="L36" s="43">
        <v>65.85504946361111</v>
      </c>
      <c r="M36" s="43">
        <v>694.94247823301907</v>
      </c>
      <c r="N36" s="43">
        <v>35.039469993836839</v>
      </c>
      <c r="O36" s="43">
        <v>141266.68755197152</v>
      </c>
      <c r="P36" s="43">
        <v>1254.4968331409357</v>
      </c>
      <c r="Q36" s="43">
        <v>20.742860602903026</v>
      </c>
      <c r="R36" s="43">
        <v>21.169779365815394</v>
      </c>
      <c r="S36" s="43">
        <v>32.44974853349013</v>
      </c>
    </row>
    <row r="37" spans="1:23" x14ac:dyDescent="0.3">
      <c r="A37" s="44" t="s">
        <v>60</v>
      </c>
      <c r="B37" s="47">
        <v>6788559.4912289586</v>
      </c>
      <c r="C37" s="47">
        <v>114059.13151467447</v>
      </c>
      <c r="D37" s="47">
        <v>4696.3697953440214</v>
      </c>
      <c r="E37" s="47">
        <v>48270.293644845668</v>
      </c>
      <c r="F37" s="47">
        <v>403931.67689886334</v>
      </c>
      <c r="G37" s="47">
        <v>4332.5727961572638</v>
      </c>
      <c r="H37" s="47">
        <v>1382491.1098534546</v>
      </c>
      <c r="I37" s="47">
        <v>491890.88845928339</v>
      </c>
      <c r="J37" s="47">
        <v>102599.27736990125</v>
      </c>
      <c r="K37" s="47">
        <v>5926.9271847995242</v>
      </c>
      <c r="L37" s="47">
        <v>4739.6119673906533</v>
      </c>
      <c r="M37" s="47">
        <v>14842.270439212838</v>
      </c>
      <c r="N37" s="47">
        <v>1214.9528070187084</v>
      </c>
      <c r="O37" s="47">
        <v>4102526.3268070454</v>
      </c>
      <c r="P37" s="47">
        <v>100063.17764860581</v>
      </c>
      <c r="Q37" s="47">
        <v>1543.4005403148465</v>
      </c>
      <c r="R37" s="47">
        <v>961.45539532377643</v>
      </c>
      <c r="S37" s="47">
        <v>4470.0481067234359</v>
      </c>
    </row>
    <row r="39" spans="1:23" ht="15" thickBot="1" x14ac:dyDescent="0.35">
      <c r="A39" s="22" t="s">
        <v>66</v>
      </c>
      <c r="B39" s="53">
        <v>-4638940.8219135599</v>
      </c>
      <c r="C39" s="53">
        <v>-78041.142473964472</v>
      </c>
      <c r="D39" s="53">
        <v>-3176.5077694650381</v>
      </c>
      <c r="E39" s="53">
        <v>-32921.755821693456</v>
      </c>
      <c r="F39" s="53">
        <v>-277661.21109597664</v>
      </c>
      <c r="G39" s="53">
        <v>-2953.148269110487</v>
      </c>
      <c r="H39" s="53">
        <v>-930612.88210883772</v>
      </c>
      <c r="I39" s="53">
        <v>-346928.62968267268</v>
      </c>
      <c r="J39" s="53">
        <v>-71771.41330290983</v>
      </c>
      <c r="K39" s="53">
        <v>-4025.3927028174776</v>
      </c>
      <c r="L39" s="53">
        <v>-3197.577497476902</v>
      </c>
      <c r="M39" s="53">
        <v>-9707.1643891206932</v>
      </c>
      <c r="N39" s="53">
        <v>-894.40646265284829</v>
      </c>
      <c r="O39" s="53">
        <v>-2801506.9022666076</v>
      </c>
      <c r="P39" s="53">
        <v>-71267.675785561529</v>
      </c>
      <c r="Q39" s="53">
        <v>-1024.0991265705936</v>
      </c>
      <c r="R39" s="53">
        <v>-640.49729925800614</v>
      </c>
      <c r="S39" s="53">
        <v>-2610.4158588638547</v>
      </c>
      <c r="T39" s="22"/>
      <c r="U39" s="22"/>
      <c r="V39" s="22"/>
      <c r="W39" s="22"/>
    </row>
    <row r="40" spans="1:23" x14ac:dyDescent="0.3">
      <c r="A40" s="44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23" ht="15" thickBot="1" x14ac:dyDescent="0.35">
      <c r="A41" t="s">
        <v>25</v>
      </c>
      <c r="B41" s="54">
        <v>2149618.6693153987</v>
      </c>
      <c r="C41" s="54">
        <v>36011.296625210525</v>
      </c>
      <c r="D41" s="54">
        <v>1519.6004049151895</v>
      </c>
      <c r="E41" s="54">
        <v>15345.046548603194</v>
      </c>
      <c r="F41" s="54">
        <v>126250.27123127817</v>
      </c>
      <c r="G41" s="54">
        <v>1379.262099268645</v>
      </c>
      <c r="H41" s="54">
        <v>451800.15169394127</v>
      </c>
      <c r="I41" s="54">
        <v>145168.50518910747</v>
      </c>
      <c r="J41" s="54">
        <v>30901.097746680945</v>
      </c>
      <c r="K41" s="54">
        <v>1943.7579650267985</v>
      </c>
      <c r="L41" s="54">
        <v>1541.7622831319882</v>
      </c>
      <c r="M41" s="54">
        <v>5135.0701761675027</v>
      </c>
      <c r="N41" s="54">
        <v>320.52131591358562</v>
      </c>
      <c r="O41" s="54">
        <v>1300807.4277874397</v>
      </c>
      <c r="P41" s="54">
        <v>28795.290911794236</v>
      </c>
      <c r="Q41" s="54">
        <v>519.2257089751007</v>
      </c>
      <c r="R41" s="54">
        <v>320.9256970121732</v>
      </c>
      <c r="S41" s="54">
        <v>1859.4559309325271</v>
      </c>
    </row>
    <row r="42" spans="1:23" ht="15" thickBot="1" x14ac:dyDescent="0.35">
      <c r="A42" s="44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4" spans="1:23" x14ac:dyDescent="0.3">
      <c r="A44" s="44" t="s">
        <v>26</v>
      </c>
      <c r="B44" s="49">
        <v>6.6068692292101924E-2</v>
      </c>
      <c r="C44" s="49">
        <v>6.333436201627643E-2</v>
      </c>
      <c r="D44" s="49">
        <v>6.7025163737142165E-2</v>
      </c>
      <c r="E44" s="49">
        <v>6.6468041895146046E-2</v>
      </c>
      <c r="F44" s="49">
        <v>6.6898721296775293E-2</v>
      </c>
      <c r="G44" s="49">
        <v>7.8579150555128985E-2</v>
      </c>
      <c r="H44" s="49">
        <v>6.7719659902722676E-2</v>
      </c>
      <c r="I44" s="49">
        <v>5.4331799942158011E-2</v>
      </c>
      <c r="J44" s="49">
        <v>5.7287841311086732E-2</v>
      </c>
      <c r="K44" s="49">
        <v>6.7882396858174085E-2</v>
      </c>
      <c r="L44" s="49">
        <v>6.7327237665244177E-2</v>
      </c>
      <c r="M44" s="49">
        <v>7.7251925125945906E-2</v>
      </c>
      <c r="N44" s="49">
        <v>4.3967408574169406E-2</v>
      </c>
      <c r="O44" s="49">
        <v>6.7245235291580302E-2</v>
      </c>
      <c r="P44" s="49">
        <v>6.6946455990674003E-2</v>
      </c>
      <c r="Q44" s="49">
        <v>7.684422931563846E-2</v>
      </c>
      <c r="R44" s="49">
        <v>6.7481517664452054E-2</v>
      </c>
      <c r="S44" s="49">
        <v>0.12253250783533243</v>
      </c>
    </row>
    <row r="46" spans="1:23" x14ac:dyDescent="0.3">
      <c r="A46" s="44" t="s">
        <v>91</v>
      </c>
      <c r="B46" s="51">
        <v>1</v>
      </c>
      <c r="C46" s="51">
        <v>0.95861382780611859</v>
      </c>
      <c r="D46" s="51">
        <v>1.0144769241203004</v>
      </c>
      <c r="E46" s="51">
        <v>1.0060444605332663</v>
      </c>
      <c r="F46" s="51">
        <v>1.012563121440389</v>
      </c>
      <c r="G46" s="51">
        <v>1.1893553183664662</v>
      </c>
      <c r="H46" s="51">
        <v>1.02498865276948</v>
      </c>
      <c r="I46" s="51">
        <v>0.82235319115969574</v>
      </c>
      <c r="J46" s="51">
        <v>0.86709512968421676</v>
      </c>
      <c r="K46" s="51">
        <v>1.0274518005904134</v>
      </c>
      <c r="L46" s="51">
        <v>1.0190490431924699</v>
      </c>
      <c r="M46" s="51">
        <v>1.1692667501938867</v>
      </c>
      <c r="N46" s="51">
        <v>0.66548023048165306</v>
      </c>
      <c r="O46" s="51">
        <v>1.0178078747839698</v>
      </c>
      <c r="P46" s="51">
        <v>1.0132856224048044</v>
      </c>
      <c r="Q46" s="51">
        <v>1.163095963454156</v>
      </c>
      <c r="R46" s="51">
        <v>1.0213841885367394</v>
      </c>
      <c r="S46" s="51">
        <v>1.8546228718073232</v>
      </c>
    </row>
    <row r="47" spans="1:23" x14ac:dyDescent="0.3">
      <c r="A47" s="40" t="s">
        <v>3</v>
      </c>
    </row>
    <row r="48" spans="1:23" x14ac:dyDescent="0.3">
      <c r="A48" s="40" t="s">
        <v>97</v>
      </c>
    </row>
    <row r="49" spans="1:1" x14ac:dyDescent="0.3">
      <c r="A49" s="40" t="s">
        <v>98</v>
      </c>
    </row>
    <row r="50" spans="1:1" x14ac:dyDescent="0.3">
      <c r="A50" s="40" t="s">
        <v>3</v>
      </c>
    </row>
    <row r="51" spans="1:1" x14ac:dyDescent="0.3">
      <c r="A51" s="40" t="s">
        <v>79</v>
      </c>
    </row>
    <row r="52" spans="1:1" x14ac:dyDescent="0.3">
      <c r="A52" s="52"/>
    </row>
    <row r="53" spans="1:1" x14ac:dyDescent="0.3">
      <c r="A53" s="52"/>
    </row>
    <row r="54" spans="1:1" x14ac:dyDescent="0.3">
      <c r="A54" s="52"/>
    </row>
    <row r="55" spans="1:1" x14ac:dyDescent="0.3">
      <c r="A55" s="52"/>
    </row>
    <row r="56" spans="1:1" x14ac:dyDescent="0.3">
      <c r="A56" s="52"/>
    </row>
    <row r="57" spans="1:1" x14ac:dyDescent="0.3">
      <c r="A57" s="52"/>
    </row>
    <row r="58" spans="1:1" x14ac:dyDescent="0.3">
      <c r="A58" s="52"/>
    </row>
    <row r="59" spans="1:1" x14ac:dyDescent="0.3">
      <c r="A59" s="52"/>
    </row>
    <row r="60" spans="1:1" x14ac:dyDescent="0.3">
      <c r="A60" s="52"/>
    </row>
    <row r="61" spans="1:1" x14ac:dyDescent="0.3">
      <c r="A61" s="52"/>
    </row>
    <row r="62" spans="1:1" x14ac:dyDescent="0.3">
      <c r="A62" s="52"/>
    </row>
    <row r="63" spans="1:1" x14ac:dyDescent="0.3">
      <c r="A63" s="52"/>
    </row>
    <row r="64" spans="1:1" x14ac:dyDescent="0.3">
      <c r="A64" s="52"/>
    </row>
    <row r="65" spans="1:23" x14ac:dyDescent="0.3">
      <c r="A65" s="52"/>
    </row>
    <row r="66" spans="1:23" x14ac:dyDescent="0.3">
      <c r="A66" s="52"/>
    </row>
    <row r="67" spans="1:23" x14ac:dyDescent="0.3">
      <c r="A67" s="52"/>
    </row>
    <row r="68" spans="1:23" x14ac:dyDescent="0.3">
      <c r="A68" s="52"/>
    </row>
    <row r="69" spans="1:23" x14ac:dyDescent="0.3">
      <c r="A69" s="52"/>
    </row>
    <row r="70" spans="1:23" x14ac:dyDescent="0.3">
      <c r="A70" s="52"/>
    </row>
    <row r="71" spans="1:23" ht="15" thickBo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3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pane="topRight"/>
      <selection pane="bottomLeft"/>
      <selection pane="bottomRight" activeCell="E21" activeCellId="1" sqref="A1:A2 E21"/>
    </sheetView>
  </sheetViews>
  <sheetFormatPr defaultRowHeight="14.4" x14ac:dyDescent="0.3"/>
  <cols>
    <col min="1" max="1" width="45.6640625" customWidth="1"/>
    <col min="2" max="23" width="11.33203125" customWidth="1"/>
  </cols>
  <sheetData>
    <row r="1" spans="1:23" x14ac:dyDescent="0.3">
      <c r="A1" s="63" t="s">
        <v>121</v>
      </c>
    </row>
    <row r="2" spans="1:23" ht="15" thickBot="1" x14ac:dyDescent="0.35">
      <c r="A2" s="64" t="s">
        <v>119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3">
      <c r="A3" s="23" t="s">
        <v>0</v>
      </c>
    </row>
    <row r="4" spans="1:23" x14ac:dyDescent="0.3">
      <c r="A4" s="23" t="s">
        <v>81</v>
      </c>
    </row>
    <row r="5" spans="1:23" x14ac:dyDescent="0.3">
      <c r="A5" s="23" t="s">
        <v>2</v>
      </c>
    </row>
    <row r="6" spans="1:23" ht="15" thickBot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27" thickBot="1" x14ac:dyDescent="0.35">
      <c r="A7" s="24" t="s">
        <v>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8</v>
      </c>
      <c r="G7" s="24" t="s">
        <v>9</v>
      </c>
      <c r="H7" s="24" t="s">
        <v>10</v>
      </c>
      <c r="I7" s="24" t="s">
        <v>11</v>
      </c>
      <c r="J7" s="24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4" t="s">
        <v>18</v>
      </c>
      <c r="Q7" s="24" t="s">
        <v>19</v>
      </c>
      <c r="R7" s="24" t="s">
        <v>20</v>
      </c>
      <c r="S7" s="24" t="s">
        <v>21</v>
      </c>
    </row>
    <row r="8" spans="1:23" x14ac:dyDescent="0.3">
      <c r="A8" s="25" t="s">
        <v>22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</row>
    <row r="9" spans="1:23" x14ac:dyDescent="0.3">
      <c r="A9" s="27" t="s">
        <v>46</v>
      </c>
      <c r="B9" s="26">
        <v>45511408.408196494</v>
      </c>
      <c r="C9" s="26">
        <v>767301.82881767547</v>
      </c>
      <c r="D9" s="26">
        <v>30771.91724504816</v>
      </c>
      <c r="E9" s="26">
        <v>302216.64630120207</v>
      </c>
      <c r="F9" s="26">
        <v>2649806.5960948113</v>
      </c>
      <c r="G9" s="26">
        <v>24563.932505607852</v>
      </c>
      <c r="H9" s="26">
        <v>9174339.7888863366</v>
      </c>
      <c r="I9" s="26">
        <v>3666873.0628280165</v>
      </c>
      <c r="J9" s="26">
        <v>726169.94371646387</v>
      </c>
      <c r="K9" s="26">
        <v>37704.588862799646</v>
      </c>
      <c r="L9" s="26">
        <v>31149.51135860564</v>
      </c>
      <c r="M9" s="26">
        <v>110353.33995464262</v>
      </c>
      <c r="N9" s="26">
        <v>10752.53731623151</v>
      </c>
      <c r="O9" s="26">
        <v>27270329.530585486</v>
      </c>
      <c r="P9" s="26">
        <v>673244.25505184312</v>
      </c>
      <c r="Q9" s="26">
        <v>9310.8237185348808</v>
      </c>
      <c r="R9" s="26">
        <v>6738.2716180041843</v>
      </c>
      <c r="S9" s="26">
        <v>19781.83333517865</v>
      </c>
    </row>
    <row r="10" spans="1:23" ht="15" thickBot="1" x14ac:dyDescent="0.35">
      <c r="A10" s="27" t="s">
        <v>47</v>
      </c>
      <c r="B10" s="26">
        <v>-14227658.741951333</v>
      </c>
      <c r="C10" s="26">
        <v>-234583.84440697357</v>
      </c>
      <c r="D10" s="26">
        <v>-9468.3587335529737</v>
      </c>
      <c r="E10" s="26">
        <v>-92506.296529032785</v>
      </c>
      <c r="F10" s="26">
        <v>-825695.8530129377</v>
      </c>
      <c r="G10" s="26">
        <v>-7661.3070129526786</v>
      </c>
      <c r="H10" s="26">
        <v>-2827160.0618613469</v>
      </c>
      <c r="I10" s="26">
        <v>-1126317.6144229604</v>
      </c>
      <c r="J10" s="26">
        <v>-222235.11089621842</v>
      </c>
      <c r="K10" s="26">
        <v>-11596.736661073617</v>
      </c>
      <c r="L10" s="26">
        <v>-9491.6825903174558</v>
      </c>
      <c r="M10" s="26">
        <v>-44091.572478701324</v>
      </c>
      <c r="N10" s="26">
        <v>-3358.0595437959714</v>
      </c>
      <c r="O10" s="26">
        <v>-8556907.1739140786</v>
      </c>
      <c r="P10" s="26">
        <v>-245497.8898903394</v>
      </c>
      <c r="Q10" s="26">
        <v>-2871.8723685263708</v>
      </c>
      <c r="R10" s="26">
        <v>-2025.2464872886535</v>
      </c>
      <c r="S10" s="26">
        <v>-6190.0611412367343</v>
      </c>
    </row>
    <row r="11" spans="1:23" x14ac:dyDescent="0.3">
      <c r="A11" s="28" t="s">
        <v>48</v>
      </c>
      <c r="B11" s="29">
        <v>31283749.666245159</v>
      </c>
      <c r="C11" s="29">
        <v>532717.9844107019</v>
      </c>
      <c r="D11" s="29">
        <v>21303.558511495186</v>
      </c>
      <c r="E11" s="29">
        <v>209710.34977216928</v>
      </c>
      <c r="F11" s="29">
        <v>1824110.743081874</v>
      </c>
      <c r="G11" s="29">
        <v>16902.625492655174</v>
      </c>
      <c r="H11" s="29">
        <v>6347179.7270249901</v>
      </c>
      <c r="I11" s="29">
        <v>2540555.4484050558</v>
      </c>
      <c r="J11" s="29">
        <v>503934.83282024553</v>
      </c>
      <c r="K11" s="29">
        <v>26107.852201726026</v>
      </c>
      <c r="L11" s="29">
        <v>21657.828768288182</v>
      </c>
      <c r="M11" s="29">
        <v>66261.767475941306</v>
      </c>
      <c r="N11" s="29">
        <v>7394.4777724355381</v>
      </c>
      <c r="O11" s="29">
        <v>18713422.356671408</v>
      </c>
      <c r="P11" s="29">
        <v>427746.36516150378</v>
      </c>
      <c r="Q11" s="29">
        <v>6438.9513500085104</v>
      </c>
      <c r="R11" s="29">
        <v>4713.0251307155304</v>
      </c>
      <c r="S11" s="29">
        <v>13591.772193941917</v>
      </c>
    </row>
    <row r="12" spans="1:23" x14ac:dyDescent="0.3">
      <c r="A12" s="27" t="s">
        <v>49</v>
      </c>
      <c r="B12" s="26">
        <v>242917.34602208671</v>
      </c>
      <c r="C12" s="26">
        <v>4482.6524534234404</v>
      </c>
      <c r="D12" s="26">
        <v>175.01935196561155</v>
      </c>
      <c r="E12" s="26">
        <v>2015.9500313658793</v>
      </c>
      <c r="F12" s="26">
        <v>13984.207645973323</v>
      </c>
      <c r="G12" s="26">
        <v>122.95256337456124</v>
      </c>
      <c r="H12" s="26">
        <v>51958.744503545669</v>
      </c>
      <c r="I12" s="26">
        <v>21000.871399365104</v>
      </c>
      <c r="J12" s="26">
        <v>4218.8130245166039</v>
      </c>
      <c r="K12" s="26">
        <v>263.55132135523166</v>
      </c>
      <c r="L12" s="26">
        <v>180.42123213164714</v>
      </c>
      <c r="M12" s="26">
        <v>131.15807472642791</v>
      </c>
      <c r="N12" s="26">
        <v>42.240091408159103</v>
      </c>
      <c r="O12" s="26">
        <v>142957.04388382655</v>
      </c>
      <c r="P12" s="26">
        <v>1133.7764958994485</v>
      </c>
      <c r="Q12" s="26">
        <v>53.223544705501034</v>
      </c>
      <c r="R12" s="26">
        <v>35.291192236615935</v>
      </c>
      <c r="S12" s="26">
        <v>161.4292122669417</v>
      </c>
    </row>
    <row r="13" spans="1:23" x14ac:dyDescent="0.3">
      <c r="A13" s="27" t="s">
        <v>50</v>
      </c>
      <c r="B13" s="26">
        <v>807674.51353859017</v>
      </c>
      <c r="C13" s="26">
        <v>14135.685648575794</v>
      </c>
      <c r="D13" s="26">
        <v>558.71788121364489</v>
      </c>
      <c r="E13" s="26">
        <v>6404.0628263162916</v>
      </c>
      <c r="F13" s="26">
        <v>46974.922546514084</v>
      </c>
      <c r="G13" s="26">
        <v>454.61208255234203</v>
      </c>
      <c r="H13" s="26">
        <v>165193.21136426358</v>
      </c>
      <c r="I13" s="26">
        <v>66252.458563852691</v>
      </c>
      <c r="J13" s="26">
        <v>13325.698622487636</v>
      </c>
      <c r="K13" s="26">
        <v>815.0790393941669</v>
      </c>
      <c r="L13" s="26">
        <v>557.30161078856622</v>
      </c>
      <c r="M13" s="26">
        <v>1293.2051645048891</v>
      </c>
      <c r="N13" s="26">
        <v>141.96728398455551</v>
      </c>
      <c r="O13" s="26">
        <v>481091.62723748444</v>
      </c>
      <c r="P13" s="26">
        <v>9733.286910981371</v>
      </c>
      <c r="Q13" s="26">
        <v>174.57001359605391</v>
      </c>
      <c r="R13" s="26">
        <v>103.29344149325881</v>
      </c>
      <c r="S13" s="26">
        <v>464.81330058674735</v>
      </c>
    </row>
    <row r="14" spans="1:23" ht="15" thickBot="1" x14ac:dyDescent="0.35">
      <c r="A14" s="27" t="s">
        <v>51</v>
      </c>
      <c r="B14" s="26">
        <v>606781.48474437825</v>
      </c>
      <c r="C14" s="26">
        <v>15009.418147209433</v>
      </c>
      <c r="D14" s="26">
        <v>571.45893126728311</v>
      </c>
      <c r="E14" s="26">
        <v>8369.0577532150892</v>
      </c>
      <c r="F14" s="26">
        <v>33797.598875972581</v>
      </c>
      <c r="G14" s="26">
        <v>400.28164427254268</v>
      </c>
      <c r="H14" s="26">
        <v>146120.64173815527</v>
      </c>
      <c r="I14" s="26">
        <v>59427.198762009859</v>
      </c>
      <c r="J14" s="26">
        <v>14041.001361932484</v>
      </c>
      <c r="K14" s="26">
        <v>960.00626033948913</v>
      </c>
      <c r="L14" s="26">
        <v>503.01141912997662</v>
      </c>
      <c r="M14" s="26">
        <v>548.00399530606683</v>
      </c>
      <c r="N14" s="26">
        <v>59.64759655894418</v>
      </c>
      <c r="O14" s="26">
        <v>323015.46952571266</v>
      </c>
      <c r="P14" s="26">
        <v>3215.2212070526289</v>
      </c>
      <c r="Q14" s="26">
        <v>188.39529720926834</v>
      </c>
      <c r="R14" s="26">
        <v>65.367102080385095</v>
      </c>
      <c r="S14" s="26">
        <v>489.70512695426299</v>
      </c>
    </row>
    <row r="15" spans="1:23" x14ac:dyDescent="0.3">
      <c r="A15" s="28" t="s">
        <v>52</v>
      </c>
      <c r="B15" s="29">
        <v>32941123.010550212</v>
      </c>
      <c r="C15" s="29">
        <v>566345.7406599106</v>
      </c>
      <c r="D15" s="29">
        <v>22608.754675941727</v>
      </c>
      <c r="E15" s="29">
        <v>226499.42038306652</v>
      </c>
      <c r="F15" s="29">
        <v>1918867.4721503339</v>
      </c>
      <c r="G15" s="29">
        <v>17880.47178285462</v>
      </c>
      <c r="H15" s="29">
        <v>6710452.3246309543</v>
      </c>
      <c r="I15" s="29">
        <v>2687235.9771302836</v>
      </c>
      <c r="J15" s="29">
        <v>535520.34582918219</v>
      </c>
      <c r="K15" s="29">
        <v>28146.488822814914</v>
      </c>
      <c r="L15" s="29">
        <v>22898.56303033837</v>
      </c>
      <c r="M15" s="29">
        <v>68234.134710478684</v>
      </c>
      <c r="N15" s="29">
        <v>7638.3327443871976</v>
      </c>
      <c r="O15" s="29">
        <v>19660486.497318432</v>
      </c>
      <c r="P15" s="29">
        <v>441828.64977543725</v>
      </c>
      <c r="Q15" s="29">
        <v>6855.1402055193339</v>
      </c>
      <c r="R15" s="29">
        <v>4916.9768665257898</v>
      </c>
      <c r="S15" s="29">
        <v>14707.71983374987</v>
      </c>
    </row>
    <row r="16" spans="1:23" x14ac:dyDescent="0.3">
      <c r="A16" s="27" t="s">
        <v>53</v>
      </c>
      <c r="B16" s="26">
        <v>3609415.329537841</v>
      </c>
      <c r="C16" s="26">
        <v>63964.677685834504</v>
      </c>
      <c r="D16" s="26">
        <v>2528.1383877007797</v>
      </c>
      <c r="E16" s="26">
        <v>28962.7772703716</v>
      </c>
      <c r="F16" s="26">
        <v>220226.59146006207</v>
      </c>
      <c r="G16" s="26">
        <v>2551.9484548639557</v>
      </c>
      <c r="H16" s="26">
        <v>716092.73461171216</v>
      </c>
      <c r="I16" s="26">
        <v>284525.15577124362</v>
      </c>
      <c r="J16" s="26">
        <v>60215.74917023028</v>
      </c>
      <c r="K16" s="26">
        <v>3433.6252219421021</v>
      </c>
      <c r="L16" s="26">
        <v>2435.9366310439555</v>
      </c>
      <c r="M16" s="26">
        <v>4876.7529386838214</v>
      </c>
      <c r="N16" s="26">
        <v>682.35953934545967</v>
      </c>
      <c r="O16" s="26">
        <v>2160044.810003601</v>
      </c>
      <c r="P16" s="26">
        <v>55870.919271915176</v>
      </c>
      <c r="Q16" s="26">
        <v>842.77367988882656</v>
      </c>
      <c r="R16" s="26">
        <v>458.79526596514188</v>
      </c>
      <c r="S16" s="26">
        <v>1701.5841734364985</v>
      </c>
    </row>
    <row r="17" spans="1:19" ht="15" thickBot="1" x14ac:dyDescent="0.35">
      <c r="A17" s="27" t="s">
        <v>54</v>
      </c>
      <c r="B17" s="26">
        <v>-2679640.9180639014</v>
      </c>
      <c r="C17" s="26">
        <v>-46008.275544607357</v>
      </c>
      <c r="D17" s="26">
        <v>-1821.6412549005829</v>
      </c>
      <c r="E17" s="26">
        <v>-20225.720331111825</v>
      </c>
      <c r="F17" s="26">
        <v>-165015.07379078775</v>
      </c>
      <c r="G17" s="26">
        <v>-1914.3025429503621</v>
      </c>
      <c r="H17" s="26">
        <v>-522362.71702457545</v>
      </c>
      <c r="I17" s="26">
        <v>-207058.6420006408</v>
      </c>
      <c r="J17" s="26">
        <v>-43358.56503442995</v>
      </c>
      <c r="K17" s="26">
        <v>-2402.6370473119177</v>
      </c>
      <c r="L17" s="26">
        <v>-1763.9344833908065</v>
      </c>
      <c r="M17" s="26">
        <v>-3395.6372621445767</v>
      </c>
      <c r="N17" s="26">
        <v>-517.11765561711525</v>
      </c>
      <c r="O17" s="26">
        <v>-1618874.5452470854</v>
      </c>
      <c r="P17" s="26">
        <v>-42784.562150021797</v>
      </c>
      <c r="Q17" s="26">
        <v>-611.60416040279301</v>
      </c>
      <c r="R17" s="26">
        <v>-346.35471474515487</v>
      </c>
      <c r="S17" s="26">
        <v>-1179.5878191774889</v>
      </c>
    </row>
    <row r="18" spans="1:19" ht="15" thickBot="1" x14ac:dyDescent="0.35">
      <c r="A18" s="28" t="s">
        <v>55</v>
      </c>
      <c r="B18" s="29">
        <v>929774.41147394001</v>
      </c>
      <c r="C18" s="29">
        <v>17956.402141227147</v>
      </c>
      <c r="D18" s="29">
        <v>706.49713280019705</v>
      </c>
      <c r="E18" s="29">
        <v>8737.0569392597754</v>
      </c>
      <c r="F18" s="29">
        <v>55211.517669274333</v>
      </c>
      <c r="G18" s="29">
        <v>637.64591191359375</v>
      </c>
      <c r="H18" s="29">
        <v>193730.01758713674</v>
      </c>
      <c r="I18" s="29">
        <v>77466.513770602818</v>
      </c>
      <c r="J18" s="29">
        <v>16857.184135800326</v>
      </c>
      <c r="K18" s="29">
        <v>1030.9881746301842</v>
      </c>
      <c r="L18" s="29">
        <v>672.00214765314922</v>
      </c>
      <c r="M18" s="29">
        <v>1481.115676539245</v>
      </c>
      <c r="N18" s="29">
        <v>165.24188372834445</v>
      </c>
      <c r="O18" s="29">
        <v>541170.26475651574</v>
      </c>
      <c r="P18" s="29">
        <v>13086.357121893376</v>
      </c>
      <c r="Q18" s="29">
        <v>231.16951948603358</v>
      </c>
      <c r="R18" s="29">
        <v>112.44055121998704</v>
      </c>
      <c r="S18" s="29">
        <v>521.99635425900965</v>
      </c>
    </row>
    <row r="19" spans="1:19" ht="15" thickBot="1" x14ac:dyDescent="0.35">
      <c r="A19" s="30" t="s">
        <v>56</v>
      </c>
      <c r="B19" s="31">
        <v>33870897.422024153</v>
      </c>
      <c r="C19" s="31">
        <v>584302.14280113764</v>
      </c>
      <c r="D19" s="31">
        <v>23315.251808741923</v>
      </c>
      <c r="E19" s="31">
        <v>235236.4773223263</v>
      </c>
      <c r="F19" s="31">
        <v>1974078.9898196082</v>
      </c>
      <c r="G19" s="31">
        <v>18518.117694768214</v>
      </c>
      <c r="H19" s="31">
        <v>6904182.3422180917</v>
      </c>
      <c r="I19" s="31">
        <v>2764702.4909008867</v>
      </c>
      <c r="J19" s="31">
        <v>552377.52996498253</v>
      </c>
      <c r="K19" s="31">
        <v>29177.476997445097</v>
      </c>
      <c r="L19" s="31">
        <v>23570.565177991517</v>
      </c>
      <c r="M19" s="31">
        <v>69715.250387017921</v>
      </c>
      <c r="N19" s="31">
        <v>7803.5746281155425</v>
      </c>
      <c r="O19" s="31">
        <v>20201656.762074947</v>
      </c>
      <c r="P19" s="31">
        <v>454915.00689733063</v>
      </c>
      <c r="Q19" s="31">
        <v>7086.309725005367</v>
      </c>
      <c r="R19" s="31">
        <v>5029.4174177457762</v>
      </c>
      <c r="S19" s="31">
        <v>15229.716188008881</v>
      </c>
    </row>
    <row r="21" spans="1:19" x14ac:dyDescent="0.3">
      <c r="A21" s="25" t="s">
        <v>57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</row>
    <row r="22" spans="1:19" x14ac:dyDescent="0.3">
      <c r="A22" s="27" t="s">
        <v>58</v>
      </c>
      <c r="B22" s="26">
        <v>5766630.9009670326</v>
      </c>
      <c r="C22" s="26">
        <v>87705.031904225791</v>
      </c>
      <c r="D22" s="26">
        <v>4103.0022178216959</v>
      </c>
      <c r="E22" s="26">
        <v>36198.936780804914</v>
      </c>
      <c r="F22" s="26">
        <v>371456.66499637422</v>
      </c>
      <c r="G22" s="26">
        <v>4233.5922132792248</v>
      </c>
      <c r="H22" s="26">
        <v>1143029.2301919481</v>
      </c>
      <c r="I22" s="26">
        <v>382967.85129288409</v>
      </c>
      <c r="J22" s="26">
        <v>78195.677871292297</v>
      </c>
      <c r="K22" s="26">
        <v>4632.549289346467</v>
      </c>
      <c r="L22" s="26">
        <v>4093.0321217118258</v>
      </c>
      <c r="M22" s="26">
        <v>17809.300221680678</v>
      </c>
      <c r="N22" s="26">
        <v>992.38623557407539</v>
      </c>
      <c r="O22" s="26">
        <v>3530656.8366185101</v>
      </c>
      <c r="P22" s="26">
        <v>93813.915185575155</v>
      </c>
      <c r="Q22" s="26">
        <v>1539.4854927624251</v>
      </c>
      <c r="R22" s="26">
        <v>801.50233191038046</v>
      </c>
      <c r="S22" s="26">
        <v>4401.9060013299659</v>
      </c>
    </row>
    <row r="23" spans="1:19" ht="15" thickBot="1" x14ac:dyDescent="0.35">
      <c r="A23" s="27" t="s">
        <v>59</v>
      </c>
      <c r="B23" s="26">
        <v>200898.02139952619</v>
      </c>
      <c r="C23" s="26">
        <v>1703.883405359602</v>
      </c>
      <c r="D23" s="26">
        <v>69.291878539264673</v>
      </c>
      <c r="E23" s="26">
        <v>462.23136057112151</v>
      </c>
      <c r="F23" s="26">
        <v>12629.003325393451</v>
      </c>
      <c r="G23" s="26">
        <v>114.46694301279157</v>
      </c>
      <c r="H23" s="26">
        <v>23579.112094612527</v>
      </c>
      <c r="I23" s="26">
        <v>8343.7753082059116</v>
      </c>
      <c r="J23" s="26">
        <v>1681.5691574483521</v>
      </c>
      <c r="K23" s="26">
        <v>57.349874263859675</v>
      </c>
      <c r="L23" s="26">
        <v>68.413769204017086</v>
      </c>
      <c r="M23" s="26">
        <v>701.14460115276859</v>
      </c>
      <c r="N23" s="26">
        <v>35.740776180398882</v>
      </c>
      <c r="O23" s="26">
        <v>150025.47030253039</v>
      </c>
      <c r="P23" s="26">
        <v>1348.8920301149547</v>
      </c>
      <c r="Q23" s="26">
        <v>22.061729956688986</v>
      </c>
      <c r="R23" s="26">
        <v>21.978030703662242</v>
      </c>
      <c r="S23" s="26">
        <v>33.636812276410019</v>
      </c>
    </row>
    <row r="24" spans="1:19" ht="15" thickBot="1" x14ac:dyDescent="0.35">
      <c r="A24" s="32" t="s">
        <v>60</v>
      </c>
      <c r="B24" s="33">
        <v>5967528.9223665567</v>
      </c>
      <c r="C24" s="33">
        <v>89408.915309585398</v>
      </c>
      <c r="D24" s="33">
        <v>4172.2940963609608</v>
      </c>
      <c r="E24" s="33">
        <v>36661.168141376038</v>
      </c>
      <c r="F24" s="33">
        <v>384085.66832176771</v>
      </c>
      <c r="G24" s="33">
        <v>4348.0591562920163</v>
      </c>
      <c r="H24" s="33">
        <v>1166608.3422865607</v>
      </c>
      <c r="I24" s="33">
        <v>391311.62660109001</v>
      </c>
      <c r="J24" s="33">
        <v>79877.247028740647</v>
      </c>
      <c r="K24" s="33">
        <v>4689.8991636103265</v>
      </c>
      <c r="L24" s="33">
        <v>4161.4458909158429</v>
      </c>
      <c r="M24" s="33">
        <v>18510.444822833448</v>
      </c>
      <c r="N24" s="33">
        <v>1028.1270117544743</v>
      </c>
      <c r="O24" s="33">
        <v>3680682.3069210406</v>
      </c>
      <c r="P24" s="33">
        <v>95162.807215690103</v>
      </c>
      <c r="Q24" s="33">
        <v>1561.5472227191142</v>
      </c>
      <c r="R24" s="33">
        <v>823.48036261404275</v>
      </c>
      <c r="S24" s="33">
        <v>4435.5428136063756</v>
      </c>
    </row>
    <row r="26" spans="1:19" x14ac:dyDescent="0.3">
      <c r="A26" s="25" t="s">
        <v>23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</row>
    <row r="27" spans="1:19" x14ac:dyDescent="0.3">
      <c r="A27" s="27" t="s">
        <v>61</v>
      </c>
      <c r="B27" s="26">
        <v>-1403655.2012350557</v>
      </c>
      <c r="C27" s="26">
        <v>-22910.45274085597</v>
      </c>
      <c r="D27" s="26">
        <v>-911.87599278823632</v>
      </c>
      <c r="E27" s="26">
        <v>-9662.2835245957358</v>
      </c>
      <c r="F27" s="26">
        <v>-87921.479212080027</v>
      </c>
      <c r="G27" s="26">
        <v>-1041.3970904774819</v>
      </c>
      <c r="H27" s="26">
        <v>-264898.89928740525</v>
      </c>
      <c r="I27" s="26">
        <v>-104489.50777144836</v>
      </c>
      <c r="J27" s="26">
        <v>-21617.862887655981</v>
      </c>
      <c r="K27" s="26">
        <v>-1150.4882838649946</v>
      </c>
      <c r="L27" s="26">
        <v>-888.65349977099027</v>
      </c>
      <c r="M27" s="26">
        <v>-1738.6025579961874</v>
      </c>
      <c r="N27" s="26">
        <v>-282.11264269703935</v>
      </c>
      <c r="O27" s="26">
        <v>-860355.26004680421</v>
      </c>
      <c r="P27" s="26">
        <v>-24732.140997351147</v>
      </c>
      <c r="Q27" s="26">
        <v>-311.15024231382552</v>
      </c>
      <c r="R27" s="26">
        <v>-183.33529266837309</v>
      </c>
      <c r="S27" s="26">
        <v>-559.699164281908</v>
      </c>
    </row>
    <row r="28" spans="1:19" x14ac:dyDescent="0.3">
      <c r="A28" s="27" t="s">
        <v>62</v>
      </c>
      <c r="B28" s="26">
        <v>-1749005.7990108221</v>
      </c>
      <c r="C28" s="26">
        <v>-29861.24417297664</v>
      </c>
      <c r="D28" s="26">
        <v>-1200.3758447011219</v>
      </c>
      <c r="E28" s="26">
        <v>-12569.513247204764</v>
      </c>
      <c r="F28" s="26">
        <v>-102682.15850798337</v>
      </c>
      <c r="G28" s="26">
        <v>-972.5190874106205</v>
      </c>
      <c r="H28" s="26">
        <v>-352676.8043008094</v>
      </c>
      <c r="I28" s="26">
        <v>-140359.74225561277</v>
      </c>
      <c r="J28" s="26">
        <v>-28136.430164975602</v>
      </c>
      <c r="K28" s="26">
        <v>-1546.0659524309119</v>
      </c>
      <c r="L28" s="26">
        <v>-1229.8582346151652</v>
      </c>
      <c r="M28" s="26">
        <v>-4479.6476786742842</v>
      </c>
      <c r="N28" s="26">
        <v>-396.57382361399323</v>
      </c>
      <c r="O28" s="26">
        <v>-1044321.9694469417</v>
      </c>
      <c r="P28" s="26">
        <v>-27196.546798394196</v>
      </c>
      <c r="Q28" s="26">
        <v>-363.68342595521563</v>
      </c>
      <c r="R28" s="26">
        <v>-240.25595575889602</v>
      </c>
      <c r="S28" s="26">
        <v>-772.41011276324275</v>
      </c>
    </row>
    <row r="29" spans="1:19" x14ac:dyDescent="0.3">
      <c r="A29" s="27" t="s">
        <v>63</v>
      </c>
      <c r="B29" s="26">
        <v>-615473.35307257576</v>
      </c>
      <c r="C29" s="26">
        <v>-10415.151450087857</v>
      </c>
      <c r="D29" s="26">
        <v>-417.08947302061648</v>
      </c>
      <c r="E29" s="26">
        <v>-4128.9370386583314</v>
      </c>
      <c r="F29" s="26">
        <v>-36149.891554110887</v>
      </c>
      <c r="G29" s="26">
        <v>-344.22447662275204</v>
      </c>
      <c r="H29" s="26">
        <v>-124091.98091259389</v>
      </c>
      <c r="I29" s="26">
        <v>-49537.574271696307</v>
      </c>
      <c r="J29" s="26">
        <v>-9863.1601338055625</v>
      </c>
      <c r="K29" s="26">
        <v>-513.58910868564476</v>
      </c>
      <c r="L29" s="26">
        <v>-423.60186614774591</v>
      </c>
      <c r="M29" s="26">
        <v>-1270.9323754601526</v>
      </c>
      <c r="N29" s="26">
        <v>-143.65937473269722</v>
      </c>
      <c r="O29" s="26">
        <v>-369011.02977430366</v>
      </c>
      <c r="P29" s="26">
        <v>-8675.6172445687134</v>
      </c>
      <c r="Q29" s="26">
        <v>-127.77129835944483</v>
      </c>
      <c r="R29" s="26">
        <v>-91.489699260648479</v>
      </c>
      <c r="S29" s="26">
        <v>-267.65302046097366</v>
      </c>
    </row>
    <row r="30" spans="1:19" x14ac:dyDescent="0.3">
      <c r="A30" s="27" t="s">
        <v>64</v>
      </c>
      <c r="B30" s="26">
        <v>10586.63861950958</v>
      </c>
      <c r="C30" s="26">
        <v>180.0077176989752</v>
      </c>
      <c r="D30" s="26">
        <v>7.1986039073972039</v>
      </c>
      <c r="E30" s="26">
        <v>71.080944622071627</v>
      </c>
      <c r="F30" s="26">
        <v>618.98484754896492</v>
      </c>
      <c r="G30" s="26">
        <v>5.7986599660765963</v>
      </c>
      <c r="H30" s="26">
        <v>2142.3386689874433</v>
      </c>
      <c r="I30" s="26">
        <v>857.02278102389073</v>
      </c>
      <c r="J30" s="26">
        <v>170.25779808427174</v>
      </c>
      <c r="K30" s="26">
        <v>8.8354318565125922</v>
      </c>
      <c r="L30" s="26">
        <v>7.3101284730277571</v>
      </c>
      <c r="M30" s="26">
        <v>22.15157564729353</v>
      </c>
      <c r="N30" s="26">
        <v>2.4911050484142194</v>
      </c>
      <c r="O30" s="26">
        <v>6338.2379473114888</v>
      </c>
      <c r="P30" s="26">
        <v>146.5610250182589</v>
      </c>
      <c r="Q30" s="26">
        <v>2.1848553914011801</v>
      </c>
      <c r="R30" s="26">
        <v>1.5862400978642093</v>
      </c>
      <c r="S30" s="26">
        <v>4.5902888262283987</v>
      </c>
    </row>
    <row r="31" spans="1:19" ht="15" thickBot="1" x14ac:dyDescent="0.35">
      <c r="A31" s="27" t="s">
        <v>65</v>
      </c>
      <c r="B31" s="26">
        <v>10758.557000000003</v>
      </c>
      <c r="C31" s="26">
        <v>181.08957102899004</v>
      </c>
      <c r="D31" s="26">
        <v>7.0698928829337424</v>
      </c>
      <c r="E31" s="26">
        <v>0</v>
      </c>
      <c r="F31" s="26">
        <v>638.95222740262398</v>
      </c>
      <c r="G31" s="26">
        <v>4.3912537624156673</v>
      </c>
      <c r="H31" s="26">
        <v>2276.7933186913174</v>
      </c>
      <c r="I31" s="26">
        <v>936.05443944971159</v>
      </c>
      <c r="J31" s="26">
        <v>175.96069678638824</v>
      </c>
      <c r="K31" s="26">
        <v>0</v>
      </c>
      <c r="L31" s="26">
        <v>8.049471473434398</v>
      </c>
      <c r="M31" s="26">
        <v>12.704953900485602</v>
      </c>
      <c r="N31" s="26">
        <v>5.673318239351782</v>
      </c>
      <c r="O31" s="26">
        <v>6429.8967574649569</v>
      </c>
      <c r="P31" s="26">
        <v>76.030045133013616</v>
      </c>
      <c r="Q31" s="26">
        <v>2.0307094457070187</v>
      </c>
      <c r="R31" s="26">
        <v>3.8603443386718848</v>
      </c>
      <c r="S31" s="26">
        <v>0</v>
      </c>
    </row>
    <row r="32" spans="1:19" x14ac:dyDescent="0.3">
      <c r="A32" s="32" t="s">
        <v>66</v>
      </c>
      <c r="B32" s="29">
        <v>-3746789.1576989437</v>
      </c>
      <c r="C32" s="29">
        <v>-62825.751075192493</v>
      </c>
      <c r="D32" s="29">
        <v>-2515.0728137196438</v>
      </c>
      <c r="E32" s="29">
        <v>-26289.652865836757</v>
      </c>
      <c r="F32" s="29">
        <v>-225495.59219922268</v>
      </c>
      <c r="G32" s="29">
        <v>-2347.9507407823626</v>
      </c>
      <c r="H32" s="29">
        <v>-737248.55251312966</v>
      </c>
      <c r="I32" s="29">
        <v>-292593.74707828381</v>
      </c>
      <c r="J32" s="29">
        <v>-59271.234691566482</v>
      </c>
      <c r="K32" s="29">
        <v>-3201.3079131250388</v>
      </c>
      <c r="L32" s="29">
        <v>-2526.7540005874394</v>
      </c>
      <c r="M32" s="29">
        <v>-7454.3260825828456</v>
      </c>
      <c r="N32" s="29">
        <v>-814.18141775596393</v>
      </c>
      <c r="O32" s="29">
        <v>-2260920.124563273</v>
      </c>
      <c r="P32" s="29">
        <v>-60381.713970162782</v>
      </c>
      <c r="Q32" s="29">
        <v>-798.38940179137785</v>
      </c>
      <c r="R32" s="29">
        <v>-509.63436325138156</v>
      </c>
      <c r="S32" s="29">
        <v>-1595.1720086798962</v>
      </c>
    </row>
    <row r="34" spans="1:23" x14ac:dyDescent="0.3">
      <c r="A34" s="30" t="s">
        <v>67</v>
      </c>
      <c r="B34" s="29">
        <v>2220739.7646676139</v>
      </c>
      <c r="C34" s="29">
        <v>26583.164234392898</v>
      </c>
      <c r="D34" s="29">
        <v>1657.2212826413167</v>
      </c>
      <c r="E34" s="29">
        <v>10371.515275539283</v>
      </c>
      <c r="F34" s="29">
        <v>158590.076122545</v>
      </c>
      <c r="G34" s="29">
        <v>2000.1084155096542</v>
      </c>
      <c r="H34" s="29">
        <v>429359.78977343108</v>
      </c>
      <c r="I34" s="29">
        <v>98717.879522806223</v>
      </c>
      <c r="J34" s="29">
        <v>20606.012337174161</v>
      </c>
      <c r="K34" s="29">
        <v>1488.5912504852874</v>
      </c>
      <c r="L34" s="29">
        <v>1634.691890328404</v>
      </c>
      <c r="M34" s="29">
        <v>11056.118740250602</v>
      </c>
      <c r="N34" s="29">
        <v>213.94559399851028</v>
      </c>
      <c r="O34" s="29">
        <v>1419762.1823577676</v>
      </c>
      <c r="P34" s="29">
        <v>34781.093245527329</v>
      </c>
      <c r="Q34" s="29">
        <v>763.15782092773645</v>
      </c>
      <c r="R34" s="29">
        <v>313.84599936266113</v>
      </c>
      <c r="S34" s="29">
        <v>2840.3708049264797</v>
      </c>
    </row>
    <row r="35" spans="1:23" ht="15" thickBot="1" x14ac:dyDescent="0.35">
      <c r="A35" s="27" t="s">
        <v>24</v>
      </c>
      <c r="B35" s="26">
        <v>-645029.07321229076</v>
      </c>
      <c r="C35" s="26">
        <v>-6533.6143022042534</v>
      </c>
      <c r="D35" s="26">
        <v>-494.75032701687257</v>
      </c>
      <c r="E35" s="26">
        <v>-2507.5515161310063</v>
      </c>
      <c r="F35" s="26">
        <v>-49033.044611946018</v>
      </c>
      <c r="G35" s="26">
        <v>-661.0617584247849</v>
      </c>
      <c r="H35" s="26">
        <v>-122390.00803365075</v>
      </c>
      <c r="I35" s="26">
        <v>-20276.975515037368</v>
      </c>
      <c r="J35" s="26">
        <v>-4400.1686805595127</v>
      </c>
      <c r="K35" s="26">
        <v>-390.23905715412161</v>
      </c>
      <c r="L35" s="26">
        <v>-484.15776418375464</v>
      </c>
      <c r="M35" s="26">
        <v>-3867.5661713507279</v>
      </c>
      <c r="N35" s="26">
        <v>-31.396716269799562</v>
      </c>
      <c r="O35" s="26">
        <v>-422028.68043156445</v>
      </c>
      <c r="P35" s="26">
        <v>-10574.89967968217</v>
      </c>
      <c r="Q35" s="26">
        <v>-252.21837938258778</v>
      </c>
      <c r="R35" s="26">
        <v>-89.418689745272559</v>
      </c>
      <c r="S35" s="26">
        <v>-1013.3215779872994</v>
      </c>
    </row>
    <row r="36" spans="1:23" x14ac:dyDescent="0.3">
      <c r="A36" s="30" t="s">
        <v>68</v>
      </c>
      <c r="B36" s="29">
        <v>1575710.6914553235</v>
      </c>
      <c r="C36" s="29">
        <v>20049.549932188645</v>
      </c>
      <c r="D36" s="29">
        <v>1162.4709556244438</v>
      </c>
      <c r="E36" s="29">
        <v>7863.9637594082769</v>
      </c>
      <c r="F36" s="29">
        <v>109557.03151059902</v>
      </c>
      <c r="G36" s="29">
        <v>1339.0466570848691</v>
      </c>
      <c r="H36" s="29">
        <v>306969.78173978033</v>
      </c>
      <c r="I36" s="29">
        <v>78440.90400776887</v>
      </c>
      <c r="J36" s="29">
        <v>16205.843656614647</v>
      </c>
      <c r="K36" s="29">
        <v>1098.3521933311656</v>
      </c>
      <c r="L36" s="29">
        <v>1150.5341261446495</v>
      </c>
      <c r="M36" s="29">
        <v>7188.5525688998741</v>
      </c>
      <c r="N36" s="29">
        <v>182.54887772871078</v>
      </c>
      <c r="O36" s="29">
        <v>997733.50192620326</v>
      </c>
      <c r="P36" s="29">
        <v>24206.193565845162</v>
      </c>
      <c r="Q36" s="29">
        <v>510.93944154514872</v>
      </c>
      <c r="R36" s="29">
        <v>224.42730961738863</v>
      </c>
      <c r="S36" s="29">
        <v>1827.0492269391805</v>
      </c>
    </row>
    <row r="38" spans="1:23" x14ac:dyDescent="0.3">
      <c r="A38" s="27" t="s">
        <v>69</v>
      </c>
      <c r="B38" s="26">
        <v>596.14032999999995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394.96484999999996</v>
      </c>
      <c r="J38" s="26">
        <v>130.32131999999999</v>
      </c>
      <c r="K38" s="26">
        <v>70.854160000000007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</row>
    <row r="39" spans="1:23" ht="15" thickBo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ht="15" thickBot="1" x14ac:dyDescent="0.35">
      <c r="A40" s="27" t="s">
        <v>70</v>
      </c>
      <c r="B40" s="26">
        <v>-596.14032999999995</v>
      </c>
      <c r="C40" s="26">
        <v>-11.019066462667524</v>
      </c>
      <c r="D40" s="26">
        <v>-0.43037838255612254</v>
      </c>
      <c r="E40" s="26">
        <v>-5.8406207519285216</v>
      </c>
      <c r="F40" s="26">
        <v>-33.441781007489084</v>
      </c>
      <c r="G40" s="26">
        <v>-0.27070460106011535</v>
      </c>
      <c r="H40" s="26">
        <v>-129.19983401439069</v>
      </c>
      <c r="I40" s="26">
        <v>-52.177025487537769</v>
      </c>
      <c r="J40" s="26">
        <v>-10.287098497257213</v>
      </c>
      <c r="K40" s="26">
        <v>-0.71009211466147037</v>
      </c>
      <c r="L40" s="26">
        <v>-0.44836318914853684</v>
      </c>
      <c r="M40" s="26">
        <v>-5.8752269315487694E-2</v>
      </c>
      <c r="N40" s="26">
        <v>-4.1286094477864493E-2</v>
      </c>
      <c r="O40" s="26">
        <v>-351.39056301373256</v>
      </c>
      <c r="P40" s="26">
        <v>-0.3537996800671494</v>
      </c>
      <c r="Q40" s="26">
        <v>-0.12731401143863141</v>
      </c>
      <c r="R40" s="26">
        <v>-5.3337512428316643E-2</v>
      </c>
      <c r="S40" s="26">
        <v>-0.29031290984287739</v>
      </c>
    </row>
    <row r="41" spans="1:23" x14ac:dyDescent="0.3">
      <c r="A41" s="28" t="s">
        <v>71</v>
      </c>
      <c r="B41" s="29">
        <v>0</v>
      </c>
      <c r="C41" s="29">
        <v>-11.019066462667524</v>
      </c>
      <c r="D41" s="29">
        <v>-0.43037838255612254</v>
      </c>
      <c r="E41" s="29">
        <v>-5.8406207519285216</v>
      </c>
      <c r="F41" s="29">
        <v>-33.441781007489084</v>
      </c>
      <c r="G41" s="29">
        <v>-0.27070460106011535</v>
      </c>
      <c r="H41" s="29">
        <v>-129.19983401439069</v>
      </c>
      <c r="I41" s="29">
        <v>342.78782451246218</v>
      </c>
      <c r="J41" s="29">
        <v>120.03422150274277</v>
      </c>
      <c r="K41" s="29">
        <v>70.144067885338529</v>
      </c>
      <c r="L41" s="29">
        <v>-0.44836318914853684</v>
      </c>
      <c r="M41" s="29">
        <v>-5.8752269315487694E-2</v>
      </c>
      <c r="N41" s="29">
        <v>-4.1286094477864493E-2</v>
      </c>
      <c r="O41" s="29">
        <v>-351.39056301373256</v>
      </c>
      <c r="P41" s="29">
        <v>-0.3537996800671494</v>
      </c>
      <c r="Q41" s="29">
        <v>-0.12731401143863141</v>
      </c>
      <c r="R41" s="29">
        <v>-5.3337512428316643E-2</v>
      </c>
      <c r="S41" s="29">
        <v>-0.29031290984287739</v>
      </c>
    </row>
    <row r="42" spans="1:23" x14ac:dyDescent="0.3">
      <c r="A42" s="27" t="s">
        <v>72</v>
      </c>
      <c r="B42" s="26">
        <v>0</v>
      </c>
      <c r="C42" s="26">
        <v>-6.7591579023204336</v>
      </c>
      <c r="D42" s="26">
        <v>-0.26399654229310143</v>
      </c>
      <c r="E42" s="26">
        <v>-3.5826699152423047</v>
      </c>
      <c r="F42" s="26">
        <v>-20.513378254887055</v>
      </c>
      <c r="G42" s="26">
        <v>-0.16605173856143818</v>
      </c>
      <c r="H42" s="26">
        <v>-79.251911404248929</v>
      </c>
      <c r="I42" s="26">
        <v>210.26799690540605</v>
      </c>
      <c r="J42" s="26">
        <v>73.629672673989489</v>
      </c>
      <c r="K42" s="26">
        <v>43.026769314295606</v>
      </c>
      <c r="L42" s="26">
        <v>-0.27502852472216405</v>
      </c>
      <c r="M42" s="26">
        <v>-3.6038975422143169E-2</v>
      </c>
      <c r="N42" s="26">
        <v>-2.5325124654747788E-2</v>
      </c>
      <c r="O42" s="26">
        <v>-215.54496552334302</v>
      </c>
      <c r="P42" s="26">
        <v>-0.21702273159584887</v>
      </c>
      <c r="Q42" s="26">
        <v>-7.8095137134077952E-2</v>
      </c>
      <c r="R42" s="26">
        <v>-3.2717532818356009E-2</v>
      </c>
      <c r="S42" s="26">
        <v>-0.1780795864475703</v>
      </c>
    </row>
    <row r="44" spans="1:23" ht="15" thickBot="1" x14ac:dyDescent="0.35">
      <c r="A44" s="25" t="s">
        <v>25</v>
      </c>
      <c r="B44" s="31">
        <v>1575710.6914553235</v>
      </c>
      <c r="C44" s="31">
        <v>20042.790774286324</v>
      </c>
      <c r="D44" s="31">
        <v>1162.2069590821511</v>
      </c>
      <c r="E44" s="31">
        <v>7860.3810894930348</v>
      </c>
      <c r="F44" s="31">
        <v>109536.51813234409</v>
      </c>
      <c r="G44" s="31">
        <v>1338.8806053463079</v>
      </c>
      <c r="H44" s="31">
        <v>306890.52982837608</v>
      </c>
      <c r="I44" s="31">
        <v>78651.172004674256</v>
      </c>
      <c r="J44" s="31">
        <v>16279.473329288639</v>
      </c>
      <c r="K44" s="31">
        <v>1141.3789626454616</v>
      </c>
      <c r="L44" s="31">
        <v>1150.2590976199272</v>
      </c>
      <c r="M44" s="31">
        <v>7188.5165299244527</v>
      </c>
      <c r="N44" s="31">
        <v>182.52355260405596</v>
      </c>
      <c r="O44" s="31">
        <v>997517.95696067973</v>
      </c>
      <c r="P44" s="31">
        <v>24205.97654311356</v>
      </c>
      <c r="Q44" s="31">
        <v>510.86134640801458</v>
      </c>
      <c r="R44" s="31">
        <v>224.39459208457023</v>
      </c>
      <c r="S44" s="31">
        <v>1826.8711473527328</v>
      </c>
    </row>
    <row r="46" spans="1:23" x14ac:dyDescent="0.3">
      <c r="A46" s="25" t="s">
        <v>26</v>
      </c>
      <c r="B46" s="34">
        <v>4.6521078902111879E-2</v>
      </c>
      <c r="C46" s="34">
        <v>3.4302100413668553E-2</v>
      </c>
      <c r="D46" s="34">
        <v>4.9847497621552092E-2</v>
      </c>
      <c r="E46" s="34">
        <v>3.3414805301316276E-2</v>
      </c>
      <c r="F46" s="34">
        <v>5.5487403846161985E-2</v>
      </c>
      <c r="G46" s="34">
        <v>7.2301117608976631E-2</v>
      </c>
      <c r="H46" s="34">
        <v>4.4449945644074923E-2</v>
      </c>
      <c r="I46" s="34">
        <v>2.8448331154447486E-2</v>
      </c>
      <c r="J46" s="34">
        <v>2.9471642936526876E-2</v>
      </c>
      <c r="K46" s="34">
        <v>3.9118494129749652E-2</v>
      </c>
      <c r="L46" s="34">
        <v>4.8800658318280621E-2</v>
      </c>
      <c r="M46" s="34">
        <v>0.10311253979607118</v>
      </c>
      <c r="N46" s="34">
        <v>2.3389736281426828E-2</v>
      </c>
      <c r="O46" s="34">
        <v>4.9378027193954906E-2</v>
      </c>
      <c r="P46" s="34">
        <v>5.3209887948534054E-2</v>
      </c>
      <c r="Q46" s="34">
        <v>7.2091309332041331E-2</v>
      </c>
      <c r="R46" s="34">
        <v>4.4616418452924037E-2</v>
      </c>
      <c r="S46" s="34">
        <v>0.11995437897858661</v>
      </c>
    </row>
    <row r="48" spans="1:23" x14ac:dyDescent="0.3">
      <c r="A48" s="25" t="s">
        <v>27</v>
      </c>
      <c r="B48" s="35">
        <v>1</v>
      </c>
      <c r="C48" s="35">
        <v>0.73734533298004334</v>
      </c>
      <c r="D48" s="35">
        <v>1.0715034732199473</v>
      </c>
      <c r="E48" s="35">
        <v>0.71827236362309244</v>
      </c>
      <c r="F48" s="35">
        <v>1.1927368228694084</v>
      </c>
      <c r="G48" s="35">
        <v>1.5541582292429257</v>
      </c>
      <c r="H48" s="35">
        <v>0.95547968132048344</v>
      </c>
      <c r="I48" s="35">
        <v>0.61151486220488405</v>
      </c>
      <c r="J48" s="35">
        <v>0.63351159586260108</v>
      </c>
      <c r="K48" s="35">
        <v>0.84087676066287065</v>
      </c>
      <c r="L48" s="35">
        <v>1.0490010006209305</v>
      </c>
      <c r="M48" s="35">
        <v>2.2164692270580653</v>
      </c>
      <c r="N48" s="35">
        <v>0.50277716754253998</v>
      </c>
      <c r="O48" s="35">
        <v>1.0614119095959602</v>
      </c>
      <c r="P48" s="35">
        <v>1.1437801788839967</v>
      </c>
      <c r="Q48" s="35">
        <v>1.5496482676967465</v>
      </c>
      <c r="R48" s="35">
        <v>0.95905811958498288</v>
      </c>
      <c r="S48" s="35">
        <v>2.5784952071079577</v>
      </c>
    </row>
    <row r="50" spans="1:19" x14ac:dyDescent="0.3">
      <c r="A50" s="25" t="s">
        <v>73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</row>
    <row r="51" spans="1:19" x14ac:dyDescent="0.3">
      <c r="A51" s="27" t="s">
        <v>74</v>
      </c>
      <c r="B51" s="26">
        <v>5766630.9009670326</v>
      </c>
      <c r="C51" s="26">
        <v>99344.270997780826</v>
      </c>
      <c r="D51" s="26">
        <v>3976.5666577748711</v>
      </c>
      <c r="E51" s="26">
        <v>41225.09444107586</v>
      </c>
      <c r="F51" s="26">
        <v>342600.99181477184</v>
      </c>
      <c r="G51" s="26">
        <v>3455.3180460496073</v>
      </c>
      <c r="H51" s="26">
        <v>1166340.8529065191</v>
      </c>
      <c r="I51" s="26">
        <v>464424.17415556905</v>
      </c>
      <c r="J51" s="26">
        <v>93548.853931632068</v>
      </c>
      <c r="K51" s="26">
        <v>4984.6633236483076</v>
      </c>
      <c r="L51" s="26">
        <v>4005.4376024731291</v>
      </c>
      <c r="M51" s="26">
        <v>11377.524275927442</v>
      </c>
      <c r="N51" s="26">
        <v>1286.6566763627156</v>
      </c>
      <c r="O51" s="26">
        <v>3436567.2461187672</v>
      </c>
      <c r="P51" s="26">
        <v>88853.348733243707</v>
      </c>
      <c r="Q51" s="26">
        <v>1244.0878791984151</v>
      </c>
      <c r="R51" s="26">
        <v>817.11896675278786</v>
      </c>
      <c r="S51" s="26">
        <v>2578.6944394844259</v>
      </c>
    </row>
    <row r="52" spans="1:19" ht="15" thickBot="1" x14ac:dyDescent="0.35">
      <c r="A52" s="27" t="s">
        <v>59</v>
      </c>
      <c r="B52" s="26">
        <v>200898.02139952619</v>
      </c>
      <c r="C52" s="26">
        <v>1703.883405359602</v>
      </c>
      <c r="D52" s="26">
        <v>69.291878539264673</v>
      </c>
      <c r="E52" s="26">
        <v>462.23136057112151</v>
      </c>
      <c r="F52" s="26">
        <v>12629.003325393451</v>
      </c>
      <c r="G52" s="26">
        <v>114.46694301279157</v>
      </c>
      <c r="H52" s="26">
        <v>23579.112094612527</v>
      </c>
      <c r="I52" s="26">
        <v>8343.7753082059116</v>
      </c>
      <c r="J52" s="26">
        <v>1681.5691574483521</v>
      </c>
      <c r="K52" s="26">
        <v>57.349874263859675</v>
      </c>
      <c r="L52" s="26">
        <v>68.413769204017086</v>
      </c>
      <c r="M52" s="26">
        <v>701.14460115276859</v>
      </c>
      <c r="N52" s="26">
        <v>35.740776180398882</v>
      </c>
      <c r="O52" s="26">
        <v>150025.47030253039</v>
      </c>
      <c r="P52" s="26">
        <v>1348.8920301149547</v>
      </c>
      <c r="Q52" s="26">
        <v>22.061729956688986</v>
      </c>
      <c r="R52" s="26">
        <v>21.978030703662242</v>
      </c>
      <c r="S52" s="26">
        <v>33.636812276410019</v>
      </c>
    </row>
    <row r="53" spans="1:19" ht="15" thickBot="1" x14ac:dyDescent="0.35">
      <c r="A53" s="36" t="s">
        <v>75</v>
      </c>
      <c r="B53" s="33">
        <v>5967528.9223665576</v>
      </c>
      <c r="C53" s="33">
        <v>101048.15440314042</v>
      </c>
      <c r="D53" s="33">
        <v>4045.858536314136</v>
      </c>
      <c r="E53" s="33">
        <v>41687.325801646984</v>
      </c>
      <c r="F53" s="33">
        <v>355229.99514016527</v>
      </c>
      <c r="G53" s="33">
        <v>3569.7849890623993</v>
      </c>
      <c r="H53" s="33">
        <v>1189919.9650011319</v>
      </c>
      <c r="I53" s="33">
        <v>472767.94946377497</v>
      </c>
      <c r="J53" s="33">
        <v>95230.423089080417</v>
      </c>
      <c r="K53" s="33">
        <v>5042.013197912167</v>
      </c>
      <c r="L53" s="33">
        <v>4073.8513716771463</v>
      </c>
      <c r="M53" s="33">
        <v>12078.668877080212</v>
      </c>
      <c r="N53" s="33">
        <v>1322.3974525431145</v>
      </c>
      <c r="O53" s="33">
        <v>3586592.7164212978</v>
      </c>
      <c r="P53" s="33">
        <v>90202.240763358655</v>
      </c>
      <c r="Q53" s="33">
        <v>1266.1496091551039</v>
      </c>
      <c r="R53" s="33">
        <v>839.09699745645003</v>
      </c>
      <c r="S53" s="33">
        <v>2612.3312517608356</v>
      </c>
    </row>
    <row r="55" spans="1:19" x14ac:dyDescent="0.3">
      <c r="A55" s="25" t="s">
        <v>28</v>
      </c>
      <c r="B55" s="26">
        <v>9.5367431640625002E-10</v>
      </c>
      <c r="C55" s="26">
        <v>11639.239093555034</v>
      </c>
      <c r="D55" s="26">
        <v>-126.43556004682463</v>
      </c>
      <c r="E55" s="26">
        <v>5026.1576602709447</v>
      </c>
      <c r="F55" s="26">
        <v>-28855.673181602418</v>
      </c>
      <c r="G55" s="26">
        <v>-778.27416722961743</v>
      </c>
      <c r="H55" s="26">
        <v>23311.622714571</v>
      </c>
      <c r="I55" s="26">
        <v>81456.32286268496</v>
      </c>
      <c r="J55" s="26">
        <v>15353.176060339778</v>
      </c>
      <c r="K55" s="26">
        <v>352.11403430184072</v>
      </c>
      <c r="L55" s="26">
        <v>-87.594519238696904</v>
      </c>
      <c r="M55" s="26">
        <v>-6431.7759457532375</v>
      </c>
      <c r="N55" s="26">
        <v>294.27044078864031</v>
      </c>
      <c r="O55" s="26">
        <v>-94089.59049974299</v>
      </c>
      <c r="P55" s="26">
        <v>-4960.5664523314535</v>
      </c>
      <c r="Q55" s="26">
        <v>-295.39761356401027</v>
      </c>
      <c r="R55" s="26">
        <v>15.616634842407308</v>
      </c>
      <c r="S55" s="26">
        <v>-1823.21156184554</v>
      </c>
    </row>
    <row r="57" spans="1:19" ht="16.2" x14ac:dyDescent="0.3">
      <c r="A57" s="25" t="s">
        <v>76</v>
      </c>
      <c r="B57" s="37">
        <v>0.99999999999999989</v>
      </c>
      <c r="C57" s="37">
        <v>0.88481492648426541</v>
      </c>
      <c r="D57" s="37">
        <v>1.0312506131670165</v>
      </c>
      <c r="E57" s="37">
        <v>0.87943199608950762</v>
      </c>
      <c r="F57" s="37">
        <v>1.081230959030407</v>
      </c>
      <c r="G57" s="37">
        <v>1.2180170989609183</v>
      </c>
      <c r="H57" s="37">
        <v>0.98040908346760214</v>
      </c>
      <c r="I57" s="37">
        <v>0.82770337338841449</v>
      </c>
      <c r="J57" s="37">
        <v>0.83877866376821497</v>
      </c>
      <c r="K57" s="37">
        <v>0.93016399987853138</v>
      </c>
      <c r="L57" s="37">
        <v>1.0215016482554284</v>
      </c>
      <c r="M57" s="37">
        <v>1.5324904599345219</v>
      </c>
      <c r="N57" s="37">
        <v>0.77747201476929184</v>
      </c>
      <c r="O57" s="37">
        <v>1.0262336980914928</v>
      </c>
      <c r="P57" s="37">
        <v>1.0549938273190493</v>
      </c>
      <c r="Q57" s="37">
        <v>1.2333038776998302</v>
      </c>
      <c r="R57" s="37">
        <v>0.98138876090637206</v>
      </c>
      <c r="S57" s="37">
        <v>1.6979251044891832</v>
      </c>
    </row>
    <row r="58" spans="1:19" x14ac:dyDescent="0.3">
      <c r="A58" s="38" t="s">
        <v>3</v>
      </c>
    </row>
    <row r="59" spans="1:19" ht="16.2" x14ac:dyDescent="0.3">
      <c r="A59" s="38" t="s">
        <v>77</v>
      </c>
    </row>
    <row r="60" spans="1:19" x14ac:dyDescent="0.3">
      <c r="A60" s="38" t="s">
        <v>78</v>
      </c>
    </row>
    <row r="61" spans="1:19" x14ac:dyDescent="0.3">
      <c r="A61" s="38" t="s">
        <v>3</v>
      </c>
    </row>
    <row r="62" spans="1:19" x14ac:dyDescent="0.3">
      <c r="A62" s="38" t="s">
        <v>79</v>
      </c>
    </row>
    <row r="63" spans="1:19" x14ac:dyDescent="0.3">
      <c r="A63" s="39"/>
    </row>
    <row r="64" spans="1:19" x14ac:dyDescent="0.3">
      <c r="A64" s="39"/>
    </row>
    <row r="65" spans="1:23" x14ac:dyDescent="0.3">
      <c r="A65" s="39"/>
    </row>
    <row r="66" spans="1:23" x14ac:dyDescent="0.3">
      <c r="A66" s="39"/>
    </row>
    <row r="67" spans="1:23" x14ac:dyDescent="0.3">
      <c r="A67" s="39"/>
    </row>
    <row r="68" spans="1:23" x14ac:dyDescent="0.3">
      <c r="A68" s="39"/>
    </row>
    <row r="69" spans="1:23" x14ac:dyDescent="0.3">
      <c r="A69" s="39"/>
    </row>
    <row r="70" spans="1:23" x14ac:dyDescent="0.3">
      <c r="A70" s="39"/>
    </row>
    <row r="71" spans="1:23" ht="15" thickBo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</sheetData>
  <pageMargins left="0.5" right="0.5" top="1.4" bottom="0.5" header="0.75" footer="0.45"/>
  <pageSetup scale="74" pageOrder="overThenDown" orientation="landscape"/>
  <headerFooter>
    <oddHeader>&amp;R&amp;"Arial"&amp;10 &amp;BFLORIDA POWER &amp;&amp; LIGHT COMPANY&amp;B
&amp;B AND SUBSIDIARIES&amp;B
&amp;B December 2018 - ANNUAL COS STUDY&amp;B
&amp;B MFR NO. E-1&amp;B
&amp;B ATTACHMENT NO. 1 OF 3&amp;B
&amp;B PAGE &amp;P OF &amp;N&amp;B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workbookViewId="0">
      <pane xSplit="1" ySplit="7" topLeftCell="B8" activePane="bottomRight" state="frozen"/>
      <selection pane="topRight"/>
      <selection pane="bottomLeft"/>
      <selection pane="bottomRight" sqref="A1:A2"/>
    </sheetView>
  </sheetViews>
  <sheetFormatPr defaultRowHeight="14.4" x14ac:dyDescent="0.3"/>
  <cols>
    <col min="1" max="1" width="45.6640625" customWidth="1"/>
    <col min="2" max="23" width="11.33203125" customWidth="1"/>
  </cols>
  <sheetData>
    <row r="1" spans="1:23" x14ac:dyDescent="0.3">
      <c r="A1" s="63" t="s">
        <v>122</v>
      </c>
    </row>
    <row r="2" spans="1:23" ht="15" thickBot="1" x14ac:dyDescent="0.35">
      <c r="A2" s="64" t="s">
        <v>119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3">
      <c r="A3" s="40" t="s">
        <v>0</v>
      </c>
    </row>
    <row r="4" spans="1:23" x14ac:dyDescent="0.3">
      <c r="A4" s="40" t="s">
        <v>92</v>
      </c>
    </row>
    <row r="5" spans="1:23" x14ac:dyDescent="0.3">
      <c r="A5" s="40" t="s">
        <v>2</v>
      </c>
    </row>
    <row r="6" spans="1:23" ht="15" thickBot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27" thickBot="1" x14ac:dyDescent="0.35">
      <c r="A7" s="41" t="s">
        <v>3</v>
      </c>
      <c r="B7" s="41" t="s">
        <v>4</v>
      </c>
      <c r="C7" s="41" t="s">
        <v>5</v>
      </c>
      <c r="D7" s="41" t="s">
        <v>6</v>
      </c>
      <c r="E7" s="41" t="s">
        <v>7</v>
      </c>
      <c r="F7" s="41" t="s">
        <v>8</v>
      </c>
      <c r="G7" s="41" t="s">
        <v>9</v>
      </c>
      <c r="H7" s="41" t="s">
        <v>10</v>
      </c>
      <c r="I7" s="41" t="s">
        <v>11</v>
      </c>
      <c r="J7" s="41" t="s">
        <v>12</v>
      </c>
      <c r="K7" s="41" t="s">
        <v>13</v>
      </c>
      <c r="L7" s="41" t="s">
        <v>14</v>
      </c>
      <c r="M7" s="41" t="s">
        <v>15</v>
      </c>
      <c r="N7" s="41" t="s">
        <v>16</v>
      </c>
      <c r="O7" s="41" t="s">
        <v>17</v>
      </c>
      <c r="P7" s="41" t="s">
        <v>18</v>
      </c>
      <c r="Q7" s="41" t="s">
        <v>19</v>
      </c>
      <c r="R7" s="41" t="s">
        <v>20</v>
      </c>
      <c r="S7" s="41" t="s">
        <v>21</v>
      </c>
    </row>
    <row r="8" spans="1:23" x14ac:dyDescent="0.3">
      <c r="A8" s="42" t="s">
        <v>94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23" x14ac:dyDescent="0.3">
      <c r="A9" s="44" t="s">
        <v>56</v>
      </c>
      <c r="B9" s="43">
        <v>33870897.422024153</v>
      </c>
      <c r="C9" s="43">
        <v>584302.14280113764</v>
      </c>
      <c r="D9" s="43">
        <v>23315.251808741923</v>
      </c>
      <c r="E9" s="43">
        <v>235236.4773223263</v>
      </c>
      <c r="F9" s="43">
        <v>1974078.9898196082</v>
      </c>
      <c r="G9" s="43">
        <v>18518.117694768214</v>
      </c>
      <c r="H9" s="43">
        <v>6904182.3422180917</v>
      </c>
      <c r="I9" s="43">
        <v>2764702.4909008867</v>
      </c>
      <c r="J9" s="43">
        <v>552377.52996498253</v>
      </c>
      <c r="K9" s="43">
        <v>29177.476997445097</v>
      </c>
      <c r="L9" s="43">
        <v>23570.565177991517</v>
      </c>
      <c r="M9" s="43">
        <v>69715.250387017921</v>
      </c>
      <c r="N9" s="43">
        <v>7803.5746281155425</v>
      </c>
      <c r="O9" s="43">
        <v>20201656.762074947</v>
      </c>
      <c r="P9" s="43">
        <v>454915.00689733063</v>
      </c>
      <c r="Q9" s="43">
        <v>7086.309725005367</v>
      </c>
      <c r="R9" s="43">
        <v>5029.4174177457762</v>
      </c>
      <c r="S9" s="43">
        <v>15229.716188008881</v>
      </c>
    </row>
    <row r="11" spans="1:23" x14ac:dyDescent="0.3">
      <c r="A11" s="44" t="s">
        <v>84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</row>
    <row r="12" spans="1:23" x14ac:dyDescent="0.3">
      <c r="A12" s="46" t="s">
        <v>58</v>
      </c>
      <c r="B12" s="43">
        <v>5766630.9009670326</v>
      </c>
      <c r="C12" s="43">
        <v>87705.031904225791</v>
      </c>
      <c r="D12" s="43">
        <v>4103.0022178216959</v>
      </c>
      <c r="E12" s="43">
        <v>36198.936780804914</v>
      </c>
      <c r="F12" s="43">
        <v>371456.66499637422</v>
      </c>
      <c r="G12" s="43">
        <v>4233.5922132792248</v>
      </c>
      <c r="H12" s="43">
        <v>1143029.2301919481</v>
      </c>
      <c r="I12" s="43">
        <v>382967.85129288409</v>
      </c>
      <c r="J12" s="43">
        <v>78195.677871292297</v>
      </c>
      <c r="K12" s="43">
        <v>4632.549289346467</v>
      </c>
      <c r="L12" s="43">
        <v>4093.0321217118258</v>
      </c>
      <c r="M12" s="43">
        <v>17809.300221680678</v>
      </c>
      <c r="N12" s="43">
        <v>992.38623557407539</v>
      </c>
      <c r="O12" s="43">
        <v>3530656.8366185101</v>
      </c>
      <c r="P12" s="43">
        <v>93813.915185575155</v>
      </c>
      <c r="Q12" s="43">
        <v>1539.4854927624251</v>
      </c>
      <c r="R12" s="43">
        <v>801.50233191038046</v>
      </c>
      <c r="S12" s="43">
        <v>4401.9060013299659</v>
      </c>
    </row>
    <row r="13" spans="1:23" ht="15" thickBot="1" x14ac:dyDescent="0.35">
      <c r="A13" s="46" t="s">
        <v>59</v>
      </c>
      <c r="B13" s="43">
        <v>200898.02139952619</v>
      </c>
      <c r="C13" s="43">
        <v>1703.883405359602</v>
      </c>
      <c r="D13" s="43">
        <v>69.291878539264673</v>
      </c>
      <c r="E13" s="43">
        <v>462.23136057112151</v>
      </c>
      <c r="F13" s="43">
        <v>12629.003325393451</v>
      </c>
      <c r="G13" s="43">
        <v>114.46694301279157</v>
      </c>
      <c r="H13" s="43">
        <v>23579.112094612527</v>
      </c>
      <c r="I13" s="43">
        <v>8343.7753082059116</v>
      </c>
      <c r="J13" s="43">
        <v>1681.5691574483521</v>
      </c>
      <c r="K13" s="43">
        <v>57.349874263859675</v>
      </c>
      <c r="L13" s="43">
        <v>68.413769204017086</v>
      </c>
      <c r="M13" s="43">
        <v>701.14460115276859</v>
      </c>
      <c r="N13" s="43">
        <v>35.740776180398882</v>
      </c>
      <c r="O13" s="43">
        <v>150025.47030253039</v>
      </c>
      <c r="P13" s="43">
        <v>1348.8920301149547</v>
      </c>
      <c r="Q13" s="43">
        <v>22.061729956688986</v>
      </c>
      <c r="R13" s="43">
        <v>21.978030703662242</v>
      </c>
      <c r="S13" s="43">
        <v>33.636812276410019</v>
      </c>
    </row>
    <row r="14" spans="1:23" x14ac:dyDescent="0.3">
      <c r="A14" s="44" t="s">
        <v>60</v>
      </c>
      <c r="B14" s="47">
        <v>5967528.9223665567</v>
      </c>
      <c r="C14" s="47">
        <v>89408.915309585398</v>
      </c>
      <c r="D14" s="47">
        <v>4172.2940963609608</v>
      </c>
      <c r="E14" s="47">
        <v>36661.168141376038</v>
      </c>
      <c r="F14" s="47">
        <v>384085.66832176771</v>
      </c>
      <c r="G14" s="47">
        <v>4348.0591562920163</v>
      </c>
      <c r="H14" s="47">
        <v>1166608.3422865607</v>
      </c>
      <c r="I14" s="47">
        <v>391311.62660109001</v>
      </c>
      <c r="J14" s="47">
        <v>79877.247028740647</v>
      </c>
      <c r="K14" s="47">
        <v>4689.8991636103265</v>
      </c>
      <c r="L14" s="47">
        <v>4161.4458909158429</v>
      </c>
      <c r="M14" s="47">
        <v>18510.444822833448</v>
      </c>
      <c r="N14" s="47">
        <v>1028.1270117544743</v>
      </c>
      <c r="O14" s="47">
        <v>3680682.3069210406</v>
      </c>
      <c r="P14" s="47">
        <v>95162.807215690103</v>
      </c>
      <c r="Q14" s="47">
        <v>1561.5472227191142</v>
      </c>
      <c r="R14" s="47">
        <v>823.48036261404275</v>
      </c>
      <c r="S14" s="47">
        <v>4435.5428136063756</v>
      </c>
    </row>
    <row r="16" spans="1:23" x14ac:dyDescent="0.3">
      <c r="A16" s="44" t="s">
        <v>66</v>
      </c>
      <c r="B16" s="43">
        <v>-4391818.2309112335</v>
      </c>
      <c r="C16" s="43">
        <v>-69359.365377396753</v>
      </c>
      <c r="D16" s="43">
        <v>-3009.8231407365165</v>
      </c>
      <c r="E16" s="43">
        <v>-28797.204381967764</v>
      </c>
      <c r="F16" s="43">
        <v>-274528.63681116869</v>
      </c>
      <c r="G16" s="43">
        <v>-3009.0124992071474</v>
      </c>
      <c r="H16" s="43">
        <v>-859638.56054678047</v>
      </c>
      <c r="I16" s="43">
        <v>-312870.72259332112</v>
      </c>
      <c r="J16" s="43">
        <v>-63671.403372125998</v>
      </c>
      <c r="K16" s="43">
        <v>-3591.5469702791606</v>
      </c>
      <c r="L16" s="43">
        <v>-3010.9117647711937</v>
      </c>
      <c r="M16" s="43">
        <v>-11321.892253933573</v>
      </c>
      <c r="N16" s="43">
        <v>-845.57813402576346</v>
      </c>
      <c r="O16" s="43">
        <v>-2682948.8049948374</v>
      </c>
      <c r="P16" s="43">
        <v>-70956.613649844949</v>
      </c>
      <c r="Q16" s="43">
        <v>-1050.6077811739656</v>
      </c>
      <c r="R16" s="43">
        <v>-599.05305299665406</v>
      </c>
      <c r="S16" s="43">
        <v>-2608.4935866671954</v>
      </c>
    </row>
    <row r="18" spans="1:19" ht="15" thickBot="1" x14ac:dyDescent="0.35">
      <c r="A18" s="44" t="s">
        <v>25</v>
      </c>
      <c r="B18" s="48">
        <v>1575710.6914553235</v>
      </c>
      <c r="C18" s="48">
        <v>20042.790774286324</v>
      </c>
      <c r="D18" s="48">
        <v>1162.2069590821511</v>
      </c>
      <c r="E18" s="48">
        <v>7860.3810894930348</v>
      </c>
      <c r="F18" s="48">
        <v>109536.51813234409</v>
      </c>
      <c r="G18" s="48">
        <v>1338.8806053463079</v>
      </c>
      <c r="H18" s="48">
        <v>306890.52982837608</v>
      </c>
      <c r="I18" s="48">
        <v>78651.172004674256</v>
      </c>
      <c r="J18" s="48">
        <v>16279.473329288639</v>
      </c>
      <c r="K18" s="48">
        <v>1141.3789626454616</v>
      </c>
      <c r="L18" s="48">
        <v>1150.2590976199272</v>
      </c>
      <c r="M18" s="48">
        <v>7188.5165299244527</v>
      </c>
      <c r="N18" s="48">
        <v>182.52355260405596</v>
      </c>
      <c r="O18" s="48">
        <v>997517.95696067973</v>
      </c>
      <c r="P18" s="48">
        <v>24205.97654311356</v>
      </c>
      <c r="Q18" s="48">
        <v>510.86134640801458</v>
      </c>
      <c r="R18" s="48">
        <v>224.39459208457023</v>
      </c>
      <c r="S18" s="48">
        <v>1826.8711473527328</v>
      </c>
    </row>
    <row r="20" spans="1:19" x14ac:dyDescent="0.3">
      <c r="A20" s="44" t="s">
        <v>26</v>
      </c>
      <c r="B20" s="49">
        <v>4.6521078902111879E-2</v>
      </c>
      <c r="C20" s="49">
        <v>3.4302100413668553E-2</v>
      </c>
      <c r="D20" s="49">
        <v>4.9847497621552092E-2</v>
      </c>
      <c r="E20" s="49">
        <v>3.3414805301316276E-2</v>
      </c>
      <c r="F20" s="49">
        <v>5.5487403846161985E-2</v>
      </c>
      <c r="G20" s="49">
        <v>7.2301117608976631E-2</v>
      </c>
      <c r="H20" s="49">
        <v>4.4449945644074923E-2</v>
      </c>
      <c r="I20" s="49">
        <v>2.8448331154447486E-2</v>
      </c>
      <c r="J20" s="49">
        <v>2.9471642936526876E-2</v>
      </c>
      <c r="K20" s="49">
        <v>3.9118494129749652E-2</v>
      </c>
      <c r="L20" s="49">
        <v>4.8800658318280621E-2</v>
      </c>
      <c r="M20" s="49">
        <v>0.10311253979607118</v>
      </c>
      <c r="N20" s="49">
        <v>2.3389736281426828E-2</v>
      </c>
      <c r="O20" s="49">
        <v>4.9378027193954906E-2</v>
      </c>
      <c r="P20" s="49">
        <v>5.3209887948534054E-2</v>
      </c>
      <c r="Q20" s="49">
        <v>7.2091309332041331E-2</v>
      </c>
      <c r="R20" s="49">
        <v>4.4616418452924037E-2</v>
      </c>
      <c r="S20" s="49">
        <v>0.11995437897858661</v>
      </c>
    </row>
    <row r="22" spans="1:19" x14ac:dyDescent="0.3">
      <c r="A22" s="44" t="s">
        <v>85</v>
      </c>
      <c r="B22" s="50">
        <v>1</v>
      </c>
      <c r="C22" s="50">
        <v>0.73734533298004334</v>
      </c>
      <c r="D22" s="50">
        <v>1.0715034732199473</v>
      </c>
      <c r="E22" s="50">
        <v>0.71827236362309244</v>
      </c>
      <c r="F22" s="50">
        <v>1.1927368228694084</v>
      </c>
      <c r="G22" s="50">
        <v>1.5541582292429257</v>
      </c>
      <c r="H22" s="50">
        <v>0.95547968132048344</v>
      </c>
      <c r="I22" s="50">
        <v>0.61151486220488405</v>
      </c>
      <c r="J22" s="50">
        <v>0.63351159586260108</v>
      </c>
      <c r="K22" s="50">
        <v>0.84087676066287065</v>
      </c>
      <c r="L22" s="50">
        <v>1.0490010006209305</v>
      </c>
      <c r="M22" s="50">
        <v>2.2164692270580653</v>
      </c>
      <c r="N22" s="50">
        <v>0.50277716754253998</v>
      </c>
      <c r="O22" s="50">
        <v>1.0614119095959602</v>
      </c>
      <c r="P22" s="50">
        <v>1.1437801788839967</v>
      </c>
      <c r="Q22" s="50">
        <v>1.5496482676967465</v>
      </c>
      <c r="R22" s="50">
        <v>0.95905811958498288</v>
      </c>
      <c r="S22" s="50">
        <v>2.5784952071079577</v>
      </c>
    </row>
    <row r="24" spans="1:19" x14ac:dyDescent="0.3">
      <c r="A24" s="42" t="s">
        <v>95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 x14ac:dyDescent="0.3">
      <c r="A25" s="44" t="s">
        <v>86</v>
      </c>
      <c r="B25" s="43">
        <v>1160361.287253865</v>
      </c>
      <c r="C25" s="43">
        <v>42136.729613749972</v>
      </c>
      <c r="D25" s="43">
        <v>1061.3967158999992</v>
      </c>
      <c r="E25" s="43">
        <v>18733.008384200002</v>
      </c>
      <c r="F25" s="43">
        <v>39077.523433229981</v>
      </c>
      <c r="G25" s="43">
        <v>36.91780866000056</v>
      </c>
      <c r="H25" s="43">
        <v>266896.17788988445</v>
      </c>
      <c r="I25" s="43">
        <v>138871.96846801604</v>
      </c>
      <c r="J25" s="43">
        <v>30622.63239386283</v>
      </c>
      <c r="K25" s="43">
        <v>1382.0257678800001</v>
      </c>
      <c r="L25" s="43">
        <v>729.22466023999959</v>
      </c>
      <c r="M25" s="43">
        <v>116.37051182767004</v>
      </c>
      <c r="N25" s="43">
        <v>243.46464824</v>
      </c>
      <c r="O25" s="43">
        <v>609544.80848291062</v>
      </c>
      <c r="P25" s="43">
        <v>10668.638219263212</v>
      </c>
      <c r="Q25" s="43">
        <v>15.096943519999972</v>
      </c>
      <c r="R25" s="43">
        <v>190.89611089999997</v>
      </c>
      <c r="S25" s="43">
        <v>34.407201580000113</v>
      </c>
    </row>
    <row r="26" spans="1:19" x14ac:dyDescent="0.3">
      <c r="A26" s="44" t="s">
        <v>87</v>
      </c>
      <c r="B26" s="43">
        <v>-23295.966064993045</v>
      </c>
      <c r="C26" s="43">
        <v>-9941.7432124999996</v>
      </c>
      <c r="D26" s="43">
        <v>-369.49106740000002</v>
      </c>
      <c r="E26" s="43">
        <v>-5317.5022267699997</v>
      </c>
      <c r="F26" s="43">
        <v>0</v>
      </c>
      <c r="G26" s="43">
        <v>0</v>
      </c>
      <c r="H26" s="43">
        <v>-2273.8476864443396</v>
      </c>
      <c r="I26" s="43">
        <v>-4288.9967338258703</v>
      </c>
      <c r="J26" s="43">
        <v>-1104.3851380528399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</row>
    <row r="27" spans="1:19" x14ac:dyDescent="0.3">
      <c r="A27" s="44" t="s">
        <v>88</v>
      </c>
      <c r="B27" s="43">
        <v>304.91371019711124</v>
      </c>
      <c r="C27" s="43">
        <v>7.5959461811179789</v>
      </c>
      <c r="D27" s="43">
        <v>0.28696149191564974</v>
      </c>
      <c r="E27" s="43">
        <v>4.3321079218098753</v>
      </c>
      <c r="F27" s="43">
        <v>16.966877946939583</v>
      </c>
      <c r="G27" s="43">
        <v>0.20094710951791195</v>
      </c>
      <c r="H27" s="43">
        <v>73.359119532247533</v>
      </c>
      <c r="I27" s="43">
        <v>29.857394543277419</v>
      </c>
      <c r="J27" s="43">
        <v>7.0997394953006445</v>
      </c>
      <c r="K27" s="43">
        <v>0.49693177512200781</v>
      </c>
      <c r="L27" s="43">
        <v>0.25793589481249662</v>
      </c>
      <c r="M27" s="43">
        <v>0.27510584219056361</v>
      </c>
      <c r="N27" s="43">
        <v>3.0586296069494496E-2</v>
      </c>
      <c r="O27" s="43">
        <v>162.15838487604518</v>
      </c>
      <c r="P27" s="43">
        <v>1.6140870241304657</v>
      </c>
      <c r="Q27" s="43">
        <v>9.457713328266959E-2</v>
      </c>
      <c r="R27" s="43">
        <v>3.3519163432842905E-2</v>
      </c>
      <c r="S27" s="43">
        <v>0.25348796989893957</v>
      </c>
    </row>
    <row r="28" spans="1:19" ht="15" thickBot="1" x14ac:dyDescent="0.35">
      <c r="A28" s="44" t="s">
        <v>89</v>
      </c>
      <c r="B28" s="43">
        <v>-3777.473800958116</v>
      </c>
      <c r="C28" s="43">
        <v>1.8751976940972293</v>
      </c>
      <c r="D28" s="43">
        <v>0.11906773982709437</v>
      </c>
      <c r="E28" s="43">
        <v>1.3243995267448213E-3</v>
      </c>
      <c r="F28" s="43">
        <v>-6.9297916265818351</v>
      </c>
      <c r="G28" s="43">
        <v>2.2121718810767326</v>
      </c>
      <c r="H28" s="43">
        <v>106.7395288695655</v>
      </c>
      <c r="I28" s="43">
        <v>14.959831213356388</v>
      </c>
      <c r="J28" s="43">
        <v>3.365532135613722</v>
      </c>
      <c r="K28" s="43">
        <v>5.7726809452849914E-2</v>
      </c>
      <c r="L28" s="43">
        <v>2.1034580718888333E-3</v>
      </c>
      <c r="M28" s="43">
        <v>15.141639862133356</v>
      </c>
      <c r="N28" s="43">
        <v>1.5435379241112769E-2</v>
      </c>
      <c r="O28" s="43">
        <v>-3917.5590910169813</v>
      </c>
      <c r="P28" s="43">
        <v>2.1829802173826924</v>
      </c>
      <c r="Q28" s="43">
        <v>0.11205508915894988</v>
      </c>
      <c r="R28" s="43">
        <v>4.3623344491605966E-2</v>
      </c>
      <c r="S28" s="43">
        <v>0.18686359245119846</v>
      </c>
    </row>
    <row r="29" spans="1:19" ht="15" thickBot="1" x14ac:dyDescent="0.35">
      <c r="A29" s="44" t="s">
        <v>96</v>
      </c>
      <c r="B29" s="48">
        <v>1133592.7610981108</v>
      </c>
      <c r="C29" s="48">
        <v>32204.457545125191</v>
      </c>
      <c r="D29" s="48">
        <v>692.31167773174195</v>
      </c>
      <c r="E29" s="48">
        <v>13419.83958975134</v>
      </c>
      <c r="F29" s="48">
        <v>39087.560519550345</v>
      </c>
      <c r="G29" s="48">
        <v>39.330927650595207</v>
      </c>
      <c r="H29" s="48">
        <v>264802.42885184195</v>
      </c>
      <c r="I29" s="48">
        <v>134627.7889599468</v>
      </c>
      <c r="J29" s="48">
        <v>29528.712527440901</v>
      </c>
      <c r="K29" s="48">
        <v>1382.5804264645749</v>
      </c>
      <c r="L29" s="48">
        <v>729.484699592884</v>
      </c>
      <c r="M29" s="48">
        <v>131.78725753199396</v>
      </c>
      <c r="N29" s="48">
        <v>243.51066991531061</v>
      </c>
      <c r="O29" s="48">
        <v>605789.4077767696</v>
      </c>
      <c r="P29" s="48">
        <v>10672.435286504724</v>
      </c>
      <c r="Q29" s="48">
        <v>15.303575742441591</v>
      </c>
      <c r="R29" s="48">
        <v>190.97325340792443</v>
      </c>
      <c r="S29" s="48">
        <v>34.84755314235025</v>
      </c>
    </row>
    <row r="31" spans="1:19" x14ac:dyDescent="0.3">
      <c r="A31" s="42" t="s">
        <v>90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x14ac:dyDescent="0.3">
      <c r="A32" s="44" t="s">
        <v>56</v>
      </c>
      <c r="B32" s="43">
        <v>33870897.422024153</v>
      </c>
      <c r="C32" s="43">
        <v>584302.14280113764</v>
      </c>
      <c r="D32" s="43">
        <v>23315.251808741923</v>
      </c>
      <c r="E32" s="43">
        <v>235236.4773223263</v>
      </c>
      <c r="F32" s="43">
        <v>1974078.9898196082</v>
      </c>
      <c r="G32" s="43">
        <v>18518.117694768214</v>
      </c>
      <c r="H32" s="43">
        <v>6904182.3422180917</v>
      </c>
      <c r="I32" s="43">
        <v>2764702.4909008867</v>
      </c>
      <c r="J32" s="43">
        <v>552377.52996498253</v>
      </c>
      <c r="K32" s="43">
        <v>29177.476997445097</v>
      </c>
      <c r="L32" s="43">
        <v>23570.565177991517</v>
      </c>
      <c r="M32" s="43">
        <v>69715.250387017921</v>
      </c>
      <c r="N32" s="43">
        <v>7803.5746281155425</v>
      </c>
      <c r="O32" s="43">
        <v>20201656.762074947</v>
      </c>
      <c r="P32" s="43">
        <v>454915.00689733063</v>
      </c>
      <c r="Q32" s="43">
        <v>7086.309725005367</v>
      </c>
      <c r="R32" s="43">
        <v>5029.4174177457762</v>
      </c>
      <c r="S32" s="43">
        <v>15229.716188008881</v>
      </c>
    </row>
    <row r="34" spans="1:23" x14ac:dyDescent="0.3">
      <c r="A34" s="44" t="s">
        <v>84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</row>
    <row r="35" spans="1:23" x14ac:dyDescent="0.3">
      <c r="A35" s="46" t="s">
        <v>58</v>
      </c>
      <c r="B35" s="43">
        <v>6904001.1358661009</v>
      </c>
      <c r="C35" s="43">
        <v>119907.61425165687</v>
      </c>
      <c r="D35" s="43">
        <v>4795.1948278136106</v>
      </c>
      <c r="E35" s="43">
        <v>49618.775046156734</v>
      </c>
      <c r="F35" s="43">
        <v>410551.15530755103</v>
      </c>
      <c r="G35" s="43">
        <v>4270.7109690487441</v>
      </c>
      <c r="H35" s="43">
        <v>1407724.9195149208</v>
      </c>
      <c r="I35" s="43">
        <v>517580.68042161752</v>
      </c>
      <c r="J35" s="43">
        <v>107721.0248665976</v>
      </c>
      <c r="K35" s="43">
        <v>6015.0719890015889</v>
      </c>
      <c r="L35" s="43">
        <v>4822.5147178466386</v>
      </c>
      <c r="M35" s="43">
        <v>17925.945839350537</v>
      </c>
      <c r="N35" s="43">
        <v>1235.8814701101448</v>
      </c>
      <c r="O35" s="43">
        <v>4140363.8034862978</v>
      </c>
      <c r="P35" s="43">
        <v>104484.16749186246</v>
      </c>
      <c r="Q35" s="43">
        <v>1554.677013415708</v>
      </c>
      <c r="R35" s="43">
        <v>992.43196197381326</v>
      </c>
      <c r="S35" s="43">
        <v>4436.5666908798657</v>
      </c>
    </row>
    <row r="36" spans="1:23" ht="15" thickBot="1" x14ac:dyDescent="0.35">
      <c r="A36" s="46" t="s">
        <v>59</v>
      </c>
      <c r="B36" s="43">
        <v>197120.54759856808</v>
      </c>
      <c r="C36" s="43">
        <v>1705.7586030536993</v>
      </c>
      <c r="D36" s="43">
        <v>69.41094627909176</v>
      </c>
      <c r="E36" s="43">
        <v>462.23268497064828</v>
      </c>
      <c r="F36" s="43">
        <v>12622.07353376687</v>
      </c>
      <c r="G36" s="43">
        <v>116.6791148938683</v>
      </c>
      <c r="H36" s="43">
        <v>23685.851623482093</v>
      </c>
      <c r="I36" s="43">
        <v>8358.7351394192665</v>
      </c>
      <c r="J36" s="43">
        <v>1684.9346895839658</v>
      </c>
      <c r="K36" s="43">
        <v>57.40760107331252</v>
      </c>
      <c r="L36" s="43">
        <v>68.415872662088958</v>
      </c>
      <c r="M36" s="43">
        <v>716.28624101490186</v>
      </c>
      <c r="N36" s="43">
        <v>35.756211559639993</v>
      </c>
      <c r="O36" s="43">
        <v>146107.91121151339</v>
      </c>
      <c r="P36" s="43">
        <v>1351.0750103323373</v>
      </c>
      <c r="Q36" s="43">
        <v>22.173785045847932</v>
      </c>
      <c r="R36" s="43">
        <v>22.021654048153849</v>
      </c>
      <c r="S36" s="43">
        <v>33.823675868861216</v>
      </c>
    </row>
    <row r="37" spans="1:23" x14ac:dyDescent="0.3">
      <c r="A37" s="44" t="s">
        <v>60</v>
      </c>
      <c r="B37" s="47">
        <v>7101121.6834646696</v>
      </c>
      <c r="C37" s="47">
        <v>121613.37285471057</v>
      </c>
      <c r="D37" s="47">
        <v>4864.6057740927026</v>
      </c>
      <c r="E37" s="47">
        <v>50081.007731127378</v>
      </c>
      <c r="F37" s="47">
        <v>423173.22884131788</v>
      </c>
      <c r="G37" s="47">
        <v>4387.3900839426124</v>
      </c>
      <c r="H37" s="47">
        <v>1431410.7711384026</v>
      </c>
      <c r="I37" s="47">
        <v>525939.41556103679</v>
      </c>
      <c r="J37" s="47">
        <v>109405.95955618157</v>
      </c>
      <c r="K37" s="47">
        <v>6072.4795900749014</v>
      </c>
      <c r="L37" s="47">
        <v>4890.9305905087276</v>
      </c>
      <c r="M37" s="47">
        <v>18642.232080365437</v>
      </c>
      <c r="N37" s="47">
        <v>1271.637681669785</v>
      </c>
      <c r="O37" s="47">
        <v>4286471.7146978108</v>
      </c>
      <c r="P37" s="47">
        <v>105835.24250219479</v>
      </c>
      <c r="Q37" s="47">
        <v>1576.850798461556</v>
      </c>
      <c r="R37" s="47">
        <v>1014.4536160219672</v>
      </c>
      <c r="S37" s="47">
        <v>4470.3903667487266</v>
      </c>
    </row>
    <row r="39" spans="1:23" ht="15" thickBot="1" x14ac:dyDescent="0.35">
      <c r="A39" s="22" t="s">
        <v>66</v>
      </c>
      <c r="B39" s="53">
        <v>-4830058.7591184052</v>
      </c>
      <c r="C39" s="53">
        <v>-81809.425901362643</v>
      </c>
      <c r="D39" s="53">
        <v>-3277.4669064211603</v>
      </c>
      <c r="E39" s="53">
        <v>-33985.23820865796</v>
      </c>
      <c r="F39" s="53">
        <v>-289639.66588286456</v>
      </c>
      <c r="G39" s="53">
        <v>-3024.2176126305762</v>
      </c>
      <c r="H39" s="53">
        <v>-962009.67676505831</v>
      </c>
      <c r="I39" s="53">
        <v>-364917.06178131845</v>
      </c>
      <c r="J39" s="53">
        <v>-75087.036057331032</v>
      </c>
      <c r="K39" s="53">
        <v>-4126.0447168912624</v>
      </c>
      <c r="L39" s="53">
        <v>-3292.9264097473592</v>
      </c>
      <c r="M39" s="53">
        <v>-11372.840459791776</v>
      </c>
      <c r="N39" s="53">
        <v>-939.717977071684</v>
      </c>
      <c r="O39" s="53">
        <v>-2917143.5521359798</v>
      </c>
      <c r="P39" s="53">
        <v>-75082.516564648307</v>
      </c>
      <c r="Q39" s="53">
        <v>-1056.5240567069263</v>
      </c>
      <c r="R39" s="53">
        <v>-672.88222897503465</v>
      </c>
      <c r="S39" s="53">
        <v>-2621.9654529492614</v>
      </c>
      <c r="T39" s="22"/>
      <c r="U39" s="22"/>
      <c r="V39" s="22"/>
      <c r="W39" s="22"/>
    </row>
    <row r="40" spans="1:23" x14ac:dyDescent="0.3">
      <c r="A40" s="44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23" x14ac:dyDescent="0.3">
      <c r="A41" t="s">
        <v>25</v>
      </c>
      <c r="B41" s="54">
        <v>2271062.9243462635</v>
      </c>
      <c r="C41" s="54">
        <v>39797.187795445599</v>
      </c>
      <c r="D41" s="54">
        <v>1586.8748711292487</v>
      </c>
      <c r="E41" s="54">
        <v>16092.186852554181</v>
      </c>
      <c r="F41" s="54">
        <v>133513.04958019848</v>
      </c>
      <c r="G41" s="54">
        <v>1363.0064195734749</v>
      </c>
      <c r="H41" s="54">
        <v>469321.84246194025</v>
      </c>
      <c r="I41" s="54">
        <v>161232.62177662377</v>
      </c>
      <c r="J41" s="54">
        <v>34392.553171524531</v>
      </c>
      <c r="K41" s="54">
        <v>1989.4616424979349</v>
      </c>
      <c r="L41" s="54">
        <v>1597.7291522366459</v>
      </c>
      <c r="M41" s="54">
        <v>7269.3555815982418</v>
      </c>
      <c r="N41" s="54">
        <v>331.89437947344624</v>
      </c>
      <c r="O41" s="54">
        <v>1369112.6175963082</v>
      </c>
      <c r="P41" s="54">
        <v>30752.508914814902</v>
      </c>
      <c r="Q41" s="54">
        <v>520.24864661749552</v>
      </c>
      <c r="R41" s="54">
        <v>341.53866951411408</v>
      </c>
      <c r="S41" s="54">
        <v>1848.2468342130182</v>
      </c>
    </row>
    <row r="42" spans="1:23" ht="15" thickBot="1" x14ac:dyDescent="0.35">
      <c r="A42" s="44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4" spans="1:23" x14ac:dyDescent="0.3">
      <c r="A44" s="44" t="s">
        <v>26</v>
      </c>
      <c r="B44" s="49">
        <v>6.7050568399452309E-2</v>
      </c>
      <c r="C44" s="49">
        <v>6.8110631264602831E-2</v>
      </c>
      <c r="D44" s="49">
        <v>6.8061665563236978E-2</v>
      </c>
      <c r="E44" s="49">
        <v>6.8408552260814146E-2</v>
      </c>
      <c r="F44" s="49">
        <v>6.7633083715864337E-2</v>
      </c>
      <c r="G44" s="49">
        <v>7.3603939776155272E-2</v>
      </c>
      <c r="H44" s="49">
        <v>6.7976455313484979E-2</v>
      </c>
      <c r="I44" s="49">
        <v>5.8318253883471428E-2</v>
      </c>
      <c r="J44" s="49">
        <v>6.2262766506278447E-2</v>
      </c>
      <c r="K44" s="49">
        <v>6.8184841433415938E-2</v>
      </c>
      <c r="L44" s="49">
        <v>6.7784931764321432E-2</v>
      </c>
      <c r="M44" s="49">
        <v>0.1042721003115254</v>
      </c>
      <c r="N44" s="49">
        <v>4.2531070091604187E-2</v>
      </c>
      <c r="O44" s="49">
        <v>6.7772293813375545E-2</v>
      </c>
      <c r="P44" s="49">
        <v>6.7600559332076302E-2</v>
      </c>
      <c r="Q44" s="49">
        <v>7.3416018605805641E-2</v>
      </c>
      <c r="R44" s="49">
        <v>6.790819714208457E-2</v>
      </c>
      <c r="S44" s="49">
        <v>0.1213579302067517</v>
      </c>
    </row>
    <row r="46" spans="1:23" x14ac:dyDescent="0.3">
      <c r="A46" s="44" t="s">
        <v>91</v>
      </c>
      <c r="B46" s="51">
        <v>1</v>
      </c>
      <c r="C46" s="51">
        <v>1.0158099012499822</v>
      </c>
      <c r="D46" s="51">
        <v>1.01507962106691</v>
      </c>
      <c r="E46" s="51">
        <v>1.0202531297463682</v>
      </c>
      <c r="F46" s="51">
        <v>1.0086877013919062</v>
      </c>
      <c r="G46" s="51">
        <v>1.0977377453038339</v>
      </c>
      <c r="H46" s="51">
        <v>1.0138087854605007</v>
      </c>
      <c r="I46" s="51">
        <v>0.86976524249640497</v>
      </c>
      <c r="J46" s="51">
        <v>0.92859416396516381</v>
      </c>
      <c r="K46" s="51">
        <v>1.0169166803658729</v>
      </c>
      <c r="L46" s="51">
        <v>1.0109523809029353</v>
      </c>
      <c r="M46" s="51">
        <v>1.5551262696287169</v>
      </c>
      <c r="N46" s="51">
        <v>0.63431334151004148</v>
      </c>
      <c r="O46" s="51">
        <v>1.0107638970280397</v>
      </c>
      <c r="P46" s="51">
        <v>1.0082026289374229</v>
      </c>
      <c r="Q46" s="51">
        <v>1.0949350670441942</v>
      </c>
      <c r="R46" s="51">
        <v>1.0127907751284517</v>
      </c>
      <c r="S46" s="51">
        <v>1.8099463301155698</v>
      </c>
    </row>
    <row r="47" spans="1:23" x14ac:dyDescent="0.3">
      <c r="A47" s="40" t="s">
        <v>3</v>
      </c>
    </row>
    <row r="48" spans="1:23" x14ac:dyDescent="0.3">
      <c r="A48" s="40" t="s">
        <v>97</v>
      </c>
    </row>
    <row r="49" spans="1:1" x14ac:dyDescent="0.3">
      <c r="A49" s="40" t="s">
        <v>98</v>
      </c>
    </row>
    <row r="50" spans="1:1" x14ac:dyDescent="0.3">
      <c r="A50" s="40" t="s">
        <v>3</v>
      </c>
    </row>
    <row r="51" spans="1:1" x14ac:dyDescent="0.3">
      <c r="A51" s="40" t="s">
        <v>79</v>
      </c>
    </row>
    <row r="52" spans="1:1" x14ac:dyDescent="0.3">
      <c r="A52" s="52"/>
    </row>
    <row r="53" spans="1:1" x14ac:dyDescent="0.3">
      <c r="A53" s="52"/>
    </row>
    <row r="54" spans="1:1" x14ac:dyDescent="0.3">
      <c r="A54" s="52"/>
    </row>
    <row r="55" spans="1:1" x14ac:dyDescent="0.3">
      <c r="A55" s="52"/>
    </row>
    <row r="56" spans="1:1" x14ac:dyDescent="0.3">
      <c r="A56" s="52"/>
    </row>
    <row r="57" spans="1:1" x14ac:dyDescent="0.3">
      <c r="A57" s="52"/>
    </row>
    <row r="58" spans="1:1" x14ac:dyDescent="0.3">
      <c r="A58" s="52"/>
    </row>
    <row r="59" spans="1:1" x14ac:dyDescent="0.3">
      <c r="A59" s="52"/>
    </row>
    <row r="60" spans="1:1" x14ac:dyDescent="0.3">
      <c r="A60" s="52"/>
    </row>
    <row r="61" spans="1:1" x14ac:dyDescent="0.3">
      <c r="A61" s="52"/>
    </row>
    <row r="62" spans="1:1" x14ac:dyDescent="0.3">
      <c r="A62" s="52"/>
    </row>
    <row r="63" spans="1:1" x14ac:dyDescent="0.3">
      <c r="A63" s="52"/>
    </row>
    <row r="64" spans="1:1" x14ac:dyDescent="0.3">
      <c r="A64" s="52"/>
    </row>
    <row r="65" spans="1:23" x14ac:dyDescent="0.3">
      <c r="A65" s="52"/>
    </row>
    <row r="66" spans="1:23" x14ac:dyDescent="0.3">
      <c r="A66" s="52"/>
    </row>
    <row r="67" spans="1:23" x14ac:dyDescent="0.3">
      <c r="A67" s="52"/>
    </row>
    <row r="68" spans="1:23" x14ac:dyDescent="0.3">
      <c r="A68" s="52"/>
    </row>
    <row r="69" spans="1:23" x14ac:dyDescent="0.3">
      <c r="A69" s="52"/>
    </row>
    <row r="70" spans="1:23" x14ac:dyDescent="0.3">
      <c r="A70" s="52"/>
    </row>
    <row r="71" spans="1:23" ht="15" thickBo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3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sqref="A1:A2"/>
    </sheetView>
  </sheetViews>
  <sheetFormatPr defaultRowHeight="14.4" x14ac:dyDescent="0.3"/>
  <cols>
    <col min="1" max="1" width="11" bestFit="1" customWidth="1"/>
    <col min="3" max="3" width="31" bestFit="1" customWidth="1"/>
    <col min="4" max="4" width="10.6640625" bestFit="1" customWidth="1"/>
    <col min="5" max="5" width="12.33203125" customWidth="1"/>
    <col min="6" max="6" width="13.88671875" bestFit="1" customWidth="1"/>
    <col min="7" max="7" width="14.33203125" bestFit="1" customWidth="1"/>
    <col min="8" max="8" width="9.6640625" bestFit="1" customWidth="1"/>
    <col min="9" max="9" width="10.88671875" bestFit="1" customWidth="1"/>
    <col min="10" max="10" width="9.6640625" bestFit="1" customWidth="1"/>
    <col min="11" max="11" width="14.109375" customWidth="1"/>
    <col min="12" max="12" width="14.33203125" bestFit="1" customWidth="1"/>
    <col min="17" max="17" width="20.5546875" bestFit="1" customWidth="1"/>
  </cols>
  <sheetData>
    <row r="1" spans="1:21" ht="27" thickBot="1" x14ac:dyDescent="0.35">
      <c r="A1" s="63" t="s">
        <v>124</v>
      </c>
      <c r="B1" s="7" t="s">
        <v>3</v>
      </c>
      <c r="C1" s="7"/>
      <c r="D1" s="8" t="s">
        <v>4</v>
      </c>
      <c r="E1" s="6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</row>
    <row r="2" spans="1:21" x14ac:dyDescent="0.3">
      <c r="A2" s="65" t="s">
        <v>119</v>
      </c>
      <c r="B2" t="s">
        <v>29</v>
      </c>
      <c r="C2" s="9" t="s">
        <v>30</v>
      </c>
      <c r="D2" s="3">
        <f>+'MFR_E_1_Attachment_1 2017 Curr'!B19</f>
        <v>32536116.498439785</v>
      </c>
      <c r="E2" s="3">
        <f>+'MFR_E_1_Attachment_1 2017 Curr'!C19</f>
        <v>568590.18515029654</v>
      </c>
      <c r="F2" s="3">
        <f>+'MFR_E_1_Attachment_1 2017 Curr'!D19</f>
        <v>22672.087917229495</v>
      </c>
      <c r="G2" s="3">
        <f>+'MFR_E_1_Attachment_1 2017 Curr'!E19</f>
        <v>230863.52645697229</v>
      </c>
      <c r="H2" s="3">
        <f>+'MFR_E_1_Attachment_1 2017 Curr'!F19</f>
        <v>1887185.1178023007</v>
      </c>
      <c r="I2" s="3">
        <f>+'MFR_E_1_Attachment_1 2017 Curr'!G19</f>
        <v>17552.519841773963</v>
      </c>
      <c r="J2" s="3">
        <f>+'MFR_E_1_Attachment_1 2017 Curr'!H19</f>
        <v>6671624.6411003703</v>
      </c>
      <c r="K2" s="3">
        <f>+'MFR_E_1_Attachment_1 2017 Curr'!I19</f>
        <v>2671888.3847701498</v>
      </c>
      <c r="L2" s="3">
        <f>+'MFR_E_1_Attachment_1 2017 Curr'!J19</f>
        <v>539400.63091015362</v>
      </c>
      <c r="M2" s="3">
        <f>+'MFR_E_1_Attachment_1 2017 Curr'!K19</f>
        <v>28634.197597469487</v>
      </c>
      <c r="N2" s="3">
        <f>+'MFR_E_1_Attachment_1 2017 Curr'!L19</f>
        <v>22899.532738855858</v>
      </c>
      <c r="O2" s="3">
        <f>+'MFR_E_1_Attachment_1 2017 Curr'!M19</f>
        <v>66471.74381474196</v>
      </c>
      <c r="P2" s="3">
        <f>+'MFR_E_1_Attachment_1 2017 Curr'!N19</f>
        <v>7289.9751499543681</v>
      </c>
      <c r="Q2" s="56">
        <f>+'MFR_E_1_Attachment_1 2017 Curr'!O19</f>
        <v>19344231.931779888</v>
      </c>
      <c r="R2" s="3">
        <f>+'MFR_E_1_Attachment_1 2017 Curr'!P19</f>
        <v>430124.20128416613</v>
      </c>
      <c r="S2" s="3">
        <f>+'MFR_E_1_Attachment_1 2017 Curr'!Q19</f>
        <v>6756.8601259878042</v>
      </c>
      <c r="T2" s="3">
        <f>+'MFR_E_1_Attachment_1 2017 Curr'!R19</f>
        <v>4755.7569556742583</v>
      </c>
      <c r="U2" s="3">
        <f>+'MFR_E_1_Attachment_1 2017 Curr'!S19</f>
        <v>15175.205043802671</v>
      </c>
    </row>
    <row r="3" spans="1:21" x14ac:dyDescent="0.3">
      <c r="B3" t="s">
        <v>29</v>
      </c>
      <c r="C3" s="9" t="s">
        <v>31</v>
      </c>
      <c r="D3" s="5">
        <f>+'MFR_E_1_Attachment_1 2017 Curr'!B36</f>
        <v>1618191.6083733058</v>
      </c>
      <c r="E3" s="5">
        <f>+'MFR_E_1_Attachment_1 2017 Curr'!C36</f>
        <v>20907.703817752779</v>
      </c>
      <c r="F3" s="5">
        <f>+'MFR_E_1_Attachment_1 2017 Curr'!D36</f>
        <v>1200.8252565785506</v>
      </c>
      <c r="G3" s="5">
        <f>+'MFR_E_1_Attachment_1 2017 Curr'!E36</f>
        <v>8010.3980318318454</v>
      </c>
      <c r="H3" s="5">
        <f>+'MFR_E_1_Attachment_1 2017 Curr'!F36</f>
        <v>112522.83457129551</v>
      </c>
      <c r="I3" s="5">
        <f>+'MFR_E_1_Attachment_1 2017 Curr'!G36</f>
        <v>1356.1575993282613</v>
      </c>
      <c r="J3" s="5">
        <f>+'MFR_E_1_Attachment_1 2017 Curr'!H36</f>
        <v>316064.38002618204</v>
      </c>
      <c r="K3" s="5">
        <f>+'MFR_E_1_Attachment_1 2017 Curr'!I36</f>
        <v>82038.342219392711</v>
      </c>
      <c r="L3" s="5">
        <f>+'MFR_E_1_Attachment_1 2017 Curr'!J36</f>
        <v>16964.820897716829</v>
      </c>
      <c r="M3" s="5">
        <f>+'MFR_E_1_Attachment_1 2017 Curr'!K36</f>
        <v>1100.498307389928</v>
      </c>
      <c r="N3" s="5">
        <f>+'MFR_E_1_Attachment_1 2017 Curr'!L36</f>
        <v>1187.1170486316141</v>
      </c>
      <c r="O3" s="5">
        <f>+'MFR_E_1_Attachment_1 2017 Curr'!M36</f>
        <v>5066.461708470184</v>
      </c>
      <c r="P3" s="5">
        <f>+'MFR_E_1_Attachment_1 2017 Curr'!N36</f>
        <v>205.35026584393799</v>
      </c>
      <c r="Q3" s="58">
        <f>+'MFR_E_1_Attachment_1 2017 Curr'!O36</f>
        <v>1024811.3057609353</v>
      </c>
      <c r="R3" s="5">
        <f>+'MFR_E_1_Attachment_1 2017 Curr'!P36</f>
        <v>24171.926856395625</v>
      </c>
      <c r="S3" s="5">
        <f>+'MFR_E_1_Attachment_1 2017 Curr'!Q36</f>
        <v>510.48028598995938</v>
      </c>
      <c r="T3" s="5">
        <f>+'MFR_E_1_Attachment_1 2017 Curr'!R36</f>
        <v>235.75196253240691</v>
      </c>
      <c r="U3" s="5">
        <f>+'MFR_E_1_Attachment_1 2017 Curr'!S36</f>
        <v>1837.2537570382055</v>
      </c>
    </row>
    <row r="4" spans="1:21" x14ac:dyDescent="0.3">
      <c r="B4" t="s">
        <v>29</v>
      </c>
      <c r="C4" s="9" t="s">
        <v>32</v>
      </c>
      <c r="D4" s="4">
        <f>+D3/D2</f>
        <v>4.9735241403223503E-2</v>
      </c>
      <c r="E4" s="4">
        <f t="shared" ref="E4:U4" si="0">+E3/E2</f>
        <v>3.6771130356789757E-2</v>
      </c>
      <c r="F4" s="4">
        <f t="shared" si="0"/>
        <v>5.2964917080530187E-2</v>
      </c>
      <c r="G4" s="4">
        <f t="shared" si="0"/>
        <v>3.4697546878739209E-2</v>
      </c>
      <c r="H4" s="4">
        <f t="shared" si="0"/>
        <v>5.9624693682585127E-2</v>
      </c>
      <c r="I4" s="4">
        <f t="shared" si="0"/>
        <v>7.7262843828308128E-2</v>
      </c>
      <c r="J4" s="4">
        <f t="shared" si="0"/>
        <v>4.7374424825862599E-2</v>
      </c>
      <c r="K4" s="4">
        <f t="shared" si="0"/>
        <v>3.0704254970759227E-2</v>
      </c>
      <c r="L4" s="4">
        <f t="shared" si="0"/>
        <v>3.1451244076395247E-2</v>
      </c>
      <c r="M4" s="4">
        <f t="shared" si="0"/>
        <v>3.8433006674759525E-2</v>
      </c>
      <c r="N4" s="4">
        <f t="shared" si="0"/>
        <v>5.1840230198990804E-2</v>
      </c>
      <c r="O4" s="4">
        <f t="shared" si="0"/>
        <v>7.6219780281235147E-2</v>
      </c>
      <c r="P4" s="4">
        <f t="shared" si="0"/>
        <v>2.816885676835584E-2</v>
      </c>
      <c r="Q4" s="4">
        <f t="shared" si="0"/>
        <v>5.2977616758063811E-2</v>
      </c>
      <c r="R4" s="4">
        <f t="shared" si="0"/>
        <v>5.6197551275256385E-2</v>
      </c>
      <c r="S4" s="4">
        <f t="shared" si="0"/>
        <v>7.5549926514918181E-2</v>
      </c>
      <c r="T4" s="4">
        <f t="shared" si="0"/>
        <v>4.9571911418038947E-2</v>
      </c>
      <c r="U4" s="4">
        <f t="shared" si="0"/>
        <v>0.12106945189439221</v>
      </c>
    </row>
    <row r="5" spans="1:21" x14ac:dyDescent="0.3">
      <c r="B5" t="s">
        <v>29</v>
      </c>
      <c r="C5" s="9" t="s">
        <v>33</v>
      </c>
      <c r="D5" s="1">
        <v>1</v>
      </c>
      <c r="E5" s="1">
        <f>+E4/$D$4</f>
        <v>0.7393375264567732</v>
      </c>
      <c r="F5" s="1">
        <f t="shared" ref="F5:U5" si="1">+F4/$D$4</f>
        <v>1.0649373680751324</v>
      </c>
      <c r="G5" s="1">
        <f t="shared" si="1"/>
        <v>0.69764508826713667</v>
      </c>
      <c r="H5" s="1">
        <f t="shared" si="1"/>
        <v>1.198841947889302</v>
      </c>
      <c r="I5" s="1">
        <f t="shared" si="1"/>
        <v>1.5534828352778534</v>
      </c>
      <c r="J5" s="1">
        <f t="shared" si="1"/>
        <v>0.95253231892008283</v>
      </c>
      <c r="K5" s="1">
        <f t="shared" si="1"/>
        <v>0.61735409549593911</v>
      </c>
      <c r="L5" s="1">
        <f t="shared" si="1"/>
        <v>0.63237340744779802</v>
      </c>
      <c r="M5" s="1">
        <f t="shared" si="1"/>
        <v>0.77275198813589263</v>
      </c>
      <c r="N5" s="1">
        <f t="shared" si="1"/>
        <v>1.0423238881802406</v>
      </c>
      <c r="O5" s="1">
        <f t="shared" si="1"/>
        <v>1.5325105122802338</v>
      </c>
      <c r="P5" s="1">
        <f t="shared" si="1"/>
        <v>0.56637619469823519</v>
      </c>
      <c r="Q5" s="1">
        <f t="shared" si="1"/>
        <v>1.0651927137249235</v>
      </c>
      <c r="R5" s="1">
        <f t="shared" si="1"/>
        <v>1.1299342214837231</v>
      </c>
      <c r="S5" s="1">
        <f t="shared" si="1"/>
        <v>1.5190421194984196</v>
      </c>
      <c r="T5" s="1">
        <f t="shared" si="1"/>
        <v>0.99671601100997231</v>
      </c>
      <c r="U5" s="1">
        <f t="shared" si="1"/>
        <v>2.434278963538826</v>
      </c>
    </row>
    <row r="7" spans="1:21" x14ac:dyDescent="0.3">
      <c r="B7" t="s">
        <v>93</v>
      </c>
      <c r="C7" s="9" t="s">
        <v>30</v>
      </c>
      <c r="D7" s="3">
        <f>'MFR_E_1_Attachment_3 2017 Prop'!B9</f>
        <v>32536116.498439785</v>
      </c>
      <c r="E7" s="3">
        <f>'MFR_E_1_Attachment_3 2017 Prop'!C9</f>
        <v>568590.18515029654</v>
      </c>
      <c r="F7" s="3">
        <f>'MFR_E_1_Attachment_3 2017 Prop'!D9</f>
        <v>22672.087917229495</v>
      </c>
      <c r="G7" s="3">
        <f>'MFR_E_1_Attachment_3 2017 Prop'!E9</f>
        <v>230863.52645697229</v>
      </c>
      <c r="H7" s="3">
        <f>'MFR_E_1_Attachment_3 2017 Prop'!F9</f>
        <v>1887185.1178023007</v>
      </c>
      <c r="I7" s="3">
        <f>'MFR_E_1_Attachment_3 2017 Prop'!G9</f>
        <v>17552.519841773963</v>
      </c>
      <c r="J7" s="3">
        <f>'MFR_E_1_Attachment_3 2017 Prop'!H9</f>
        <v>6671624.6411003703</v>
      </c>
      <c r="K7" s="3">
        <f>'MFR_E_1_Attachment_3 2017 Prop'!I9</f>
        <v>2671888.3847701498</v>
      </c>
      <c r="L7" s="3">
        <f>'MFR_E_1_Attachment_3 2017 Prop'!J9</f>
        <v>539400.63091015362</v>
      </c>
      <c r="M7" s="3">
        <f>'MFR_E_1_Attachment_3 2017 Prop'!K9</f>
        <v>28634.197597469487</v>
      </c>
      <c r="N7" s="3">
        <f>'MFR_E_1_Attachment_3 2017 Prop'!L9</f>
        <v>22899.532738855858</v>
      </c>
      <c r="O7" s="3">
        <f>'MFR_E_1_Attachment_3 2017 Prop'!M9</f>
        <v>66471.74381474196</v>
      </c>
      <c r="P7" s="3">
        <f>'MFR_E_1_Attachment_3 2017 Prop'!N9</f>
        <v>7289.9751499543681</v>
      </c>
      <c r="Q7" s="3">
        <f>'MFR_E_1_Attachment_3 2017 Prop'!O9</f>
        <v>19344231.931779888</v>
      </c>
      <c r="R7" s="3">
        <f>'MFR_E_1_Attachment_3 2017 Prop'!P9</f>
        <v>430124.20128416613</v>
      </c>
      <c r="S7" s="3">
        <f>'MFR_E_1_Attachment_3 2017 Prop'!Q9</f>
        <v>6756.8601259878042</v>
      </c>
      <c r="T7" s="3">
        <f>'MFR_E_1_Attachment_3 2017 Prop'!R9</f>
        <v>4755.7569556742583</v>
      </c>
      <c r="U7" s="3">
        <f>'MFR_E_1_Attachment_3 2017 Prop'!S9</f>
        <v>15175.205043802671</v>
      </c>
    </row>
    <row r="8" spans="1:21" x14ac:dyDescent="0.3">
      <c r="B8" t="s">
        <v>93</v>
      </c>
      <c r="C8" s="9" t="s">
        <v>31</v>
      </c>
      <c r="D8" s="5">
        <f>'MFR_E_1_Attachment_3 2017 Prop'!B41</f>
        <v>2149618.6693153987</v>
      </c>
      <c r="E8" s="5">
        <f>'MFR_E_1_Attachment_3 2017 Prop'!C41</f>
        <v>36011.296625210525</v>
      </c>
      <c r="F8" s="5">
        <f>'MFR_E_1_Attachment_3 2017 Prop'!D41</f>
        <v>1519.6004049151895</v>
      </c>
      <c r="G8" s="5">
        <f>'MFR_E_1_Attachment_3 2017 Prop'!E41</f>
        <v>15345.046548603194</v>
      </c>
      <c r="H8" s="5">
        <f>'MFR_E_1_Attachment_3 2017 Prop'!F41</f>
        <v>126250.27123127817</v>
      </c>
      <c r="I8" s="5">
        <f>'MFR_E_1_Attachment_3 2017 Prop'!G41</f>
        <v>1379.262099268645</v>
      </c>
      <c r="J8" s="5">
        <f>'MFR_E_1_Attachment_3 2017 Prop'!H41</f>
        <v>451800.15169394127</v>
      </c>
      <c r="K8" s="5">
        <f>'MFR_E_1_Attachment_3 2017 Prop'!I41</f>
        <v>145168.50518910747</v>
      </c>
      <c r="L8" s="5">
        <f>'MFR_E_1_Attachment_3 2017 Prop'!J41</f>
        <v>30901.097746680945</v>
      </c>
      <c r="M8" s="5">
        <f>'MFR_E_1_Attachment_3 2017 Prop'!K41</f>
        <v>1943.7579650267985</v>
      </c>
      <c r="N8" s="5">
        <f>'MFR_E_1_Attachment_3 2017 Prop'!L41</f>
        <v>1541.7622831319882</v>
      </c>
      <c r="O8" s="5">
        <f>'MFR_E_1_Attachment_3 2017 Prop'!M41</f>
        <v>5135.0701761675027</v>
      </c>
      <c r="P8" s="5">
        <f>'MFR_E_1_Attachment_3 2017 Prop'!N41</f>
        <v>320.52131591358562</v>
      </c>
      <c r="Q8" s="5">
        <f>'MFR_E_1_Attachment_3 2017 Prop'!O41</f>
        <v>1300807.4277874397</v>
      </c>
      <c r="R8" s="5">
        <f>'MFR_E_1_Attachment_3 2017 Prop'!P41</f>
        <v>28795.290911794236</v>
      </c>
      <c r="S8" s="5">
        <f>'MFR_E_1_Attachment_3 2017 Prop'!Q41</f>
        <v>519.2257089751007</v>
      </c>
      <c r="T8" s="5">
        <f>'MFR_E_1_Attachment_3 2017 Prop'!R41</f>
        <v>320.9256970121732</v>
      </c>
      <c r="U8" s="5">
        <f>'MFR_E_1_Attachment_3 2017 Prop'!S41</f>
        <v>1859.4559309325271</v>
      </c>
    </row>
    <row r="9" spans="1:21" x14ac:dyDescent="0.3">
      <c r="B9" t="s">
        <v>93</v>
      </c>
      <c r="C9" s="9" t="s">
        <v>32</v>
      </c>
      <c r="D9" s="4">
        <f>+D8/D7</f>
        <v>6.6068692292101924E-2</v>
      </c>
      <c r="E9" s="4">
        <f t="shared" ref="E9:U9" si="2">+E8/E7</f>
        <v>6.333436201627643E-2</v>
      </c>
      <c r="F9" s="4">
        <f t="shared" si="2"/>
        <v>6.7025163737142165E-2</v>
      </c>
      <c r="G9" s="4">
        <f t="shared" si="2"/>
        <v>6.6468041895146046E-2</v>
      </c>
      <c r="H9" s="4">
        <f t="shared" si="2"/>
        <v>6.6898721296775293E-2</v>
      </c>
      <c r="I9" s="4">
        <f t="shared" si="2"/>
        <v>7.8579150555128985E-2</v>
      </c>
      <c r="J9" s="4">
        <f t="shared" si="2"/>
        <v>6.7719659902722676E-2</v>
      </c>
      <c r="K9" s="4">
        <f t="shared" si="2"/>
        <v>5.4331799942158004E-2</v>
      </c>
      <c r="L9" s="4">
        <f t="shared" si="2"/>
        <v>5.7287841311086732E-2</v>
      </c>
      <c r="M9" s="4">
        <f t="shared" si="2"/>
        <v>6.7882396858174085E-2</v>
      </c>
      <c r="N9" s="4">
        <f t="shared" si="2"/>
        <v>6.7327237665244177E-2</v>
      </c>
      <c r="O9" s="4">
        <f t="shared" si="2"/>
        <v>7.7251925125945892E-2</v>
      </c>
      <c r="P9" s="4">
        <f t="shared" si="2"/>
        <v>4.3967408574169413E-2</v>
      </c>
      <c r="Q9" s="4">
        <f t="shared" si="2"/>
        <v>6.7245235291580316E-2</v>
      </c>
      <c r="R9" s="4">
        <f t="shared" si="2"/>
        <v>6.6946455990674003E-2</v>
      </c>
      <c r="S9" s="4">
        <f t="shared" si="2"/>
        <v>7.6844229315638474E-2</v>
      </c>
      <c r="T9" s="4">
        <f t="shared" si="2"/>
        <v>6.7481517664452054E-2</v>
      </c>
      <c r="U9" s="4">
        <f t="shared" si="2"/>
        <v>0.12253250783533244</v>
      </c>
    </row>
    <row r="10" spans="1:21" x14ac:dyDescent="0.3">
      <c r="B10" t="s">
        <v>93</v>
      </c>
      <c r="C10" s="9" t="s">
        <v>33</v>
      </c>
      <c r="D10" s="1">
        <v>1</v>
      </c>
      <c r="E10" s="1">
        <f>E9/$D$9</f>
        <v>0.95861382780611859</v>
      </c>
      <c r="F10" s="1">
        <f t="shared" ref="F10:U10" si="3">F9/$D$9</f>
        <v>1.0144769241203004</v>
      </c>
      <c r="G10" s="1">
        <f t="shared" si="3"/>
        <v>1.0060444605332663</v>
      </c>
      <c r="H10" s="1">
        <f t="shared" si="3"/>
        <v>1.012563121440389</v>
      </c>
      <c r="I10" s="1">
        <f t="shared" si="3"/>
        <v>1.1893553183664662</v>
      </c>
      <c r="J10" s="1">
        <f t="shared" si="3"/>
        <v>1.0249886527694769</v>
      </c>
      <c r="K10" s="1">
        <f t="shared" si="3"/>
        <v>0.82235319115969563</v>
      </c>
      <c r="L10" s="1">
        <f t="shared" si="3"/>
        <v>0.86709512968421676</v>
      </c>
      <c r="M10" s="1">
        <f t="shared" si="3"/>
        <v>1.0274518005904134</v>
      </c>
      <c r="N10" s="1">
        <f t="shared" si="3"/>
        <v>1.0190490431924699</v>
      </c>
      <c r="O10" s="1">
        <f t="shared" si="3"/>
        <v>1.1692667501938865</v>
      </c>
      <c r="P10" s="1">
        <f t="shared" si="3"/>
        <v>0.66548023048165317</v>
      </c>
      <c r="Q10" s="1">
        <f t="shared" si="3"/>
        <v>1.0178078747839701</v>
      </c>
      <c r="R10" s="1">
        <f t="shared" si="3"/>
        <v>1.0132856224048044</v>
      </c>
      <c r="S10" s="1">
        <f t="shared" si="3"/>
        <v>1.1630959634541562</v>
      </c>
      <c r="T10" s="1">
        <f t="shared" si="3"/>
        <v>1.0213841885367394</v>
      </c>
      <c r="U10" s="1">
        <f t="shared" si="3"/>
        <v>1.8546228718073234</v>
      </c>
    </row>
    <row r="13" spans="1:21" x14ac:dyDescent="0.3">
      <c r="D13" s="10"/>
      <c r="E13" s="10"/>
      <c r="F13" s="10"/>
      <c r="G13" s="10"/>
    </row>
    <row r="14" spans="1:21" x14ac:dyDescent="0.3">
      <c r="D14" s="10" t="s">
        <v>29</v>
      </c>
      <c r="E14" s="10" t="s">
        <v>29</v>
      </c>
      <c r="F14" s="10" t="s">
        <v>29</v>
      </c>
      <c r="G14" s="10" t="s">
        <v>29</v>
      </c>
      <c r="I14" s="10" t="s">
        <v>93</v>
      </c>
      <c r="J14" s="10" t="s">
        <v>93</v>
      </c>
      <c r="K14" s="10" t="s">
        <v>93</v>
      </c>
      <c r="L14" s="10" t="s">
        <v>93</v>
      </c>
      <c r="Q14" s="57"/>
    </row>
    <row r="15" spans="1:21" x14ac:dyDescent="0.3">
      <c r="D15" s="10" t="s">
        <v>37</v>
      </c>
      <c r="E15" s="10" t="s">
        <v>38</v>
      </c>
      <c r="F15" s="10" t="s">
        <v>32</v>
      </c>
      <c r="G15" s="10" t="s">
        <v>33</v>
      </c>
      <c r="I15" s="10" t="s">
        <v>37</v>
      </c>
      <c r="J15" s="10" t="s">
        <v>38</v>
      </c>
      <c r="K15" s="10" t="s">
        <v>32</v>
      </c>
      <c r="L15" s="10" t="s">
        <v>33</v>
      </c>
    </row>
    <row r="17" spans="3:12" x14ac:dyDescent="0.3">
      <c r="C17" s="19" t="s">
        <v>34</v>
      </c>
      <c r="D17" s="11">
        <f>D2</f>
        <v>32536116.498439785</v>
      </c>
      <c r="E17" s="11">
        <f>D3</f>
        <v>1618191.6083733058</v>
      </c>
      <c r="F17" s="12">
        <f>'MFR_E_1_Attachment_1 2017 Curr'!B46</f>
        <v>4.9735241403223503E-2</v>
      </c>
      <c r="G17" s="13">
        <f t="shared" ref="G17:G23" si="4">F17/$F$17</f>
        <v>1</v>
      </c>
      <c r="I17" s="11">
        <f>D7</f>
        <v>32536116.498439785</v>
      </c>
      <c r="J17" s="11">
        <f>D8</f>
        <v>2149618.6693153987</v>
      </c>
      <c r="K17" s="12">
        <f>'MFR_E_1_Attachment_3 2017 Prop'!B44</f>
        <v>6.6068692292101924E-2</v>
      </c>
      <c r="L17" s="13">
        <f>K17/$K$17</f>
        <v>1</v>
      </c>
    </row>
    <row r="18" spans="3:12" ht="15.6" x14ac:dyDescent="0.3">
      <c r="C18" s="20" t="s">
        <v>8</v>
      </c>
      <c r="D18" s="11">
        <f>H2</f>
        <v>1887185.1178023007</v>
      </c>
      <c r="E18" s="11">
        <f>H3</f>
        <v>112522.83457129551</v>
      </c>
      <c r="F18" s="12">
        <f>'MFR_E_1_Attachment_1 2017 Curr'!F46</f>
        <v>5.961399278662214E-2</v>
      </c>
      <c r="G18" s="13">
        <f>F18/$F$17</f>
        <v>1.1986267906756025</v>
      </c>
      <c r="I18" s="11">
        <f>H7</f>
        <v>1887185.1178023007</v>
      </c>
      <c r="J18" s="11">
        <f>H8</f>
        <v>126250.27123127817</v>
      </c>
      <c r="K18" s="12">
        <f>'MFR_E_1_Attachment_3 2017 Prop'!F44</f>
        <v>6.6898721296775293E-2</v>
      </c>
      <c r="L18" s="13">
        <f t="shared" ref="L18:L24" si="5">K18/$K$17</f>
        <v>1.012563121440389</v>
      </c>
    </row>
    <row r="19" spans="3:12" ht="15.6" x14ac:dyDescent="0.3">
      <c r="C19" s="20" t="s">
        <v>10</v>
      </c>
      <c r="D19" s="11">
        <f>J2</f>
        <v>6671624.6411003703</v>
      </c>
      <c r="E19" s="11">
        <f>J3</f>
        <v>316064.38002618204</v>
      </c>
      <c r="F19" s="12">
        <f>'MFR_E_1_Attachment_1 2017 Curr'!H46</f>
        <v>4.7362722121517618E-2</v>
      </c>
      <c r="G19" s="13">
        <f t="shared" si="4"/>
        <v>0.9522970188790093</v>
      </c>
      <c r="I19" s="11">
        <f>J7</f>
        <v>6671624.6411003703</v>
      </c>
      <c r="J19" s="11">
        <f>J8</f>
        <v>451800.15169394127</v>
      </c>
      <c r="K19" s="12">
        <f>'MFR_E_1_Attachment_3 2017 Prop'!H44</f>
        <v>6.7719659902722676E-2</v>
      </c>
      <c r="L19" s="13">
        <f t="shared" si="5"/>
        <v>1.0249886527694769</v>
      </c>
    </row>
    <row r="20" spans="3:12" ht="15.6" x14ac:dyDescent="0.3">
      <c r="C20" s="20" t="s">
        <v>35</v>
      </c>
      <c r="D20" s="11">
        <f>SUM(K2:M2)</f>
        <v>3239923.213277773</v>
      </c>
      <c r="E20" s="11">
        <f>SUM(K3:M3)</f>
        <v>100103.66142449947</v>
      </c>
      <c r="F20" s="12">
        <f>E20/D20</f>
        <v>3.0896924042599878E-2</v>
      </c>
      <c r="G20" s="13">
        <f t="shared" si="4"/>
        <v>0.62122798986952033</v>
      </c>
      <c r="I20" s="11">
        <f>SUM(K7:M7)</f>
        <v>3239923.213277773</v>
      </c>
      <c r="J20" s="11">
        <f>SUM(K8:M8)</f>
        <v>178013.36090081523</v>
      </c>
      <c r="K20" s="12">
        <f>J20/I20</f>
        <v>5.4943697483719765E-2</v>
      </c>
      <c r="L20" s="13">
        <f t="shared" si="5"/>
        <v>0.83161472669692782</v>
      </c>
    </row>
    <row r="21" spans="3:12" ht="17.399999999999999" x14ac:dyDescent="0.3">
      <c r="C21" s="20" t="s">
        <v>44</v>
      </c>
      <c r="D21" s="11">
        <f>O2+P2+R2+S2</f>
        <v>510642.78037485026</v>
      </c>
      <c r="E21" s="11">
        <f>O3+P3+R3+S3</f>
        <v>29954.219116699707</v>
      </c>
      <c r="F21" s="12">
        <f t="shared" ref="F21" si="6">E21/D21</f>
        <v>5.8659830840477281E-2</v>
      </c>
      <c r="G21" s="13">
        <f t="shared" si="4"/>
        <v>1.1794419648011469</v>
      </c>
      <c r="I21" s="11">
        <f>O7+P7+R7+S7</f>
        <v>510642.78037485026</v>
      </c>
      <c r="J21" s="11">
        <f>O8+P8+R8+S8</f>
        <v>34770.108112850423</v>
      </c>
      <c r="K21" s="12">
        <f t="shared" ref="K21" si="7">J21/I21</f>
        <v>6.8090864003455695E-2</v>
      </c>
      <c r="L21" s="13">
        <f t="shared" si="5"/>
        <v>1.0306071096793226</v>
      </c>
    </row>
    <row r="22" spans="3:12" ht="15.6" x14ac:dyDescent="0.3">
      <c r="C22" s="20" t="s">
        <v>36</v>
      </c>
      <c r="D22" s="11">
        <f>Q2</f>
        <v>19344231.931779888</v>
      </c>
      <c r="E22" s="11">
        <f>Q3</f>
        <v>1024811.3057609353</v>
      </c>
      <c r="F22" s="12">
        <f>'MFR_E_1_Attachment_1 2017 Curr'!O46</f>
        <v>5.2966657586681579E-2</v>
      </c>
      <c r="G22" s="13">
        <f t="shared" si="4"/>
        <v>1.0649723635049781</v>
      </c>
      <c r="I22" s="11">
        <f>Q7</f>
        <v>19344231.931779888</v>
      </c>
      <c r="J22" s="11">
        <f>Q8</f>
        <v>1300807.4277874397</v>
      </c>
      <c r="K22" s="12">
        <f>'MFR_E_1_Attachment_3 2017 Prop'!O44</f>
        <v>6.7245235291580302E-2</v>
      </c>
      <c r="L22" s="13">
        <f t="shared" si="5"/>
        <v>1.0178078747839698</v>
      </c>
    </row>
    <row r="23" spans="3:12" ht="15.6" x14ac:dyDescent="0.3">
      <c r="C23" s="20" t="s">
        <v>5</v>
      </c>
      <c r="D23" s="11">
        <f>E2</f>
        <v>568590.18515029654</v>
      </c>
      <c r="E23" s="11">
        <f>E3</f>
        <v>20907.703817752779</v>
      </c>
      <c r="F23" s="12">
        <f>'MFR_E_1_Attachment_1 2017 Curr'!C46</f>
        <v>3.6759360165051901E-2</v>
      </c>
      <c r="G23" s="13">
        <f t="shared" si="4"/>
        <v>0.7391008694826483</v>
      </c>
      <c r="I23" s="11">
        <f>E7</f>
        <v>568590.18515029654</v>
      </c>
      <c r="J23" s="11">
        <f>E8</f>
        <v>36011.296625210525</v>
      </c>
      <c r="K23" s="12">
        <f>'MFR_E_1_Attachment_3 2017 Prop'!C44</f>
        <v>6.333436201627643E-2</v>
      </c>
      <c r="L23" s="13">
        <f t="shared" si="5"/>
        <v>0.95861382780611859</v>
      </c>
    </row>
    <row r="24" spans="3:12" ht="15.6" x14ac:dyDescent="0.3">
      <c r="C24" s="20" t="s">
        <v>7</v>
      </c>
      <c r="D24" s="11">
        <f>G2</f>
        <v>230863.52645697229</v>
      </c>
      <c r="E24" s="11">
        <f>G3</f>
        <v>8010.3980318318454</v>
      </c>
      <c r="F24" s="12">
        <f>'MFR_E_1_Attachment_1 2017 Curr'!E46</f>
        <v>3.468242420170746E-2</v>
      </c>
      <c r="G24" s="13">
        <f t="shared" ref="G24" si="8">F24/$F$17</f>
        <v>0.69734102465740877</v>
      </c>
      <c r="I24" s="11">
        <f>G7</f>
        <v>230863.52645697229</v>
      </c>
      <c r="J24" s="11">
        <f>G8</f>
        <v>15345.046548603194</v>
      </c>
      <c r="K24" s="12">
        <f>'MFR_E_1_Attachment_3 2017 Prop'!E44</f>
        <v>6.6468041895146046E-2</v>
      </c>
      <c r="L24" s="13">
        <f t="shared" si="5"/>
        <v>1.0060444605332663</v>
      </c>
    </row>
    <row r="25" spans="3:12" x14ac:dyDescent="0.3">
      <c r="C25" s="15"/>
    </row>
    <row r="26" spans="3:12" ht="15" x14ac:dyDescent="0.3">
      <c r="C26" s="19" t="s">
        <v>45</v>
      </c>
    </row>
    <row r="33" spans="7:7" x14ac:dyDescent="0.3">
      <c r="G33" s="55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A2" sqref="A1:A2"/>
    </sheetView>
  </sheetViews>
  <sheetFormatPr defaultRowHeight="14.4" x14ac:dyDescent="0.3"/>
  <cols>
    <col min="1" max="1" width="11" bestFit="1" customWidth="1"/>
    <col min="3" max="3" width="31" bestFit="1" customWidth="1"/>
    <col min="4" max="4" width="10.6640625" bestFit="1" customWidth="1"/>
    <col min="5" max="5" width="9.88671875" bestFit="1" customWidth="1"/>
    <col min="6" max="6" width="13.88671875" bestFit="1" customWidth="1"/>
    <col min="8" max="8" width="9.6640625" bestFit="1" customWidth="1"/>
    <col min="10" max="11" width="9.6640625" bestFit="1" customWidth="1"/>
    <col min="17" max="17" width="10.6640625" bestFit="1" customWidth="1"/>
  </cols>
  <sheetData>
    <row r="1" spans="1:21" ht="27" thickBot="1" x14ac:dyDescent="0.35">
      <c r="A1" s="63" t="s">
        <v>123</v>
      </c>
      <c r="B1" s="7" t="s">
        <v>3</v>
      </c>
      <c r="C1" s="7"/>
      <c r="D1" s="8" t="s">
        <v>4</v>
      </c>
      <c r="E1" s="6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</row>
    <row r="2" spans="1:21" x14ac:dyDescent="0.3">
      <c r="A2" s="65" t="s">
        <v>119</v>
      </c>
      <c r="B2" t="s">
        <v>93</v>
      </c>
      <c r="C2" s="9" t="s">
        <v>30</v>
      </c>
      <c r="D2" s="3">
        <f>'MFR_E_1_Attachment_3 2018 Prop'!B9</f>
        <v>33870897.422024153</v>
      </c>
      <c r="E2" s="3">
        <f>'MFR_E_1_Attachment_3 2018 Prop'!C9</f>
        <v>584302.14280113764</v>
      </c>
      <c r="F2" s="3">
        <f>'MFR_E_1_Attachment_3 2018 Prop'!D9</f>
        <v>23315.251808741923</v>
      </c>
      <c r="G2" s="3">
        <f>'MFR_E_1_Attachment_3 2018 Prop'!E9</f>
        <v>235236.4773223263</v>
      </c>
      <c r="H2" s="3">
        <f>'MFR_E_1_Attachment_3 2018 Prop'!F9</f>
        <v>1974078.9898196082</v>
      </c>
      <c r="I2" s="3">
        <f>'MFR_E_1_Attachment_3 2018 Prop'!G9</f>
        <v>18518.117694768214</v>
      </c>
      <c r="J2" s="3">
        <f>'MFR_E_1_Attachment_3 2018 Prop'!H9</f>
        <v>6904182.3422180917</v>
      </c>
      <c r="K2" s="3">
        <f>'MFR_E_1_Attachment_3 2018 Prop'!I9</f>
        <v>2764702.4909008867</v>
      </c>
      <c r="L2" s="3">
        <f>'MFR_E_1_Attachment_3 2018 Prop'!J9</f>
        <v>552377.52996498253</v>
      </c>
      <c r="M2" s="3">
        <f>'MFR_E_1_Attachment_3 2018 Prop'!K9</f>
        <v>29177.476997445097</v>
      </c>
      <c r="N2" s="3">
        <f>'MFR_E_1_Attachment_3 2018 Prop'!L9</f>
        <v>23570.565177991517</v>
      </c>
      <c r="O2" s="3">
        <f>'MFR_E_1_Attachment_3 2018 Prop'!M9</f>
        <v>69715.250387017921</v>
      </c>
      <c r="P2" s="3">
        <f>'MFR_E_1_Attachment_3 2018 Prop'!N9</f>
        <v>7803.5746281155425</v>
      </c>
      <c r="Q2" s="3">
        <f>'MFR_E_1_Attachment_3 2018 Prop'!O9</f>
        <v>20201656.762074947</v>
      </c>
      <c r="R2" s="3">
        <f>'MFR_E_1_Attachment_3 2018 Prop'!P9</f>
        <v>454915.00689733063</v>
      </c>
      <c r="S2" s="3">
        <f>'MFR_E_1_Attachment_3 2018 Prop'!Q9</f>
        <v>7086.309725005367</v>
      </c>
      <c r="T2" s="3">
        <f>'MFR_E_1_Attachment_3 2018 Prop'!R9</f>
        <v>5029.4174177457762</v>
      </c>
      <c r="U2" s="3">
        <f>'MFR_E_1_Attachment_3 2018 Prop'!S9</f>
        <v>15229.716188008881</v>
      </c>
    </row>
    <row r="3" spans="1:21" x14ac:dyDescent="0.3">
      <c r="B3" t="s">
        <v>93</v>
      </c>
      <c r="C3" s="9" t="s">
        <v>31</v>
      </c>
      <c r="D3" s="5">
        <f>'MFR_E_1_Attachment_3 2018 Prop'!B41</f>
        <v>2271062.9243462635</v>
      </c>
      <c r="E3" s="5">
        <f>'MFR_E_1_Attachment_3 2018 Prop'!C41</f>
        <v>39797.187795445599</v>
      </c>
      <c r="F3" s="5">
        <f>'MFR_E_1_Attachment_3 2018 Prop'!D41</f>
        <v>1586.8748711292487</v>
      </c>
      <c r="G3" s="5">
        <f>'MFR_E_1_Attachment_3 2018 Prop'!E41</f>
        <v>16092.186852554181</v>
      </c>
      <c r="H3" s="5">
        <f>'MFR_E_1_Attachment_3 2018 Prop'!F41</f>
        <v>133513.04958019848</v>
      </c>
      <c r="I3" s="5">
        <f>'MFR_E_1_Attachment_3 2018 Prop'!G41</f>
        <v>1363.0064195734749</v>
      </c>
      <c r="J3" s="5">
        <f>'MFR_E_1_Attachment_3 2018 Prop'!H41</f>
        <v>469321.84246194025</v>
      </c>
      <c r="K3" s="5">
        <f>'MFR_E_1_Attachment_3 2018 Prop'!I41</f>
        <v>161232.62177662377</v>
      </c>
      <c r="L3" s="5">
        <f>'MFR_E_1_Attachment_3 2018 Prop'!J41</f>
        <v>34392.553171524531</v>
      </c>
      <c r="M3" s="5">
        <f>'MFR_E_1_Attachment_3 2018 Prop'!K41</f>
        <v>1989.4616424979349</v>
      </c>
      <c r="N3" s="5">
        <f>'MFR_E_1_Attachment_3 2018 Prop'!L41</f>
        <v>1597.7291522366459</v>
      </c>
      <c r="O3" s="5">
        <f>'MFR_E_1_Attachment_3 2018 Prop'!M41</f>
        <v>7269.3555815982418</v>
      </c>
      <c r="P3" s="5">
        <f>'MFR_E_1_Attachment_3 2018 Prop'!N41</f>
        <v>331.89437947344624</v>
      </c>
      <c r="Q3" s="5">
        <f>'MFR_E_1_Attachment_3 2018 Prop'!O41</f>
        <v>1369112.6175963082</v>
      </c>
      <c r="R3" s="5">
        <f>'MFR_E_1_Attachment_3 2018 Prop'!P41</f>
        <v>30752.508914814902</v>
      </c>
      <c r="S3" s="5">
        <f>'MFR_E_1_Attachment_3 2018 Prop'!Q41</f>
        <v>520.24864661749552</v>
      </c>
      <c r="T3" s="5">
        <f>'MFR_E_1_Attachment_3 2018 Prop'!R41</f>
        <v>341.53866951411408</v>
      </c>
      <c r="U3" s="5">
        <f>'MFR_E_1_Attachment_3 2018 Prop'!S41</f>
        <v>1848.2468342130182</v>
      </c>
    </row>
    <row r="4" spans="1:21" x14ac:dyDescent="0.3">
      <c r="B4" t="s">
        <v>93</v>
      </c>
      <c r="C4" s="9" t="s">
        <v>32</v>
      </c>
      <c r="D4" s="4">
        <f>+D3/D2</f>
        <v>6.7050568399452309E-2</v>
      </c>
      <c r="E4" s="4">
        <f t="shared" ref="E4:U4" si="0">+E3/E2</f>
        <v>6.8110631264602844E-2</v>
      </c>
      <c r="F4" s="4">
        <f t="shared" si="0"/>
        <v>6.8061665563236978E-2</v>
      </c>
      <c r="G4" s="4">
        <f t="shared" si="0"/>
        <v>6.8408552260814146E-2</v>
      </c>
      <c r="H4" s="4">
        <f t="shared" si="0"/>
        <v>6.7633083715864351E-2</v>
      </c>
      <c r="I4" s="4">
        <f t="shared" si="0"/>
        <v>7.3603939776155272E-2</v>
      </c>
      <c r="J4" s="4">
        <f t="shared" si="0"/>
        <v>6.7976455313484993E-2</v>
      </c>
      <c r="K4" s="4">
        <f t="shared" si="0"/>
        <v>5.8318253883471428E-2</v>
      </c>
      <c r="L4" s="4">
        <f t="shared" si="0"/>
        <v>6.226276650627844E-2</v>
      </c>
      <c r="M4" s="4">
        <f t="shared" si="0"/>
        <v>6.8184841433415938E-2</v>
      </c>
      <c r="N4" s="4">
        <f t="shared" si="0"/>
        <v>6.7784931764321432E-2</v>
      </c>
      <c r="O4" s="4">
        <f t="shared" si="0"/>
        <v>0.10427210031152538</v>
      </c>
      <c r="P4" s="4">
        <f t="shared" si="0"/>
        <v>4.2531070091604187E-2</v>
      </c>
      <c r="Q4" s="4">
        <f t="shared" si="0"/>
        <v>6.7772293813375545E-2</v>
      </c>
      <c r="R4" s="4">
        <f t="shared" si="0"/>
        <v>6.7600559332076302E-2</v>
      </c>
      <c r="S4" s="4">
        <f t="shared" si="0"/>
        <v>7.3416018605805641E-2</v>
      </c>
      <c r="T4" s="4">
        <f t="shared" si="0"/>
        <v>6.790819714208457E-2</v>
      </c>
      <c r="U4" s="4">
        <f t="shared" si="0"/>
        <v>0.1213579302067517</v>
      </c>
    </row>
    <row r="5" spans="1:21" x14ac:dyDescent="0.3">
      <c r="B5" t="s">
        <v>93</v>
      </c>
      <c r="C5" s="9" t="s">
        <v>33</v>
      </c>
      <c r="D5" s="1">
        <v>1</v>
      </c>
      <c r="E5" s="1">
        <f>+E4/$D$4</f>
        <v>1.0158099012499824</v>
      </c>
      <c r="F5" s="1">
        <f t="shared" ref="F5:U5" si="1">+F4/$D$4</f>
        <v>1.01507962106691</v>
      </c>
      <c r="G5" s="1">
        <f t="shared" si="1"/>
        <v>1.0202531297463682</v>
      </c>
      <c r="H5" s="1">
        <f t="shared" si="1"/>
        <v>1.0086877013919064</v>
      </c>
      <c r="I5" s="1">
        <f t="shared" si="1"/>
        <v>1.0977377453038339</v>
      </c>
      <c r="J5" s="1">
        <f t="shared" si="1"/>
        <v>1.0138087854605009</v>
      </c>
      <c r="K5" s="1">
        <f t="shared" si="1"/>
        <v>0.86976524249640497</v>
      </c>
      <c r="L5" s="1">
        <f t="shared" si="1"/>
        <v>0.9285941639651637</v>
      </c>
      <c r="M5" s="1">
        <f t="shared" si="1"/>
        <v>1.0169166803658729</v>
      </c>
      <c r="N5" s="1">
        <f t="shared" si="1"/>
        <v>1.0109523809029353</v>
      </c>
      <c r="O5" s="1">
        <f t="shared" si="1"/>
        <v>1.5551262696287167</v>
      </c>
      <c r="P5" s="1">
        <f t="shared" si="1"/>
        <v>0.63431334151004148</v>
      </c>
      <c r="Q5" s="1">
        <f t="shared" si="1"/>
        <v>1.0107638970280397</v>
      </c>
      <c r="R5" s="1">
        <f t="shared" si="1"/>
        <v>1.0082026289374229</v>
      </c>
      <c r="S5" s="1">
        <f t="shared" si="1"/>
        <v>1.0949350670441942</v>
      </c>
      <c r="T5" s="1">
        <f t="shared" si="1"/>
        <v>1.0127907751284517</v>
      </c>
      <c r="U5" s="1">
        <f t="shared" si="1"/>
        <v>1.8099463301155698</v>
      </c>
    </row>
    <row r="13" spans="1:21" x14ac:dyDescent="0.3">
      <c r="D13" s="10"/>
      <c r="E13" s="10"/>
      <c r="F13" s="10"/>
      <c r="G13" s="10"/>
    </row>
    <row r="14" spans="1:21" x14ac:dyDescent="0.3">
      <c r="D14" s="10" t="s">
        <v>93</v>
      </c>
      <c r="E14" s="10" t="s">
        <v>93</v>
      </c>
      <c r="F14" s="10" t="s">
        <v>93</v>
      </c>
      <c r="G14" s="10" t="s">
        <v>93</v>
      </c>
    </row>
    <row r="15" spans="1:21" x14ac:dyDescent="0.3">
      <c r="D15" s="10" t="s">
        <v>37</v>
      </c>
      <c r="E15" s="10" t="s">
        <v>38</v>
      </c>
      <c r="F15" s="10" t="s">
        <v>32</v>
      </c>
      <c r="G15" s="10" t="s">
        <v>33</v>
      </c>
    </row>
    <row r="17" spans="3:7" x14ac:dyDescent="0.3">
      <c r="C17" s="19" t="s">
        <v>34</v>
      </c>
      <c r="D17" s="11">
        <f>D2</f>
        <v>33870897.422024153</v>
      </c>
      <c r="E17" s="11">
        <f>D3</f>
        <v>2271062.9243462635</v>
      </c>
      <c r="F17" s="12">
        <f>'MFR_E_1_Attachment_3 2018 Prop'!B44</f>
        <v>6.7050568399452309E-2</v>
      </c>
      <c r="G17" s="13">
        <f t="shared" ref="G17:G24" si="2">F17/$F$17</f>
        <v>1</v>
      </c>
    </row>
    <row r="18" spans="3:7" ht="15.6" x14ac:dyDescent="0.3">
      <c r="C18" s="20" t="s">
        <v>8</v>
      </c>
      <c r="D18" s="11">
        <f>H2</f>
        <v>1974078.9898196082</v>
      </c>
      <c r="E18" s="11">
        <f>H3</f>
        <v>133513.04958019848</v>
      </c>
      <c r="F18" s="12">
        <f>'MFR_E_1_Attachment_3 2018 Prop'!F44</f>
        <v>6.7633083715864337E-2</v>
      </c>
      <c r="G18" s="13">
        <f>F18/$F$17</f>
        <v>1.0086877013919062</v>
      </c>
    </row>
    <row r="19" spans="3:7" ht="15.6" x14ac:dyDescent="0.3">
      <c r="C19" s="20" t="s">
        <v>10</v>
      </c>
      <c r="D19" s="11">
        <f>J2</f>
        <v>6904182.3422180917</v>
      </c>
      <c r="E19" s="11">
        <f>J3</f>
        <v>469321.84246194025</v>
      </c>
      <c r="F19" s="12">
        <f>'MFR_E_1_Attachment_3 2018 Prop'!H44</f>
        <v>6.7976455313484979E-2</v>
      </c>
      <c r="G19" s="13">
        <f t="shared" si="2"/>
        <v>1.0138087854605007</v>
      </c>
    </row>
    <row r="20" spans="3:7" ht="15.6" x14ac:dyDescent="0.3">
      <c r="C20" s="20" t="s">
        <v>35</v>
      </c>
      <c r="D20" s="11">
        <f>SUM(K2:M2)</f>
        <v>3346257.4978633141</v>
      </c>
      <c r="E20" s="11">
        <f>SUM(K3:M3)</f>
        <v>197614.63659064626</v>
      </c>
      <c r="F20" s="12">
        <f>E20/D20</f>
        <v>5.9055418394080295E-2</v>
      </c>
      <c r="G20" s="13">
        <f t="shared" si="2"/>
        <v>0.88075940001371678</v>
      </c>
    </row>
    <row r="21" spans="3:7" ht="17.399999999999999" x14ac:dyDescent="0.3">
      <c r="C21" s="20" t="s">
        <v>44</v>
      </c>
      <c r="D21" s="11">
        <f>O2+P2+R2+S2</f>
        <v>539520.14163746953</v>
      </c>
      <c r="E21" s="11">
        <f>O3+P3+R3+S3</f>
        <v>38874.007522504086</v>
      </c>
      <c r="F21" s="12">
        <f t="shared" ref="F21" si="3">E21/D21</f>
        <v>7.2052930970324128E-2</v>
      </c>
      <c r="G21" s="13">
        <f t="shared" si="2"/>
        <v>1.0746058190151402</v>
      </c>
    </row>
    <row r="22" spans="3:7" ht="15.6" x14ac:dyDescent="0.3">
      <c r="C22" s="20" t="s">
        <v>36</v>
      </c>
      <c r="D22" s="11">
        <f>Q2</f>
        <v>20201656.762074947</v>
      </c>
      <c r="E22" s="11">
        <f>Q3</f>
        <v>1369112.6175963082</v>
      </c>
      <c r="F22" s="12">
        <f>'MFR_E_1_Attachment_3 2018 Prop'!O44</f>
        <v>6.7772293813375545E-2</v>
      </c>
      <c r="G22" s="13">
        <f t="shared" si="2"/>
        <v>1.0107638970280397</v>
      </c>
    </row>
    <row r="23" spans="3:7" ht="15.6" x14ac:dyDescent="0.3">
      <c r="C23" s="20" t="s">
        <v>5</v>
      </c>
      <c r="D23" s="11">
        <f>E2</f>
        <v>584302.14280113764</v>
      </c>
      <c r="E23" s="11">
        <f>E3</f>
        <v>39797.187795445599</v>
      </c>
      <c r="F23" s="12">
        <f>'MFR_E_1_Attachment_3 2018 Prop'!C44</f>
        <v>6.8110631264602831E-2</v>
      </c>
      <c r="G23" s="13">
        <f t="shared" si="2"/>
        <v>1.0158099012499822</v>
      </c>
    </row>
    <row r="24" spans="3:7" ht="15.6" x14ac:dyDescent="0.3">
      <c r="C24" s="20" t="s">
        <v>7</v>
      </c>
      <c r="D24" s="11">
        <f>G2</f>
        <v>235236.4773223263</v>
      </c>
      <c r="E24" s="11">
        <f>G3</f>
        <v>16092.186852554181</v>
      </c>
      <c r="F24" s="12">
        <f>'MFR_E_1_Attachment_3 2018 Prop'!E44</f>
        <v>6.8408552260814146E-2</v>
      </c>
      <c r="G24" s="13">
        <f t="shared" si="2"/>
        <v>1.0202531297463682</v>
      </c>
    </row>
    <row r="25" spans="3:7" x14ac:dyDescent="0.3">
      <c r="C25" s="15"/>
    </row>
    <row r="26" spans="3:7" ht="15" x14ac:dyDescent="0.3">
      <c r="C26" s="19" t="s">
        <v>45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sqref="A1:A2"/>
    </sheetView>
  </sheetViews>
  <sheetFormatPr defaultRowHeight="14.4" x14ac:dyDescent="0.3"/>
  <cols>
    <col min="1" max="1" width="37.6640625" bestFit="1" customWidth="1"/>
    <col min="2" max="2" width="15.5546875" customWidth="1"/>
    <col min="3" max="3" width="14.6640625" bestFit="1" customWidth="1"/>
    <col min="4" max="4" width="14" bestFit="1" customWidth="1"/>
  </cols>
  <sheetData>
    <row r="1" spans="1:4" x14ac:dyDescent="0.3">
      <c r="A1" s="63" t="s">
        <v>125</v>
      </c>
    </row>
    <row r="2" spans="1:4" x14ac:dyDescent="0.3">
      <c r="A2" s="65" t="s">
        <v>119</v>
      </c>
    </row>
    <row r="3" spans="1:4" ht="15.6" x14ac:dyDescent="0.3">
      <c r="A3" s="14" t="s">
        <v>39</v>
      </c>
      <c r="B3" s="18"/>
      <c r="C3" s="18"/>
    </row>
    <row r="4" spans="1:4" ht="15.6" x14ac:dyDescent="0.3">
      <c r="A4" s="14"/>
      <c r="B4" s="18"/>
      <c r="C4" s="18"/>
    </row>
    <row r="5" spans="1:4" ht="15.6" x14ac:dyDescent="0.3">
      <c r="A5" s="14"/>
      <c r="B5" s="18"/>
      <c r="C5" s="18"/>
    </row>
    <row r="6" spans="1:4" ht="15.6" x14ac:dyDescent="0.3">
      <c r="A6" s="14"/>
      <c r="B6" s="16" t="s">
        <v>80</v>
      </c>
      <c r="C6" s="16" t="s">
        <v>41</v>
      </c>
      <c r="D6" t="s">
        <v>82</v>
      </c>
    </row>
    <row r="7" spans="1:4" ht="15.6" x14ac:dyDescent="0.3">
      <c r="A7" s="14" t="s">
        <v>8</v>
      </c>
      <c r="B7" s="21">
        <f>'Combined Data 2017'!G18</f>
        <v>1.1986267906756025</v>
      </c>
      <c r="C7" s="21">
        <f>'Combined Data 2017'!L18</f>
        <v>1.012563121440389</v>
      </c>
      <c r="D7" s="21">
        <f>'Combined Data 2018'!G18</f>
        <v>1.0086877013919062</v>
      </c>
    </row>
    <row r="8" spans="1:4" ht="15.6" x14ac:dyDescent="0.3">
      <c r="A8" s="14" t="s">
        <v>40</v>
      </c>
      <c r="B8" s="21">
        <f>'Combined Data 2017'!G21</f>
        <v>1.1794419648011469</v>
      </c>
      <c r="C8" s="21">
        <f>'Combined Data 2017'!L21</f>
        <v>1.0306071096793226</v>
      </c>
      <c r="D8" s="21">
        <f>'Combined Data 2018'!G21</f>
        <v>1.0746058190151402</v>
      </c>
    </row>
    <row r="9" spans="1:4" ht="15.6" x14ac:dyDescent="0.3">
      <c r="A9" s="14" t="s">
        <v>36</v>
      </c>
      <c r="B9" s="21">
        <f>'Combined Data 2017'!G22</f>
        <v>1.0649723635049781</v>
      </c>
      <c r="C9" s="21">
        <f>'Combined Data 2017'!L22</f>
        <v>1.0178078747839698</v>
      </c>
      <c r="D9" s="21">
        <f>'Combined Data 2018'!G22</f>
        <v>1.0107638970280397</v>
      </c>
    </row>
    <row r="10" spans="1:4" ht="15.6" x14ac:dyDescent="0.3">
      <c r="A10" s="14" t="s">
        <v>10</v>
      </c>
      <c r="B10" s="21">
        <f>'Combined Data 2017'!G19</f>
        <v>0.9522970188790093</v>
      </c>
      <c r="C10" s="21">
        <f>'Combined Data 2017'!L19</f>
        <v>1.0249886527694769</v>
      </c>
      <c r="D10" s="21">
        <f>'Combined Data 2018'!G19</f>
        <v>1.0138087854605007</v>
      </c>
    </row>
    <row r="11" spans="1:4" ht="15.6" x14ac:dyDescent="0.3">
      <c r="A11" s="14" t="s">
        <v>5</v>
      </c>
      <c r="B11" s="21">
        <f>'Combined Data 2017'!G23</f>
        <v>0.7391008694826483</v>
      </c>
      <c r="C11" s="21">
        <f>'Combined Data 2017'!L23</f>
        <v>0.95861382780611859</v>
      </c>
      <c r="D11" s="21">
        <f>'Combined Data 2018'!G23</f>
        <v>1.0158099012499822</v>
      </c>
    </row>
    <row r="12" spans="1:4" ht="15.6" x14ac:dyDescent="0.3">
      <c r="A12" s="14" t="s">
        <v>7</v>
      </c>
      <c r="B12" s="21">
        <f>'Combined Data 2017'!G24</f>
        <v>0.69734102465740877</v>
      </c>
      <c r="C12" s="21">
        <f>'Combined Data 2017'!L24</f>
        <v>1.0060444605332663</v>
      </c>
      <c r="D12" s="21">
        <f>'Combined Data 2018'!G24</f>
        <v>1.0202531297463682</v>
      </c>
    </row>
    <row r="13" spans="1:4" ht="15.6" x14ac:dyDescent="0.3">
      <c r="A13" s="14" t="s">
        <v>35</v>
      </c>
      <c r="B13" s="21">
        <f>'Combined Data 2017'!G20</f>
        <v>0.62122798986952033</v>
      </c>
      <c r="C13" s="21">
        <f>'Combined Data 2017'!L20</f>
        <v>0.83161472669692782</v>
      </c>
      <c r="D13" s="21">
        <f>'Combined Data 2018'!G20</f>
        <v>0.88075940001371678</v>
      </c>
    </row>
    <row r="14" spans="1:4" ht="15" x14ac:dyDescent="0.3">
      <c r="A14" s="17" t="s">
        <v>42</v>
      </c>
      <c r="B14" s="18"/>
      <c r="C14" s="18"/>
    </row>
    <row r="15" spans="1:4" ht="15" x14ac:dyDescent="0.3">
      <c r="A15" s="17" t="s">
        <v>43</v>
      </c>
      <c r="B15" s="18"/>
      <c r="C15" s="18"/>
    </row>
    <row r="18" spans="1:2" x14ac:dyDescent="0.3">
      <c r="B18" s="10"/>
    </row>
    <row r="19" spans="1:2" ht="15.6" x14ac:dyDescent="0.3">
      <c r="A19" s="14"/>
      <c r="B19" s="21"/>
    </row>
    <row r="20" spans="1:2" ht="15.6" x14ac:dyDescent="0.3">
      <c r="A20" s="14"/>
      <c r="B20" s="21"/>
    </row>
    <row r="21" spans="1:2" ht="15.6" x14ac:dyDescent="0.3">
      <c r="A21" s="14"/>
      <c r="B21" s="21"/>
    </row>
    <row r="22" spans="1:2" ht="15.6" x14ac:dyDescent="0.3">
      <c r="A22" s="14"/>
      <c r="B22" s="21"/>
    </row>
    <row r="23" spans="1:2" ht="15.6" x14ac:dyDescent="0.3">
      <c r="A23" s="14"/>
      <c r="B23" s="21"/>
    </row>
    <row r="24" spans="1:2" ht="15.6" x14ac:dyDescent="0.3">
      <c r="A24" s="14"/>
      <c r="B24" s="21"/>
    </row>
    <row r="25" spans="1:2" ht="15.6" x14ac:dyDescent="0.3">
      <c r="A25" s="14"/>
      <c r="B25" s="21"/>
    </row>
    <row r="26" spans="1:2" x14ac:dyDescent="0.3">
      <c r="A26" s="17"/>
    </row>
    <row r="27" spans="1:2" x14ac:dyDescent="0.3">
      <c r="A27" s="17"/>
    </row>
  </sheetData>
  <sortState ref="A17:B23">
    <sortCondition descending="1" ref="B17:B2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8"/>
  <sheetViews>
    <sheetView topLeftCell="A7" workbookViewId="0">
      <selection activeCell="A7" sqref="A7:A8"/>
    </sheetView>
  </sheetViews>
  <sheetFormatPr defaultRowHeight="14.4" x14ac:dyDescent="0.3"/>
  <sheetData>
    <row r="7" spans="1:1" x14ac:dyDescent="0.3">
      <c r="A7" s="63" t="s">
        <v>126</v>
      </c>
    </row>
    <row r="8" spans="1:1" x14ac:dyDescent="0.3">
      <c r="A8" s="65" t="s">
        <v>119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A2"/>
    </sheetView>
  </sheetViews>
  <sheetFormatPr defaultRowHeight="14.4" x14ac:dyDescent="0.3"/>
  <cols>
    <col min="3" max="3" width="11.6640625" customWidth="1"/>
    <col min="4" max="4" width="13" customWidth="1"/>
    <col min="5" max="5" width="12.6640625" customWidth="1"/>
    <col min="6" max="6" width="11.44140625" customWidth="1"/>
  </cols>
  <sheetData>
    <row r="1" spans="1:8" x14ac:dyDescent="0.3">
      <c r="A1" s="63" t="s">
        <v>127</v>
      </c>
    </row>
    <row r="2" spans="1:8" x14ac:dyDescent="0.3">
      <c r="A2" s="65" t="s">
        <v>119</v>
      </c>
      <c r="C2" s="62" t="s">
        <v>99</v>
      </c>
      <c r="D2" s="62"/>
      <c r="E2" s="62"/>
      <c r="F2" s="62"/>
    </row>
    <row r="3" spans="1:8" ht="45" customHeight="1" x14ac:dyDescent="0.3">
      <c r="C3" s="59" t="s">
        <v>111</v>
      </c>
      <c r="D3" s="59" t="s">
        <v>112</v>
      </c>
      <c r="E3" s="59" t="s">
        <v>110</v>
      </c>
      <c r="F3" s="59" t="s">
        <v>113</v>
      </c>
      <c r="H3" s="59" t="s">
        <v>109</v>
      </c>
    </row>
    <row r="4" spans="1:8" x14ac:dyDescent="0.3">
      <c r="B4" t="s">
        <v>15</v>
      </c>
      <c r="C4" s="11">
        <f>'Combined Data 2017'!O2</f>
        <v>66471.74381474196</v>
      </c>
      <c r="D4" s="11">
        <f>'Combined Data 2017'!O3</f>
        <v>5066.461708470184</v>
      </c>
      <c r="E4" s="12">
        <f>'Combined Data 2017'!O4</f>
        <v>7.6219780281235147E-2</v>
      </c>
      <c r="F4" s="12">
        <f>'Combined Data 2017'!O5</f>
        <v>1.5325105122802338</v>
      </c>
    </row>
    <row r="5" spans="1:8" x14ac:dyDescent="0.3">
      <c r="B5" t="s">
        <v>16</v>
      </c>
      <c r="C5" s="11">
        <f>'Combined Data 2017'!P2</f>
        <v>7289.9751499543681</v>
      </c>
      <c r="D5" s="11">
        <f>'Combined Data 2017'!P3</f>
        <v>205.35026584393799</v>
      </c>
      <c r="E5" s="12">
        <f>'Combined Data 2017'!P4</f>
        <v>2.816885676835584E-2</v>
      </c>
      <c r="F5" s="12">
        <f>'Combined Data 2017'!P5</f>
        <v>0.56637619469823519</v>
      </c>
    </row>
    <row r="6" spans="1:8" x14ac:dyDescent="0.3">
      <c r="B6" t="s">
        <v>18</v>
      </c>
      <c r="C6" s="11">
        <f>'Combined Data 2017'!R2</f>
        <v>430124.20128416613</v>
      </c>
      <c r="D6" s="11">
        <f>'Combined Data 2017'!R3</f>
        <v>24171.926856395625</v>
      </c>
      <c r="E6" s="12">
        <f>'Combined Data 2017'!R4</f>
        <v>5.6197551275256385E-2</v>
      </c>
      <c r="F6" s="12">
        <f>'Combined Data 2017'!R5</f>
        <v>1.1299342214837231</v>
      </c>
    </row>
    <row r="7" spans="1:8" x14ac:dyDescent="0.3">
      <c r="B7" t="s">
        <v>19</v>
      </c>
      <c r="C7" s="11">
        <f>'Combined Data 2017'!S2</f>
        <v>6756.8601259878042</v>
      </c>
      <c r="D7" s="11">
        <f>'Combined Data 2017'!S3</f>
        <v>510.48028598995938</v>
      </c>
      <c r="E7" s="12">
        <f>'Combined Data 2017'!S4</f>
        <v>7.5549926514918181E-2</v>
      </c>
      <c r="F7" s="12">
        <f>'Combined Data 2017'!S5</f>
        <v>1.5190421194984196</v>
      </c>
    </row>
    <row r="8" spans="1:8" x14ac:dyDescent="0.3">
      <c r="C8" s="11"/>
      <c r="D8" s="11"/>
    </row>
    <row r="9" spans="1:8" x14ac:dyDescent="0.3">
      <c r="B9" t="s">
        <v>108</v>
      </c>
      <c r="C9" s="11">
        <f>SUM(C4:C7)</f>
        <v>510642.78037485026</v>
      </c>
      <c r="D9" s="11">
        <f>SUM(D4:D7)</f>
        <v>29954.219116699707</v>
      </c>
      <c r="E9" s="12">
        <f>D9/C9</f>
        <v>5.8659830840477281E-2</v>
      </c>
      <c r="F9" s="61">
        <f>E9/H9</f>
        <v>1.1794419648011469</v>
      </c>
      <c r="H9" s="13">
        <f>'Combined Data 2017'!F17</f>
        <v>4.9735241403223503E-2</v>
      </c>
    </row>
    <row r="11" spans="1:8" ht="57.6" x14ac:dyDescent="0.3">
      <c r="C11" s="59" t="s">
        <v>100</v>
      </c>
      <c r="D11" s="59" t="s">
        <v>101</v>
      </c>
      <c r="E11" s="59" t="s">
        <v>102</v>
      </c>
      <c r="F11" s="59" t="s">
        <v>103</v>
      </c>
    </row>
    <row r="12" spans="1:8" x14ac:dyDescent="0.3">
      <c r="B12" t="s">
        <v>15</v>
      </c>
      <c r="C12" s="11">
        <f>'Combined Data 2017'!O7</f>
        <v>66471.74381474196</v>
      </c>
      <c r="D12" s="11">
        <f>'Combined Data 2017'!O8</f>
        <v>5135.0701761675027</v>
      </c>
      <c r="E12" s="12">
        <f>'Combined Data 2017'!O9</f>
        <v>7.7251925125945892E-2</v>
      </c>
      <c r="F12" s="12">
        <f>'Combined Data 2017'!O10</f>
        <v>1.1692667501938865</v>
      </c>
    </row>
    <row r="13" spans="1:8" x14ac:dyDescent="0.3">
      <c r="B13" t="s">
        <v>16</v>
      </c>
      <c r="C13" s="11">
        <f>'Combined Data 2017'!P7</f>
        <v>7289.9751499543681</v>
      </c>
      <c r="D13" s="11">
        <f>'Combined Data 2017'!P8</f>
        <v>320.52131591358562</v>
      </c>
      <c r="E13" s="12">
        <f>'Combined Data 2017'!P9</f>
        <v>4.3967408574169413E-2</v>
      </c>
      <c r="F13" s="12">
        <f>'Combined Data 2017'!P10</f>
        <v>0.66548023048165317</v>
      </c>
    </row>
    <row r="14" spans="1:8" x14ac:dyDescent="0.3">
      <c r="B14" t="s">
        <v>18</v>
      </c>
      <c r="C14" s="11">
        <f>'Combined Data 2017'!R7</f>
        <v>430124.20128416613</v>
      </c>
      <c r="D14" s="11">
        <f>'Combined Data 2017'!R8</f>
        <v>28795.290911794236</v>
      </c>
      <c r="E14" s="12">
        <f>'Combined Data 2017'!R9</f>
        <v>6.6946455990674003E-2</v>
      </c>
      <c r="F14" s="12">
        <f>'Combined Data 2017'!R10</f>
        <v>1.0132856224048044</v>
      </c>
    </row>
    <row r="15" spans="1:8" x14ac:dyDescent="0.3">
      <c r="B15" t="s">
        <v>19</v>
      </c>
      <c r="C15" s="11">
        <f>'Combined Data 2017'!S7</f>
        <v>6756.8601259878042</v>
      </c>
      <c r="D15" s="11">
        <f>'Combined Data 2017'!S8</f>
        <v>519.2257089751007</v>
      </c>
      <c r="E15" s="12">
        <f>'Combined Data 2017'!S9</f>
        <v>7.6844229315638474E-2</v>
      </c>
      <c r="F15" s="12">
        <f>'Combined Data 2017'!S10</f>
        <v>1.1630959634541562</v>
      </c>
    </row>
    <row r="17" spans="2:8" x14ac:dyDescent="0.3">
      <c r="B17" t="s">
        <v>108</v>
      </c>
      <c r="C17" s="11">
        <f>SUM(C12:C15)</f>
        <v>510642.78037485026</v>
      </c>
      <c r="D17" s="11">
        <f>SUM(D12:D15)</f>
        <v>34770.108112850423</v>
      </c>
      <c r="E17" s="12">
        <f>D17/C17</f>
        <v>6.8090864003455695E-2</v>
      </c>
      <c r="F17" s="60">
        <f>E17/H17</f>
        <v>1.0306071096793226</v>
      </c>
      <c r="H17" s="13">
        <f>'Combined Data 2017'!K17</f>
        <v>6.6068692292101924E-2</v>
      </c>
    </row>
    <row r="19" spans="2:8" ht="57.6" x14ac:dyDescent="0.3">
      <c r="C19" s="59" t="s">
        <v>104</v>
      </c>
      <c r="D19" s="59" t="s">
        <v>105</v>
      </c>
      <c r="E19" s="59" t="s">
        <v>106</v>
      </c>
      <c r="F19" s="59" t="s">
        <v>107</v>
      </c>
    </row>
    <row r="20" spans="2:8" x14ac:dyDescent="0.3">
      <c r="B20" t="s">
        <v>15</v>
      </c>
      <c r="C20" s="11">
        <f>'Combined Data 2018'!O2</f>
        <v>69715.250387017921</v>
      </c>
      <c r="D20" s="11">
        <f>'Combined Data 2018'!O3</f>
        <v>7269.3555815982418</v>
      </c>
      <c r="E20" s="12">
        <f>'Combined Data 2018'!O4</f>
        <v>0.10427210031152538</v>
      </c>
      <c r="F20" s="12">
        <f>'Combined Data 2018'!O5</f>
        <v>1.5551262696287167</v>
      </c>
    </row>
    <row r="21" spans="2:8" x14ac:dyDescent="0.3">
      <c r="B21" t="s">
        <v>16</v>
      </c>
      <c r="C21" s="11">
        <f>'Combined Data 2018'!P2</f>
        <v>7803.5746281155425</v>
      </c>
      <c r="D21" s="11">
        <f>'Combined Data 2018'!P3</f>
        <v>331.89437947344624</v>
      </c>
      <c r="E21" s="12">
        <f>'Combined Data 2018'!P4</f>
        <v>4.2531070091604187E-2</v>
      </c>
      <c r="F21" s="12">
        <f>'Combined Data 2018'!P5</f>
        <v>0.63431334151004148</v>
      </c>
    </row>
    <row r="22" spans="2:8" x14ac:dyDescent="0.3">
      <c r="B22" t="s">
        <v>18</v>
      </c>
      <c r="C22" s="11">
        <f>'Combined Data 2018'!R2</f>
        <v>454915.00689733063</v>
      </c>
      <c r="D22" s="11">
        <f>'Combined Data 2018'!R3</f>
        <v>30752.508914814902</v>
      </c>
      <c r="E22" s="12">
        <f>'Combined Data 2018'!R4</f>
        <v>6.7600559332076302E-2</v>
      </c>
      <c r="F22" s="12">
        <f>'Combined Data 2018'!R5</f>
        <v>1.0082026289374229</v>
      </c>
    </row>
    <row r="23" spans="2:8" x14ac:dyDescent="0.3">
      <c r="B23" t="s">
        <v>19</v>
      </c>
      <c r="C23" s="11">
        <f>'Combined Data 2018'!S2</f>
        <v>7086.309725005367</v>
      </c>
      <c r="D23" s="11">
        <f>'Combined Data 2018'!S3</f>
        <v>520.24864661749552</v>
      </c>
      <c r="E23" s="12">
        <f>'Combined Data 2018'!S4</f>
        <v>7.3416018605805641E-2</v>
      </c>
      <c r="F23" s="12">
        <f>'Combined Data 2018'!S5</f>
        <v>1.0949350670441942</v>
      </c>
    </row>
    <row r="25" spans="2:8" x14ac:dyDescent="0.3">
      <c r="B25" t="s">
        <v>108</v>
      </c>
      <c r="C25" s="11">
        <f>SUM(C20:C23)</f>
        <v>539520.14163746953</v>
      </c>
      <c r="D25" s="11">
        <f>SUM(D20:D23)</f>
        <v>38874.007522504086</v>
      </c>
      <c r="E25" s="12">
        <f>D25/C25</f>
        <v>7.2052930970324128E-2</v>
      </c>
      <c r="F25" s="60">
        <f>E25/H25</f>
        <v>1.0746058190151402</v>
      </c>
      <c r="H25" s="13">
        <f>'Combined Data 2018'!F17</f>
        <v>6.7050568399452309E-2</v>
      </c>
    </row>
  </sheetData>
  <mergeCells count="1">
    <mergeCell ref="C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MFR_E_1_Attachment_1 2017 Curr</vt:lpstr>
      <vt:lpstr>MFR_E_1_Attachment_3 2017 Prop</vt:lpstr>
      <vt:lpstr>MFR_E_1_Attachment_1 2018 Curr</vt:lpstr>
      <vt:lpstr>MFR_E_1_Attachment_3 2018 Prop</vt:lpstr>
      <vt:lpstr>Combined Data 2017</vt:lpstr>
      <vt:lpstr>Combined Data 2018</vt:lpstr>
      <vt:lpstr>Chart Data</vt:lpstr>
      <vt:lpstr>Chart</vt:lpstr>
      <vt:lpstr>Lighting Parity Calculation</vt:lpstr>
      <vt:lpstr>GSLDT Parity Calculation</vt:lpstr>
      <vt:lpstr>'Lighting Parity Calculation'!Print_Area</vt:lpstr>
      <vt:lpstr>'MFR_E_1_Attachment_1 2017 Curr'!Print_Titles</vt:lpstr>
      <vt:lpstr>'MFR_E_1_Attachment_1 2018 Curr'!Print_Titles</vt:lpstr>
      <vt:lpstr>'MFR_E_1_Attachment_3 2017 Prop'!Print_Titles</vt:lpstr>
      <vt:lpstr>'MFR_E_1_Attachment_3 2018 Prop'!Print_Titles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2016-04-11T20:11:30Z</dcterms:created>
  <dcterms:modified xsi:type="dcterms:W3CDTF">2016-04-11T20:16:21Z</dcterms:modified>
</cp:coreProperties>
</file>