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5" windowHeight="9435"/>
  </bookViews>
  <sheets>
    <sheet name="Table 12 - CILC-1D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J36" i="1"/>
  <c r="H36" i="1"/>
  <c r="F36" i="1"/>
  <c r="D41" i="1"/>
  <c r="D40" i="1"/>
  <c r="D24" i="1" l="1"/>
  <c r="F27" i="1"/>
  <c r="H27" i="1" s="1"/>
  <c r="J27" i="1" s="1"/>
  <c r="K27" i="1" s="1"/>
  <c r="F10" i="1" l="1"/>
  <c r="F13" i="1" s="1"/>
  <c r="H29" i="1" l="1"/>
  <c r="F29" i="1"/>
  <c r="K29" i="1" l="1"/>
  <c r="J29" i="1"/>
  <c r="F37" i="1"/>
  <c r="K17" i="1"/>
  <c r="K20" i="1"/>
  <c r="K37" i="1" s="1"/>
  <c r="K16" i="1"/>
  <c r="J17" i="1"/>
  <c r="J37" i="1"/>
  <c r="J16" i="1"/>
  <c r="H20" i="1"/>
  <c r="H17" i="1"/>
  <c r="H16" i="1"/>
  <c r="K33" i="1" l="1"/>
  <c r="K15" i="1"/>
  <c r="H33" i="1"/>
  <c r="H15" i="1"/>
  <c r="J33" i="1"/>
  <c r="J15" i="1"/>
  <c r="H34" i="1"/>
  <c r="H32" i="1" s="1"/>
  <c r="H37" i="1"/>
  <c r="J34" i="1"/>
  <c r="K34" i="1"/>
  <c r="K32" i="1" s="1"/>
  <c r="J32" i="1" l="1"/>
  <c r="F17" i="1"/>
  <c r="F16" i="1"/>
  <c r="F24" i="1"/>
  <c r="H24" i="1" s="1"/>
  <c r="F33" i="1" l="1"/>
  <c r="F15" i="1"/>
  <c r="H8" i="1"/>
  <c r="F19" i="1"/>
  <c r="F21" i="1" s="1"/>
  <c r="F34" i="1"/>
  <c r="F32" i="1" s="1"/>
  <c r="F38" i="1" s="1"/>
  <c r="F40" i="1" s="1"/>
  <c r="J8" i="1"/>
  <c r="J10" i="1" s="1"/>
  <c r="J13" i="1" s="1"/>
  <c r="J24" i="1"/>
  <c r="H38" i="1"/>
  <c r="H10" i="1" l="1"/>
  <c r="H13" i="1" s="1"/>
  <c r="H19" i="1" s="1"/>
  <c r="H21" i="1" s="1"/>
  <c r="H40" i="1" s="1"/>
  <c r="H41" i="1" s="1"/>
  <c r="F41" i="1"/>
  <c r="J38" i="1"/>
  <c r="K24" i="1"/>
  <c r="K38" i="1" s="1"/>
  <c r="J19" i="1"/>
  <c r="J21" i="1" s="1"/>
  <c r="K8" i="1"/>
  <c r="K10" i="1" l="1"/>
  <c r="K13" i="1" s="1"/>
  <c r="K19" i="1" s="1"/>
  <c r="K21" i="1" s="1"/>
  <c r="K40" i="1" s="1"/>
  <c r="K41" i="1" s="1"/>
  <c r="J40" i="1"/>
  <c r="J41" i="1" s="1"/>
</calcChain>
</file>

<file path=xl/sharedStrings.xml><?xml version="1.0" encoding="utf-8"?>
<sst xmlns="http://schemas.openxmlformats.org/spreadsheetml/2006/main" count="36" uniqueCount="26">
  <si>
    <t>Clauses</t>
  </si>
  <si>
    <t>Present Revenues</t>
  </si>
  <si>
    <t>Proposed Revenues</t>
  </si>
  <si>
    <t>MFR E-14 - Base Rate</t>
  </si>
  <si>
    <t>Other Revenues</t>
  </si>
  <si>
    <t>Unbilled</t>
  </si>
  <si>
    <t>Increase</t>
  </si>
  <si>
    <t>% Increase</t>
  </si>
  <si>
    <t>CILC Credit Offset</t>
  </si>
  <si>
    <t>Baron Table 11 w/o Clauses</t>
  </si>
  <si>
    <t>Baron Table 11 with Clauses</t>
  </si>
  <si>
    <t>Calculation of Percentage Increases for Rate Schedule CILC-1D</t>
  </si>
  <si>
    <t>Total Operating Revenues</t>
  </si>
  <si>
    <t xml:space="preserve"> </t>
  </si>
  <si>
    <t>Total with Clauses</t>
  </si>
  <si>
    <t>Remove Effect of Credit Reduction</t>
  </si>
  <si>
    <t>Table 12</t>
  </si>
  <si>
    <t>Rate Sched Revenue (before CDR credit)</t>
  </si>
  <si>
    <t>CDR Credit</t>
  </si>
  <si>
    <t>CILC Credit Offset (add-back CDR credit)</t>
  </si>
  <si>
    <t>Total Revenue with Clauses</t>
  </si>
  <si>
    <t>Net Base Rate Sched Revenue</t>
  </si>
  <si>
    <t>CDR Credit Reduction ("Reset" Increase)</t>
  </si>
  <si>
    <t>Unbilled and Other Revenues</t>
  </si>
  <si>
    <t>MFR E-8 As- Filed - w/o Clauses</t>
  </si>
  <si>
    <t>MFR E-8 As- Filed - with Clauses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</si>
</sst>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 val="singleAccounting"/>
      <sz val="10"/>
      <color theme="1"/>
      <name val="Calibri"/>
      <family val="2"/>
    </font>
    <font>
      <b/>
      <u val="singleAccounting"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64" fontId="2" fillId="0" borderId="0" xfId="1" applyNumberFormat="1" applyFont="1" applyAlignment="1">
      <alignment horizontal="center" wrapText="1"/>
    </xf>
    <xf numFmtId="164" fontId="0" fillId="0" borderId="0" xfId="1" applyNumberFormat="1" applyFont="1"/>
    <xf numFmtId="10" fontId="0" fillId="0" borderId="0" xfId="2" applyNumberFormat="1" applyFont="1"/>
    <xf numFmtId="164" fontId="3" fillId="0" borderId="4" xfId="1" applyNumberFormat="1" applyFont="1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164" fontId="4" fillId="0" borderId="4" xfId="1" applyNumberFormat="1" applyFont="1" applyBorder="1" applyAlignment="1">
      <alignment horizontal="center" wrapText="1"/>
    </xf>
    <xf numFmtId="164" fontId="4" fillId="0" borderId="0" xfId="1" applyNumberFormat="1" applyFont="1" applyBorder="1" applyAlignment="1">
      <alignment horizontal="center" wrapText="1"/>
    </xf>
    <xf numFmtId="164" fontId="4" fillId="0" borderId="5" xfId="1" applyNumberFormat="1" applyFont="1" applyBorder="1" applyAlignment="1">
      <alignment horizontal="center" wrapText="1"/>
    </xf>
    <xf numFmtId="164" fontId="4" fillId="0" borderId="4" xfId="1" applyNumberFormat="1" applyFont="1" applyBorder="1"/>
    <xf numFmtId="164" fontId="5" fillId="0" borderId="0" xfId="1" applyNumberFormat="1" applyFont="1" applyBorder="1"/>
    <xf numFmtId="164" fontId="5" fillId="0" borderId="5" xfId="1" applyNumberFormat="1" applyFont="1" applyBorder="1"/>
    <xf numFmtId="164" fontId="3" fillId="0" borderId="0" xfId="1" applyNumberFormat="1" applyFont="1" applyFill="1" applyBorder="1"/>
    <xf numFmtId="164" fontId="3" fillId="0" borderId="5" xfId="1" applyNumberFormat="1" applyFont="1" applyFill="1" applyBorder="1"/>
    <xf numFmtId="164" fontId="4" fillId="2" borderId="0" xfId="1" applyNumberFormat="1" applyFont="1" applyFill="1" applyBorder="1"/>
    <xf numFmtId="164" fontId="4" fillId="2" borderId="5" xfId="1" applyNumberFormat="1" applyFont="1" applyFill="1" applyBorder="1"/>
    <xf numFmtId="164" fontId="2" fillId="0" borderId="2" xfId="1" applyNumberFormat="1" applyFont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1" fillId="0" borderId="1" xfId="1" applyNumberFormat="1" applyFont="1" applyBorder="1"/>
    <xf numFmtId="164" fontId="1" fillId="0" borderId="4" xfId="1" applyNumberFormat="1" applyFont="1" applyBorder="1"/>
    <xf numFmtId="164" fontId="1" fillId="0" borderId="2" xfId="1" applyNumberFormat="1" applyFont="1" applyBorder="1" applyAlignment="1">
      <alignment horizontal="centerContinuous"/>
    </xf>
    <xf numFmtId="164" fontId="1" fillId="0" borderId="3" xfId="1" applyNumberFormat="1" applyFont="1" applyBorder="1" applyAlignment="1">
      <alignment horizontal="centerContinuous"/>
    </xf>
    <xf numFmtId="164" fontId="1" fillId="0" borderId="0" xfId="1" applyNumberFormat="1" applyFont="1" applyBorder="1" applyAlignment="1">
      <alignment horizontal="centerContinuous"/>
    </xf>
    <xf numFmtId="164" fontId="1" fillId="0" borderId="5" xfId="1" applyNumberFormat="1" applyFont="1" applyBorder="1" applyAlignment="1">
      <alignment horizontal="centerContinuous"/>
    </xf>
    <xf numFmtId="165" fontId="0" fillId="0" borderId="0" xfId="2" applyNumberFormat="1" applyFont="1"/>
    <xf numFmtId="164" fontId="4" fillId="0" borderId="0" xfId="1" applyNumberFormat="1" applyFont="1" applyBorder="1"/>
    <xf numFmtId="164" fontId="4" fillId="0" borderId="5" xfId="1" applyNumberFormat="1" applyFont="1" applyBorder="1"/>
    <xf numFmtId="164" fontId="4" fillId="0" borderId="6" xfId="1" applyNumberFormat="1" applyFont="1" applyBorder="1"/>
    <xf numFmtId="164" fontId="4" fillId="0" borderId="7" xfId="1" applyNumberFormat="1" applyFont="1" applyBorder="1"/>
    <xf numFmtId="10" fontId="4" fillId="0" borderId="7" xfId="2" applyNumberFormat="1" applyFont="1" applyBorder="1"/>
    <xf numFmtId="10" fontId="4" fillId="0" borderId="8" xfId="2" applyNumberFormat="1" applyFont="1" applyBorder="1"/>
    <xf numFmtId="164" fontId="4" fillId="0" borderId="0" xfId="1" applyNumberFormat="1" applyFont="1" applyFill="1" applyBorder="1"/>
    <xf numFmtId="164" fontId="4" fillId="0" borderId="5" xfId="1" applyNumberFormat="1" applyFont="1" applyFill="1" applyBorder="1"/>
    <xf numFmtId="164" fontId="6" fillId="2" borderId="0" xfId="1" applyNumberFormat="1" applyFont="1" applyFill="1" applyBorder="1"/>
    <xf numFmtId="164" fontId="5" fillId="2" borderId="0" xfId="1" applyNumberFormat="1" applyFont="1" applyFill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164" fontId="0" fillId="0" borderId="0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164" fontId="0" fillId="0" borderId="7" xfId="1" applyNumberFormat="1" applyFont="1" applyBorder="1"/>
    <xf numFmtId="164" fontId="4" fillId="0" borderId="1" xfId="1" applyNumberFormat="1" applyFont="1" applyBorder="1"/>
    <xf numFmtId="164" fontId="3" fillId="0" borderId="6" xfId="1" applyNumberFormat="1" applyFont="1" applyBorder="1"/>
    <xf numFmtId="164" fontId="6" fillId="2" borderId="5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44"/>
  <sheetViews>
    <sheetView showGridLines="0" tabSelected="1" view="pageLayout" zoomScaleNormal="100" workbookViewId="0">
      <selection activeCell="K6" sqref="K6"/>
    </sheetView>
  </sheetViews>
  <sheetFormatPr defaultColWidth="9.140625" defaultRowHeight="15" x14ac:dyDescent="0.25"/>
  <cols>
    <col min="1" max="1" width="3.7109375" style="2" customWidth="1"/>
    <col min="2" max="2" width="1.140625" style="2" customWidth="1"/>
    <col min="3" max="3" width="34" style="2" customWidth="1"/>
    <col min="4" max="4" width="12" style="2" customWidth="1"/>
    <col min="5" max="5" width="0.85546875" style="2" customWidth="1"/>
    <col min="6" max="6" width="12.140625" style="2" customWidth="1"/>
    <col min="7" max="7" width="0.85546875" style="2" customWidth="1"/>
    <col min="8" max="8" width="12" style="2" customWidth="1"/>
    <col min="9" max="9" width="0.7109375" style="2" customWidth="1"/>
    <col min="10" max="10" width="12.7109375" style="2" customWidth="1"/>
    <col min="11" max="11" width="11.85546875" style="2" customWidth="1"/>
    <col min="12" max="12" width="1.7109375" style="2" customWidth="1"/>
    <col min="13" max="14" width="12.7109375" style="2" customWidth="1"/>
    <col min="15" max="15" width="1.7109375" style="2" customWidth="1"/>
    <col min="16" max="16384" width="9.140625" style="2"/>
  </cols>
  <sheetData>
    <row r="3" spans="2:12" x14ac:dyDescent="0.25">
      <c r="B3" s="19"/>
      <c r="C3" s="17" t="s">
        <v>16</v>
      </c>
      <c r="D3" s="21"/>
      <c r="E3" s="21"/>
      <c r="F3" s="21"/>
      <c r="G3" s="21"/>
      <c r="H3" s="21"/>
      <c r="I3" s="21"/>
      <c r="J3" s="21"/>
      <c r="K3" s="22"/>
    </row>
    <row r="4" spans="2:12" x14ac:dyDescent="0.25">
      <c r="B4" s="20"/>
      <c r="C4" s="18" t="s">
        <v>11</v>
      </c>
      <c r="D4" s="23"/>
      <c r="E4" s="23"/>
      <c r="F4" s="23"/>
      <c r="G4" s="23"/>
      <c r="H4" s="23"/>
      <c r="I4" s="23"/>
      <c r="J4" s="23"/>
      <c r="K4" s="24"/>
    </row>
    <row r="5" spans="2:12" x14ac:dyDescent="0.25">
      <c r="B5" s="4"/>
      <c r="C5" s="5"/>
      <c r="D5" s="5"/>
      <c r="E5" s="5"/>
      <c r="F5" s="5"/>
      <c r="G5" s="5"/>
      <c r="H5" s="5"/>
      <c r="I5" s="5"/>
      <c r="J5" s="5"/>
      <c r="K5" s="6"/>
    </row>
    <row r="6" spans="2:12" s="1" customFormat="1" ht="39" x14ac:dyDescent="0.25">
      <c r="B6" s="7"/>
      <c r="C6" s="8"/>
      <c r="D6" s="8" t="s">
        <v>3</v>
      </c>
      <c r="E6" s="8"/>
      <c r="F6" s="8" t="s">
        <v>24</v>
      </c>
      <c r="G6" s="8"/>
      <c r="H6" s="8" t="s">
        <v>25</v>
      </c>
      <c r="I6" s="8"/>
      <c r="J6" s="8" t="s">
        <v>9</v>
      </c>
      <c r="K6" s="9" t="s">
        <v>10</v>
      </c>
    </row>
    <row r="7" spans="2:12" x14ac:dyDescent="0.25">
      <c r="B7" s="42" t="s">
        <v>1</v>
      </c>
      <c r="C7" s="36"/>
      <c r="D7" s="36"/>
      <c r="E7" s="36"/>
      <c r="F7" s="36"/>
      <c r="G7" s="36"/>
      <c r="H7" s="36"/>
      <c r="I7" s="36"/>
      <c r="J7" s="36"/>
      <c r="K7" s="37"/>
    </row>
    <row r="8" spans="2:12" x14ac:dyDescent="0.25">
      <c r="B8" s="4"/>
      <c r="C8" s="5" t="s">
        <v>17</v>
      </c>
      <c r="D8" s="38">
        <v>87717549.346765697</v>
      </c>
      <c r="E8" s="5"/>
      <c r="F8" s="38">
        <v>87717549.346765697</v>
      </c>
      <c r="G8" s="5"/>
      <c r="H8" s="5">
        <f>F8</f>
        <v>87717549.346765697</v>
      </c>
      <c r="I8" s="5"/>
      <c r="J8" s="5">
        <f>H8</f>
        <v>87717549.346765697</v>
      </c>
      <c r="K8" s="6">
        <f>J8</f>
        <v>87717549.346765697</v>
      </c>
    </row>
    <row r="9" spans="2:12" ht="16.5" x14ac:dyDescent="0.35">
      <c r="B9" s="4"/>
      <c r="C9" s="5" t="s">
        <v>18</v>
      </c>
      <c r="D9" s="11">
        <v>-27075626.8027457</v>
      </c>
      <c r="E9" s="5"/>
      <c r="F9" s="11">
        <v>-27075626.8027457</v>
      </c>
      <c r="G9" s="5"/>
      <c r="H9" s="11">
        <v>-27075626.8027457</v>
      </c>
      <c r="I9" s="5"/>
      <c r="J9" s="11">
        <v>-27075626.8027457</v>
      </c>
      <c r="K9" s="12">
        <v>-27075626.8027457</v>
      </c>
      <c r="L9" s="11">
        <v>-27075626.8027457</v>
      </c>
    </row>
    <row r="10" spans="2:12" x14ac:dyDescent="0.25">
      <c r="B10" s="4"/>
      <c r="C10" s="5" t="s">
        <v>21</v>
      </c>
      <c r="D10" s="5">
        <v>60641922.544019997</v>
      </c>
      <c r="E10" s="5"/>
      <c r="F10" s="5">
        <f>F9+F8</f>
        <v>60641922.544019997</v>
      </c>
      <c r="G10" s="5"/>
      <c r="H10" s="5">
        <f>H9+H8</f>
        <v>60641922.544019997</v>
      </c>
      <c r="I10" s="5"/>
      <c r="J10" s="5">
        <f>J9+J8</f>
        <v>60641922.544019997</v>
      </c>
      <c r="K10" s="6">
        <f>K9+K8</f>
        <v>60641922.544019997</v>
      </c>
    </row>
    <row r="11" spans="2:12" x14ac:dyDescent="0.25">
      <c r="B11" s="4"/>
      <c r="C11" s="5"/>
      <c r="D11" s="5"/>
      <c r="E11" s="5"/>
      <c r="F11" s="5"/>
      <c r="G11" s="5"/>
      <c r="H11" s="5"/>
      <c r="I11" s="5"/>
      <c r="J11" s="5"/>
      <c r="K11" s="6"/>
    </row>
    <row r="12" spans="2:12" ht="16.5" x14ac:dyDescent="0.35">
      <c r="B12" s="4"/>
      <c r="C12" s="5" t="s">
        <v>19</v>
      </c>
      <c r="D12" s="5"/>
      <c r="E12" s="5"/>
      <c r="F12" s="11">
        <v>27075626.8027457</v>
      </c>
      <c r="G12" s="11"/>
      <c r="H12" s="11">
        <v>27075626.8027457</v>
      </c>
      <c r="I12" s="11"/>
      <c r="J12" s="11">
        <v>27075626.8027457</v>
      </c>
      <c r="K12" s="12">
        <v>27075626.8027457</v>
      </c>
    </row>
    <row r="13" spans="2:12" x14ac:dyDescent="0.25">
      <c r="B13" s="4"/>
      <c r="C13" s="5"/>
      <c r="D13" s="5"/>
      <c r="E13" s="5"/>
      <c r="F13" s="5">
        <f>F12+F10</f>
        <v>87717549.346765697</v>
      </c>
      <c r="G13" s="5"/>
      <c r="H13" s="5">
        <f>H12+H10</f>
        <v>87717549.346765697</v>
      </c>
      <c r="I13" s="5"/>
      <c r="J13" s="5">
        <f>J12+J10</f>
        <v>87717549.346765697</v>
      </c>
      <c r="K13" s="6">
        <f>K12+K10</f>
        <v>87717549.346765697</v>
      </c>
    </row>
    <row r="14" spans="2:12" x14ac:dyDescent="0.25">
      <c r="B14" s="4"/>
      <c r="C14" s="5"/>
      <c r="D14" s="5"/>
      <c r="E14" s="5"/>
      <c r="F14" s="5"/>
      <c r="G14" s="5"/>
      <c r="H14" s="5"/>
      <c r="I14" s="5"/>
      <c r="J14" s="5"/>
      <c r="K14" s="6"/>
    </row>
    <row r="15" spans="2:12" x14ac:dyDescent="0.25">
      <c r="B15" s="4"/>
      <c r="C15" s="5" t="s">
        <v>23</v>
      </c>
      <c r="D15" s="5"/>
      <c r="E15" s="5"/>
      <c r="F15" s="5">
        <f>F16+F17</f>
        <v>1708168.6842982976</v>
      </c>
      <c r="G15" s="5"/>
      <c r="H15" s="5">
        <f>H16+H17</f>
        <v>1708168.6842982976</v>
      </c>
      <c r="I15" s="5"/>
      <c r="J15" s="5">
        <f>J16+J17</f>
        <v>1708168.6842982976</v>
      </c>
      <c r="K15" s="6">
        <f>K16+K17</f>
        <v>1708168.6842982976</v>
      </c>
    </row>
    <row r="16" spans="2:12" hidden="1" x14ac:dyDescent="0.25">
      <c r="B16" s="4"/>
      <c r="C16" s="5" t="s">
        <v>5</v>
      </c>
      <c r="D16" s="5"/>
      <c r="E16" s="5"/>
      <c r="F16" s="5">
        <f>25.1696582684077*1000</f>
        <v>25169.6582684077</v>
      </c>
      <c r="G16" s="5"/>
      <c r="H16" s="5">
        <f>25.1696582684077*1000</f>
        <v>25169.6582684077</v>
      </c>
      <c r="I16" s="5"/>
      <c r="J16" s="5">
        <f>25.1696582684077*1000</f>
        <v>25169.6582684077</v>
      </c>
      <c r="K16" s="6">
        <f>25.1696582684077*1000</f>
        <v>25169.6582684077</v>
      </c>
    </row>
    <row r="17" spans="2:11" hidden="1" x14ac:dyDescent="0.25">
      <c r="B17" s="4"/>
      <c r="C17" s="5" t="s">
        <v>4</v>
      </c>
      <c r="D17" s="5"/>
      <c r="E17" s="5"/>
      <c r="F17" s="5">
        <f>1682.99902602989*1000</f>
        <v>1682999.0260298899</v>
      </c>
      <c r="G17" s="5"/>
      <c r="H17" s="5">
        <f>1682.99902602989*1000</f>
        <v>1682999.0260298899</v>
      </c>
      <c r="I17" s="5"/>
      <c r="J17" s="5">
        <f>1682.99902602989*1000</f>
        <v>1682999.0260298899</v>
      </c>
      <c r="K17" s="6">
        <f>1682.99902602989*1000</f>
        <v>1682999.0260298899</v>
      </c>
    </row>
    <row r="18" spans="2:11" x14ac:dyDescent="0.25">
      <c r="B18" s="4"/>
      <c r="C18" s="5"/>
      <c r="D18" s="5"/>
      <c r="E18" s="5"/>
      <c r="F18" s="5"/>
      <c r="G18" s="5"/>
      <c r="H18" s="5"/>
      <c r="I18" s="5"/>
      <c r="J18" s="5"/>
      <c r="K18" s="6"/>
    </row>
    <row r="19" spans="2:11" x14ac:dyDescent="0.25">
      <c r="B19" s="4" t="s">
        <v>12</v>
      </c>
      <c r="C19" s="5"/>
      <c r="D19" s="5"/>
      <c r="E19" s="5"/>
      <c r="F19" s="5">
        <f>F17+F16+F13</f>
        <v>89425718.031063989</v>
      </c>
      <c r="G19" s="5"/>
      <c r="H19" s="5">
        <f>H17+H16+H13</f>
        <v>89425718.031063989</v>
      </c>
      <c r="I19" s="5"/>
      <c r="J19" s="5">
        <f>J17+J16+J13</f>
        <v>89425718.031063989</v>
      </c>
      <c r="K19" s="6">
        <f>K17+K16+K13</f>
        <v>89425718.031063989</v>
      </c>
    </row>
    <row r="20" spans="2:11" ht="16.5" x14ac:dyDescent="0.35">
      <c r="B20" s="4"/>
      <c r="C20" s="5" t="s">
        <v>0</v>
      </c>
      <c r="D20" s="5"/>
      <c r="E20" s="5"/>
      <c r="F20" s="11">
        <v>0</v>
      </c>
      <c r="G20" s="11"/>
      <c r="H20" s="11">
        <f>110216.025692674*1000</f>
        <v>110216025.692674</v>
      </c>
      <c r="I20" s="11"/>
      <c r="J20" s="11">
        <v>0</v>
      </c>
      <c r="K20" s="12">
        <f>110216.025692674*1000</f>
        <v>110216025.692674</v>
      </c>
    </row>
    <row r="21" spans="2:11" x14ac:dyDescent="0.25">
      <c r="B21" s="43" t="s">
        <v>20</v>
      </c>
      <c r="C21" s="41"/>
      <c r="D21" s="39" t="s">
        <v>13</v>
      </c>
      <c r="E21" s="39"/>
      <c r="F21" s="39">
        <f>F20+F19</f>
        <v>89425718.031063989</v>
      </c>
      <c r="G21" s="39"/>
      <c r="H21" s="39">
        <f>+H20+H19</f>
        <v>199641743.72373798</v>
      </c>
      <c r="I21" s="39"/>
      <c r="J21" s="39">
        <f>J20+J19</f>
        <v>89425718.031063989</v>
      </c>
      <c r="K21" s="40">
        <f>+K20+K19</f>
        <v>199641743.72373798</v>
      </c>
    </row>
    <row r="22" spans="2:11" x14ac:dyDescent="0.25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1" x14ac:dyDescent="0.25">
      <c r="B23" s="42" t="s">
        <v>2</v>
      </c>
      <c r="C23" s="36"/>
      <c r="D23" s="36"/>
      <c r="E23" s="36"/>
      <c r="F23" s="36"/>
      <c r="G23" s="36"/>
      <c r="H23" s="36"/>
      <c r="I23" s="36"/>
      <c r="J23" s="36"/>
      <c r="K23" s="37"/>
    </row>
    <row r="24" spans="2:11" x14ac:dyDescent="0.25">
      <c r="B24" s="4"/>
      <c r="C24" s="5" t="s">
        <v>17</v>
      </c>
      <c r="D24" s="5">
        <f>D27-D25-D26</f>
        <v>112346054.5495657</v>
      </c>
      <c r="E24" s="5"/>
      <c r="F24" s="5">
        <f>D24</f>
        <v>112346054.5495657</v>
      </c>
      <c r="G24" s="5"/>
      <c r="H24" s="5">
        <f>F24</f>
        <v>112346054.5495657</v>
      </c>
      <c r="I24" s="13"/>
      <c r="J24" s="13">
        <f>H24</f>
        <v>112346054.5495657</v>
      </c>
      <c r="K24" s="14">
        <f>J24</f>
        <v>112346054.5495657</v>
      </c>
    </row>
    <row r="25" spans="2:11" x14ac:dyDescent="0.25">
      <c r="B25" s="4"/>
      <c r="C25" s="5" t="s">
        <v>18</v>
      </c>
      <c r="D25" s="5">
        <v>-27075626.8027457</v>
      </c>
      <c r="E25" s="5"/>
      <c r="F25" s="5">
        <v>-27075626.8027457</v>
      </c>
      <c r="G25" s="5"/>
      <c r="H25" s="5">
        <v>-27075626.8027457</v>
      </c>
      <c r="I25" s="5"/>
      <c r="J25" s="5">
        <v>-27075626.8027457</v>
      </c>
      <c r="K25" s="6">
        <v>-27075626.8027457</v>
      </c>
    </row>
    <row r="26" spans="2:11" ht="16.5" x14ac:dyDescent="0.35">
      <c r="B26" s="4"/>
      <c r="C26" s="15" t="s">
        <v>22</v>
      </c>
      <c r="D26" s="34">
        <v>9943455.4466999993</v>
      </c>
      <c r="E26" s="35"/>
      <c r="F26" s="34">
        <v>9943455.4466999993</v>
      </c>
      <c r="G26" s="34">
        <v>9943455.4466999993</v>
      </c>
      <c r="H26" s="34">
        <v>9943455.4466999993</v>
      </c>
      <c r="I26" s="34">
        <v>9943455.4466999993</v>
      </c>
      <c r="J26" s="34">
        <v>9943455.4466999993</v>
      </c>
      <c r="K26" s="44">
        <v>9943455.4466999993</v>
      </c>
    </row>
    <row r="27" spans="2:11" x14ac:dyDescent="0.25">
      <c r="B27" s="4"/>
      <c r="C27" s="5" t="s">
        <v>21</v>
      </c>
      <c r="D27" s="5">
        <v>95213883.193519995</v>
      </c>
      <c r="E27" s="5"/>
      <c r="F27" s="5">
        <f>D27</f>
        <v>95213883.193519995</v>
      </c>
      <c r="G27" s="5"/>
      <c r="H27" s="5">
        <f>F27</f>
        <v>95213883.193519995</v>
      </c>
      <c r="I27" s="13"/>
      <c r="J27" s="13">
        <f>H27</f>
        <v>95213883.193519995</v>
      </c>
      <c r="K27" s="14">
        <f>J27</f>
        <v>95213883.193519995</v>
      </c>
    </row>
    <row r="28" spans="2:11" x14ac:dyDescent="0.25">
      <c r="B28" s="4"/>
      <c r="C28" s="5"/>
      <c r="D28" s="5"/>
      <c r="E28" s="5"/>
      <c r="F28" s="5"/>
      <c r="G28" s="5"/>
      <c r="H28" s="5"/>
      <c r="I28" s="13"/>
      <c r="J28" s="13"/>
      <c r="K28" s="14"/>
    </row>
    <row r="29" spans="2:11" x14ac:dyDescent="0.25">
      <c r="B29" s="4"/>
      <c r="C29" s="5" t="s">
        <v>8</v>
      </c>
      <c r="D29" s="5"/>
      <c r="E29" s="5"/>
      <c r="F29" s="5">
        <f>F12</f>
        <v>27075626.8027457</v>
      </c>
      <c r="G29" s="5"/>
      <c r="H29" s="5">
        <f>H12</f>
        <v>27075626.8027457</v>
      </c>
      <c r="I29" s="13"/>
      <c r="J29" s="13">
        <f>J12+-9943.4554467*1000*0</f>
        <v>27075626.8027457</v>
      </c>
      <c r="K29" s="14">
        <f>K12+-9943.4554467*1000*0</f>
        <v>27075626.8027457</v>
      </c>
    </row>
    <row r="30" spans="2:11" x14ac:dyDescent="0.25">
      <c r="B30" s="4"/>
      <c r="C30" s="15" t="s">
        <v>15</v>
      </c>
      <c r="D30" s="15"/>
      <c r="E30" s="15"/>
      <c r="F30" s="15">
        <v>-9943455.4466999993</v>
      </c>
      <c r="G30" s="15"/>
      <c r="H30" s="15">
        <v>-9943455.4466999993</v>
      </c>
      <c r="I30" s="15"/>
      <c r="J30" s="15"/>
      <c r="K30" s="16"/>
    </row>
    <row r="31" spans="2:11" x14ac:dyDescent="0.25">
      <c r="B31" s="4"/>
      <c r="C31" s="32"/>
      <c r="D31" s="32"/>
      <c r="E31" s="32"/>
      <c r="F31" s="32"/>
      <c r="G31" s="32"/>
      <c r="H31" s="32"/>
      <c r="I31" s="32"/>
      <c r="J31" s="32"/>
      <c r="K31" s="33"/>
    </row>
    <row r="32" spans="2:11" x14ac:dyDescent="0.25">
      <c r="B32" s="4"/>
      <c r="C32" s="5" t="s">
        <v>23</v>
      </c>
      <c r="D32" s="5"/>
      <c r="E32" s="5"/>
      <c r="F32" s="5">
        <f>F33+F34</f>
        <v>1713076.9651422328</v>
      </c>
      <c r="G32" s="5"/>
      <c r="H32" s="5">
        <f>H33+H34</f>
        <v>1713076.9651422328</v>
      </c>
      <c r="I32" s="5"/>
      <c r="J32" s="5">
        <f>J33+J34</f>
        <v>1713076.9651422328</v>
      </c>
      <c r="K32" s="6">
        <f>K33+K34</f>
        <v>1713076.9651422328</v>
      </c>
    </row>
    <row r="33" spans="2:13" hidden="1" x14ac:dyDescent="0.25">
      <c r="B33" s="4"/>
      <c r="C33" s="5" t="s">
        <v>5</v>
      </c>
      <c r="D33" s="5"/>
      <c r="E33" s="5"/>
      <c r="F33" s="5">
        <f>F16+2.99704354580269*1000</f>
        <v>28166.701814210392</v>
      </c>
      <c r="G33" s="5"/>
      <c r="H33" s="5">
        <f>H16+2.99704354580269*1000</f>
        <v>28166.701814210392</v>
      </c>
      <c r="I33" s="5"/>
      <c r="J33" s="5">
        <f>J16+2.99704354580269*1000</f>
        <v>28166.701814210392</v>
      </c>
      <c r="K33" s="6">
        <f>K16+2.99704354580269*1000</f>
        <v>28166.701814210392</v>
      </c>
    </row>
    <row r="34" spans="2:13" hidden="1" x14ac:dyDescent="0.25">
      <c r="B34" s="4"/>
      <c r="C34" s="5" t="s">
        <v>4</v>
      </c>
      <c r="D34" s="5"/>
      <c r="E34" s="5"/>
      <c r="F34" s="5">
        <f>F17+1.9112372981325*1000</f>
        <v>1684910.2633280223</v>
      </c>
      <c r="G34" s="5"/>
      <c r="H34" s="5">
        <f>H17+1.9112372981325*1000</f>
        <v>1684910.2633280223</v>
      </c>
      <c r="I34" s="5"/>
      <c r="J34" s="5">
        <f>J17+1.9112372981325*1000</f>
        <v>1684910.2633280223</v>
      </c>
      <c r="K34" s="6">
        <f>K17+1.9112372981325*1000</f>
        <v>1684910.2633280223</v>
      </c>
    </row>
    <row r="35" spans="2:13" x14ac:dyDescent="0.25">
      <c r="B35" s="4"/>
      <c r="C35" s="5"/>
      <c r="D35" s="5"/>
      <c r="E35" s="5"/>
      <c r="F35" s="5"/>
      <c r="G35" s="5"/>
      <c r="H35" s="5"/>
      <c r="I35" s="5"/>
      <c r="J35" s="5"/>
      <c r="K35" s="6"/>
    </row>
    <row r="36" spans="2:13" x14ac:dyDescent="0.25">
      <c r="B36" s="4" t="s">
        <v>12</v>
      </c>
      <c r="C36" s="5"/>
      <c r="D36" s="5" t="s">
        <v>13</v>
      </c>
      <c r="E36" s="5"/>
      <c r="F36" s="5">
        <f>SUM(F27:F32)</f>
        <v>114059131.51470794</v>
      </c>
      <c r="G36" s="5"/>
      <c r="H36" s="5">
        <f>SUM(H27:H32)</f>
        <v>114059131.51470794</v>
      </c>
      <c r="I36" s="5"/>
      <c r="J36" s="5">
        <f>SUM(J27:J32)</f>
        <v>124002586.96140793</v>
      </c>
      <c r="K36" s="6">
        <f>SUM(K27:K32)</f>
        <v>124002586.96140793</v>
      </c>
    </row>
    <row r="37" spans="2:13" ht="16.5" x14ac:dyDescent="0.35">
      <c r="B37" s="4"/>
      <c r="C37" s="5" t="s">
        <v>0</v>
      </c>
      <c r="D37" s="5"/>
      <c r="E37" s="5"/>
      <c r="F37" s="11">
        <f>F20</f>
        <v>0</v>
      </c>
      <c r="G37" s="5"/>
      <c r="H37" s="11">
        <f>H20</f>
        <v>110216025.692674</v>
      </c>
      <c r="I37" s="11"/>
      <c r="J37" s="11">
        <f>J20</f>
        <v>0</v>
      </c>
      <c r="K37" s="12">
        <f>K20</f>
        <v>110216025.692674</v>
      </c>
    </row>
    <row r="38" spans="2:13" x14ac:dyDescent="0.25">
      <c r="B38" s="4" t="s">
        <v>14</v>
      </c>
      <c r="C38" s="5"/>
      <c r="D38" s="5"/>
      <c r="E38" s="5"/>
      <c r="F38" s="5">
        <f>+F37+F36</f>
        <v>114059131.51470794</v>
      </c>
      <c r="G38" s="5"/>
      <c r="H38" s="5">
        <f>+H37+H36</f>
        <v>224275157.20738193</v>
      </c>
      <c r="I38" s="5"/>
      <c r="J38" s="5">
        <f>+J37+J36</f>
        <v>124002586.96140793</v>
      </c>
      <c r="K38" s="6">
        <f>+K37+K36</f>
        <v>234218612.65408194</v>
      </c>
    </row>
    <row r="39" spans="2:13" x14ac:dyDescent="0.25">
      <c r="B39" s="4"/>
      <c r="C39" s="5"/>
      <c r="D39" s="5"/>
      <c r="E39" s="5"/>
      <c r="F39" s="5"/>
      <c r="G39" s="5"/>
      <c r="H39" s="5"/>
      <c r="I39" s="5"/>
      <c r="J39" s="5"/>
      <c r="K39" s="6"/>
    </row>
    <row r="40" spans="2:13" x14ac:dyDescent="0.25">
      <c r="B40" s="10" t="s">
        <v>6</v>
      </c>
      <c r="C40" s="26"/>
      <c r="D40" s="26">
        <f>D27-D10</f>
        <v>34571960.649499997</v>
      </c>
      <c r="E40" s="26"/>
      <c r="F40" s="26">
        <f>F38-F21</f>
        <v>24633413.483643949</v>
      </c>
      <c r="G40" s="26"/>
      <c r="H40" s="26">
        <f>H38-H21</f>
        <v>24633413.483643949</v>
      </c>
      <c r="I40" s="26"/>
      <c r="J40" s="26">
        <f>J38-J21</f>
        <v>34576868.930343941</v>
      </c>
      <c r="K40" s="27">
        <f>K38-K21</f>
        <v>34576868.930343956</v>
      </c>
    </row>
    <row r="41" spans="2:13" x14ac:dyDescent="0.25">
      <c r="B41" s="28" t="s">
        <v>7</v>
      </c>
      <c r="C41" s="29"/>
      <c r="D41" s="30">
        <f>D40/D10</f>
        <v>0.57010001001211985</v>
      </c>
      <c r="E41" s="30"/>
      <c r="F41" s="30">
        <f>F40/F21</f>
        <v>0.27546229458383542</v>
      </c>
      <c r="G41" s="30"/>
      <c r="H41" s="30">
        <f>H40/H21</f>
        <v>0.12338809020688274</v>
      </c>
      <c r="I41" s="30"/>
      <c r="J41" s="30">
        <f>J40/J21</f>
        <v>0.38665464132290117</v>
      </c>
      <c r="K41" s="31">
        <f>K40/K21</f>
        <v>0.17319458488697154</v>
      </c>
    </row>
    <row r="42" spans="2:13" x14ac:dyDescent="0.25">
      <c r="L42" s="3"/>
      <c r="M42" s="3"/>
    </row>
    <row r="44" spans="2:13" x14ac:dyDescent="0.25">
      <c r="J44" s="25" t="s">
        <v>13</v>
      </c>
    </row>
  </sheetData>
  <pageMargins left="0.7" right="0.7" top="0.75" bottom="0.75" header="0.3" footer="0.3"/>
  <pageSetup scale="87" orientation="portrait" r:id="rId1"/>
  <headerFooter>
    <oddHeader>&amp;RDocket No. 160021-EI, et al.
FPL POD No. 10
Attachment O
Page &amp;P of &amp;N</oddHeader>
    <oddFooter>&amp;L&amp;F,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12 - CILC-1D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Barber</dc:creator>
  <cp:lastModifiedBy>Siqveland, Kevin</cp:lastModifiedBy>
  <cp:revision>1</cp:revision>
  <dcterms:created xsi:type="dcterms:W3CDTF">2016-07-21T20:48:19Z</dcterms:created>
  <dcterms:modified xsi:type="dcterms:W3CDTF">2016-07-21T20:48:20Z</dcterms:modified>
  <cp:version>0</cp:version>
</cp:coreProperties>
</file>