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12" yWindow="348" windowWidth="20376" windowHeight="9768"/>
  </bookViews>
  <sheets>
    <sheet name="Hi Level Tax Calc" sheetId="7" r:id="rId1"/>
    <sheet name="TAX  Pretax Book Income" sheetId="8" r:id="rId2"/>
    <sheet name="Perms &amp; Temps Detail" sheetId="2" r:id="rId3"/>
    <sheet name="TAX  Schedule M" sheetId="9" r:id="rId4"/>
    <sheet name="TAX  Gas Reserves" sheetId="10" r:id="rId5"/>
    <sheet name="Sheet1" sheetId="11" r:id="rId6"/>
  </sheets>
  <definedNames>
    <definedName name="_xlnm._FilterDatabase" localSheetId="2" hidden="1">'Perms &amp; Temps Detail'!$A$5:$H$141</definedName>
    <definedName name="_xlnm._FilterDatabase" localSheetId="3" hidden="1">'TAX  Schedule M'!$A$5:$I$228</definedName>
    <definedName name="_xlnm.Print_Area" localSheetId="0">'Hi Level Tax Calc'!$A$4:$J$55</definedName>
    <definedName name="_xlnm.Print_Area" localSheetId="2">'Perms &amp; Temps Detail'!$A$6:$K$143</definedName>
    <definedName name="_xlnm.Print_Area" localSheetId="4">'TAX  Gas Reserves'!$D$563:$G$780</definedName>
    <definedName name="_xlnm.Print_Area" localSheetId="1">'TAX  Pretax Book Income'!$D$4:$G$80</definedName>
    <definedName name="_xlnm.Print_Area" localSheetId="3">'TAX  Schedule M'!$D$5:$G$228</definedName>
    <definedName name="_xlnm.Print_Titles" localSheetId="2">'Perms &amp; Temps Detail'!$4:$5</definedName>
    <definedName name="_xlnm.Print_Titles" localSheetId="4">'TAX  Gas Reserves'!$A:$A,'TAX  Gas Reserves'!$5:$5</definedName>
    <definedName name="_xlnm.Print_Titles" localSheetId="1">'TAX  Pretax Book Income'!$A:$A,'TAX  Pretax Book Income'!$5:$6</definedName>
    <definedName name="_xlnm.Print_Titles" localSheetId="3">'TAX  Schedule M'!$A:$A,'TAX  Schedule M'!$5:$6</definedName>
  </definedNames>
  <calcPr calcId="145621"/>
</workbook>
</file>

<file path=xl/calcChain.xml><?xml version="1.0" encoding="utf-8"?>
<calcChain xmlns="http://schemas.openxmlformats.org/spreadsheetml/2006/main">
  <c r="G139" i="2" l="1"/>
  <c r="G138" i="2"/>
  <c r="B42" i="7"/>
  <c r="H12" i="2"/>
  <c r="C12" i="2"/>
  <c r="E12" i="2" s="1"/>
  <c r="F111" i="2"/>
  <c r="K111" i="2" s="1"/>
  <c r="C111" i="2"/>
  <c r="E111" i="2" s="1"/>
  <c r="F137" i="2"/>
  <c r="G55" i="2"/>
  <c r="G54" i="2"/>
  <c r="G48" i="2"/>
  <c r="G46" i="2"/>
  <c r="G44" i="2"/>
  <c r="G41" i="2"/>
  <c r="G10" i="2"/>
  <c r="D55" i="2"/>
  <c r="D54" i="2"/>
  <c r="D48" i="2"/>
  <c r="D46" i="2"/>
  <c r="D44" i="2"/>
  <c r="D41" i="2"/>
  <c r="D10" i="2"/>
  <c r="F140" i="2"/>
  <c r="F136" i="2"/>
  <c r="F135" i="2"/>
  <c r="F134" i="2"/>
  <c r="F133" i="2"/>
  <c r="F132" i="2"/>
  <c r="F131" i="2"/>
  <c r="F130" i="2"/>
  <c r="F129" i="2"/>
  <c r="F128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3" i="2"/>
  <c r="F52" i="2"/>
  <c r="F51" i="2"/>
  <c r="F50" i="2"/>
  <c r="F49" i="2"/>
  <c r="F47" i="2"/>
  <c r="F45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6" i="2"/>
  <c r="F14" i="2"/>
  <c r="F13" i="2"/>
  <c r="F11" i="2"/>
  <c r="F9" i="2"/>
  <c r="F8" i="2"/>
  <c r="F7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7" i="2"/>
  <c r="C45" i="2"/>
  <c r="C43" i="2"/>
  <c r="C42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5" i="2"/>
  <c r="C14" i="2"/>
  <c r="C13" i="2"/>
  <c r="C11" i="2"/>
  <c r="C8" i="2"/>
  <c r="C7" i="2"/>
  <c r="G10" i="7"/>
  <c r="F10" i="7"/>
  <c r="C10" i="7"/>
  <c r="B10" i="7"/>
  <c r="C78" i="8"/>
  <c r="D78" i="8"/>
  <c r="E78" i="8"/>
  <c r="F78" i="8"/>
  <c r="G78" i="8"/>
  <c r="H78" i="8"/>
  <c r="I78" i="8"/>
  <c r="C79" i="8"/>
  <c r="D79" i="8"/>
  <c r="E79" i="8"/>
  <c r="F79" i="8"/>
  <c r="G79" i="8"/>
  <c r="H79" i="8"/>
  <c r="I79" i="8"/>
  <c r="C74" i="8"/>
  <c r="D74" i="8"/>
  <c r="E74" i="8"/>
  <c r="F74" i="8"/>
  <c r="G74" i="8"/>
  <c r="H74" i="8"/>
  <c r="I74" i="8"/>
  <c r="C75" i="8"/>
  <c r="D75" i="8"/>
  <c r="E75" i="8"/>
  <c r="F75" i="8"/>
  <c r="G75" i="8"/>
  <c r="H75" i="8"/>
  <c r="I75" i="8"/>
  <c r="C70" i="8"/>
  <c r="D70" i="8"/>
  <c r="E70" i="8"/>
  <c r="F70" i="8"/>
  <c r="G70" i="8"/>
  <c r="H70" i="8"/>
  <c r="I70" i="8"/>
  <c r="C71" i="8"/>
  <c r="D71" i="8"/>
  <c r="E71" i="8"/>
  <c r="F71" i="8"/>
  <c r="G71" i="8"/>
  <c r="H71" i="8"/>
  <c r="I71" i="8"/>
  <c r="B75" i="8"/>
  <c r="B74" i="8"/>
  <c r="B71" i="8"/>
  <c r="B70" i="8"/>
  <c r="B79" i="8"/>
  <c r="B78" i="8"/>
  <c r="B80" i="8" l="1"/>
  <c r="B76" i="8"/>
  <c r="F72" i="8"/>
  <c r="H76" i="8"/>
  <c r="D76" i="8"/>
  <c r="F80" i="8"/>
  <c r="F76" i="8"/>
  <c r="E80" i="8"/>
  <c r="B72" i="8"/>
  <c r="G72" i="8"/>
  <c r="C72" i="8"/>
  <c r="I76" i="8"/>
  <c r="E76" i="8"/>
  <c r="C80" i="8"/>
  <c r="E72" i="8"/>
  <c r="G76" i="8"/>
  <c r="C76" i="8"/>
  <c r="H72" i="8"/>
  <c r="D72" i="8"/>
  <c r="H80" i="8"/>
  <c r="D80" i="8"/>
  <c r="I72" i="8"/>
  <c r="I80" i="8"/>
  <c r="G80" i="8"/>
  <c r="J111" i="2"/>
  <c r="H111" i="2"/>
  <c r="D25" i="7"/>
  <c r="D26" i="7"/>
  <c r="H45" i="7"/>
  <c r="D45" i="7"/>
  <c r="H46" i="7"/>
  <c r="D46" i="7"/>
  <c r="H49" i="7"/>
  <c r="H48" i="7"/>
  <c r="H47" i="7"/>
  <c r="H44" i="7"/>
  <c r="H43" i="7"/>
  <c r="H42" i="7"/>
  <c r="D49" i="7"/>
  <c r="D48" i="7"/>
  <c r="D47" i="7"/>
  <c r="D44" i="7"/>
  <c r="D43" i="7"/>
  <c r="G50" i="7"/>
  <c r="F50" i="7"/>
  <c r="C50" i="7"/>
  <c r="D42" i="7"/>
  <c r="H27" i="7"/>
  <c r="D27" i="7"/>
  <c r="H13" i="7"/>
  <c r="H29" i="7"/>
  <c r="H28" i="7"/>
  <c r="H26" i="7"/>
  <c r="H25" i="7"/>
  <c r="H24" i="7"/>
  <c r="H23" i="7"/>
  <c r="H22" i="7"/>
  <c r="D29" i="7"/>
  <c r="D28" i="7"/>
  <c r="D23" i="7"/>
  <c r="D22" i="7"/>
  <c r="G30" i="7"/>
  <c r="F30" i="7"/>
  <c r="C30" i="7"/>
  <c r="B50" i="7" l="1"/>
  <c r="H50" i="7"/>
  <c r="D50" i="7"/>
  <c r="H30" i="7"/>
  <c r="B30" i="7" l="1"/>
  <c r="D24" i="7"/>
  <c r="D30" i="7" l="1"/>
  <c r="H9" i="2" l="1"/>
  <c r="E9" i="2"/>
  <c r="K140" i="2"/>
  <c r="J140" i="2" s="1"/>
  <c r="K137" i="2"/>
  <c r="K132" i="2"/>
  <c r="J132" i="2" s="1"/>
  <c r="K118" i="2"/>
  <c r="K108" i="2"/>
  <c r="K92" i="2"/>
  <c r="K85" i="2"/>
  <c r="K60" i="2"/>
  <c r="K58" i="2"/>
  <c r="K37" i="2"/>
  <c r="K21" i="2"/>
  <c r="H16" i="2"/>
  <c r="E16" i="2"/>
  <c r="D17" i="2"/>
  <c r="C12" i="7" s="1"/>
  <c r="H40" i="2"/>
  <c r="C141" i="2"/>
  <c r="D141" i="2"/>
  <c r="H139" i="2"/>
  <c r="H138" i="2"/>
  <c r="H137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H55" i="2"/>
  <c r="H54" i="2"/>
  <c r="H46" i="2"/>
  <c r="H44" i="2"/>
  <c r="H41" i="2"/>
  <c r="H10" i="2"/>
  <c r="E10" i="2"/>
  <c r="E55" i="2"/>
  <c r="E54" i="2"/>
  <c r="E48" i="2"/>
  <c r="E46" i="2"/>
  <c r="E44" i="2"/>
  <c r="E41" i="2"/>
  <c r="H140" i="2"/>
  <c r="H136" i="2"/>
  <c r="H135" i="2"/>
  <c r="H134" i="2"/>
  <c r="H133" i="2"/>
  <c r="H132" i="2"/>
  <c r="H131" i="2"/>
  <c r="H130" i="2"/>
  <c r="H129" i="2"/>
  <c r="H128" i="2"/>
  <c r="H124" i="2"/>
  <c r="H123" i="2"/>
  <c r="H122" i="2"/>
  <c r="H121" i="2"/>
  <c r="H120" i="2"/>
  <c r="H119" i="2"/>
  <c r="H118" i="2"/>
  <c r="K117" i="2"/>
  <c r="H116" i="2"/>
  <c r="H115" i="2"/>
  <c r="H113" i="2"/>
  <c r="H112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4" i="2"/>
  <c r="H63" i="2"/>
  <c r="H62" i="2"/>
  <c r="H61" i="2"/>
  <c r="H60" i="2"/>
  <c r="H59" i="2"/>
  <c r="H58" i="2"/>
  <c r="H57" i="2"/>
  <c r="H56" i="2"/>
  <c r="H53" i="2"/>
  <c r="H52" i="2"/>
  <c r="H51" i="2"/>
  <c r="H50" i="2"/>
  <c r="H49" i="2"/>
  <c r="H47" i="2"/>
  <c r="H45" i="2"/>
  <c r="H43" i="2"/>
  <c r="H42" i="2"/>
  <c r="H38" i="2"/>
  <c r="H37" i="2"/>
  <c r="H36" i="2"/>
  <c r="H35" i="2"/>
  <c r="H33" i="2"/>
  <c r="H32" i="2"/>
  <c r="H31" i="2"/>
  <c r="H30" i="2"/>
  <c r="H29" i="2"/>
  <c r="H28" i="2"/>
  <c r="H27" i="2"/>
  <c r="H25" i="2"/>
  <c r="H24" i="2"/>
  <c r="H22" i="2"/>
  <c r="H21" i="2"/>
  <c r="H20" i="2"/>
  <c r="H15" i="2"/>
  <c r="H14" i="2"/>
  <c r="H13" i="2"/>
  <c r="H11" i="2"/>
  <c r="H8" i="2"/>
  <c r="H7" i="2"/>
  <c r="H117" i="2"/>
  <c r="E124" i="2"/>
  <c r="E123" i="2"/>
  <c r="E122" i="2"/>
  <c r="E121" i="2"/>
  <c r="E120" i="2"/>
  <c r="E119" i="2"/>
  <c r="E118" i="2"/>
  <c r="E117" i="2"/>
  <c r="J117" i="2" s="1"/>
  <c r="E116" i="2"/>
  <c r="E115" i="2"/>
  <c r="E114" i="2"/>
  <c r="E113" i="2"/>
  <c r="E112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J60" i="2" s="1"/>
  <c r="E59" i="2"/>
  <c r="E58" i="2"/>
  <c r="E57" i="2"/>
  <c r="E56" i="2"/>
  <c r="E53" i="2"/>
  <c r="E52" i="2"/>
  <c r="E51" i="2"/>
  <c r="E50" i="2"/>
  <c r="E49" i="2"/>
  <c r="E47" i="2"/>
  <c r="E45" i="2"/>
  <c r="E43" i="2"/>
  <c r="E42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5" i="2"/>
  <c r="E14" i="2"/>
  <c r="E13" i="2"/>
  <c r="E11" i="2"/>
  <c r="E8" i="2"/>
  <c r="E7" i="2"/>
  <c r="J37" i="2" l="1"/>
  <c r="J58" i="2"/>
  <c r="J137" i="2"/>
  <c r="J21" i="2"/>
  <c r="K55" i="2"/>
  <c r="J55" i="2" s="1"/>
  <c r="K139" i="2"/>
  <c r="J139" i="2" s="1"/>
  <c r="J108" i="2"/>
  <c r="J92" i="2"/>
  <c r="J85" i="2"/>
  <c r="J118" i="2"/>
  <c r="D10" i="7"/>
  <c r="H10" i="7"/>
  <c r="E17" i="2"/>
  <c r="H39" i="2"/>
  <c r="K39" i="2"/>
  <c r="H97" i="2"/>
  <c r="K97" i="2"/>
  <c r="H34" i="2"/>
  <c r="K34" i="2"/>
  <c r="H65" i="2"/>
  <c r="K65" i="2"/>
  <c r="H114" i="2"/>
  <c r="K114" i="2"/>
  <c r="H23" i="2"/>
  <c r="K23" i="2"/>
  <c r="H26" i="2"/>
  <c r="K26" i="2"/>
  <c r="J26" i="2" s="1"/>
  <c r="H81" i="2"/>
  <c r="K81" i="2"/>
  <c r="H48" i="2"/>
  <c r="K48" i="2"/>
  <c r="J48" i="2" s="1"/>
  <c r="K90" i="2"/>
  <c r="K69" i="2"/>
  <c r="J69" i="2" s="1"/>
  <c r="K123" i="2"/>
  <c r="J123" i="2" s="1"/>
  <c r="K49" i="2"/>
  <c r="J49" i="2" s="1"/>
  <c r="K74" i="2"/>
  <c r="J74" i="2" s="1"/>
  <c r="K28" i="2"/>
  <c r="J28" i="2" s="1"/>
  <c r="K50" i="2"/>
  <c r="J50" i="2" s="1"/>
  <c r="K76" i="2"/>
  <c r="K101" i="2"/>
  <c r="K129" i="2"/>
  <c r="K106" i="2"/>
  <c r="K42" i="2"/>
  <c r="K27" i="2"/>
  <c r="J27" i="2" s="1"/>
  <c r="K32" i="2"/>
  <c r="J32" i="2" s="1"/>
  <c r="K43" i="2"/>
  <c r="J43" i="2" s="1"/>
  <c r="K53" i="2"/>
  <c r="J53" i="2" s="1"/>
  <c r="K59" i="2"/>
  <c r="K64" i="2"/>
  <c r="J64" i="2" s="1"/>
  <c r="K75" i="2"/>
  <c r="J75" i="2" s="1"/>
  <c r="K80" i="2"/>
  <c r="K91" i="2"/>
  <c r="K96" i="2"/>
  <c r="K107" i="2"/>
  <c r="K113" i="2"/>
  <c r="K124" i="2"/>
  <c r="G17" i="2"/>
  <c r="G12" i="7" s="1"/>
  <c r="K22" i="2"/>
  <c r="J22" i="2" s="1"/>
  <c r="K38" i="2"/>
  <c r="K54" i="2"/>
  <c r="J54" i="2" s="1"/>
  <c r="K70" i="2"/>
  <c r="J70" i="2" s="1"/>
  <c r="K86" i="2"/>
  <c r="J86" i="2" s="1"/>
  <c r="K102" i="2"/>
  <c r="J102" i="2" s="1"/>
  <c r="K119" i="2"/>
  <c r="J119" i="2" s="1"/>
  <c r="K128" i="2"/>
  <c r="J128" i="2" s="1"/>
  <c r="K133" i="2"/>
  <c r="J133" i="2" s="1"/>
  <c r="K138" i="2"/>
  <c r="K24" i="2"/>
  <c r="J24" i="2" s="1"/>
  <c r="K29" i="2"/>
  <c r="J29" i="2" s="1"/>
  <c r="K35" i="2"/>
  <c r="K40" i="2"/>
  <c r="K45" i="2"/>
  <c r="K51" i="2"/>
  <c r="K56" i="2"/>
  <c r="K61" i="2"/>
  <c r="K67" i="2"/>
  <c r="J67" i="2" s="1"/>
  <c r="K72" i="2"/>
  <c r="J72" i="2" s="1"/>
  <c r="K77" i="2"/>
  <c r="J77" i="2" s="1"/>
  <c r="K83" i="2"/>
  <c r="K88" i="2"/>
  <c r="K93" i="2"/>
  <c r="J93" i="2" s="1"/>
  <c r="K99" i="2"/>
  <c r="J99" i="2" s="1"/>
  <c r="K104" i="2"/>
  <c r="J104" i="2" s="1"/>
  <c r="K109" i="2"/>
  <c r="J109" i="2" s="1"/>
  <c r="K116" i="2"/>
  <c r="K121" i="2"/>
  <c r="J121" i="2" s="1"/>
  <c r="K135" i="2"/>
  <c r="J135" i="2" s="1"/>
  <c r="K103" i="2"/>
  <c r="J103" i="2" s="1"/>
  <c r="K120" i="2"/>
  <c r="J120" i="2" s="1"/>
  <c r="H17" i="2"/>
  <c r="K82" i="2"/>
  <c r="K115" i="2"/>
  <c r="K20" i="2"/>
  <c r="K30" i="2"/>
  <c r="K46" i="2"/>
  <c r="K62" i="2"/>
  <c r="J62" i="2" s="1"/>
  <c r="K78" i="2"/>
  <c r="K94" i="2"/>
  <c r="J94" i="2" s="1"/>
  <c r="K110" i="2"/>
  <c r="K130" i="2"/>
  <c r="J130" i="2" s="1"/>
  <c r="K136" i="2"/>
  <c r="J136" i="2" s="1"/>
  <c r="K33" i="2"/>
  <c r="J33" i="2" s="1"/>
  <c r="K44" i="2"/>
  <c r="J44" i="2" s="1"/>
  <c r="K71" i="2"/>
  <c r="J71" i="2" s="1"/>
  <c r="K87" i="2"/>
  <c r="J87" i="2" s="1"/>
  <c r="K66" i="2"/>
  <c r="J66" i="2" s="1"/>
  <c r="K98" i="2"/>
  <c r="J98" i="2" s="1"/>
  <c r="K134" i="2"/>
  <c r="J134" i="2" s="1"/>
  <c r="C17" i="2"/>
  <c r="K25" i="2"/>
  <c r="K31" i="2"/>
  <c r="K36" i="2"/>
  <c r="J36" i="2" s="1"/>
  <c r="K41" i="2"/>
  <c r="J41" i="2" s="1"/>
  <c r="K47" i="2"/>
  <c r="J47" i="2" s="1"/>
  <c r="K52" i="2"/>
  <c r="K57" i="2"/>
  <c r="J57" i="2" s="1"/>
  <c r="K63" i="2"/>
  <c r="J63" i="2" s="1"/>
  <c r="K68" i="2"/>
  <c r="K73" i="2"/>
  <c r="K79" i="2"/>
  <c r="J79" i="2" s="1"/>
  <c r="K84" i="2"/>
  <c r="J84" i="2" s="1"/>
  <c r="K89" i="2"/>
  <c r="K95" i="2"/>
  <c r="K100" i="2"/>
  <c r="K105" i="2"/>
  <c r="K112" i="2"/>
  <c r="J112" i="2" s="1"/>
  <c r="K122" i="2"/>
  <c r="J122" i="2" s="1"/>
  <c r="K131" i="2"/>
  <c r="J131" i="2" s="1"/>
  <c r="F17" i="2"/>
  <c r="F12" i="7" s="1"/>
  <c r="E141" i="2"/>
  <c r="G141" i="2"/>
  <c r="E40" i="2"/>
  <c r="G125" i="2"/>
  <c r="D125" i="2"/>
  <c r="C14" i="7" s="1"/>
  <c r="C35" i="7" s="1"/>
  <c r="C37" i="7" s="1"/>
  <c r="C125" i="2"/>
  <c r="B14" i="7" s="1"/>
  <c r="B35" i="7" s="1"/>
  <c r="B37" i="7" s="1"/>
  <c r="H141" i="2"/>
  <c r="F125" i="2"/>
  <c r="F141" i="2"/>
  <c r="J89" i="2" l="1"/>
  <c r="J106" i="2"/>
  <c r="J78" i="2"/>
  <c r="J51" i="2"/>
  <c r="J23" i="2"/>
  <c r="J97" i="2"/>
  <c r="J68" i="2"/>
  <c r="J25" i="2"/>
  <c r="J30" i="2"/>
  <c r="J35" i="2"/>
  <c r="J107" i="2"/>
  <c r="J20" i="2"/>
  <c r="J116" i="2"/>
  <c r="J96" i="2"/>
  <c r="J90" i="2"/>
  <c r="J73" i="2"/>
  <c r="J31" i="2"/>
  <c r="J46" i="2"/>
  <c r="J83" i="2"/>
  <c r="J113" i="2"/>
  <c r="J39" i="2"/>
  <c r="J100" i="2"/>
  <c r="J115" i="2"/>
  <c r="J91" i="2"/>
  <c r="J88" i="2"/>
  <c r="J45" i="2"/>
  <c r="J124" i="2"/>
  <c r="J59" i="2"/>
  <c r="J95" i="2"/>
  <c r="J52" i="2"/>
  <c r="J110" i="2"/>
  <c r="J82" i="2"/>
  <c r="J61" i="2"/>
  <c r="J80" i="2"/>
  <c r="J42" i="2"/>
  <c r="J34" i="2"/>
  <c r="H125" i="2"/>
  <c r="H143" i="2" s="1"/>
  <c r="J40" i="2"/>
  <c r="J76" i="2"/>
  <c r="J65" i="2"/>
  <c r="G143" i="2"/>
  <c r="G14" i="7"/>
  <c r="J138" i="2"/>
  <c r="J129" i="2"/>
  <c r="J81" i="2"/>
  <c r="J38" i="2"/>
  <c r="J105" i="2"/>
  <c r="J56" i="2"/>
  <c r="J101" i="2"/>
  <c r="F14" i="7"/>
  <c r="F15" i="7" s="1"/>
  <c r="F17" i="7" s="1"/>
  <c r="F19" i="7" s="1"/>
  <c r="F32" i="7" s="1"/>
  <c r="F33" i="7" s="1"/>
  <c r="F143" i="2"/>
  <c r="J114" i="2"/>
  <c r="H12" i="7"/>
  <c r="D14" i="7"/>
  <c r="D35" i="7"/>
  <c r="B12" i="7"/>
  <c r="D12" i="7" s="1"/>
  <c r="D37" i="7"/>
  <c r="E125" i="2"/>
  <c r="K141" i="2"/>
  <c r="K125" i="2"/>
  <c r="K143" i="2" l="1"/>
  <c r="G35" i="7"/>
  <c r="G37" i="7" s="1"/>
  <c r="G15" i="7"/>
  <c r="G17" i="7" s="1"/>
  <c r="G19" i="7" s="1"/>
  <c r="G32" i="7" s="1"/>
  <c r="G33" i="7" s="1"/>
  <c r="J141" i="2"/>
  <c r="F35" i="7"/>
  <c r="H14" i="7"/>
  <c r="H15" i="7" s="1"/>
  <c r="B13" i="7"/>
  <c r="J125" i="2"/>
  <c r="J143" i="2" l="1"/>
  <c r="H19" i="7"/>
  <c r="H17" i="7"/>
  <c r="C13" i="7"/>
  <c r="C15" i="7" s="1"/>
  <c r="C17" i="7" s="1"/>
  <c r="C19" i="7" s="1"/>
  <c r="C32" i="7" s="1"/>
  <c r="C33" i="7" s="1"/>
  <c r="C38" i="7"/>
  <c r="C39" i="7" s="1"/>
  <c r="C52" i="7" s="1"/>
  <c r="C53" i="7" s="1"/>
  <c r="G39" i="7"/>
  <c r="G52" i="7" s="1"/>
  <c r="G53" i="7" s="1"/>
  <c r="F37" i="7"/>
  <c r="H35" i="7"/>
  <c r="B15" i="7"/>
  <c r="B17" i="7" s="1"/>
  <c r="H32" i="7" l="1"/>
  <c r="D13" i="7"/>
  <c r="D15" i="7" s="1"/>
  <c r="C55" i="7"/>
  <c r="G55" i="7"/>
  <c r="H37" i="7"/>
  <c r="H39" i="7" s="1"/>
  <c r="H52" i="7" s="1"/>
  <c r="B38" i="7"/>
  <c r="F39" i="7"/>
  <c r="F52" i="7" s="1"/>
  <c r="F53" i="7" s="1"/>
  <c r="B19" i="7"/>
  <c r="D17" i="7"/>
  <c r="H55" i="7" l="1"/>
  <c r="F55" i="7"/>
  <c r="D38" i="7"/>
  <c r="D39" i="7" s="1"/>
  <c r="D52" i="7" s="1"/>
  <c r="J52" i="7" s="1"/>
  <c r="B39" i="7"/>
  <c r="B52" i="7" s="1"/>
  <c r="B53" i="7" s="1"/>
  <c r="B32" i="7"/>
  <c r="B33" i="7" s="1"/>
  <c r="D19" i="7"/>
  <c r="D32" i="7" s="1"/>
  <c r="D55" i="7" l="1"/>
  <c r="J55" i="7" s="1"/>
  <c r="J32" i="7"/>
  <c r="B55" i="7"/>
</calcChain>
</file>

<file path=xl/sharedStrings.xml><?xml version="1.0" encoding="utf-8"?>
<sst xmlns="http://schemas.openxmlformats.org/spreadsheetml/2006/main" count="1358" uniqueCount="605">
  <si>
    <t>Year 2013</t>
  </si>
  <si>
    <t>Year 2014</t>
  </si>
  <si>
    <t>Year 2015</t>
  </si>
  <si>
    <t>Year 2016</t>
  </si>
  <si>
    <t>Year 2017</t>
  </si>
  <si>
    <t>Year 2018</t>
  </si>
  <si>
    <t>Year 2019</t>
  </si>
  <si>
    <t>Year 2020</t>
  </si>
  <si>
    <t>Florida Power &amp; Light </t>
  </si>
  <si>
    <t>ATL - Permanent Differences - Federal and State</t>
  </si>
  <si>
    <t>AFD102: AFUDC Depreciation</t>
  </si>
  <si>
    <t>DED198: Section 199 Deduction - State Deductible</t>
  </si>
  <si>
    <t>DED198Adj: Section 199 Deduction - State Deductible Adj</t>
  </si>
  <si>
    <t>EMPA01: Section 162(M) Disallowance</t>
  </si>
  <si>
    <t>ITC107: School Solar ITC Book Depr</t>
  </si>
  <si>
    <t>MEL101: Business Meals</t>
  </si>
  <si>
    <t xml:space="preserve">     SubTotal - ATL - Permanent Differences - Federal and State</t>
  </si>
  <si>
    <t>ATL - Permanent Differences - Federal Only</t>
  </si>
  <si>
    <t>FUL202 Fuel Tax Credit M</t>
  </si>
  <si>
    <t>SIT201: State Tax Deduction</t>
  </si>
  <si>
    <t xml:space="preserve">     SubTotal - ATL - Permanent Differences - Federal Only</t>
  </si>
  <si>
    <t xml:space="preserve">     Florida</t>
  </si>
  <si>
    <t>ATL State Tax Deduction from Income Tax Report</t>
  </si>
  <si>
    <t>ATL - Permanent Differences - State Only</t>
  </si>
  <si>
    <t>DED198ST: Sec 199 - State Only</t>
  </si>
  <si>
    <t>FLA101: Florida State Exemption</t>
  </si>
  <si>
    <t xml:space="preserve">     SubTotal - ATL - Permanent Differences - State Only</t>
  </si>
  <si>
    <t>BTL - Permanent Differences - Federal and State</t>
  </si>
  <si>
    <t>AFD103: AFUDC Equity</t>
  </si>
  <si>
    <t>AFD103GS: AFUDC Equity Goal Seek</t>
  </si>
  <si>
    <t>INC507: NonQ Decom Fund NonTaxable Inc</t>
  </si>
  <si>
    <t>POL101: Nondeductible Penalties</t>
  </si>
  <si>
    <t>POL201: Nondeductible Club Dues And Political Contributions</t>
  </si>
  <si>
    <t xml:space="preserve">     SubTotal - BTL - Permanent Differences - Federal and State</t>
  </si>
  <si>
    <t>BTL - Permanent Differences - Federal Only</t>
  </si>
  <si>
    <t>INC501: Storm Fund Non-Taxable</t>
  </si>
  <si>
    <t>INC504: Nuclear Fund Below Perm</t>
  </si>
  <si>
    <t xml:space="preserve">     Subtotal - BTL Permanent Differences - Federal Only</t>
  </si>
  <si>
    <t>BTL State Tax Deduction from Income Tax Report</t>
  </si>
  <si>
    <t>BTL - Permanent Differences - State Only</t>
  </si>
  <si>
    <t>Storm Fund Non-Taxable (State Adj)</t>
  </si>
  <si>
    <t>Nuclear Fund Below Perm (State Adj)</t>
  </si>
  <si>
    <t xml:space="preserve">     Subtotal - BTL Permanent Differences - State Only</t>
  </si>
  <si>
    <t>ATL - Temporary Differences - Federal and State - Acct 190</t>
  </si>
  <si>
    <t>AMO108: Nuclear Amortization - Reg Credit</t>
  </si>
  <si>
    <t>AMO111: Deferred Gain-Aviation</t>
  </si>
  <si>
    <t>AMO112: Deferred Gain - Coal Cars</t>
  </si>
  <si>
    <t>AMO301: Gain Disp Prop Abv</t>
  </si>
  <si>
    <t>AMO312: Reg Liab SWAPC-ECCR</t>
  </si>
  <si>
    <t>AMO316: Reg Liab - CB Bk/Tx Diff - LT</t>
  </si>
  <si>
    <t>AMO319: Reg Liab - CB Bk/Tx Diff - Current</t>
  </si>
  <si>
    <t>BAD101: Bad Debt Expense</t>
  </si>
  <si>
    <t>DBT102: Gain on Reacq Debt</t>
  </si>
  <si>
    <t>DCM101: Decommissioning Accrual</t>
  </si>
  <si>
    <t>EMP103: Non Ded Medic Contr</t>
  </si>
  <si>
    <t>EMP201: Employee Bonus Accrual</t>
  </si>
  <si>
    <t>EMP202: Accrued FICA Taxes</t>
  </si>
  <si>
    <t>EMP802: Post Retirement SFAS 112 - NC</t>
  </si>
  <si>
    <t>EMP806: Post Retirement Benefits - FAS106 Current</t>
  </si>
  <si>
    <t>EMP807: Post Retirement Benefits - FAS106 NC</t>
  </si>
  <si>
    <t>EMP810: Medicare Part D Subsidy</t>
  </si>
  <si>
    <t>EMP901: Def Compensation</t>
  </si>
  <si>
    <t>EMP902: Deferred Severance - Current</t>
  </si>
  <si>
    <t>EMP903: SERP Current Portion</t>
  </si>
  <si>
    <t>EMP917: Deferred Severance - Current</t>
  </si>
  <si>
    <t>FIN401: FIN 48 Interest Payable</t>
  </si>
  <si>
    <t>FIN403: FIN48 Interest Payable-State</t>
  </si>
  <si>
    <t>FIN405: Int Accrued St Current - FIN48</t>
  </si>
  <si>
    <t>FUL104: FPSC Revenue Refund</t>
  </si>
  <si>
    <t>FUL301: Def Franchise Fee Rev</t>
  </si>
  <si>
    <t>INC602: Premium Lighting Prog Rev</t>
  </si>
  <si>
    <t>INC605: Deferred Income - NC</t>
  </si>
  <si>
    <t>INJ101: Injuries and Damages</t>
  </si>
  <si>
    <t>ITC101: Conv ITC Amort &amp; GU</t>
  </si>
  <si>
    <t>ITC103: Space Coast ITC GU</t>
  </si>
  <si>
    <t>ITC105: Martin Solar ITC G/U</t>
  </si>
  <si>
    <t>NUC106: Nuclear Rule Book/Tax Basis</t>
  </si>
  <si>
    <t>REP501: Nuc Maint Reserve</t>
  </si>
  <si>
    <t>REP503: Nuc Maint Res-Particip</t>
  </si>
  <si>
    <t>RES106: Legal Reserve</t>
  </si>
  <si>
    <t>RES109: Fuel Storage Reserve</t>
  </si>
  <si>
    <t>RES113: Nuc Last Core Expense</t>
  </si>
  <si>
    <t>RES114: Nuc M and S Inventory</t>
  </si>
  <si>
    <t>RES117: Elmore Litigation Reserve</t>
  </si>
  <si>
    <t>RES126: Nuclear Rad Waste</t>
  </si>
  <si>
    <t>RES137: Savings/Warrant Reserve</t>
  </si>
  <si>
    <t>RES138: Extended Warranty</t>
  </si>
  <si>
    <t>RES139: Scherer Supp Perf Fee</t>
  </si>
  <si>
    <t>RES140: Contractor Bonus</t>
  </si>
  <si>
    <t>RES301: Environmental Liability</t>
  </si>
  <si>
    <t>RES401: Vacation Pay Accrual</t>
  </si>
  <si>
    <t>RES601: Dormant Materials</t>
  </si>
  <si>
    <t>RES801: FMPA Settlement Agreement</t>
  </si>
  <si>
    <t>REV103: Measurement And Verification Incom</t>
  </si>
  <si>
    <t>SAL301: Cap Gain Emiss Allow</t>
  </si>
  <si>
    <t>SJR101: SJRPP Decommissioning</t>
  </si>
  <si>
    <t>SJR102: SJRPP Def Interest</t>
  </si>
  <si>
    <t>STM402: Over/Under Recovery - FREC</t>
  </si>
  <si>
    <t>STM406: Storm - Reg Asset - Non-Regulated</t>
  </si>
  <si>
    <t>STM409: Storm-Reg Asset - Regulated</t>
  </si>
  <si>
    <t>UBR102: Unbilled Revenue FPSC</t>
  </si>
  <si>
    <t xml:space="preserve">     SubTotal - ATL - Temporary Differences - Federal and State - Acct 190</t>
  </si>
  <si>
    <t>ATL - Temporary Differences - Federal and State - Acct 282</t>
  </si>
  <si>
    <t>AFD101: AFUDC Debt</t>
  </si>
  <si>
    <t>AFD101GS: AFUDC Debt Goal Seek</t>
  </si>
  <si>
    <t>CAC101: Method Life CIAC</t>
  </si>
  <si>
    <t>DEP101: Tax Depreciation</t>
  </si>
  <si>
    <t>DEP101Adj: Tax Depreciation Bonus Assumption</t>
  </si>
  <si>
    <t>DEP101GS: Tax Depreciation Goal Seek</t>
  </si>
  <si>
    <t>DEP101CB: Tax Depreciation Cedar Bay</t>
  </si>
  <si>
    <t>DEP102: Fossil Dismantlement</t>
  </si>
  <si>
    <t>DEP103: Reversal of Book Depreciation</t>
  </si>
  <si>
    <t>DEP106: Reclass Book Depr to AFUDC Depr</t>
  </si>
  <si>
    <t>DEP130: Bonus Depreciation</t>
  </si>
  <si>
    <t>DEP130Adj: Bonus Depreciation Bonus Assumption</t>
  </si>
  <si>
    <t>DEP130GS: Bonus Depreciation Goal Seek</t>
  </si>
  <si>
    <t>DEP131: FAS90 Depr Reclass</t>
  </si>
  <si>
    <t>DEP132: CITC Book Depr Reclass</t>
  </si>
  <si>
    <t>DEP137: School Solar ITC Book Depr Reclass</t>
  </si>
  <si>
    <t>DEP201CB: ARO Accretion</t>
  </si>
  <si>
    <t>DEP202CB: ARO Asset</t>
  </si>
  <si>
    <t>EMP803: Welfare Capitalized</t>
  </si>
  <si>
    <t>INT101: Method Life CPI</t>
  </si>
  <si>
    <t>MEL103: Capitalized Business Meals</t>
  </si>
  <si>
    <t>MIX101: Mixed Service Costs</t>
  </si>
  <si>
    <t>REM101: Cost of Removal</t>
  </si>
  <si>
    <t>REP201: Repair Projects</t>
  </si>
  <si>
    <t>REP301: Cable Injection</t>
  </si>
  <si>
    <t>RSH101: Computer Software</t>
  </si>
  <si>
    <t>SAL101: Tax Gain/Loss</t>
  </si>
  <si>
    <t>SAL602: Gain on Sale of MIT Credits</t>
  </si>
  <si>
    <t xml:space="preserve">     SubTotal - ATL - Temporary Differences - Federal and State - Acct 282</t>
  </si>
  <si>
    <t>ATL - Temporary Differences - Federal and State - Acct 283</t>
  </si>
  <si>
    <t>ABN101: Abandonment of Glades County Coal Plant</t>
  </si>
  <si>
    <t>AMO102: Amortization of Intangibles</t>
  </si>
  <si>
    <t>AMO202: Int Tx Deficiency Above</t>
  </si>
  <si>
    <t>AMO303: Loss Disp Prop Abv</t>
  </si>
  <si>
    <t>AMO304: Reg Asset - Surplus Flowback</t>
  </si>
  <si>
    <t>AMO308: Reg Asset - Coal Cars</t>
  </si>
  <si>
    <t>AMO309: Reg Asset - FAS90 Current</t>
  </si>
  <si>
    <t>AMO310: Reg Asset - FAS90 L/T</t>
  </si>
  <si>
    <t>AMO311: Reg Asset - Dism Rsv-Surplus Flowback</t>
  </si>
  <si>
    <t>AMO314: Reg Asset - CB PPA Loss - LT</t>
  </si>
  <si>
    <t>AMO315: Reg Asset - CB Tax G/U - LT</t>
  </si>
  <si>
    <t>AMO317: Reg Asset - CB PPA Loss - Current</t>
  </si>
  <si>
    <t>AMO318: Reg Asset - CB Tax G/U - Current</t>
  </si>
  <si>
    <t>CAP301: Rate Case 2009 Expense</t>
  </si>
  <si>
    <t>DBT101: Loss on Reacq Debt</t>
  </si>
  <si>
    <t>EMP102: Pension SFAS 87</t>
  </si>
  <si>
    <t>FIN402: FIN 48 Interest Receivable</t>
  </si>
  <si>
    <t>FIN404: FIN48 Interest Receivable-State</t>
  </si>
  <si>
    <t>FIN406: Int Receivable Current - FIN48</t>
  </si>
  <si>
    <t>FUL102: Def Fuel Cost FERC</t>
  </si>
  <si>
    <t>FUL103: Def Fuel Cost FPSC - Current</t>
  </si>
  <si>
    <t>FUL105: Def CCR Costs</t>
  </si>
  <si>
    <t>FUL106: Def Fuel Cost FPSC L/T</t>
  </si>
  <si>
    <t>FUL107: Def CCR Revenues</t>
  </si>
  <si>
    <t>FUL108: Def ECCR Costs</t>
  </si>
  <si>
    <t>FUL109: EPU Asset Retirements</t>
  </si>
  <si>
    <t>FUL302: Franchise Fee Costs</t>
  </si>
  <si>
    <t>INC608: Accrued Revenues - GPIF</t>
  </si>
  <si>
    <t>INC609: Accrued Revenues - Assept Optimization</t>
  </si>
  <si>
    <t>ITC102: Conv ITC Depr Loss</t>
  </si>
  <si>
    <t>ITC104: Space Coast ITC Depr Loss</t>
  </si>
  <si>
    <t>ITC106: Martin ITC Depr Loss</t>
  </si>
  <si>
    <t>NUC103: Nuclear Cola Payroll</t>
  </si>
  <si>
    <t>PPD101: Prepaid Insurance</t>
  </si>
  <si>
    <t>PPD202: Prepaid Franchise Fees</t>
  </si>
  <si>
    <t>PPD203: Prepaid State Motor Vehicle Taxes</t>
  </si>
  <si>
    <t>PRP102: Prepaid Property Taxes</t>
  </si>
  <si>
    <t>REP206: Sec 481 Adj - Repair Projects-Current</t>
  </si>
  <si>
    <t>RSH102: Research and Experimental Costs</t>
  </si>
  <si>
    <t>RSH105: Nuclear R and E Costs</t>
  </si>
  <si>
    <t>STM401: Storm Recovery Property</t>
  </si>
  <si>
    <t>STM407: Storm Recovery - Current</t>
  </si>
  <si>
    <t>STM410: Storm Recovery Property Offset</t>
  </si>
  <si>
    <t>STM411: Storm - Reg Asset - Regulated Offset</t>
  </si>
  <si>
    <t xml:space="preserve">     SubTotal - ATL - Temporary Differences - Federal and State - Acct 283</t>
  </si>
  <si>
    <t>Total - ATL - Temporary Differences - Federal &amp; State</t>
  </si>
  <si>
    <t>ATL - Temporary Differences - Federal Only - NOL Acct 190</t>
  </si>
  <si>
    <t>2012 NOL C/B</t>
  </si>
  <si>
    <t>NOL101: Net Operating Loss</t>
  </si>
  <si>
    <t>NOL102: NOL 2012 - Current</t>
  </si>
  <si>
    <t>NOL C/F Utilization</t>
  </si>
  <si>
    <t xml:space="preserve">     SubTotal - ATL - Temporary Differences - Federal Only - NOL Acct 190</t>
  </si>
  <si>
    <t>ATL - Temporary Differences - State Only - Acct 282</t>
  </si>
  <si>
    <t>DEP101ST: Tax Depreciation</t>
  </si>
  <si>
    <t>DEP118: Florida Bonus Depreciation - 2008</t>
  </si>
  <si>
    <t>DEP119: Florida Bonus Depreciation - 2009</t>
  </si>
  <si>
    <t>DEP126: Florida Bonus Depreciation - 2010</t>
  </si>
  <si>
    <t>DEP127: Florida Bonus Depreciation - 2011</t>
  </si>
  <si>
    <t>DEP128: Florida Bonus Depreciation - 2012</t>
  </si>
  <si>
    <t>DEP129: Florida Bonus Depreciation - 2013</t>
  </si>
  <si>
    <t>DEP133: Florida Bonus Depreciation - 2014</t>
  </si>
  <si>
    <t>DEP133Adj: Florida Bonus Depreciation - Bonus Assump</t>
  </si>
  <si>
    <t>DEP134: Florida Bonus Depreciation - 2015</t>
  </si>
  <si>
    <t>DEP135: Florida Bonus Depreciation - 2016</t>
  </si>
  <si>
    <t>DEP136: Florida Bonus Depreciation - Amort Forecast</t>
  </si>
  <si>
    <t>SAL101ST: Tax Gain/Loss</t>
  </si>
  <si>
    <t xml:space="preserve">     SubTotal - ATL - Temporary Differences - State Only - Acct 282</t>
  </si>
  <si>
    <t>BTL - Temporary Differences - Federal and State - Acct 190</t>
  </si>
  <si>
    <t>AMO201: Tx Refund Int Below</t>
  </si>
  <si>
    <t>RES135: Rothenberg Obligation</t>
  </si>
  <si>
    <t>DCM201: Decommissioning Below</t>
  </si>
  <si>
    <t>STM201: Storm Fund Below</t>
  </si>
  <si>
    <t xml:space="preserve">     SubTotal - BTL - Temporary Differences - Federal and State - Acct 190</t>
  </si>
  <si>
    <t>BTL - Temporary Differences - Federal and State - Acct 282</t>
  </si>
  <si>
    <t>CAC102: Primeco CIAC Below</t>
  </si>
  <si>
    <t xml:space="preserve">     SubTotal - BTL - Temporary Differences - Federal and State - Acct 282</t>
  </si>
  <si>
    <t>Total  - BTL - Temporary Differences - Federal &amp; State</t>
  </si>
  <si>
    <t>EndMethodCalls</t>
  </si>
  <si>
    <t>FEDERAL ATL Adjustments</t>
  </si>
  <si>
    <t xml:space="preserve">     ATL - Permanent Differences - Federal and State</t>
  </si>
  <si>
    <t xml:space="preserve">     ATL - Permanent Differences - Federal Only</t>
  </si>
  <si>
    <t xml:space="preserve">          ATL - Permanent Differences - Total Federal</t>
  </si>
  <si>
    <t xml:space="preserve">     ATL - State Tax Deduction - Federal Only</t>
  </si>
  <si>
    <t xml:space="preserve">     ATL - Temporary Differences - Federal and State - Acct 190</t>
  </si>
  <si>
    <t xml:space="preserve">     ATL - Temporary Differences - Federal and State - Acct 282</t>
  </si>
  <si>
    <t xml:space="preserve">     ATL - Temporary Differences - Federal and State - Acct 283</t>
  </si>
  <si>
    <t xml:space="preserve">          ATL - Temporary Differences - Federal and State - Total</t>
  </si>
  <si>
    <t xml:space="preserve">     ATL - Temporary Differences - Federal Only - Acct 190</t>
  </si>
  <si>
    <t xml:space="preserve">     ATL - Temporary Differences - Federal Only - Acct 282</t>
  </si>
  <si>
    <t xml:space="preserve">     ATL - Temporary Differences - Federal Only - Acct 283</t>
  </si>
  <si>
    <t xml:space="preserve">          ATL - Temporary Differences - Federal Only - Total</t>
  </si>
  <si>
    <t xml:space="preserve">     ATL - Temporary Differences - Federal Only - NOL Acct 190</t>
  </si>
  <si>
    <t xml:space="preserve">     ATL - Temporary Differences - State Only - Acct 282</t>
  </si>
  <si>
    <t xml:space="preserve">          Total FEDERAL ATL Adjustments</t>
  </si>
  <si>
    <t>STATE ATL Adjustments</t>
  </si>
  <si>
    <t xml:space="preserve">     ATL - Permanent Differences - State Only</t>
  </si>
  <si>
    <t xml:space="preserve">          ATL - Permanent Differences - Total State</t>
  </si>
  <si>
    <t xml:space="preserve">     ATL - Temporary Differences - State Only - Acct 190</t>
  </si>
  <si>
    <t xml:space="preserve">     ATL - Temporary Differences - State Only - Acct 283</t>
  </si>
  <si>
    <t xml:space="preserve">          ATL - Temporary Differences - State Only - Total</t>
  </si>
  <si>
    <t xml:space="preserve">          Total STATE ATL Adjustments</t>
  </si>
  <si>
    <t>FEDERAL BTL Adjustments</t>
  </si>
  <si>
    <t xml:space="preserve">     BTL - Permanent Differences - Federal and State</t>
  </si>
  <si>
    <t xml:space="preserve">     BTL - Permanent Differences - Federal Only</t>
  </si>
  <si>
    <t xml:space="preserve">          BTL - Permanent Differences - Total Federal</t>
  </si>
  <si>
    <t xml:space="preserve">     BTL - State Tax Deduction - Federal Only</t>
  </si>
  <si>
    <t xml:space="preserve">     BTL - Temporary Differences - Federal and State - Acct 190</t>
  </si>
  <si>
    <t xml:space="preserve">     BTL - Temporary Differences - Federal and State - Acct 282</t>
  </si>
  <si>
    <t xml:space="preserve">     BTL - Temporary Differences - Federal and State - Acct 283</t>
  </si>
  <si>
    <t xml:space="preserve">          BTL - Temporary Differences - Federal and State - Total</t>
  </si>
  <si>
    <t xml:space="preserve">     BTL - Temporary Differences - Federal Only - Acct 190</t>
  </si>
  <si>
    <t xml:space="preserve">     BTL - Temporary Differences - Federal Only - Acct 282</t>
  </si>
  <si>
    <t xml:space="preserve">     BTL - Temporary Differences - Federal Only - Acct 283</t>
  </si>
  <si>
    <t xml:space="preserve">          BTL - Temporary Differences - Federal Only - Total</t>
  </si>
  <si>
    <t xml:space="preserve">          Total FEDERAL BTL Adjustments</t>
  </si>
  <si>
    <t>STATE BTL Adjustments</t>
  </si>
  <si>
    <t xml:space="preserve">     BTL - Permanent Differences - State Only</t>
  </si>
  <si>
    <t xml:space="preserve">          BTL - Permanent Differences - Total State</t>
  </si>
  <si>
    <t xml:space="preserve">     BTL - Temporary Differences - State Only - Acct 190</t>
  </si>
  <si>
    <t xml:space="preserve">     BTL - Temporary Differences - State Only - Acct 282</t>
  </si>
  <si>
    <t xml:space="preserve">     BTL - Temporary Differences - State Only - Acct 283</t>
  </si>
  <si>
    <t xml:space="preserve">          BTL - Temporary Differences - State Only - Total</t>
  </si>
  <si>
    <t xml:space="preserve">          Total STATE BTL Adjustments</t>
  </si>
  <si>
    <t>Permanent Differences:</t>
  </si>
  <si>
    <t/>
  </si>
  <si>
    <t>Total Permanent Differences</t>
  </si>
  <si>
    <t>Temporary Differences:</t>
  </si>
  <si>
    <t>Total Temporary Differences</t>
  </si>
  <si>
    <t>C-22 Description</t>
  </si>
  <si>
    <t>Book Depreciation</t>
  </si>
  <si>
    <t>Equity AFUDC Depreciation</t>
  </si>
  <si>
    <t>Solar ITC Depreciation</t>
  </si>
  <si>
    <t>Tax Depreciation</t>
  </si>
  <si>
    <t>Intangible Drilling Costs</t>
  </si>
  <si>
    <t>Asset Retirement Obligation</t>
  </si>
  <si>
    <t>Deferred Costs - Clauses</t>
  </si>
  <si>
    <t>Convertible ITC</t>
  </si>
  <si>
    <t>Gain on Reacquired Debt</t>
  </si>
  <si>
    <t>Fossil Dismantlement</t>
  </si>
  <si>
    <t>FAS90</t>
  </si>
  <si>
    <t>AFUDC Debt</t>
  </si>
  <si>
    <t>Amortization of Intangibles</t>
  </si>
  <si>
    <t>Bad Debt Expense</t>
  </si>
  <si>
    <t>Capital Gain Emission Allowance</t>
  </si>
  <si>
    <t>Computer Software</t>
  </si>
  <si>
    <t>Cost of Removal</t>
  </si>
  <si>
    <t>Deferred Compensation</t>
  </si>
  <si>
    <t>Deferred Franchise Fee Revenues</t>
  </si>
  <si>
    <t>Deferred Income - Non-Current</t>
  </si>
  <si>
    <t>Depreciation Reserve Flowback</t>
  </si>
  <si>
    <t>Environmental Liability</t>
  </si>
  <si>
    <t>EPU Asset Retirements</t>
  </si>
  <si>
    <t>Extended Warranty</t>
  </si>
  <si>
    <t>Franchise Fee Costs</t>
  </si>
  <si>
    <t xml:space="preserve">Gain Disposition of Property </t>
  </si>
  <si>
    <t>Gain on Sale of MIT Credits</t>
  </si>
  <si>
    <t>Injuries and Damages</t>
  </si>
  <si>
    <t>Measurement and Verification Income</t>
  </si>
  <si>
    <t>Method Life CIAC</t>
  </si>
  <si>
    <t>Method Life CPI</t>
  </si>
  <si>
    <t>Mixed Service Costs</t>
  </si>
  <si>
    <t>Non Ded Medical Contributions</t>
  </si>
  <si>
    <t>Nuclear Last Core Expense</t>
  </si>
  <si>
    <t>Nuclear M and S Inventory</t>
  </si>
  <si>
    <t>Nuclear Maintenance Reserve</t>
  </si>
  <si>
    <t>Nuclear Amortization - Regulatory Credit</t>
  </si>
  <si>
    <t>Nuclear COLA Payroll</t>
  </si>
  <si>
    <t>Nuclear Radioactive Waste</t>
  </si>
  <si>
    <t>Nuclear Recovery Costs</t>
  </si>
  <si>
    <t>Over/Under Recovery - FREC</t>
  </si>
  <si>
    <t>Pension SFAS 87</t>
  </si>
  <si>
    <t>Post Retirement Benefits</t>
  </si>
  <si>
    <t>Premium Lighting Program Revenues</t>
  </si>
  <si>
    <t>Prepaid Franchise Fees</t>
  </si>
  <si>
    <t>Prepaid Insurance</t>
  </si>
  <si>
    <t>Prepaid State Motor Vehicle Taxes</t>
  </si>
  <si>
    <t>Rate Case Expense</t>
  </si>
  <si>
    <t>Repair Projects</t>
  </si>
  <si>
    <t>Savings/Warrant Reserve</t>
  </si>
  <si>
    <t>SJRPP Decommissioning</t>
  </si>
  <si>
    <t>SJRPP Deferred Interest</t>
  </si>
  <si>
    <t>Storm Recovery Securitization</t>
  </si>
  <si>
    <t>Storm - Regulatory  Asset</t>
  </si>
  <si>
    <t>Unbilled Revenue FPSC</t>
  </si>
  <si>
    <t>Vacation Pay Accrual</t>
  </si>
  <si>
    <t>Welfare Capitalized</t>
  </si>
  <si>
    <t>Storm Rec/Reg Asset</t>
  </si>
  <si>
    <t>Business Meals</t>
  </si>
  <si>
    <t>Non-Deductible Compensation</t>
  </si>
  <si>
    <t>Manufacturer's Deduction</t>
  </si>
  <si>
    <t>State Tax Deduction</t>
  </si>
  <si>
    <t>Interest Tax Deficiencies</t>
  </si>
  <si>
    <t>Coal Cars</t>
  </si>
  <si>
    <t>Employee Bonuses</t>
  </si>
  <si>
    <t>Accrued Revenues</t>
  </si>
  <si>
    <t>Legal Reserve</t>
  </si>
  <si>
    <t>Supplemental Performance Fee</t>
  </si>
  <si>
    <t>Dormant Materials</t>
  </si>
  <si>
    <t>Tax Loss on Disposition of Property</t>
  </si>
  <si>
    <t>Prepaid Property Taxes</t>
  </si>
  <si>
    <t>Deferred Severance</t>
  </si>
  <si>
    <t>Accrued FICA Taxes</t>
  </si>
  <si>
    <t>Regulatory Liability SWAPC</t>
  </si>
  <si>
    <t>Cedar Bay Regulatory Asset, net</t>
  </si>
  <si>
    <t>State Temporary Differences Modification</t>
  </si>
  <si>
    <t>Federal</t>
  </si>
  <si>
    <t>Florida</t>
  </si>
  <si>
    <t>Oklahoma</t>
  </si>
  <si>
    <t>FPL &amp; Subs</t>
  </si>
  <si>
    <t>GRCO</t>
  </si>
  <si>
    <t>Total Federal</t>
  </si>
  <si>
    <t>Total State</t>
  </si>
  <si>
    <t>EMT - Gas Reserves - Future Projects </t>
  </si>
  <si>
    <t>Current Month</t>
  </si>
  <si>
    <t>Planning Entity</t>
  </si>
  <si>
    <t>CDR - Department -&gt; TAX - State for Income Tax</t>
  </si>
  <si>
    <t>Current Entity()</t>
  </si>
  <si>
    <t>Entity ID(CDR - Department,EMT - Gas Reserves - PetroQuest)</t>
  </si>
  <si>
    <t>9400000: Operating Revenues-Gas Production-Gas Reserves</t>
  </si>
  <si>
    <t>GRDEP117: Intangible Drilling Costs:</t>
  </si>
  <si>
    <t xml:space="preserve">     9330000: Nat Gas Plant-Producing Wells-Construction</t>
  </si>
  <si>
    <t xml:space="preserve">     9330000: Nat Gas Plant-Producing Wells-Construction - Change</t>
  </si>
  <si>
    <t xml:space="preserve">     Intangible Drilling Cost Adjustment</t>
  </si>
  <si>
    <t xml:space="preserve">          GRDEP117: Intangible Drilling Costs</t>
  </si>
  <si>
    <t>GRDEP201: Accretion:</t>
  </si>
  <si>
    <t xml:space="preserve">     9230300: Asset Retirement Obligations-Liability-Gas Reserves</t>
  </si>
  <si>
    <t xml:space="preserve">     9230300: Asset Retirement Obligations-Liability-Gas Reserves - change</t>
  </si>
  <si>
    <t xml:space="preserve">          GRDEP201: Accretion</t>
  </si>
  <si>
    <t>GRDEP202: ARO Asset:</t>
  </si>
  <si>
    <t>9339000: Nat Gas Plant-Asset Retirement Costs-GasReserves</t>
  </si>
  <si>
    <t>9339000: Nat Gas Plant-Asset Retirement Costs-GasReserves - change</t>
  </si>
  <si>
    <t>9108700: Accm Prov Amortiz-ARO-Gas Reserves</t>
  </si>
  <si>
    <t>9108700: Accm Prov Amortiz-ARO-Gas Reserves - change</t>
  </si>
  <si>
    <t xml:space="preserve">     GRDEP202: ARO Asset</t>
  </si>
  <si>
    <t>Actuals</t>
  </si>
  <si>
    <t>if</t>
  </si>
  <si>
    <t>GRDEP101: Tax Depreciation</t>
  </si>
  <si>
    <t>GRDEP101Adj: Tax Depreciation Adjustment</t>
  </si>
  <si>
    <t>GRDEP130: Bonus Depreciation</t>
  </si>
  <si>
    <t>GRDEP130Adj: Bonus Depreciation Adjustment</t>
  </si>
  <si>
    <t>GRDEP103: Reversal of Book Depreciation</t>
  </si>
  <si>
    <t>GRDEP117: Intangible Drilling Costs</t>
  </si>
  <si>
    <t>GRDEP201: ARO Accretion</t>
  </si>
  <si>
    <t>GRDEP202: ARO Asset</t>
  </si>
  <si>
    <t>GRSEC199: Section 199</t>
  </si>
  <si>
    <t>State NOL - Generated</t>
  </si>
  <si>
    <t>State NOL - Utilized</t>
  </si>
  <si>
    <t>9409180: Income taxes, Operating Inc-Federal-GasRes</t>
  </si>
  <si>
    <t>9410195: Prov Def Tax-Oper Income-Fed-GasRes</t>
  </si>
  <si>
    <t>9411195: Prov Def Tax-Cr-Oper Income-Federal-GasRes</t>
  </si>
  <si>
    <t>9409280: IncomeTaxes-OthIncome&amp;Deduct-Fed-BTL-GasRes</t>
  </si>
  <si>
    <t>9409190: Income Taxes Oper Income-State-GasRes</t>
  </si>
  <si>
    <t>9410196: Prov Def Tax-Oper Income-State-GasRes</t>
  </si>
  <si>
    <t>9411196: Prov Def Tax-Cr-Oper Income-State-GasRes</t>
  </si>
  <si>
    <t>9409290: IncomeTaxes-OthInc&amp;Deduct-State-BTL-GasRes</t>
  </si>
  <si>
    <t>end if</t>
  </si>
  <si>
    <t>State Tax Provision:</t>
  </si>
  <si>
    <t>Pre-Tax Book Income</t>
  </si>
  <si>
    <t>GRSEC199 - Section 199</t>
  </si>
  <si>
    <t>GRPermAdj - Manual Adjustment to State Perm</t>
  </si>
  <si>
    <t xml:space="preserve">     Total Permanent Differences</t>
  </si>
  <si>
    <t>GRADJ: Manual Adjustment State</t>
  </si>
  <si>
    <t xml:space="preserve">     Total Temporary Differences</t>
  </si>
  <si>
    <t>Total State Taxable Income B4 NOL</t>
  </si>
  <si>
    <t>State NOL Beginning Balance</t>
  </si>
  <si>
    <t xml:space="preserve">     State NOL - Generated</t>
  </si>
  <si>
    <t xml:space="preserve">          State NOL - Utilized - All</t>
  </si>
  <si>
    <t xml:space="preserve">          State NOL - Utilized - Partial</t>
  </si>
  <si>
    <t xml:space="preserve">     State NOL - Utilized</t>
  </si>
  <si>
    <t>State NOL Ending Balance</t>
  </si>
  <si>
    <t>Total State Taxable Income after NOL</t>
  </si>
  <si>
    <t>State Tax Rate</t>
  </si>
  <si>
    <t xml:space="preserve">     Current Tax Expense - State</t>
  </si>
  <si>
    <t>Deferred Tax Expense:</t>
  </si>
  <si>
    <t>GRDEP101: Tax Depreciation - SDIT</t>
  </si>
  <si>
    <t>GRDEP101Adj: Tax Depreciation Adjustment - SDIT</t>
  </si>
  <si>
    <t>GRDEP130: Bonus Depreciation - SDIT</t>
  </si>
  <si>
    <t>GRDEP130Adj: Bonus Depreciation Adjustment - SDIT</t>
  </si>
  <si>
    <t>GRDEP103: Reversal of Book Depreciation - SDIT</t>
  </si>
  <si>
    <t>GRDEP117: Intangible Drilling Costs - SDIT</t>
  </si>
  <si>
    <t>GRDEP201: ARO Accretion - SDIT</t>
  </si>
  <si>
    <t>GRDEP202: ARO Asset - SDIT</t>
  </si>
  <si>
    <t>GRADJ: Manual Adjustment - SDIT</t>
  </si>
  <si>
    <t xml:space="preserve">     Deferred Tax Expense - State - 282</t>
  </si>
  <si>
    <t>State NOL - SDIT - 190</t>
  </si>
  <si>
    <t xml:space="preserve">          Deferred Tax Expense - State</t>
  </si>
  <si>
    <t>Current Tax Expense - State</t>
  </si>
  <si>
    <t>Deferred Tax Expense - State</t>
  </si>
  <si>
    <t xml:space="preserve">     Total Income Tax Expense - State</t>
  </si>
  <si>
    <t>Ledger Data:</t>
  </si>
  <si>
    <t xml:space="preserve">     State Current Income Tax Expense</t>
  </si>
  <si>
    <t xml:space="preserve">     State Deferred Income Tax Expense</t>
  </si>
  <si>
    <t xml:space="preserve">     Total State Income Tax Expense</t>
  </si>
  <si>
    <t xml:space="preserve">     Income Tax State Payment to FPL</t>
  </si>
  <si>
    <t>Federal Tax Provision:</t>
  </si>
  <si>
    <t>GRPermAdj - Manual Adjustment to Federal Perm</t>
  </si>
  <si>
    <t>GRADJ: Manual Adjustment - Federal</t>
  </si>
  <si>
    <t>Total Federal Taxable Income</t>
  </si>
  <si>
    <t>Federal Tax Rate</t>
  </si>
  <si>
    <t xml:space="preserve">          Current Tax Expense - Federal</t>
  </si>
  <si>
    <t>GRDEP101: Tax Depreciation - FDIT</t>
  </si>
  <si>
    <t>GRDEP101Adj: Tax Depreciation - FDIT</t>
  </si>
  <si>
    <t>GRDEP130: Bonus Depreciation - FDIT</t>
  </si>
  <si>
    <t>GRDEP130Adj: Bonus Depreciation Adjustment - FDIT</t>
  </si>
  <si>
    <t>GRDEP103: Reversal of Book Depreciation - FDIT</t>
  </si>
  <si>
    <t>GRDEP117: Intangible Drilling Costs - FDIT</t>
  </si>
  <si>
    <t>GRDEP201: ARO Accretion - FDIT</t>
  </si>
  <si>
    <t>GRDEP202: ARO Asset - FDIT</t>
  </si>
  <si>
    <t>GRADJ: Manual Adjustment - FDIT</t>
  </si>
  <si>
    <t>State NOL - FDIT</t>
  </si>
  <si>
    <t xml:space="preserve">               Deferred Tax Expense - Federal</t>
  </si>
  <si>
    <t>Current Tax Expense - Federal</t>
  </si>
  <si>
    <t>Deferred Tax Expense - Federal</t>
  </si>
  <si>
    <t xml:space="preserve">     Total Income Tax Expense - Federal</t>
  </si>
  <si>
    <t xml:space="preserve">          Total Income Tax Expense</t>
  </si>
  <si>
    <t>Income Tax Federal Payment to FPL</t>
  </si>
  <si>
    <t>Ledger Data</t>
  </si>
  <si>
    <t xml:space="preserve">     Federal Current Income Tax Expense</t>
  </si>
  <si>
    <t xml:space="preserve">     Federal Deferred Income Tax Expense</t>
  </si>
  <si>
    <t xml:space="preserve">     Total Federal Income Tax Expense</t>
  </si>
  <si>
    <t>State Production Taxable Income</t>
  </si>
  <si>
    <t>Current Tax Expense - State for Section 199</t>
  </si>
  <si>
    <t>State Tax Deduction for 199</t>
  </si>
  <si>
    <t>Federal Production Taxable Income</t>
  </si>
  <si>
    <t>Section 199 %</t>
  </si>
  <si>
    <t>Annual Pre-Tax Book Income</t>
  </si>
  <si>
    <t>Annual Total Temporary Differences</t>
  </si>
  <si>
    <t>Annual GR Federal Taxable Income Excl Sec 199</t>
  </si>
  <si>
    <t>FPL Section 199:</t>
  </si>
  <si>
    <t xml:space="preserve">     Total FPL Sec 199 Deduction</t>
  </si>
  <si>
    <t>FPL Cons Excl GR Sec 199 Deduction - Annual Total</t>
  </si>
  <si>
    <t xml:space="preserve">     if</t>
  </si>
  <si>
    <t>else</t>
  </si>
  <si>
    <t xml:space="preserve">     else</t>
  </si>
  <si>
    <t xml:space="preserve">     end if</t>
  </si>
  <si>
    <t>YTD Pretax Income %</t>
  </si>
  <si>
    <t>YTD Section 199 Deduction</t>
  </si>
  <si>
    <t xml:space="preserve">     Previous Month - January</t>
  </si>
  <si>
    <t xml:space="preserve">     Previous YTD Schedule M Sec 199 Deduction - Jan</t>
  </si>
  <si>
    <t xml:space="preserve">     Previous Month - all others</t>
  </si>
  <si>
    <t xml:space="preserve">     Previous YTD Schedule M Sec 199 Deduction - all Others</t>
  </si>
  <si>
    <t>Previous Month  - to use</t>
  </si>
  <si>
    <t>Previous YTD Schedule M Sec 199 Deduction - to use</t>
  </si>
  <si>
    <t xml:space="preserve">     1st Quarter</t>
  </si>
  <si>
    <t>elseif</t>
  </si>
  <si>
    <t xml:space="preserve">     2nd Quarter</t>
  </si>
  <si>
    <t xml:space="preserve">     3rd Quarter</t>
  </si>
  <si>
    <t xml:space="preserve">     4th Quarter</t>
  </si>
  <si>
    <t>Current Quarter</t>
  </si>
  <si>
    <t>Current Qtr Sec 199 Deduction</t>
  </si>
  <si>
    <t>GR Schedule M - Sec 199 Deduction</t>
  </si>
  <si>
    <t>YTD Schedule M Sec 199 Deduction</t>
  </si>
  <si>
    <t>GR Schedule M - Sec 199 Deduction - Annual Total</t>
  </si>
  <si>
    <t>Section 199 Deduction for Federal</t>
  </si>
  <si>
    <t>Sec 199 - YTD - Federal</t>
  </si>
  <si>
    <t>For State</t>
  </si>
  <si>
    <t>Section 199 Deduction for State</t>
  </si>
  <si>
    <t>Sec 199 - YTD - State</t>
  </si>
  <si>
    <t>SECTION 199 PROVISION</t>
  </si>
  <si>
    <t>Federal:</t>
  </si>
  <si>
    <t>State:</t>
  </si>
  <si>
    <t>EMT - Gas Reserves - PetroQuest </t>
  </si>
  <si>
    <t>CDR - Department Total </t>
  </si>
  <si>
    <t>Cascade - Corporate</t>
  </si>
  <si>
    <t>Schedule M Code &amp; Descrition</t>
  </si>
  <si>
    <t>Convertible ITC - Basis Adjustment</t>
  </si>
  <si>
    <t>Net Income</t>
  </si>
  <si>
    <t>Equity Earnings - Corp</t>
  </si>
  <si>
    <t>Equity Earnings - FPL</t>
  </si>
  <si>
    <t>Remove Equity Earnings</t>
  </si>
  <si>
    <t>Net Income before equity earnings</t>
  </si>
  <si>
    <t>Income Taxes (ATL)</t>
  </si>
  <si>
    <t>Current State Income Tax (ATL)</t>
  </si>
  <si>
    <t>Deferred State Income Tax (ATL)</t>
  </si>
  <si>
    <t>Current Federal Income Tax (ATL)</t>
  </si>
  <si>
    <t>Deferred Federal Income Tax (ATL)</t>
  </si>
  <si>
    <t xml:space="preserve">     Total Income Tax (ATL)</t>
  </si>
  <si>
    <t>Income Taxes (BTL)</t>
  </si>
  <si>
    <t>Current State Income Tax (BTL)</t>
  </si>
  <si>
    <t>Deferred State Income Tax (BTL)</t>
  </si>
  <si>
    <t>Current Federal Income Tax (BTL)</t>
  </si>
  <si>
    <t>Deferred Federal Income Tax (BTL)</t>
  </si>
  <si>
    <t xml:space="preserve">     Total Income Tax (BTL)</t>
  </si>
  <si>
    <t>Income Taxes (Gas Reserves)</t>
  </si>
  <si>
    <t>Current State Income Tax (GR)</t>
  </si>
  <si>
    <t>Deferred State Income Tax (GR)</t>
  </si>
  <si>
    <t>Current Federal Income Tax (GR)</t>
  </si>
  <si>
    <t>Deferred Federal Income Tax (GR)</t>
  </si>
  <si>
    <t xml:space="preserve">     Total Income Tax (GR)</t>
  </si>
  <si>
    <t>Total Income Taxes</t>
  </si>
  <si>
    <t>PreTax Book Income</t>
  </si>
  <si>
    <t>Less: Gas Reserves PTBI</t>
  </si>
  <si>
    <t>PTBI excluding GR</t>
  </si>
  <si>
    <t>Operating Revenues</t>
  </si>
  <si>
    <t>Operating Expenses</t>
  </si>
  <si>
    <t>Interest Charges</t>
  </si>
  <si>
    <t>FREC Interest &amp; Dividend Income</t>
  </si>
  <si>
    <t>Addback: Federal and State Income Taxes</t>
  </si>
  <si>
    <t>Pretax Book Income (ATL)</t>
  </si>
  <si>
    <t>Total Other Income</t>
  </si>
  <si>
    <t>Addback: Below the line Taxes</t>
  </si>
  <si>
    <t>Pretax Book Income (BTL)</t>
  </si>
  <si>
    <t>SUMMARY:</t>
  </si>
  <si>
    <t>Pre-Tax Book Income (ATL)</t>
  </si>
  <si>
    <t>Pre-Tax Book Income (BTL)</t>
  </si>
  <si>
    <t xml:space="preserve">     Pre-Tax Book Income excluding GR</t>
  </si>
  <si>
    <t>Pre-Tax Book Income (GR)</t>
  </si>
  <si>
    <t xml:space="preserve">     Total Pre-Tax Book Income</t>
  </si>
  <si>
    <t>Income Taxes (GR)</t>
  </si>
  <si>
    <t xml:space="preserve">     Total Income Taxes</t>
  </si>
  <si>
    <t xml:space="preserve">          NET INCOME</t>
  </si>
  <si>
    <t>State</t>
  </si>
  <si>
    <t>Excess Deferred Taxes</t>
  </si>
  <si>
    <t>ITC Generated</t>
  </si>
  <si>
    <t>Net Operating Income</t>
  </si>
  <si>
    <t>Data for MFR C-22</t>
  </si>
  <si>
    <t>Total Interest Charges</t>
  </si>
  <si>
    <t xml:space="preserve">Equity AFUDC Depreciation </t>
  </si>
  <si>
    <t>State Exemption</t>
  </si>
  <si>
    <t>Deferred Tax Expense</t>
  </si>
  <si>
    <t>Pre-Tax Schedule M</t>
  </si>
  <si>
    <t>Permanent Differences</t>
  </si>
  <si>
    <t>Temporary Differences</t>
  </si>
  <si>
    <t>Taxable Income</t>
  </si>
  <si>
    <t>Tax Rate</t>
  </si>
  <si>
    <t xml:space="preserve">Solar ITC Depreciation </t>
  </si>
  <si>
    <t>State Bonus Depreciation Adjustment</t>
  </si>
  <si>
    <t>State Net Operating Loss, net</t>
  </si>
  <si>
    <t>IRS Settlement</t>
  </si>
  <si>
    <t>Current Income Tax Expense</t>
  </si>
  <si>
    <t>Adjustments to Current Income Tax</t>
  </si>
  <si>
    <t>General Business Credits</t>
  </si>
  <si>
    <t>Return to Provision</t>
  </si>
  <si>
    <t>Out of Period</t>
  </si>
  <si>
    <t>Georgia State Taxes</t>
  </si>
  <si>
    <t>Miscelleneous Diff</t>
  </si>
  <si>
    <t>Total Current Income Tax Expense</t>
  </si>
  <si>
    <t>FIN48</t>
  </si>
  <si>
    <t>FBOS</t>
  </si>
  <si>
    <t>Deferred Tax Expense based on Temps</t>
  </si>
  <si>
    <t>Adjustments to Deferred Income Tax</t>
  </si>
  <si>
    <t>ITC Amortization</t>
  </si>
  <si>
    <t>Total Deferred  Income Tax Expense</t>
  </si>
  <si>
    <t>Capitalized Business Meals</t>
  </si>
  <si>
    <t>Florida Power &amp; Light Consolidated</t>
  </si>
  <si>
    <t>Summary of Current &amp; Deferred Tax Expense</t>
  </si>
  <si>
    <t>Grand Total - Income Tax Expense</t>
  </si>
  <si>
    <t>Grand Total</t>
  </si>
  <si>
    <t>FPLM: 2016 Rate Case v3</t>
  </si>
  <si>
    <t>Tax Year 2017</t>
  </si>
  <si>
    <t>Gas Reserves - Section 199 Calculation</t>
  </si>
  <si>
    <t>Section 199 (Deduction)/Addback</t>
  </si>
  <si>
    <t xml:space="preserve">     Annual Total - Section 199 (Deduction)/Addback</t>
  </si>
  <si>
    <t>Limitation of GR Sec 199  vs FPL Sec199</t>
  </si>
  <si>
    <t xml:space="preserve">          if</t>
  </si>
  <si>
    <t xml:space="preserve">          GR Sch M - Sec 199 Addback - GR Taxable Loss - Maxed to FPL Sec 199</t>
  </si>
  <si>
    <t xml:space="preserve">          GR Sch M - Sec 199 Addback - GR Taxable Loss - Use GR Calculated Sec 199</t>
  </si>
  <si>
    <t xml:space="preserve">          GR Sch M - Sec 199 Addback - GR Taxable Loss -  False Result - Always Zero</t>
  </si>
  <si>
    <t xml:space="preserve">     GR Sch M - Sec 199 Deduction - GR Taxable Inc - Use GR Calculated Sec 199</t>
  </si>
  <si>
    <t>GR Schedule M - Sec 199 Deduction - Annual Total (to use)</t>
  </si>
  <si>
    <t xml:space="preserve">     Sec 199 - Monthly - Federal</t>
  </si>
  <si>
    <t xml:space="preserve">     Sec 199 - YTD - Federal</t>
  </si>
  <si>
    <t xml:space="preserve">     Sec 199 - Monthly - State</t>
  </si>
  <si>
    <t xml:space="preserve">     Sec 199 - YTD - State</t>
  </si>
  <si>
    <t>Research and Experimental Costs</t>
  </si>
  <si>
    <t>Fuel Tax Credit</t>
  </si>
  <si>
    <t>OPC 012472</t>
  </si>
  <si>
    <t>FPL RC-16</t>
  </si>
  <si>
    <t>OPC 012473</t>
  </si>
  <si>
    <t>OPC 012474</t>
  </si>
  <si>
    <t>OPC 012475</t>
  </si>
  <si>
    <t>OPC 012476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</si>
</sst>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[Red]\(#,##0\);&quot;0&quot;"/>
    <numFmt numFmtId="165" formatCode="#,##0.00%_);[Red]\(#,##0.00%\);&quot; &quot;"/>
    <numFmt numFmtId="166" formatCode="0.0%"/>
  </numFmts>
  <fonts count="17" x14ac:knownFonts="1">
    <font>
      <sz val="12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b/>
      <sz val="9"/>
      <color rgb="FF0000FF"/>
      <name val="Calibri"/>
      <family val="2"/>
    </font>
    <font>
      <b/>
      <sz val="9"/>
      <color rgb="FF0000FF"/>
      <name val="Calibri"/>
      <family val="2"/>
      <scheme val="minor"/>
    </font>
    <font>
      <b/>
      <sz val="8"/>
      <color rgb="FF0000FF"/>
      <name val="Calibri"/>
      <family val="2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</font>
    <font>
      <sz val="9"/>
      <color theme="4" tint="0.79998168889431442"/>
      <name val="Calibri"/>
      <family val="2"/>
      <scheme val="minor"/>
    </font>
    <font>
      <b/>
      <sz val="9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5" fillId="0" borderId="0" applyNumberFormat="0" applyFont="0" applyFill="0" applyBorder="0" applyProtection="0">
      <alignment horizontal="left" indent="1"/>
    </xf>
    <xf numFmtId="3" fontId="5" fillId="0" borderId="0" applyFont="0" applyFill="0" applyBorder="0" applyAlignment="0" applyProtection="0"/>
    <xf numFmtId="3" fontId="5" fillId="0" borderId="3" applyFont="0" applyFill="0" applyAlignment="0" applyProtection="0"/>
    <xf numFmtId="3" fontId="5" fillId="0" borderId="4" applyFont="0" applyFill="0" applyAlignment="0" applyProtection="0"/>
    <xf numFmtId="9" fontId="4" fillId="0" borderId="0" applyFont="0" applyFill="0" applyBorder="0" applyAlignment="0" applyProtection="0"/>
    <xf numFmtId="0" fontId="13" fillId="0" borderId="0"/>
  </cellStyleXfs>
  <cellXfs count="77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right"/>
    </xf>
    <xf numFmtId="0" fontId="6" fillId="0" borderId="0" xfId="0" applyFont="1"/>
    <xf numFmtId="37" fontId="6" fillId="0" borderId="0" xfId="0" applyNumberFormat="1" applyFont="1"/>
    <xf numFmtId="0" fontId="7" fillId="0" borderId="0" xfId="0" applyFont="1"/>
    <xf numFmtId="0" fontId="8" fillId="0" borderId="0" xfId="1" applyFont="1">
      <alignment horizontal="left" indent="1"/>
    </xf>
    <xf numFmtId="0" fontId="9" fillId="0" borderId="0" xfId="0" applyFont="1"/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7" fontId="11" fillId="0" borderId="4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left" wrapText="1"/>
    </xf>
    <xf numFmtId="49" fontId="12" fillId="0" borderId="4" xfId="0" applyNumberFormat="1" applyFont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164" fontId="3" fillId="4" borderId="4" xfId="0" applyNumberFormat="1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1" fillId="5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6" borderId="4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3" fillId="6" borderId="0" xfId="0" applyNumberFormat="1" applyFont="1" applyFill="1" applyAlignment="1">
      <alignment horizontal="left"/>
    </xf>
    <xf numFmtId="164" fontId="3" fillId="7" borderId="0" xfId="0" applyNumberFormat="1" applyFont="1" applyFill="1" applyAlignment="1">
      <alignment horizontal="left"/>
    </xf>
    <xf numFmtId="0" fontId="9" fillId="8" borderId="0" xfId="0" applyFont="1" applyFill="1"/>
    <xf numFmtId="0" fontId="8" fillId="8" borderId="0" xfId="1" applyFont="1" applyFill="1">
      <alignment horizontal="left" indent="1"/>
    </xf>
    <xf numFmtId="37" fontId="6" fillId="8" borderId="0" xfId="0" applyNumberFormat="1" applyFont="1" applyFill="1"/>
    <xf numFmtId="0" fontId="8" fillId="8" borderId="0" xfId="1" applyFont="1" applyFill="1" applyAlignment="1">
      <alignment horizontal="left"/>
    </xf>
    <xf numFmtId="37" fontId="6" fillId="0" borderId="1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left" indent="1"/>
    </xf>
    <xf numFmtId="37" fontId="1" fillId="0" borderId="0" xfId="0" applyNumberFormat="1" applyFont="1" applyAlignment="1">
      <alignment horizontal="right"/>
    </xf>
    <xf numFmtId="37" fontId="3" fillId="0" borderId="1" xfId="0" applyNumberFormat="1" applyFont="1" applyBorder="1" applyAlignment="1">
      <alignment horizontal="right"/>
    </xf>
    <xf numFmtId="37" fontId="3" fillId="9" borderId="1" xfId="0" applyNumberFormat="1" applyFont="1" applyFill="1" applyBorder="1" applyAlignment="1">
      <alignment horizontal="right"/>
    </xf>
    <xf numFmtId="164" fontId="12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37" fontId="9" fillId="0" borderId="0" xfId="0" applyNumberFormat="1" applyFont="1"/>
    <xf numFmtId="37" fontId="9" fillId="0" borderId="1" xfId="0" applyNumberFormat="1" applyFont="1" applyBorder="1"/>
    <xf numFmtId="9" fontId="9" fillId="0" borderId="0" xfId="5" applyFont="1"/>
    <xf numFmtId="166" fontId="9" fillId="0" borderId="0" xfId="5" applyNumberFormat="1" applyFont="1"/>
    <xf numFmtId="0" fontId="9" fillId="0" borderId="0" xfId="0" applyFont="1" applyAlignment="1">
      <alignment horizontal="left" indent="2"/>
    </xf>
    <xf numFmtId="0" fontId="14" fillId="0" borderId="0" xfId="0" applyFont="1"/>
    <xf numFmtId="37" fontId="9" fillId="0" borderId="1" xfId="0" applyNumberFormat="1" applyFont="1" applyFill="1" applyBorder="1"/>
    <xf numFmtId="37" fontId="9" fillId="0" borderId="0" xfId="0" applyNumberFormat="1" applyFont="1" applyFill="1"/>
    <xf numFmtId="0" fontId="9" fillId="0" borderId="4" xfId="0" applyFont="1" applyBorder="1"/>
    <xf numFmtId="0" fontId="14" fillId="0" borderId="4" xfId="0" applyFont="1" applyBorder="1" applyAlignment="1">
      <alignment horizontal="center"/>
    </xf>
    <xf numFmtId="0" fontId="14" fillId="10" borderId="0" xfId="0" applyFont="1" applyFill="1"/>
    <xf numFmtId="37" fontId="14" fillId="10" borderId="2" xfId="0" applyNumberFormat="1" applyFont="1" applyFill="1" applyBorder="1"/>
    <xf numFmtId="37" fontId="9" fillId="10" borderId="0" xfId="0" applyNumberFormat="1" applyFont="1" applyFill="1"/>
    <xf numFmtId="37" fontId="14" fillId="0" borderId="2" xfId="0" applyNumberFormat="1" applyFont="1" applyBorder="1"/>
    <xf numFmtId="49" fontId="12" fillId="0" borderId="0" xfId="0" applyNumberFormat="1" applyFont="1" applyAlignment="1">
      <alignment horizontal="left" wrapText="1"/>
    </xf>
    <xf numFmtId="49" fontId="12" fillId="0" borderId="4" xfId="0" applyNumberFormat="1" applyFont="1" applyBorder="1" applyAlignment="1">
      <alignment horizontal="right" wrapText="1"/>
    </xf>
    <xf numFmtId="37" fontId="3" fillId="0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0" fontId="16" fillId="0" borderId="0" xfId="0" applyFont="1"/>
  </cellXfs>
  <cellStyles count="7">
    <cellStyle name="DetailIndented" xfId="1"/>
    <cellStyle name="DetailTotalNumber" xfId="3"/>
    <cellStyle name="Normal" xfId="0" builtinId="0"/>
    <cellStyle name="Normal 2" xfId="6"/>
    <cellStyle name="Percent" xfId="5" builtinId="5"/>
    <cellStyle name="SubTotalNumber" xfId="4"/>
    <cellStyle name="TextNumber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9D4E7"/>
      <rgbColor rgb="00FCDBEB"/>
      <rgbColor rgb="00FFFFCC"/>
      <rgbColor rgb="00FFCC00"/>
      <rgbColor rgb="00FF0000"/>
      <rgbColor rgb="00333399"/>
      <rgbColor rgb="0000FFFF"/>
      <rgbColor rgb="00F0F0F0"/>
      <rgbColor rgb="00FFCCFF"/>
      <rgbColor rgb="0099CCFF"/>
      <rgbColor rgb="009999FF"/>
      <rgbColor rgb="00FFFF99"/>
      <rgbColor rgb="00C0C0C0"/>
      <rgbColor rgb="0000CCFF"/>
      <rgbColor rgb="00CCCCCC"/>
      <rgbColor rgb="00808080"/>
      <rgbColor rgb="00CCFFFF"/>
      <rgbColor rgb="00CCCCFF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120" zoomScaleNormal="120" workbookViewId="0">
      <selection activeCell="A2" sqref="A2"/>
    </sheetView>
  </sheetViews>
  <sheetFormatPr defaultColWidth="8.8984375" defaultRowHeight="14.1" customHeight="1" x14ac:dyDescent="0.25"/>
  <cols>
    <col min="1" max="1" width="25.8984375" style="15" customWidth="1"/>
    <col min="2" max="2" width="11.19921875" style="15" bestFit="1" customWidth="1"/>
    <col min="3" max="3" width="10" style="15" bestFit="1" customWidth="1"/>
    <col min="4" max="4" width="11.19921875" style="15" bestFit="1" customWidth="1"/>
    <col min="5" max="5" width="4.5" style="15" customWidth="1"/>
    <col min="6" max="6" width="11.19921875" style="15" bestFit="1" customWidth="1"/>
    <col min="7" max="7" width="9.19921875" style="15" bestFit="1" customWidth="1"/>
    <col min="8" max="8" width="11.19921875" style="15" bestFit="1" customWidth="1"/>
    <col min="9" max="9" width="4.5" style="15" customWidth="1"/>
    <col min="10" max="10" width="9.5" style="15" bestFit="1" customWidth="1"/>
    <col min="11" max="16384" width="8.8984375" style="15"/>
  </cols>
  <sheetData>
    <row r="1" spans="1:10" ht="14.1" customHeight="1" x14ac:dyDescent="0.25">
      <c r="A1" s="60" t="s">
        <v>599</v>
      </c>
    </row>
    <row r="2" spans="1:10" ht="14.1" customHeight="1" x14ac:dyDescent="0.25">
      <c r="A2" s="60" t="s">
        <v>600</v>
      </c>
    </row>
    <row r="4" spans="1:10" ht="14.1" customHeight="1" x14ac:dyDescent="0.25">
      <c r="A4" s="60" t="s">
        <v>577</v>
      </c>
    </row>
    <row r="5" spans="1:10" ht="14.1" customHeight="1" x14ac:dyDescent="0.25">
      <c r="A5" s="60" t="s">
        <v>582</v>
      </c>
    </row>
    <row r="6" spans="1:10" ht="14.1" customHeight="1" x14ac:dyDescent="0.25">
      <c r="A6" s="60" t="s">
        <v>578</v>
      </c>
    </row>
    <row r="9" spans="1:10" ht="14.1" customHeight="1" x14ac:dyDescent="0.25">
      <c r="A9" s="63"/>
      <c r="B9" s="64" t="s">
        <v>341</v>
      </c>
      <c r="C9" s="64" t="s">
        <v>342</v>
      </c>
      <c r="D9" s="64" t="s">
        <v>343</v>
      </c>
      <c r="E9" s="63"/>
      <c r="F9" s="64" t="s">
        <v>339</v>
      </c>
      <c r="G9" s="64" t="s">
        <v>340</v>
      </c>
      <c r="H9" s="64" t="s">
        <v>344</v>
      </c>
      <c r="J9" s="64" t="s">
        <v>580</v>
      </c>
    </row>
    <row r="10" spans="1:10" ht="14.1" customHeight="1" x14ac:dyDescent="0.25">
      <c r="A10" s="15" t="s">
        <v>390</v>
      </c>
      <c r="B10" s="55">
        <f>'TAX  Pretax Book Income'!F54</f>
        <v>2311749366.0795698</v>
      </c>
      <c r="C10" s="55">
        <f>'TAX  Pretax Book Income'!F57</f>
        <v>64300567</v>
      </c>
      <c r="D10" s="55">
        <f>SUM(B10:C10)</f>
        <v>2376049933.0795698</v>
      </c>
      <c r="E10" s="55"/>
      <c r="F10" s="55">
        <f>'TAX  Pretax Book Income'!F54</f>
        <v>2311749366.0795698</v>
      </c>
      <c r="G10" s="55">
        <f>'TAX  Pretax Book Income'!F57</f>
        <v>64300567</v>
      </c>
      <c r="H10" s="55">
        <f>SUM(F10:G10)</f>
        <v>2376049933.0795698</v>
      </c>
    </row>
    <row r="11" spans="1:10" ht="14.1" customHeight="1" x14ac:dyDescent="0.25">
      <c r="B11" s="55"/>
      <c r="C11" s="55"/>
      <c r="D11" s="55"/>
      <c r="E11" s="55"/>
      <c r="F11" s="55"/>
      <c r="G11" s="55"/>
      <c r="H11" s="55"/>
    </row>
    <row r="12" spans="1:10" ht="14.1" customHeight="1" x14ac:dyDescent="0.25">
      <c r="A12" s="15" t="s">
        <v>554</v>
      </c>
      <c r="B12" s="55">
        <f>'Perms &amp; Temps Detail'!C17</f>
        <v>-32454492.273982603</v>
      </c>
      <c r="C12" s="55">
        <f>'Perms &amp; Temps Detail'!D17</f>
        <v>16692107.5061792</v>
      </c>
      <c r="D12" s="55">
        <f>SUM(B12:C12)</f>
        <v>-15762384.767803403</v>
      </c>
      <c r="E12" s="55"/>
      <c r="F12" s="55">
        <f>'Perms &amp; Temps Detail'!F17</f>
        <v>-32547742.273982603</v>
      </c>
      <c r="G12" s="55">
        <f>'Perms &amp; Temps Detail'!G17</f>
        <v>-1265821.6221848601</v>
      </c>
      <c r="H12" s="55">
        <f>SUM(F12:G12)</f>
        <v>-33813563.896167465</v>
      </c>
    </row>
    <row r="13" spans="1:10" ht="14.1" customHeight="1" x14ac:dyDescent="0.25">
      <c r="A13" s="15" t="s">
        <v>323</v>
      </c>
      <c r="B13" s="55">
        <f>-F32</f>
        <v>-42605256.687148862</v>
      </c>
      <c r="C13" s="55">
        <f>-G32</f>
        <v>-8.0466270446777349E-9</v>
      </c>
      <c r="D13" s="55">
        <f>SUM(B13:C13)</f>
        <v>-42605256.687148869</v>
      </c>
      <c r="E13" s="55"/>
      <c r="F13" s="55"/>
      <c r="H13" s="55">
        <f>SUM(F13:G13)</f>
        <v>0</v>
      </c>
    </row>
    <row r="14" spans="1:10" ht="14.1" customHeight="1" x14ac:dyDescent="0.25">
      <c r="A14" s="15" t="s">
        <v>555</v>
      </c>
      <c r="B14" s="55">
        <f>'Perms &amp; Temps Detail'!C125</f>
        <v>-1219191418.2175734</v>
      </c>
      <c r="C14" s="55">
        <f>'Perms &amp; Temps Detail'!D125</f>
        <v>-348469915.07931888</v>
      </c>
      <c r="D14" s="55">
        <f>SUM(B14:C14)</f>
        <v>-1567661333.2968922</v>
      </c>
      <c r="E14" s="55"/>
      <c r="F14" s="55">
        <f>'Perms &amp; Temps Detail'!F125+'Perms &amp; Temps Detail'!F141</f>
        <v>-1504560593.1301534</v>
      </c>
      <c r="G14" s="55">
        <f>'Perms &amp; Temps Detail'!G125+'Perms &amp; Temps Detail'!G141</f>
        <v>-63034745.377815008</v>
      </c>
      <c r="H14" s="55">
        <f>SUM(F14:G14)</f>
        <v>-1567595338.5079684</v>
      </c>
    </row>
    <row r="15" spans="1:10" ht="14.1" customHeight="1" x14ac:dyDescent="0.25">
      <c r="B15" s="56">
        <f>SUM(B12:B14)</f>
        <v>-1294251167.178705</v>
      </c>
      <c r="C15" s="56">
        <f>SUM(C12:C14)</f>
        <v>-331777807.57313967</v>
      </c>
      <c r="D15" s="56">
        <f>SUM(D12:D14)</f>
        <v>-1626028974.7518444</v>
      </c>
      <c r="E15" s="55"/>
      <c r="F15" s="56">
        <f>SUM(F12:F14)</f>
        <v>-1537108335.4041359</v>
      </c>
      <c r="G15" s="56">
        <f>SUM(G12:G14)</f>
        <v>-64300566.999999866</v>
      </c>
      <c r="H15" s="56">
        <f>SUM(H12:H14)</f>
        <v>-1601408902.4041359</v>
      </c>
    </row>
    <row r="16" spans="1:10" ht="14.1" customHeight="1" x14ac:dyDescent="0.25">
      <c r="B16" s="55"/>
      <c r="C16" s="55"/>
      <c r="D16" s="55"/>
      <c r="E16" s="55"/>
      <c r="F16" s="55"/>
      <c r="G16" s="55"/>
      <c r="H16" s="55"/>
    </row>
    <row r="17" spans="1:10" ht="14.1" customHeight="1" x14ac:dyDescent="0.25">
      <c r="A17" s="15" t="s">
        <v>556</v>
      </c>
      <c r="B17" s="55">
        <f>B10+B15</f>
        <v>1017498198.9008648</v>
      </c>
      <c r="C17" s="55">
        <f>C10+C15</f>
        <v>-267477240.57313967</v>
      </c>
      <c r="D17" s="55">
        <f>SUM(B17:C17)</f>
        <v>750020958.32772517</v>
      </c>
      <c r="E17" s="55"/>
      <c r="F17" s="55">
        <f>F10+F15</f>
        <v>774641030.67543387</v>
      </c>
      <c r="G17" s="55">
        <f>G10+G15</f>
        <v>1.3411045074462891E-7</v>
      </c>
      <c r="H17" s="55">
        <f>SUM(F17:G17)</f>
        <v>774641030.67543399</v>
      </c>
    </row>
    <row r="18" spans="1:10" ht="14.1" customHeight="1" x14ac:dyDescent="0.25">
      <c r="A18" s="15" t="s">
        <v>557</v>
      </c>
      <c r="B18" s="57">
        <v>0.35</v>
      </c>
      <c r="C18" s="57">
        <v>0.35</v>
      </c>
      <c r="D18" s="55"/>
      <c r="E18" s="55"/>
      <c r="F18" s="58">
        <v>5.5E-2</v>
      </c>
      <c r="G18" s="57">
        <v>0.06</v>
      </c>
      <c r="H18" s="55"/>
    </row>
    <row r="19" spans="1:10" ht="14.1" customHeight="1" x14ac:dyDescent="0.25">
      <c r="A19" s="15" t="s">
        <v>562</v>
      </c>
      <c r="B19" s="56">
        <f>B17*B18</f>
        <v>356124369.61530268</v>
      </c>
      <c r="C19" s="56">
        <f>C17*C18</f>
        <v>-93617034.200598881</v>
      </c>
      <c r="D19" s="56">
        <f>SUM(B19:C19)</f>
        <v>262507335.41470379</v>
      </c>
      <c r="E19" s="55"/>
      <c r="F19" s="61">
        <f>F17*F18</f>
        <v>42605256.687148862</v>
      </c>
      <c r="G19" s="56">
        <f>G17*G18</f>
        <v>8.0466270446777349E-9</v>
      </c>
      <c r="H19" s="56">
        <f>SUM(F19:G19)</f>
        <v>42605256.687148869</v>
      </c>
    </row>
    <row r="20" spans="1:10" ht="14.1" customHeight="1" x14ac:dyDescent="0.25">
      <c r="B20" s="55"/>
      <c r="C20" s="55"/>
      <c r="D20" s="55"/>
      <c r="E20" s="55"/>
      <c r="F20" s="55"/>
      <c r="G20" s="55"/>
      <c r="H20" s="55"/>
    </row>
    <row r="21" spans="1:10" ht="14.1" customHeight="1" x14ac:dyDescent="0.25">
      <c r="A21" s="15" t="s">
        <v>563</v>
      </c>
    </row>
    <row r="22" spans="1:10" ht="14.1" customHeight="1" x14ac:dyDescent="0.25">
      <c r="A22" s="59" t="s">
        <v>546</v>
      </c>
      <c r="B22" s="55">
        <v>-850359.48131103395</v>
      </c>
      <c r="C22" s="55"/>
      <c r="D22" s="55">
        <f t="shared" ref="D22:D29" si="0">SUM(B22:C22)</f>
        <v>-850359.48131103395</v>
      </c>
      <c r="E22" s="55"/>
      <c r="F22" s="55"/>
      <c r="G22" s="55"/>
      <c r="H22" s="55">
        <f t="shared" ref="H22:H29" si="1">SUM(F22:G22)</f>
        <v>0</v>
      </c>
      <c r="I22" s="55"/>
    </row>
    <row r="23" spans="1:10" ht="14.1" customHeight="1" x14ac:dyDescent="0.25">
      <c r="A23" s="59" t="s">
        <v>564</v>
      </c>
      <c r="B23" s="55">
        <v>-43250</v>
      </c>
      <c r="C23" s="55"/>
      <c r="D23" s="55">
        <f t="shared" si="0"/>
        <v>-43250</v>
      </c>
      <c r="E23" s="55"/>
      <c r="F23" s="55"/>
      <c r="G23" s="55"/>
      <c r="H23" s="55">
        <f t="shared" si="1"/>
        <v>0</v>
      </c>
      <c r="I23" s="55"/>
    </row>
    <row r="24" spans="1:10" ht="14.1" customHeight="1" x14ac:dyDescent="0.25">
      <c r="A24" s="59" t="s">
        <v>565</v>
      </c>
      <c r="B24" s="55"/>
      <c r="C24" s="55"/>
      <c r="D24" s="55">
        <f t="shared" si="0"/>
        <v>0</v>
      </c>
      <c r="E24" s="55"/>
      <c r="F24" s="55"/>
      <c r="G24" s="55"/>
      <c r="H24" s="55">
        <f t="shared" si="1"/>
        <v>0</v>
      </c>
      <c r="I24" s="55"/>
    </row>
    <row r="25" spans="1:10" ht="14.1" customHeight="1" x14ac:dyDescent="0.25">
      <c r="A25" s="59" t="s">
        <v>566</v>
      </c>
      <c r="B25" s="55"/>
      <c r="C25" s="55"/>
      <c r="D25" s="55">
        <f t="shared" si="0"/>
        <v>0</v>
      </c>
      <c r="E25" s="55"/>
      <c r="F25" s="55"/>
      <c r="G25" s="55"/>
      <c r="H25" s="55">
        <f t="shared" si="1"/>
        <v>0</v>
      </c>
      <c r="I25" s="55"/>
    </row>
    <row r="26" spans="1:10" ht="14.1" customHeight="1" x14ac:dyDescent="0.25">
      <c r="A26" s="59" t="s">
        <v>561</v>
      </c>
      <c r="B26" s="55"/>
      <c r="C26" s="55"/>
      <c r="D26" s="55">
        <f t="shared" si="0"/>
        <v>0</v>
      </c>
      <c r="E26" s="55"/>
      <c r="F26" s="55"/>
      <c r="G26" s="55"/>
      <c r="H26" s="55">
        <f t="shared" si="1"/>
        <v>0</v>
      </c>
      <c r="I26" s="55"/>
    </row>
    <row r="27" spans="1:10" ht="14.1" customHeight="1" x14ac:dyDescent="0.25">
      <c r="A27" s="59" t="s">
        <v>570</v>
      </c>
      <c r="B27" s="55"/>
      <c r="C27" s="55"/>
      <c r="D27" s="55">
        <f t="shared" ref="D27" si="2">SUM(B27:C27)</f>
        <v>0</v>
      </c>
      <c r="E27" s="55"/>
      <c r="F27" s="55"/>
      <c r="G27" s="55"/>
      <c r="H27" s="55">
        <f t="shared" ref="H27" si="3">SUM(F27:G27)</f>
        <v>0</v>
      </c>
      <c r="I27" s="55"/>
    </row>
    <row r="28" spans="1:10" ht="14.1" customHeight="1" x14ac:dyDescent="0.25">
      <c r="A28" s="59" t="s">
        <v>567</v>
      </c>
      <c r="B28" s="55"/>
      <c r="C28" s="55"/>
      <c r="D28" s="55">
        <f t="shared" si="0"/>
        <v>0</v>
      </c>
      <c r="E28" s="55"/>
      <c r="F28" s="62"/>
      <c r="G28" s="55"/>
      <c r="H28" s="55">
        <f t="shared" si="1"/>
        <v>0</v>
      </c>
      <c r="I28" s="55"/>
    </row>
    <row r="29" spans="1:10" ht="14.1" customHeight="1" x14ac:dyDescent="0.25">
      <c r="A29" s="59" t="s">
        <v>568</v>
      </c>
      <c r="B29" s="55"/>
      <c r="C29" s="55"/>
      <c r="D29" s="55">
        <f t="shared" si="0"/>
        <v>0</v>
      </c>
      <c r="E29" s="55"/>
      <c r="F29" s="55"/>
      <c r="G29" s="55"/>
      <c r="H29" s="55">
        <f t="shared" si="1"/>
        <v>0</v>
      </c>
      <c r="I29" s="55"/>
    </row>
    <row r="30" spans="1:10" ht="14.1" customHeight="1" x14ac:dyDescent="0.25">
      <c r="B30" s="56">
        <f>SUM(B22:B29)</f>
        <v>-893609.48131103395</v>
      </c>
      <c r="C30" s="56">
        <f t="shared" ref="C30:D30" si="4">SUM(C22:C29)</f>
        <v>0</v>
      </c>
      <c r="D30" s="56">
        <f t="shared" si="4"/>
        <v>-893609.48131103395</v>
      </c>
      <c r="E30" s="55"/>
      <c r="F30" s="56">
        <f>SUM(F22:F29)</f>
        <v>0</v>
      </c>
      <c r="G30" s="56">
        <f t="shared" ref="G30" si="5">SUM(G22:G29)</f>
        <v>0</v>
      </c>
      <c r="H30" s="56">
        <f t="shared" ref="H30" si="6">SUM(H22:H29)</f>
        <v>0</v>
      </c>
      <c r="I30" s="55"/>
    </row>
    <row r="31" spans="1:10" ht="14.1" customHeight="1" x14ac:dyDescent="0.25">
      <c r="B31" s="55"/>
      <c r="C31" s="55"/>
      <c r="D31" s="55"/>
      <c r="E31" s="55"/>
      <c r="F31" s="55"/>
      <c r="G31" s="55"/>
      <c r="H31" s="55"/>
      <c r="I31" s="55"/>
    </row>
    <row r="32" spans="1:10" ht="14.1" customHeight="1" thickBot="1" x14ac:dyDescent="0.3">
      <c r="A32" s="65" t="s">
        <v>569</v>
      </c>
      <c r="B32" s="66">
        <f>B19+B30</f>
        <v>355230760.13399166</v>
      </c>
      <c r="C32" s="66">
        <f>C19+C30</f>
        <v>-93617034.200598881</v>
      </c>
      <c r="D32" s="66">
        <f>D19+D30</f>
        <v>261613725.93339276</v>
      </c>
      <c r="E32" s="67"/>
      <c r="F32" s="66">
        <f>F19+F30</f>
        <v>42605256.687148862</v>
      </c>
      <c r="G32" s="66">
        <f>G19+G30</f>
        <v>8.0466270446777349E-9</v>
      </c>
      <c r="H32" s="66">
        <f>H19+H30</f>
        <v>42605256.687148869</v>
      </c>
      <c r="I32" s="55"/>
      <c r="J32" s="66">
        <f>D32+H32</f>
        <v>304218982.62054163</v>
      </c>
    </row>
    <row r="33" spans="1:12" ht="14.1" customHeight="1" thickTop="1" x14ac:dyDescent="0.25">
      <c r="B33" s="55">
        <f>B32-'TAX  Pretax Book Income'!F18</f>
        <v>0</v>
      </c>
      <c r="C33" s="55">
        <f>C32-'TAX  Pretax Book Income'!F30</f>
        <v>0</v>
      </c>
      <c r="D33" s="55"/>
      <c r="E33" s="55"/>
      <c r="F33" s="55">
        <f>F32-'TAX  Pretax Book Income'!F16</f>
        <v>5.9604644775390625E-8</v>
      </c>
      <c r="G33" s="55">
        <f>G32-'TAX  Pretax Book Income'!F28</f>
        <v>8.0466270446777349E-9</v>
      </c>
      <c r="H33" s="55"/>
      <c r="I33" s="55"/>
    </row>
    <row r="34" spans="1:12" ht="14.1" customHeight="1" x14ac:dyDescent="0.25">
      <c r="B34" s="55"/>
      <c r="C34" s="55"/>
      <c r="D34" s="55"/>
      <c r="E34" s="55"/>
      <c r="F34" s="55"/>
      <c r="G34" s="55"/>
      <c r="H34" s="55"/>
      <c r="I34" s="55"/>
    </row>
    <row r="35" spans="1:12" ht="14.1" customHeight="1" x14ac:dyDescent="0.25">
      <c r="A35" s="15" t="s">
        <v>555</v>
      </c>
      <c r="B35" s="55">
        <f>B14</f>
        <v>-1219191418.2175734</v>
      </c>
      <c r="C35" s="55">
        <f>C14</f>
        <v>-348469915.07931888</v>
      </c>
      <c r="D35" s="55">
        <f t="shared" ref="D35" si="7">SUM(B35:C35)</f>
        <v>-1567661333.2968922</v>
      </c>
      <c r="F35" s="55">
        <f>F14</f>
        <v>-1504560593.1301534</v>
      </c>
      <c r="G35" s="55">
        <f>G14</f>
        <v>-63034745.377815008</v>
      </c>
      <c r="H35" s="55">
        <f t="shared" ref="H35" si="8">SUM(F35:G35)</f>
        <v>-1567595338.5079684</v>
      </c>
    </row>
    <row r="36" spans="1:12" ht="14.1" customHeight="1" x14ac:dyDescent="0.25">
      <c r="A36" s="15" t="s">
        <v>557</v>
      </c>
      <c r="B36" s="57">
        <v>0.35</v>
      </c>
      <c r="C36" s="57">
        <v>0.35</v>
      </c>
      <c r="D36" s="55"/>
      <c r="E36" s="55"/>
      <c r="F36" s="58">
        <v>5.5E-2</v>
      </c>
      <c r="G36" s="57">
        <v>0.06</v>
      </c>
      <c r="H36" s="55"/>
    </row>
    <row r="37" spans="1:12" ht="14.1" customHeight="1" x14ac:dyDescent="0.25">
      <c r="B37" s="56">
        <f>B35*-B36</f>
        <v>426716996.37615067</v>
      </c>
      <c r="C37" s="56">
        <f>C35*-C36</f>
        <v>121964470.27776159</v>
      </c>
      <c r="D37" s="56">
        <f>SUM(B37:C37)</f>
        <v>548681466.65391231</v>
      </c>
      <c r="E37" s="55"/>
      <c r="F37" s="56">
        <f>F35*-F36</f>
        <v>82750832.622158438</v>
      </c>
      <c r="G37" s="56">
        <f>G35*-G36</f>
        <v>3782084.7226689002</v>
      </c>
      <c r="H37" s="56">
        <f>SUM(F37:G37)</f>
        <v>86532917.344827339</v>
      </c>
    </row>
    <row r="38" spans="1:12" ht="14.1" customHeight="1" x14ac:dyDescent="0.25">
      <c r="A38" s="15" t="s">
        <v>571</v>
      </c>
      <c r="B38" s="55">
        <f>-F37*B36</f>
        <v>-28962791.417755451</v>
      </c>
      <c r="C38" s="55">
        <f>-G37*C36</f>
        <v>-1323729.6529341149</v>
      </c>
      <c r="D38" s="55">
        <f t="shared" ref="D38" si="9">SUM(B38:C38)</f>
        <v>-30286521.070689566</v>
      </c>
      <c r="F38" s="55"/>
    </row>
    <row r="39" spans="1:12" ht="14.1" customHeight="1" x14ac:dyDescent="0.25">
      <c r="A39" s="15" t="s">
        <v>572</v>
      </c>
      <c r="B39" s="56">
        <f>B37+B38</f>
        <v>397754204.95839524</v>
      </c>
      <c r="C39" s="56">
        <f>C37+C38</f>
        <v>120640740.62482747</v>
      </c>
      <c r="D39" s="56">
        <f>D37+D38</f>
        <v>518394945.58322275</v>
      </c>
      <c r="F39" s="56">
        <f t="shared" ref="F39:H39" si="10">F37+F38</f>
        <v>82750832.622158438</v>
      </c>
      <c r="G39" s="56">
        <f t="shared" si="10"/>
        <v>3782084.7226689002</v>
      </c>
      <c r="H39" s="56">
        <f t="shared" si="10"/>
        <v>86532917.344827339</v>
      </c>
    </row>
    <row r="40" spans="1:12" ht="14.1" customHeight="1" x14ac:dyDescent="0.25">
      <c r="B40" s="55"/>
      <c r="F40" s="55"/>
    </row>
    <row r="41" spans="1:12" ht="14.1" customHeight="1" x14ac:dyDescent="0.25">
      <c r="A41" s="15" t="s">
        <v>573</v>
      </c>
      <c r="B41" s="55"/>
      <c r="L41" s="55"/>
    </row>
    <row r="42" spans="1:12" ht="14.1" customHeight="1" x14ac:dyDescent="0.25">
      <c r="A42" s="59" t="s">
        <v>545</v>
      </c>
      <c r="B42" s="55">
        <f>-2213434+35189</f>
        <v>-2178245</v>
      </c>
      <c r="C42" s="55"/>
      <c r="D42" s="55">
        <f t="shared" ref="D42:D49" si="11">SUM(B42:C42)</f>
        <v>-2178245</v>
      </c>
      <c r="E42" s="55"/>
      <c r="F42" s="55">
        <v>-100540.398194781</v>
      </c>
      <c r="G42" s="55"/>
      <c r="H42" s="55">
        <f t="shared" ref="H42:H49" si="12">SUM(F42:G42)</f>
        <v>-100540.398194781</v>
      </c>
      <c r="I42" s="55"/>
      <c r="L42" s="55"/>
    </row>
    <row r="43" spans="1:12" ht="14.1" customHeight="1" x14ac:dyDescent="0.25">
      <c r="A43" s="59" t="s">
        <v>546</v>
      </c>
      <c r="B43" s="55">
        <v>850359</v>
      </c>
      <c r="C43" s="55"/>
      <c r="D43" s="55">
        <f t="shared" si="11"/>
        <v>850359</v>
      </c>
      <c r="E43" s="55"/>
      <c r="F43" s="55"/>
      <c r="G43" s="55"/>
      <c r="H43" s="55">
        <f t="shared" si="12"/>
        <v>0</v>
      </c>
      <c r="I43" s="55"/>
      <c r="L43" s="55"/>
    </row>
    <row r="44" spans="1:12" ht="14.1" customHeight="1" x14ac:dyDescent="0.25">
      <c r="A44" s="59" t="s">
        <v>574</v>
      </c>
      <c r="B44" s="55">
        <v>-4653240</v>
      </c>
      <c r="C44" s="55"/>
      <c r="D44" s="55">
        <f t="shared" si="11"/>
        <v>-4653240</v>
      </c>
      <c r="E44" s="55"/>
      <c r="F44" s="55"/>
      <c r="G44" s="55"/>
      <c r="H44" s="55">
        <f t="shared" si="12"/>
        <v>0</v>
      </c>
      <c r="I44" s="55"/>
      <c r="L44" s="55"/>
    </row>
    <row r="45" spans="1:12" ht="14.1" customHeight="1" x14ac:dyDescent="0.25">
      <c r="A45" s="59" t="s">
        <v>564</v>
      </c>
      <c r="B45" s="55"/>
      <c r="C45" s="55"/>
      <c r="D45" s="55">
        <f t="shared" si="11"/>
        <v>0</v>
      </c>
      <c r="E45" s="55"/>
      <c r="F45" s="55"/>
      <c r="G45" s="55"/>
      <c r="H45" s="55">
        <f t="shared" si="12"/>
        <v>0</v>
      </c>
      <c r="I45" s="55"/>
      <c r="L45" s="55"/>
    </row>
    <row r="46" spans="1:12" ht="14.1" customHeight="1" x14ac:dyDescent="0.25">
      <c r="A46" s="59" t="s">
        <v>576</v>
      </c>
      <c r="B46" s="55"/>
      <c r="C46" s="55"/>
      <c r="D46" s="55">
        <f t="shared" ref="D46" si="13">SUM(B46:C46)</f>
        <v>0</v>
      </c>
      <c r="E46" s="55"/>
      <c r="F46" s="55"/>
      <c r="G46" s="55"/>
      <c r="H46" s="55">
        <f t="shared" ref="H46" si="14">SUM(F46:G46)</f>
        <v>0</v>
      </c>
      <c r="I46" s="55"/>
    </row>
    <row r="47" spans="1:12" ht="14.1" customHeight="1" x14ac:dyDescent="0.25">
      <c r="A47" s="59" t="s">
        <v>565</v>
      </c>
      <c r="B47" s="55"/>
      <c r="C47" s="55"/>
      <c r="D47" s="55">
        <f t="shared" si="11"/>
        <v>0</v>
      </c>
      <c r="E47" s="55"/>
      <c r="F47" s="55"/>
      <c r="G47" s="55"/>
      <c r="H47" s="55">
        <f t="shared" si="12"/>
        <v>0</v>
      </c>
      <c r="I47" s="55"/>
    </row>
    <row r="48" spans="1:12" ht="14.1" customHeight="1" x14ac:dyDescent="0.2">
      <c r="A48" s="59" t="s">
        <v>566</v>
      </c>
      <c r="B48" s="55"/>
      <c r="C48" s="55"/>
      <c r="D48" s="55">
        <f t="shared" si="11"/>
        <v>0</v>
      </c>
      <c r="E48" s="55"/>
      <c r="F48" s="55"/>
      <c r="G48" s="55"/>
      <c r="H48" s="55">
        <f t="shared" si="12"/>
        <v>0</v>
      </c>
      <c r="I48" s="55"/>
    </row>
    <row r="49" spans="1:10" ht="14.1" customHeight="1" x14ac:dyDescent="0.25">
      <c r="A49" s="59" t="s">
        <v>561</v>
      </c>
      <c r="B49" s="55"/>
      <c r="C49" s="55"/>
      <c r="D49" s="55">
        <f t="shared" si="11"/>
        <v>0</v>
      </c>
      <c r="E49" s="55"/>
      <c r="F49" s="55"/>
      <c r="G49" s="55"/>
      <c r="H49" s="55">
        <f t="shared" si="12"/>
        <v>0</v>
      </c>
      <c r="I49" s="55"/>
    </row>
    <row r="50" spans="1:10" ht="14.1" customHeight="1" x14ac:dyDescent="0.25">
      <c r="B50" s="56">
        <f>SUM(B42:B49)</f>
        <v>-5981126</v>
      </c>
      <c r="C50" s="56">
        <f t="shared" ref="C50:D50" si="15">SUM(C42:C49)</f>
        <v>0</v>
      </c>
      <c r="D50" s="56">
        <f t="shared" si="15"/>
        <v>-5981126</v>
      </c>
      <c r="E50" s="55"/>
      <c r="F50" s="56">
        <f>SUM(F42:F49)</f>
        <v>-100540.398194781</v>
      </c>
      <c r="G50" s="56">
        <f t="shared" ref="G50" si="16">SUM(G42:G49)</f>
        <v>0</v>
      </c>
      <c r="H50" s="56">
        <f t="shared" ref="H50" si="17">SUM(H42:H49)</f>
        <v>-100540.398194781</v>
      </c>
      <c r="I50" s="55"/>
    </row>
    <row r="52" spans="1:10" ht="14.1" customHeight="1" thickBot="1" x14ac:dyDescent="0.3">
      <c r="A52" s="65" t="s">
        <v>575</v>
      </c>
      <c r="B52" s="66">
        <f>B39+B50</f>
        <v>391773078.95839524</v>
      </c>
      <c r="C52" s="66">
        <f>C39+C50</f>
        <v>120640740.62482747</v>
      </c>
      <c r="D52" s="66">
        <f>D39+D50</f>
        <v>512413819.58322275</v>
      </c>
      <c r="E52" s="67"/>
      <c r="F52" s="66">
        <f>F39+F50</f>
        <v>82650292.223963663</v>
      </c>
      <c r="G52" s="66">
        <f>G39+G50</f>
        <v>3782084.7226689002</v>
      </c>
      <c r="H52" s="66">
        <f>H39+H50</f>
        <v>86432376.946632564</v>
      </c>
      <c r="I52" s="55"/>
      <c r="J52" s="66">
        <f>D52+H52</f>
        <v>598846196.52985525</v>
      </c>
    </row>
    <row r="53" spans="1:10" ht="14.1" customHeight="1" thickTop="1" x14ac:dyDescent="0.25">
      <c r="B53" s="55">
        <f>B52-'TAX  Pretax Book Income'!F19</f>
        <v>-1.0589857697486877</v>
      </c>
      <c r="C53" s="55">
        <f>C52-'TAX  Pretax Book Income'!F31</f>
        <v>4.76837158203125E-7</v>
      </c>
      <c r="F53" s="55">
        <f>F52-'TAX  Pretax Book Income'!F17</f>
        <v>-1.3411045074462891E-7</v>
      </c>
      <c r="G53" s="55">
        <f>G52-'TAX  Pretax Book Income'!F29</f>
        <v>0</v>
      </c>
    </row>
    <row r="55" spans="1:10" ht="14.1" customHeight="1" thickBot="1" x14ac:dyDescent="0.25">
      <c r="A55" s="60" t="s">
        <v>579</v>
      </c>
      <c r="B55" s="68">
        <f>B32+B52</f>
        <v>747003839.09238696</v>
      </c>
      <c r="C55" s="68">
        <f>C32+C52</f>
        <v>27023706.424228594</v>
      </c>
      <c r="D55" s="68">
        <f>D32+D52</f>
        <v>774027545.51661551</v>
      </c>
      <c r="F55" s="68">
        <f>F32+F52</f>
        <v>125255548.91111252</v>
      </c>
      <c r="G55" s="68">
        <f>G32+G52</f>
        <v>3782084.7226689081</v>
      </c>
      <c r="H55" s="68">
        <f>H32+H52</f>
        <v>129037633.63378143</v>
      </c>
      <c r="J55" s="66">
        <f>D55+H55</f>
        <v>903065179.15039694</v>
      </c>
    </row>
    <row r="56" spans="1:10" ht="14.1" customHeight="1" thickTop="1" x14ac:dyDescent="0.25"/>
  </sheetData>
  <pageMargins left="0.25" right="0.25" top="0.5" bottom="0.5" header="0.3" footer="0.05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81"/>
  <sheetViews>
    <sheetView zoomScale="120" zoomScaleNormal="12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0.199999999999999" outlineLevelRow="1" x14ac:dyDescent="0.2"/>
  <cols>
    <col min="1" max="1" width="30.69921875" style="5" customWidth="1"/>
    <col min="2" max="9" width="10.69921875" style="4" customWidth="1"/>
    <col min="10" max="16384" width="8.8984375" style="4"/>
  </cols>
  <sheetData>
    <row r="1" spans="1:9" ht="12" x14ac:dyDescent="0.25">
      <c r="A1" s="75" t="s">
        <v>601</v>
      </c>
    </row>
    <row r="2" spans="1:9" ht="12" x14ac:dyDescent="0.25">
      <c r="A2" s="75" t="s">
        <v>600</v>
      </c>
    </row>
    <row r="4" spans="1:9" s="2" customFormat="1" x14ac:dyDescent="0.2">
      <c r="A4" s="1"/>
    </row>
    <row r="5" spans="1:9" s="2" customFormat="1" x14ac:dyDescent="0.2">
      <c r="A5" s="69" t="s">
        <v>581</v>
      </c>
      <c r="B5" s="70" t="s">
        <v>0</v>
      </c>
      <c r="C5" s="70" t="s">
        <v>1</v>
      </c>
      <c r="D5" s="70" t="s">
        <v>2</v>
      </c>
      <c r="E5" s="70" t="s">
        <v>3</v>
      </c>
      <c r="F5" s="70" t="s">
        <v>4</v>
      </c>
      <c r="G5" s="70" t="s">
        <v>5</v>
      </c>
      <c r="H5" s="70" t="s">
        <v>6</v>
      </c>
      <c r="I5" s="70" t="s">
        <v>7</v>
      </c>
    </row>
    <row r="6" spans="1:9" s="2" customFormat="1" x14ac:dyDescent="0.2">
      <c r="A6" s="1"/>
    </row>
    <row r="7" spans="1:9" x14ac:dyDescent="0.2">
      <c r="A7" s="3" t="s">
        <v>8</v>
      </c>
    </row>
    <row r="9" spans="1:9" outlineLevel="1" x14ac:dyDescent="0.2">
      <c r="A9" s="5" t="s">
        <v>499</v>
      </c>
      <c r="B9" s="4">
        <v>1348515066.4099901</v>
      </c>
      <c r="C9" s="4">
        <v>1517069072.3699999</v>
      </c>
      <c r="D9" s="4">
        <v>1634804464.6014199</v>
      </c>
      <c r="E9" s="4">
        <v>1746408978.5255301</v>
      </c>
      <c r="F9" s="4">
        <v>1479258963.3038099</v>
      </c>
      <c r="G9" s="4">
        <v>1413857629.4839201</v>
      </c>
      <c r="H9" s="4">
        <v>1275906907.4381599</v>
      </c>
      <c r="I9" s="4">
        <v>1180160295.2730899</v>
      </c>
    </row>
    <row r="10" spans="1:9" outlineLevel="1" x14ac:dyDescent="0.2">
      <c r="A10" s="5" t="s">
        <v>500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outlineLevel="1" x14ac:dyDescent="0.2">
      <c r="A11" s="5" t="s">
        <v>501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</row>
    <row r="12" spans="1:9" outlineLevel="1" x14ac:dyDescent="0.2">
      <c r="A12" s="5" t="s">
        <v>502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outlineLevel="1" x14ac:dyDescent="0.2">
      <c r="A13" s="5" t="s">
        <v>503</v>
      </c>
      <c r="B13" s="27">
        <v>1348515066.4099901</v>
      </c>
      <c r="C13" s="27">
        <v>1517069072.3699999</v>
      </c>
      <c r="D13" s="27">
        <v>1634804464.6014199</v>
      </c>
      <c r="E13" s="27">
        <v>1746408978.5255301</v>
      </c>
      <c r="F13" s="27">
        <v>1479258963.3038099</v>
      </c>
      <c r="G13" s="27">
        <v>1413857629.4839201</v>
      </c>
      <c r="H13" s="27">
        <v>1275906907.4381599</v>
      </c>
      <c r="I13" s="27">
        <v>1180160295.2730899</v>
      </c>
    </row>
    <row r="14" spans="1:9" outlineLevel="1" x14ac:dyDescent="0.2"/>
    <row r="15" spans="1:9" outlineLevel="1" x14ac:dyDescent="0.2">
      <c r="A15" s="9" t="s">
        <v>504</v>
      </c>
    </row>
    <row r="16" spans="1:9" outlineLevel="1" x14ac:dyDescent="0.2">
      <c r="A16" s="5" t="s">
        <v>505</v>
      </c>
      <c r="B16" s="4">
        <v>41954269</v>
      </c>
      <c r="C16" s="4">
        <v>67126706</v>
      </c>
      <c r="D16" s="4">
        <v>64922794.139470004</v>
      </c>
      <c r="E16" s="4">
        <v>68688502.327708095</v>
      </c>
      <c r="F16" s="4">
        <v>42605256.687148802</v>
      </c>
      <c r="G16" s="4">
        <v>41004062.272504501</v>
      </c>
      <c r="H16" s="4">
        <v>36114828.038903601</v>
      </c>
      <c r="I16" s="4">
        <v>27680864.160171401</v>
      </c>
    </row>
    <row r="17" spans="1:9" outlineLevel="1" x14ac:dyDescent="0.2">
      <c r="A17" s="5" t="s">
        <v>506</v>
      </c>
      <c r="B17" s="4">
        <v>77038486</v>
      </c>
      <c r="C17" s="4">
        <v>61465054</v>
      </c>
      <c r="D17" s="4">
        <v>68794604.246388495</v>
      </c>
      <c r="E17" s="4">
        <v>83831333.433986202</v>
      </c>
      <c r="F17" s="4">
        <v>82650292.223963797</v>
      </c>
      <c r="G17" s="4">
        <v>74868365.757557899</v>
      </c>
      <c r="H17" s="4">
        <v>71218713.511243403</v>
      </c>
      <c r="I17" s="4">
        <v>69431447.883217797</v>
      </c>
    </row>
    <row r="18" spans="1:9" outlineLevel="1" x14ac:dyDescent="0.2">
      <c r="A18" s="5" t="s">
        <v>507</v>
      </c>
      <c r="B18" s="4">
        <v>159648378</v>
      </c>
      <c r="C18" s="4">
        <v>239127425</v>
      </c>
      <c r="D18" s="4">
        <v>434664472.37498498</v>
      </c>
      <c r="E18" s="4">
        <v>24655184.874768302</v>
      </c>
      <c r="F18" s="4">
        <v>355230760.13399202</v>
      </c>
      <c r="G18" s="4">
        <v>428346014.38091099</v>
      </c>
      <c r="H18" s="4">
        <v>306761277.600622</v>
      </c>
      <c r="I18" s="4">
        <v>545419906.29529798</v>
      </c>
    </row>
    <row r="19" spans="1:9" outlineLevel="1" x14ac:dyDescent="0.2">
      <c r="A19" s="5" t="s">
        <v>508</v>
      </c>
      <c r="B19" s="4">
        <v>537723978</v>
      </c>
      <c r="C19" s="4">
        <v>547298266</v>
      </c>
      <c r="D19" s="4">
        <v>382344192.59700698</v>
      </c>
      <c r="E19" s="4">
        <v>889678137.14702404</v>
      </c>
      <c r="F19" s="4">
        <v>391773080.01738101</v>
      </c>
      <c r="G19" s="4">
        <v>262247353.43618599</v>
      </c>
      <c r="H19" s="4">
        <v>332707788.49300098</v>
      </c>
      <c r="I19" s="4">
        <v>32842014.8476303</v>
      </c>
    </row>
    <row r="20" spans="1:9" outlineLevel="1" x14ac:dyDescent="0.2">
      <c r="A20" s="5" t="s">
        <v>509</v>
      </c>
      <c r="B20" s="27">
        <v>816365111</v>
      </c>
      <c r="C20" s="27">
        <v>915017451</v>
      </c>
      <c r="D20" s="27">
        <v>950726063.35785198</v>
      </c>
      <c r="E20" s="27">
        <v>1066853157.78348</v>
      </c>
      <c r="F20" s="27">
        <v>872259389.06248701</v>
      </c>
      <c r="G20" s="27">
        <v>806465795.84715998</v>
      </c>
      <c r="H20" s="27">
        <v>746802607.64377105</v>
      </c>
      <c r="I20" s="27">
        <v>675374233.18631697</v>
      </c>
    </row>
    <row r="21" spans="1:9" outlineLevel="1" x14ac:dyDescent="0.2">
      <c r="A21" s="9" t="s">
        <v>510</v>
      </c>
    </row>
    <row r="22" spans="1:9" outlineLevel="1" x14ac:dyDescent="0.2">
      <c r="A22" s="5" t="s">
        <v>511</v>
      </c>
      <c r="B22" s="4">
        <v>4044589.3899999899</v>
      </c>
      <c r="C22" s="4">
        <v>849027.72999999905</v>
      </c>
      <c r="D22" s="4">
        <v>-7061.3251860474902</v>
      </c>
      <c r="E22" s="4">
        <v>1756544.7246960499</v>
      </c>
      <c r="F22" s="4">
        <v>129484.12135263901</v>
      </c>
      <c r="G22" s="4">
        <v>69934.292288065597</v>
      </c>
      <c r="H22" s="4">
        <v>82250.695413164605</v>
      </c>
      <c r="I22" s="4">
        <v>104775.890736334</v>
      </c>
    </row>
    <row r="23" spans="1:9" outlineLevel="1" x14ac:dyDescent="0.2">
      <c r="A23" s="5" t="s">
        <v>512</v>
      </c>
      <c r="B23" s="4">
        <v>-1600027</v>
      </c>
      <c r="C23" s="4">
        <v>-1695652</v>
      </c>
      <c r="D23" s="4">
        <v>-1457987.12194241</v>
      </c>
      <c r="E23" s="4">
        <v>-1427375.3621592701</v>
      </c>
      <c r="F23" s="4">
        <v>-1561161.12563764</v>
      </c>
      <c r="G23" s="4">
        <v>-1607899.8230697699</v>
      </c>
      <c r="H23" s="4">
        <v>-1653933.21807604</v>
      </c>
      <c r="I23" s="4">
        <v>-1698387.1230764301</v>
      </c>
    </row>
    <row r="24" spans="1:9" outlineLevel="1" x14ac:dyDescent="0.2">
      <c r="A24" s="5" t="s">
        <v>513</v>
      </c>
      <c r="B24" s="4">
        <v>25589580.309999999</v>
      </c>
      <c r="C24" s="4">
        <v>5689091.3799999896</v>
      </c>
      <c r="D24" s="4">
        <v>-837904.56514154898</v>
      </c>
      <c r="E24" s="4">
        <v>10563221.2307858</v>
      </c>
      <c r="F24" s="4">
        <v>778670.42067973502</v>
      </c>
      <c r="G24" s="4">
        <v>420559.40316868498</v>
      </c>
      <c r="H24" s="4">
        <v>494625.77287098498</v>
      </c>
      <c r="I24" s="4">
        <v>630084.10656440898</v>
      </c>
    </row>
    <row r="25" spans="1:9" outlineLevel="1" x14ac:dyDescent="0.2">
      <c r="A25" s="5" t="s">
        <v>514</v>
      </c>
      <c r="B25" s="4">
        <v>-9621984</v>
      </c>
      <c r="C25" s="4">
        <v>-10197041</v>
      </c>
      <c r="D25" s="4">
        <v>-8767801.8560446203</v>
      </c>
      <c r="E25" s="4">
        <v>-8583716.3824396599</v>
      </c>
      <c r="F25" s="4">
        <v>-9388255.3146300204</v>
      </c>
      <c r="G25" s="4">
        <v>-9669324.8450968899</v>
      </c>
      <c r="H25" s="4">
        <v>-9946152.9432482403</v>
      </c>
      <c r="I25" s="4">
        <v>-10213482.562864199</v>
      </c>
    </row>
    <row r="26" spans="1:9" outlineLevel="1" x14ac:dyDescent="0.2">
      <c r="A26" s="5" t="s">
        <v>515</v>
      </c>
      <c r="B26" s="27">
        <v>18412158.699999999</v>
      </c>
      <c r="C26" s="27">
        <v>-5354573.8899999997</v>
      </c>
      <c r="D26" s="27">
        <v>-11070754.8683146</v>
      </c>
      <c r="E26" s="27">
        <v>2308674.2108829101</v>
      </c>
      <c r="F26" s="27">
        <v>-10041261.8982352</v>
      </c>
      <c r="G26" s="27">
        <v>-10786730.9727099</v>
      </c>
      <c r="H26" s="27">
        <v>-11023209.693040101</v>
      </c>
      <c r="I26" s="27">
        <v>-11177009.6886399</v>
      </c>
    </row>
    <row r="27" spans="1:9" outlineLevel="1" x14ac:dyDescent="0.2">
      <c r="A27" s="9" t="s">
        <v>516</v>
      </c>
    </row>
    <row r="28" spans="1:9" outlineLevel="1" x14ac:dyDescent="0.2">
      <c r="A28" s="5" t="s">
        <v>517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outlineLevel="1" x14ac:dyDescent="0.2">
      <c r="A29" s="5" t="s">
        <v>518</v>
      </c>
      <c r="B29" s="4">
        <v>0</v>
      </c>
      <c r="C29" s="4">
        <v>0</v>
      </c>
      <c r="D29" s="4">
        <v>415909.33999999898</v>
      </c>
      <c r="E29" s="4">
        <v>1773144.4665461399</v>
      </c>
      <c r="F29" s="4">
        <v>3782084.7226689002</v>
      </c>
      <c r="G29" s="4">
        <v>5368007.2083523097</v>
      </c>
      <c r="H29" s="4">
        <v>6929739.76914063</v>
      </c>
      <c r="I29" s="4">
        <v>8519248.9003003594</v>
      </c>
    </row>
    <row r="30" spans="1:9" outlineLevel="1" x14ac:dyDescent="0.2">
      <c r="A30" s="5" t="s">
        <v>519</v>
      </c>
      <c r="B30" s="4">
        <v>0</v>
      </c>
      <c r="C30" s="4">
        <v>0</v>
      </c>
      <c r="D30" s="4">
        <v>-37033289.681477197</v>
      </c>
      <c r="E30" s="4">
        <v>-120224707.33408</v>
      </c>
      <c r="F30" s="4">
        <v>-93617034.200598896</v>
      </c>
      <c r="G30" s="4">
        <v>-72350536.744553298</v>
      </c>
      <c r="H30" s="4">
        <v>-53901936.936802201</v>
      </c>
      <c r="I30" s="4">
        <v>-29934550.744720802</v>
      </c>
    </row>
    <row r="31" spans="1:9" outlineLevel="1" x14ac:dyDescent="0.2">
      <c r="A31" s="5" t="s">
        <v>520</v>
      </c>
      <c r="B31" s="4">
        <v>0</v>
      </c>
      <c r="C31" s="4">
        <v>0</v>
      </c>
      <c r="D31" s="4">
        <v>41624947.467659898</v>
      </c>
      <c r="E31" s="4">
        <v>135644644.58696899</v>
      </c>
      <c r="F31" s="4">
        <v>120640740.624827</v>
      </c>
      <c r="G31" s="4">
        <v>106661015.24408101</v>
      </c>
      <c r="H31" s="4">
        <v>95578878.9430006</v>
      </c>
      <c r="I31" s="4">
        <v>78796881.867066503</v>
      </c>
    </row>
    <row r="32" spans="1:9" outlineLevel="1" x14ac:dyDescent="0.2">
      <c r="A32" s="5" t="s">
        <v>521</v>
      </c>
      <c r="B32" s="27">
        <v>0</v>
      </c>
      <c r="C32" s="27">
        <v>0</v>
      </c>
      <c r="D32" s="27">
        <v>5007567.1261827201</v>
      </c>
      <c r="E32" s="27">
        <v>17193081.719434299</v>
      </c>
      <c r="F32" s="27">
        <v>30805791.146897499</v>
      </c>
      <c r="G32" s="27">
        <v>39678485.707880899</v>
      </c>
      <c r="H32" s="27">
        <v>48606681.775339</v>
      </c>
      <c r="I32" s="27">
        <v>57381580.022646002</v>
      </c>
    </row>
    <row r="33" spans="1:9" outlineLevel="1" x14ac:dyDescent="0.2"/>
    <row r="34" spans="1:9" ht="10.8" outlineLevel="1" thickBot="1" x14ac:dyDescent="0.25">
      <c r="A34" s="9" t="s">
        <v>522</v>
      </c>
      <c r="B34" s="46">
        <v>834777269.70000005</v>
      </c>
      <c r="C34" s="46">
        <v>909662877.11000001</v>
      </c>
      <c r="D34" s="46">
        <v>944662875.61572003</v>
      </c>
      <c r="E34" s="46">
        <v>1086354913.7138</v>
      </c>
      <c r="F34" s="46">
        <v>893023918.311149</v>
      </c>
      <c r="G34" s="46">
        <v>835357550.58233094</v>
      </c>
      <c r="H34" s="46">
        <v>784386079.72607005</v>
      </c>
      <c r="I34" s="46">
        <v>721578803.52032304</v>
      </c>
    </row>
    <row r="35" spans="1:9" ht="10.8" outlineLevel="1" thickTop="1" x14ac:dyDescent="0.2"/>
    <row r="36" spans="1:9" outlineLevel="1" x14ac:dyDescent="0.2">
      <c r="A36" s="5" t="s">
        <v>523</v>
      </c>
      <c r="B36" s="4">
        <v>2183292336.1099901</v>
      </c>
      <c r="C36" s="4">
        <v>2426731949.48</v>
      </c>
      <c r="D36" s="4">
        <v>2579467340.2171402</v>
      </c>
      <c r="E36" s="4">
        <v>2832763892.2393298</v>
      </c>
      <c r="F36" s="4">
        <v>2372282881.6149602</v>
      </c>
      <c r="G36" s="4">
        <v>2249215180.0662498</v>
      </c>
      <c r="H36" s="4">
        <v>2060292987.1642301</v>
      </c>
      <c r="I36" s="4">
        <v>1901739098.7934101</v>
      </c>
    </row>
    <row r="37" spans="1:9" outlineLevel="1" x14ac:dyDescent="0.2">
      <c r="A37" s="5" t="s">
        <v>524</v>
      </c>
      <c r="B37" s="4">
        <v>0</v>
      </c>
      <c r="C37" s="4">
        <v>0</v>
      </c>
      <c r="D37" s="4">
        <v>-6931825.5199999996</v>
      </c>
      <c r="E37" s="4">
        <v>-31276597</v>
      </c>
      <c r="F37" s="4">
        <v>-64300567</v>
      </c>
      <c r="G37" s="4">
        <v>-90497698</v>
      </c>
      <c r="H37" s="4">
        <v>-116395892</v>
      </c>
      <c r="I37" s="4">
        <v>-142788518</v>
      </c>
    </row>
    <row r="38" spans="1:9" ht="10.8" outlineLevel="1" thickBot="1" x14ac:dyDescent="0.25">
      <c r="A38" s="5" t="s">
        <v>525</v>
      </c>
      <c r="B38" s="46">
        <v>2183292336.1099901</v>
      </c>
      <c r="C38" s="46">
        <v>2426731949.48</v>
      </c>
      <c r="D38" s="46">
        <v>2572535514.6971402</v>
      </c>
      <c r="E38" s="46">
        <v>2801487295.2393298</v>
      </c>
      <c r="F38" s="46">
        <v>2307982314.6149602</v>
      </c>
      <c r="G38" s="46">
        <v>2158717482.0662498</v>
      </c>
      <c r="H38" s="46">
        <v>1943897095.1642301</v>
      </c>
      <c r="I38" s="46">
        <v>1758950580.7934101</v>
      </c>
    </row>
    <row r="39" spans="1:9" ht="10.8" outlineLevel="1" thickTop="1" x14ac:dyDescent="0.2"/>
    <row r="40" spans="1:9" outlineLevel="1" x14ac:dyDescent="0.2">
      <c r="A40" s="5" t="s">
        <v>526</v>
      </c>
      <c r="B40" s="4">
        <v>10289747839.700001</v>
      </c>
      <c r="C40" s="4">
        <v>11271081066.82</v>
      </c>
      <c r="D40" s="4">
        <v>11464463695.5723</v>
      </c>
      <c r="E40" s="4">
        <v>10677738127.096701</v>
      </c>
      <c r="F40" s="4">
        <v>10961667826.205099</v>
      </c>
      <c r="G40" s="4">
        <v>11234711285.797199</v>
      </c>
      <c r="H40" s="4">
        <v>11733149929.4776</v>
      </c>
      <c r="I40" s="4">
        <v>11961234475.157301</v>
      </c>
    </row>
    <row r="41" spans="1:9" outlineLevel="1" x14ac:dyDescent="0.2">
      <c r="A41" s="5" t="s">
        <v>527</v>
      </c>
      <c r="B41" s="4">
        <v>-8607335426.6799908</v>
      </c>
      <c r="C41" s="4">
        <v>-9333199787.0199909</v>
      </c>
      <c r="D41" s="4">
        <v>-9424239268.1546097</v>
      </c>
      <c r="E41" s="4">
        <v>-8505142103.64118</v>
      </c>
      <c r="F41" s="4">
        <v>-8980183063.2434998</v>
      </c>
      <c r="G41" s="4">
        <v>-9272176730.8046894</v>
      </c>
      <c r="H41" s="4">
        <v>-9807225558.1051006</v>
      </c>
      <c r="I41" s="4">
        <v>-10072371684.2157</v>
      </c>
    </row>
    <row r="42" spans="1:9" outlineLevel="1" x14ac:dyDescent="0.2">
      <c r="A42" s="5" t="s">
        <v>528</v>
      </c>
      <c r="B42" s="4">
        <v>-411468865.44</v>
      </c>
      <c r="C42" s="4">
        <v>-436307757.26999998</v>
      </c>
      <c r="D42" s="4">
        <v>-444238232.304371</v>
      </c>
      <c r="E42" s="4">
        <v>-464035430.90159702</v>
      </c>
      <c r="F42" s="4">
        <v>-508500010.091483</v>
      </c>
      <c r="G42" s="4">
        <v>-569483936.91397095</v>
      </c>
      <c r="H42" s="4">
        <v>-640688934.75604498</v>
      </c>
      <c r="I42" s="4">
        <v>-677302088.64041805</v>
      </c>
    </row>
    <row r="43" spans="1:9" outlineLevel="1" x14ac:dyDescent="0.2">
      <c r="A43" s="5" t="s">
        <v>529</v>
      </c>
      <c r="B43" s="4">
        <v>17908.73</v>
      </c>
      <c r="C43" s="4">
        <v>10291.86</v>
      </c>
      <c r="D43" s="4">
        <v>11149.6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outlineLevel="1" x14ac:dyDescent="0.2">
      <c r="A44" s="5" t="s">
        <v>530</v>
      </c>
      <c r="B44" s="4">
        <v>816365111</v>
      </c>
      <c r="C44" s="4">
        <v>915017451</v>
      </c>
      <c r="D44" s="4">
        <v>955733630.48403394</v>
      </c>
      <c r="E44" s="4">
        <v>1084046239.5029199</v>
      </c>
      <c r="F44" s="4">
        <v>903065180.20938396</v>
      </c>
      <c r="G44" s="4">
        <v>846144281.55504096</v>
      </c>
      <c r="H44" s="4">
        <v>795409289.41910994</v>
      </c>
      <c r="I44" s="4">
        <v>732755813.20896304</v>
      </c>
    </row>
    <row r="45" spans="1:9" outlineLevel="1" x14ac:dyDescent="0.2">
      <c r="A45" s="5" t="s">
        <v>524</v>
      </c>
      <c r="B45" s="4">
        <v>0</v>
      </c>
      <c r="C45" s="4">
        <v>0</v>
      </c>
      <c r="D45" s="4">
        <v>-6931825.5199999996</v>
      </c>
      <c r="E45" s="4">
        <v>-31276597</v>
      </c>
      <c r="F45" s="4">
        <v>-64300567</v>
      </c>
      <c r="G45" s="4">
        <v>-90497698</v>
      </c>
      <c r="H45" s="4">
        <v>-116395892</v>
      </c>
      <c r="I45" s="4">
        <v>-142788518</v>
      </c>
    </row>
    <row r="46" spans="1:9" outlineLevel="1" x14ac:dyDescent="0.2">
      <c r="A46" s="47" t="s">
        <v>531</v>
      </c>
      <c r="B46" s="48">
        <v>2087326567.3099999</v>
      </c>
      <c r="C46" s="48">
        <v>2416601265.3899999</v>
      </c>
      <c r="D46" s="48">
        <v>2544799149.6773701</v>
      </c>
      <c r="E46" s="48">
        <v>2761330235.05686</v>
      </c>
      <c r="F46" s="48">
        <v>2311749366.0795698</v>
      </c>
      <c r="G46" s="48">
        <v>2148697201.6336198</v>
      </c>
      <c r="H46" s="48">
        <v>1964248834.0355799</v>
      </c>
      <c r="I46" s="48">
        <v>1801527997.5101399</v>
      </c>
    </row>
    <row r="47" spans="1:9" ht="15.6" outlineLevel="1" x14ac:dyDescent="0.3">
      <c r="A47"/>
      <c r="B47"/>
      <c r="C47"/>
      <c r="D47"/>
      <c r="E47"/>
      <c r="F47"/>
      <c r="G47"/>
      <c r="H47"/>
      <c r="I47"/>
    </row>
    <row r="48" spans="1:9" outlineLevel="1" x14ac:dyDescent="0.2">
      <c r="A48" s="5" t="s">
        <v>532</v>
      </c>
      <c r="B48" s="4">
        <v>77571518.829999998</v>
      </c>
      <c r="C48" s="4">
        <v>15495549.84</v>
      </c>
      <c r="D48" s="4">
        <v>38818269.488076702</v>
      </c>
      <c r="E48" s="4">
        <v>37848385.971588202</v>
      </c>
      <c r="F48" s="4">
        <v>6274210.4336257</v>
      </c>
      <c r="G48" s="4">
        <v>20807011.4053462</v>
      </c>
      <c r="H48" s="4">
        <v>-9328529.17830888</v>
      </c>
      <c r="I48" s="4">
        <v>-31400407.028096899</v>
      </c>
    </row>
    <row r="49" spans="1:9" outlineLevel="1" x14ac:dyDescent="0.2">
      <c r="A49" s="5" t="s">
        <v>529</v>
      </c>
      <c r="B49" s="4">
        <v>-17908.73</v>
      </c>
      <c r="C49" s="4">
        <v>-10291.86</v>
      </c>
      <c r="D49" s="4">
        <v>-11149.6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outlineLevel="1" x14ac:dyDescent="0.2">
      <c r="A50" s="5" t="s">
        <v>533</v>
      </c>
      <c r="B50" s="4">
        <v>18412158.699999999</v>
      </c>
      <c r="C50" s="4">
        <v>-5354573.8899999997</v>
      </c>
      <c r="D50" s="4">
        <v>-11070754.8683146</v>
      </c>
      <c r="E50" s="4">
        <v>2308674.2108829101</v>
      </c>
      <c r="F50" s="4">
        <v>-10041261.8982352</v>
      </c>
      <c r="G50" s="4">
        <v>-10786730.9727099</v>
      </c>
      <c r="H50" s="4">
        <v>-11023209.693040101</v>
      </c>
      <c r="I50" s="4">
        <v>-11177009.6886399</v>
      </c>
    </row>
    <row r="51" spans="1:9" outlineLevel="1" x14ac:dyDescent="0.2">
      <c r="A51" s="47" t="s">
        <v>534</v>
      </c>
      <c r="B51" s="48">
        <v>95965768.799999997</v>
      </c>
      <c r="C51" s="48">
        <v>10130684.09</v>
      </c>
      <c r="D51" s="48">
        <v>27736365.019762099</v>
      </c>
      <c r="E51" s="48">
        <v>40157060.182471201</v>
      </c>
      <c r="F51" s="48">
        <v>-3767051.4646095699</v>
      </c>
      <c r="G51" s="48">
        <v>10020280.4326363</v>
      </c>
      <c r="H51" s="48">
        <v>-20351738.871348999</v>
      </c>
      <c r="I51" s="48">
        <v>-42577416.716736898</v>
      </c>
    </row>
    <row r="52" spans="1:9" outlineLevel="1" x14ac:dyDescent="0.2"/>
    <row r="53" spans="1:9" outlineLevel="1" x14ac:dyDescent="0.2">
      <c r="A53" s="9" t="s">
        <v>535</v>
      </c>
    </row>
    <row r="54" spans="1:9" outlineLevel="1" x14ac:dyDescent="0.2">
      <c r="A54" s="5" t="s">
        <v>536</v>
      </c>
      <c r="B54" s="4">
        <v>2087326567.3099999</v>
      </c>
      <c r="C54" s="4">
        <v>2416601265.3899999</v>
      </c>
      <c r="D54" s="4">
        <v>2544799149.6773701</v>
      </c>
      <c r="E54" s="4">
        <v>2761330235.05686</v>
      </c>
      <c r="F54" s="4">
        <v>2311749366.0795698</v>
      </c>
      <c r="G54" s="4">
        <v>2148697201.6336198</v>
      </c>
      <c r="H54" s="4">
        <v>1964248834.0355799</v>
      </c>
      <c r="I54" s="4">
        <v>1801527997.5101399</v>
      </c>
    </row>
    <row r="55" spans="1:9" outlineLevel="1" x14ac:dyDescent="0.2">
      <c r="A55" s="5" t="s">
        <v>537</v>
      </c>
      <c r="B55" s="4">
        <v>95965768.799999997</v>
      </c>
      <c r="C55" s="4">
        <v>10130684.09</v>
      </c>
      <c r="D55" s="4">
        <v>27736365.019762099</v>
      </c>
      <c r="E55" s="4">
        <v>40157060.182471201</v>
      </c>
      <c r="F55" s="4">
        <v>-3767051.4646095699</v>
      </c>
      <c r="G55" s="4">
        <v>10020280.4326363</v>
      </c>
      <c r="H55" s="4">
        <v>-20351738.871348999</v>
      </c>
      <c r="I55" s="4">
        <v>-42577416.716736898</v>
      </c>
    </row>
    <row r="56" spans="1:9" outlineLevel="1" x14ac:dyDescent="0.2">
      <c r="A56" s="5" t="s">
        <v>538</v>
      </c>
      <c r="B56" s="27">
        <v>2183292336.1099901</v>
      </c>
      <c r="C56" s="27">
        <v>2426731949.48</v>
      </c>
      <c r="D56" s="27">
        <v>2572535514.6971402</v>
      </c>
      <c r="E56" s="27">
        <v>2801487295.2393298</v>
      </c>
      <c r="F56" s="27">
        <v>2307982314.6149602</v>
      </c>
      <c r="G56" s="27">
        <v>2158717482.0662599</v>
      </c>
      <c r="H56" s="27">
        <v>1943897095.1642301</v>
      </c>
      <c r="I56" s="27">
        <v>1758950580.7934101</v>
      </c>
    </row>
    <row r="57" spans="1:9" outlineLevel="1" x14ac:dyDescent="0.2">
      <c r="A57" s="5" t="s">
        <v>539</v>
      </c>
      <c r="B57" s="4">
        <v>0</v>
      </c>
      <c r="C57" s="4">
        <v>0</v>
      </c>
      <c r="D57" s="4">
        <v>6931825.5199999996</v>
      </c>
      <c r="E57" s="4">
        <v>31276597</v>
      </c>
      <c r="F57" s="4">
        <v>64300567</v>
      </c>
      <c r="G57" s="4">
        <v>90497698</v>
      </c>
      <c r="H57" s="4">
        <v>116395892</v>
      </c>
      <c r="I57" s="4">
        <v>142788518</v>
      </c>
    </row>
    <row r="58" spans="1:9" ht="10.8" outlineLevel="1" thickBot="1" x14ac:dyDescent="0.25">
      <c r="A58" s="5" t="s">
        <v>540</v>
      </c>
      <c r="B58" s="46">
        <v>2183292336.1099901</v>
      </c>
      <c r="C58" s="46">
        <v>2426731949.48</v>
      </c>
      <c r="D58" s="46">
        <v>2579467340.2171402</v>
      </c>
      <c r="E58" s="46">
        <v>2832763892.2393298</v>
      </c>
      <c r="F58" s="46">
        <v>2372282881.6149602</v>
      </c>
      <c r="G58" s="46">
        <v>2249215180.0662599</v>
      </c>
      <c r="H58" s="46">
        <v>2060292987.1642301</v>
      </c>
      <c r="I58" s="46">
        <v>1901739098.7934101</v>
      </c>
    </row>
    <row r="59" spans="1:9" ht="10.8" outlineLevel="1" thickTop="1" x14ac:dyDescent="0.2"/>
    <row r="60" spans="1:9" outlineLevel="1" x14ac:dyDescent="0.2">
      <c r="A60" s="5" t="s">
        <v>504</v>
      </c>
      <c r="B60" s="4">
        <v>816365111</v>
      </c>
      <c r="C60" s="4">
        <v>915017451</v>
      </c>
      <c r="D60" s="4">
        <v>950726063.35785198</v>
      </c>
      <c r="E60" s="4">
        <v>1066853157.78348</v>
      </c>
      <c r="F60" s="4">
        <v>872259389.06248701</v>
      </c>
      <c r="G60" s="4">
        <v>806465795.84715998</v>
      </c>
      <c r="H60" s="4">
        <v>746802607.64377105</v>
      </c>
      <c r="I60" s="4">
        <v>675374233.18631697</v>
      </c>
    </row>
    <row r="61" spans="1:9" outlineLevel="1" x14ac:dyDescent="0.2">
      <c r="A61" s="5" t="s">
        <v>510</v>
      </c>
      <c r="B61" s="4">
        <v>18412158.699999999</v>
      </c>
      <c r="C61" s="4">
        <v>-5354573.8899999997</v>
      </c>
      <c r="D61" s="4">
        <v>-11070754.8683146</v>
      </c>
      <c r="E61" s="4">
        <v>2308674.2108829101</v>
      </c>
      <c r="F61" s="4">
        <v>-10041261.8982352</v>
      </c>
      <c r="G61" s="4">
        <v>-10786730.9727099</v>
      </c>
      <c r="H61" s="4">
        <v>-11023209.693040101</v>
      </c>
      <c r="I61" s="4">
        <v>-11177009.6886399</v>
      </c>
    </row>
    <row r="62" spans="1:9" outlineLevel="1" x14ac:dyDescent="0.2">
      <c r="A62" s="5" t="s">
        <v>541</v>
      </c>
      <c r="B62" s="4">
        <v>0</v>
      </c>
      <c r="C62" s="4">
        <v>0</v>
      </c>
      <c r="D62" s="4">
        <v>5007567.1261827201</v>
      </c>
      <c r="E62" s="4">
        <v>17193081.719434299</v>
      </c>
      <c r="F62" s="4">
        <v>30805791.146897499</v>
      </c>
      <c r="G62" s="4">
        <v>39678485.707880899</v>
      </c>
      <c r="H62" s="4">
        <v>48606681.775339</v>
      </c>
      <c r="I62" s="4">
        <v>57381580.022646002</v>
      </c>
    </row>
    <row r="63" spans="1:9" ht="10.8" outlineLevel="1" thickBot="1" x14ac:dyDescent="0.25">
      <c r="A63" s="5" t="s">
        <v>542</v>
      </c>
      <c r="B63" s="46">
        <v>834777269.70000005</v>
      </c>
      <c r="C63" s="46">
        <v>909662877.11000001</v>
      </c>
      <c r="D63" s="46">
        <v>944662875.61572003</v>
      </c>
      <c r="E63" s="46">
        <v>1086354913.7138</v>
      </c>
      <c r="F63" s="46">
        <v>893023918.311149</v>
      </c>
      <c r="G63" s="46">
        <v>835357550.58233094</v>
      </c>
      <c r="H63" s="46">
        <v>784386079.72607005</v>
      </c>
      <c r="I63" s="46">
        <v>721578803.52032304</v>
      </c>
    </row>
    <row r="64" spans="1:9" ht="10.8" outlineLevel="1" thickTop="1" x14ac:dyDescent="0.2"/>
    <row r="65" spans="1:9" ht="10.8" outlineLevel="1" thickBot="1" x14ac:dyDescent="0.25">
      <c r="A65" s="9" t="s">
        <v>543</v>
      </c>
      <c r="B65" s="34">
        <v>1348515066.4099901</v>
      </c>
      <c r="C65" s="34">
        <v>1517069072.3699999</v>
      </c>
      <c r="D65" s="34">
        <v>1634804464.6014199</v>
      </c>
      <c r="E65" s="34">
        <v>1746408978.5255301</v>
      </c>
      <c r="F65" s="34">
        <v>1479258963.3038099</v>
      </c>
      <c r="G65" s="34">
        <v>1413857629.4839301</v>
      </c>
      <c r="H65" s="34">
        <v>1275906907.4381599</v>
      </c>
      <c r="I65" s="34">
        <v>1180160295.2730801</v>
      </c>
    </row>
    <row r="66" spans="1:9" ht="10.8" outlineLevel="1" thickTop="1" x14ac:dyDescent="0.2"/>
    <row r="67" spans="1:9" outlineLevel="1" x14ac:dyDescent="0.2"/>
    <row r="68" spans="1:9" outlineLevel="1" x14ac:dyDescent="0.2">
      <c r="A68" s="53" t="s">
        <v>548</v>
      </c>
      <c r="B68" s="54"/>
      <c r="C68" s="54"/>
      <c r="D68" s="54"/>
      <c r="E68" s="54"/>
      <c r="F68" s="54"/>
      <c r="G68" s="54"/>
      <c r="H68" s="54"/>
      <c r="I68" s="54"/>
    </row>
    <row r="69" spans="1:9" outlineLevel="1" x14ac:dyDescent="0.2"/>
    <row r="70" spans="1:9" outlineLevel="1" x14ac:dyDescent="0.2">
      <c r="A70" s="5" t="s">
        <v>526</v>
      </c>
      <c r="B70" s="50">
        <f t="shared" ref="B70:I71" si="0">B40</f>
        <v>10289747839.700001</v>
      </c>
      <c r="C70" s="50">
        <f t="shared" si="0"/>
        <v>11271081066.82</v>
      </c>
      <c r="D70" s="50">
        <f t="shared" si="0"/>
        <v>11464463695.5723</v>
      </c>
      <c r="E70" s="50">
        <f t="shared" si="0"/>
        <v>10677738127.096701</v>
      </c>
      <c r="F70" s="50">
        <f t="shared" si="0"/>
        <v>10961667826.205099</v>
      </c>
      <c r="G70" s="50">
        <f t="shared" si="0"/>
        <v>11234711285.797199</v>
      </c>
      <c r="H70" s="50">
        <f t="shared" si="0"/>
        <v>11733149929.4776</v>
      </c>
      <c r="I70" s="50">
        <f t="shared" si="0"/>
        <v>11961234475.157301</v>
      </c>
    </row>
    <row r="71" spans="1:9" outlineLevel="1" x14ac:dyDescent="0.2">
      <c r="A71" s="5" t="s">
        <v>527</v>
      </c>
      <c r="B71" s="50">
        <f t="shared" si="0"/>
        <v>-8607335426.6799908</v>
      </c>
      <c r="C71" s="50">
        <f t="shared" si="0"/>
        <v>-9333199787.0199909</v>
      </c>
      <c r="D71" s="50">
        <f t="shared" si="0"/>
        <v>-9424239268.1546097</v>
      </c>
      <c r="E71" s="50">
        <f t="shared" si="0"/>
        <v>-8505142103.64118</v>
      </c>
      <c r="F71" s="50">
        <f t="shared" si="0"/>
        <v>-8980183063.2434998</v>
      </c>
      <c r="G71" s="50">
        <f t="shared" si="0"/>
        <v>-9272176730.8046894</v>
      </c>
      <c r="H71" s="50">
        <f t="shared" si="0"/>
        <v>-9807225558.1051006</v>
      </c>
      <c r="I71" s="50">
        <f t="shared" si="0"/>
        <v>-10072371684.2157</v>
      </c>
    </row>
    <row r="72" spans="1:9" outlineLevel="1" x14ac:dyDescent="0.2">
      <c r="A72" s="49" t="s">
        <v>547</v>
      </c>
      <c r="B72" s="51">
        <f t="shared" ref="B72:I72" si="1">B70+B71</f>
        <v>1682412413.02001</v>
      </c>
      <c r="C72" s="51">
        <f t="shared" si="1"/>
        <v>1937881279.8000088</v>
      </c>
      <c r="D72" s="71">
        <f t="shared" si="1"/>
        <v>2040224427.4176903</v>
      </c>
      <c r="E72" s="51">
        <f t="shared" si="1"/>
        <v>2172596023.4555206</v>
      </c>
      <c r="F72" s="52">
        <f t="shared" si="1"/>
        <v>1981484762.9615993</v>
      </c>
      <c r="G72" s="51">
        <f t="shared" si="1"/>
        <v>1962534554.9925098</v>
      </c>
      <c r="H72" s="51">
        <f t="shared" si="1"/>
        <v>1925924371.3724995</v>
      </c>
      <c r="I72" s="51">
        <f t="shared" si="1"/>
        <v>1888862790.9416008</v>
      </c>
    </row>
    <row r="73" spans="1:9" outlineLevel="1" x14ac:dyDescent="0.2">
      <c r="B73" s="50"/>
      <c r="C73" s="50"/>
      <c r="D73" s="50"/>
      <c r="E73" s="50"/>
      <c r="F73" s="50"/>
      <c r="G73" s="50"/>
      <c r="H73" s="50"/>
      <c r="I73" s="50"/>
    </row>
    <row r="74" spans="1:9" outlineLevel="1" x14ac:dyDescent="0.2">
      <c r="A74" s="5" t="s">
        <v>504</v>
      </c>
      <c r="B74" s="50">
        <f t="shared" ref="B74:I74" si="2">B20</f>
        <v>816365111</v>
      </c>
      <c r="C74" s="50">
        <f t="shared" si="2"/>
        <v>915017451</v>
      </c>
      <c r="D74" s="50">
        <f t="shared" si="2"/>
        <v>950726063.35785198</v>
      </c>
      <c r="E74" s="50">
        <f t="shared" si="2"/>
        <v>1066853157.78348</v>
      </c>
      <c r="F74" s="50">
        <f t="shared" si="2"/>
        <v>872259389.06248701</v>
      </c>
      <c r="G74" s="50">
        <f t="shared" si="2"/>
        <v>806465795.84715998</v>
      </c>
      <c r="H74" s="50">
        <f t="shared" si="2"/>
        <v>746802607.64377105</v>
      </c>
      <c r="I74" s="50">
        <f t="shared" si="2"/>
        <v>675374233.18631697</v>
      </c>
    </row>
    <row r="75" spans="1:9" outlineLevel="1" x14ac:dyDescent="0.2">
      <c r="A75" s="5" t="s">
        <v>541</v>
      </c>
      <c r="B75" s="50">
        <f t="shared" ref="B75:I75" si="3">B32</f>
        <v>0</v>
      </c>
      <c r="C75" s="50">
        <f t="shared" si="3"/>
        <v>0</v>
      </c>
      <c r="D75" s="50">
        <f t="shared" si="3"/>
        <v>5007567.1261827201</v>
      </c>
      <c r="E75" s="50">
        <f t="shared" si="3"/>
        <v>17193081.719434299</v>
      </c>
      <c r="F75" s="50">
        <f t="shared" si="3"/>
        <v>30805791.146897499</v>
      </c>
      <c r="G75" s="50">
        <f t="shared" si="3"/>
        <v>39678485.707880899</v>
      </c>
      <c r="H75" s="50">
        <f t="shared" si="3"/>
        <v>48606681.775339</v>
      </c>
      <c r="I75" s="50">
        <f t="shared" si="3"/>
        <v>57381580.022646002</v>
      </c>
    </row>
    <row r="76" spans="1:9" outlineLevel="1" x14ac:dyDescent="0.2">
      <c r="A76" s="49" t="s">
        <v>522</v>
      </c>
      <c r="B76" s="51">
        <f>B74+B75</f>
        <v>816365111</v>
      </c>
      <c r="C76" s="51">
        <f t="shared" ref="C76:I76" si="4">C74+C75</f>
        <v>915017451</v>
      </c>
      <c r="D76" s="71">
        <f t="shared" si="4"/>
        <v>955733630.48403466</v>
      </c>
      <c r="E76" s="51">
        <f t="shared" si="4"/>
        <v>1084046239.5029144</v>
      </c>
      <c r="F76" s="52">
        <f t="shared" si="4"/>
        <v>903065180.20938456</v>
      </c>
      <c r="G76" s="51">
        <f t="shared" si="4"/>
        <v>846144281.55504084</v>
      </c>
      <c r="H76" s="51">
        <f t="shared" si="4"/>
        <v>795409289.41911006</v>
      </c>
      <c r="I76" s="51">
        <f t="shared" si="4"/>
        <v>732755813.20896292</v>
      </c>
    </row>
    <row r="77" spans="1:9" outlineLevel="1" x14ac:dyDescent="0.2">
      <c r="B77" s="50"/>
      <c r="C77" s="50"/>
      <c r="D77" s="50"/>
      <c r="E77" s="50"/>
      <c r="F77" s="50"/>
      <c r="G77" s="50"/>
      <c r="H77" s="50"/>
      <c r="I77" s="50"/>
    </row>
    <row r="78" spans="1:9" outlineLevel="1" x14ac:dyDescent="0.2">
      <c r="A78" s="5" t="s">
        <v>528</v>
      </c>
      <c r="B78" s="50">
        <f t="shared" ref="B78:I79" si="5">B42</f>
        <v>-411468865.44</v>
      </c>
      <c r="C78" s="50">
        <f t="shared" si="5"/>
        <v>-436307757.26999998</v>
      </c>
      <c r="D78" s="50">
        <f t="shared" si="5"/>
        <v>-444238232.304371</v>
      </c>
      <c r="E78" s="50">
        <f t="shared" si="5"/>
        <v>-464035430.90159702</v>
      </c>
      <c r="F78" s="50">
        <f t="shared" si="5"/>
        <v>-508500010.091483</v>
      </c>
      <c r="G78" s="50">
        <f t="shared" si="5"/>
        <v>-569483936.91397095</v>
      </c>
      <c r="H78" s="50">
        <f t="shared" si="5"/>
        <v>-640688934.75604498</v>
      </c>
      <c r="I78" s="50">
        <f t="shared" si="5"/>
        <v>-677302088.64041805</v>
      </c>
    </row>
    <row r="79" spans="1:9" outlineLevel="1" x14ac:dyDescent="0.2">
      <c r="A79" s="5" t="s">
        <v>529</v>
      </c>
      <c r="B79" s="50">
        <f t="shared" si="5"/>
        <v>17908.73</v>
      </c>
      <c r="C79" s="50">
        <f t="shared" si="5"/>
        <v>10291.86</v>
      </c>
      <c r="D79" s="50">
        <f t="shared" si="5"/>
        <v>11149.6</v>
      </c>
      <c r="E79" s="50">
        <f t="shared" si="5"/>
        <v>0</v>
      </c>
      <c r="F79" s="50">
        <f t="shared" si="5"/>
        <v>0</v>
      </c>
      <c r="G79" s="50">
        <f t="shared" si="5"/>
        <v>0</v>
      </c>
      <c r="H79" s="50">
        <f t="shared" si="5"/>
        <v>0</v>
      </c>
      <c r="I79" s="50">
        <f t="shared" si="5"/>
        <v>0</v>
      </c>
    </row>
    <row r="80" spans="1:9" outlineLevel="1" x14ac:dyDescent="0.2">
      <c r="A80" s="49" t="s">
        <v>549</v>
      </c>
      <c r="B80" s="51">
        <f>SUM(B78:B79)</f>
        <v>-411450956.70999998</v>
      </c>
      <c r="C80" s="51">
        <f t="shared" ref="C80:I80" si="6">SUM(C78:C79)</f>
        <v>-436297465.40999997</v>
      </c>
      <c r="D80" s="71">
        <f t="shared" si="6"/>
        <v>-444227082.70437098</v>
      </c>
      <c r="E80" s="51">
        <f t="shared" si="6"/>
        <v>-464035430.90159702</v>
      </c>
      <c r="F80" s="52">
        <f t="shared" si="6"/>
        <v>-508500010.091483</v>
      </c>
      <c r="G80" s="51">
        <f t="shared" si="6"/>
        <v>-569483936.91397095</v>
      </c>
      <c r="H80" s="51">
        <f t="shared" si="6"/>
        <v>-640688934.75604498</v>
      </c>
      <c r="I80" s="51">
        <f t="shared" si="6"/>
        <v>-677302088.64041805</v>
      </c>
    </row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outlineLevel="1" x14ac:dyDescent="0.2"/>
    <row r="87" outlineLevel="1" x14ac:dyDescent="0.2"/>
    <row r="88" outlineLevel="1" x14ac:dyDescent="0.2"/>
    <row r="89" outlineLevel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outlineLevel="1" x14ac:dyDescent="0.2"/>
    <row r="142" outlineLevel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outlineLevel="1" x14ac:dyDescent="0.2"/>
    <row r="170" outlineLevel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outlineLevel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outlineLevel="1" x14ac:dyDescent="0.2"/>
    <row r="194" outlineLevel="1" x14ac:dyDescent="0.2"/>
    <row r="195" outlineLevel="1" x14ac:dyDescent="0.2"/>
    <row r="196" outlineLevel="1" x14ac:dyDescent="0.2"/>
    <row r="197" outlineLevel="1" x14ac:dyDescent="0.2"/>
    <row r="198" outlineLevel="1" x14ac:dyDescent="0.2"/>
    <row r="199" outlineLevel="1" x14ac:dyDescent="0.2"/>
    <row r="200" outlineLevel="1" x14ac:dyDescent="0.2"/>
    <row r="201" outlineLevel="1" x14ac:dyDescent="0.2"/>
    <row r="202" outlineLevel="1" x14ac:dyDescent="0.2"/>
    <row r="203" outlineLevel="1" x14ac:dyDescent="0.2"/>
    <row r="204" outlineLevel="1" x14ac:dyDescent="0.2"/>
    <row r="205" outlineLevel="1" x14ac:dyDescent="0.2"/>
    <row r="206" outlineLevel="1" x14ac:dyDescent="0.2"/>
    <row r="207" outlineLevel="1" x14ac:dyDescent="0.2"/>
    <row r="208" outlineLevel="1" x14ac:dyDescent="0.2"/>
    <row r="209" outlineLevel="1" x14ac:dyDescent="0.2"/>
    <row r="210" outlineLevel="1" x14ac:dyDescent="0.2"/>
    <row r="211" outlineLevel="1" x14ac:dyDescent="0.2"/>
    <row r="212" outlineLevel="1" x14ac:dyDescent="0.2"/>
    <row r="213" outlineLevel="1" x14ac:dyDescent="0.2"/>
    <row r="214" outlineLevel="1" x14ac:dyDescent="0.2"/>
    <row r="215" outlineLevel="1" x14ac:dyDescent="0.2"/>
    <row r="216" outlineLevel="1" x14ac:dyDescent="0.2"/>
    <row r="217" outlineLevel="1" x14ac:dyDescent="0.2"/>
    <row r="218" outlineLevel="1" x14ac:dyDescent="0.2"/>
    <row r="219" outlineLevel="1" x14ac:dyDescent="0.2"/>
    <row r="220" outlineLevel="1" x14ac:dyDescent="0.2"/>
    <row r="221" outlineLevel="1" x14ac:dyDescent="0.2"/>
    <row r="222" outlineLevel="1" x14ac:dyDescent="0.2"/>
    <row r="223" outlineLevel="1" x14ac:dyDescent="0.2"/>
    <row r="224" outlineLevel="1" x14ac:dyDescent="0.2"/>
    <row r="225" outlineLevel="1" x14ac:dyDescent="0.2"/>
    <row r="226" outlineLevel="1" x14ac:dyDescent="0.2"/>
    <row r="227" outlineLevel="1" x14ac:dyDescent="0.2"/>
    <row r="228" outlineLevel="1" x14ac:dyDescent="0.2"/>
    <row r="229" outlineLevel="1" x14ac:dyDescent="0.2"/>
    <row r="230" outlineLevel="1" x14ac:dyDescent="0.2"/>
    <row r="231" outlineLevel="1" x14ac:dyDescent="0.2"/>
    <row r="232" outlineLevel="1" x14ac:dyDescent="0.2"/>
    <row r="233" outlineLevel="1" x14ac:dyDescent="0.2"/>
    <row r="234" outlineLevel="1" x14ac:dyDescent="0.2"/>
    <row r="235" outlineLevel="1" x14ac:dyDescent="0.2"/>
    <row r="236" outlineLevel="1" x14ac:dyDescent="0.2"/>
    <row r="237" outlineLevel="1" x14ac:dyDescent="0.2"/>
    <row r="238" outlineLevel="1" x14ac:dyDescent="0.2"/>
    <row r="239" outlineLevel="1" x14ac:dyDescent="0.2"/>
    <row r="240" outlineLevel="1" x14ac:dyDescent="0.2"/>
    <row r="241" outlineLevel="1" x14ac:dyDescent="0.2"/>
    <row r="242" outlineLevel="1" x14ac:dyDescent="0.2"/>
    <row r="243" outlineLevel="1" x14ac:dyDescent="0.2"/>
    <row r="244" outlineLevel="1" x14ac:dyDescent="0.2"/>
    <row r="245" outlineLevel="1" x14ac:dyDescent="0.2"/>
    <row r="246" outlineLevel="1" x14ac:dyDescent="0.2"/>
    <row r="247" outlineLevel="1" x14ac:dyDescent="0.2"/>
    <row r="248" outlineLevel="1" x14ac:dyDescent="0.2"/>
    <row r="249" outlineLevel="1" x14ac:dyDescent="0.2"/>
    <row r="250" outlineLevel="1" x14ac:dyDescent="0.2"/>
    <row r="251" outlineLevel="1" x14ac:dyDescent="0.2"/>
    <row r="252" outlineLevel="1" x14ac:dyDescent="0.2"/>
    <row r="253" outlineLevel="1" x14ac:dyDescent="0.2"/>
    <row r="254" outlineLevel="1" x14ac:dyDescent="0.2"/>
    <row r="255" outlineLevel="1" x14ac:dyDescent="0.2"/>
    <row r="256" outlineLevel="1" x14ac:dyDescent="0.2"/>
    <row r="257" outlineLevel="1" x14ac:dyDescent="0.2"/>
    <row r="258" outlineLevel="1" x14ac:dyDescent="0.2"/>
    <row r="259" outlineLevel="1" x14ac:dyDescent="0.2"/>
    <row r="260" outlineLevel="1" x14ac:dyDescent="0.2"/>
    <row r="261" outlineLevel="1" x14ac:dyDescent="0.2"/>
    <row r="262" outlineLevel="1" x14ac:dyDescent="0.2"/>
    <row r="263" outlineLevel="1" x14ac:dyDescent="0.2"/>
    <row r="264" outlineLevel="1" x14ac:dyDescent="0.2"/>
    <row r="265" outlineLevel="1" x14ac:dyDescent="0.2"/>
    <row r="266" outlineLevel="1" x14ac:dyDescent="0.2"/>
    <row r="267" outlineLevel="1" x14ac:dyDescent="0.2"/>
    <row r="268" outlineLevel="1" x14ac:dyDescent="0.2"/>
    <row r="269" outlineLevel="1" x14ac:dyDescent="0.2"/>
    <row r="270" outlineLevel="1" x14ac:dyDescent="0.2"/>
    <row r="271" outlineLevel="1" x14ac:dyDescent="0.2"/>
    <row r="272" outlineLevel="1" x14ac:dyDescent="0.2"/>
    <row r="273" outlineLevel="1" x14ac:dyDescent="0.2"/>
    <row r="274" outlineLevel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outlineLevel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outlineLevel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outlineLevel="1" x14ac:dyDescent="0.2"/>
    <row r="298" outlineLevel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outlineLevel="1" x14ac:dyDescent="0.2"/>
    <row r="305" outlineLevel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outlineLevel="1" x14ac:dyDescent="0.2"/>
    <row r="312" outlineLevel="1" x14ac:dyDescent="0.2"/>
    <row r="313" outlineLevel="1" x14ac:dyDescent="0.2"/>
    <row r="314" outlineLevel="1" x14ac:dyDescent="0.2"/>
    <row r="315" outlineLevel="1" x14ac:dyDescent="0.2"/>
    <row r="316" outlineLevel="1" x14ac:dyDescent="0.2"/>
    <row r="317" outlineLevel="1" x14ac:dyDescent="0.2"/>
    <row r="318" outlineLevel="1" x14ac:dyDescent="0.2"/>
    <row r="319" outlineLevel="1" x14ac:dyDescent="0.2"/>
    <row r="320" outlineLevel="1" x14ac:dyDescent="0.2"/>
    <row r="321" outlineLevel="1" x14ac:dyDescent="0.2"/>
    <row r="322" outlineLevel="1" x14ac:dyDescent="0.2"/>
    <row r="323" outlineLevel="1" x14ac:dyDescent="0.2"/>
    <row r="324" outlineLevel="1" x14ac:dyDescent="0.2"/>
    <row r="325" outlineLevel="1" x14ac:dyDescent="0.2"/>
    <row r="326" outlineLevel="1" x14ac:dyDescent="0.2"/>
    <row r="327" outlineLevel="1" x14ac:dyDescent="0.2"/>
    <row r="328" outlineLevel="1" x14ac:dyDescent="0.2"/>
    <row r="329" outlineLevel="1" x14ac:dyDescent="0.2"/>
    <row r="330" outlineLevel="1" x14ac:dyDescent="0.2"/>
    <row r="331" outlineLevel="1" x14ac:dyDescent="0.2"/>
    <row r="332" outlineLevel="1" x14ac:dyDescent="0.2"/>
    <row r="333" outlineLevel="1" x14ac:dyDescent="0.2"/>
    <row r="334" outlineLevel="1" x14ac:dyDescent="0.2"/>
    <row r="335" outlineLevel="1" x14ac:dyDescent="0.2"/>
    <row r="336" outlineLevel="1" x14ac:dyDescent="0.2"/>
    <row r="337" outlineLevel="1" x14ac:dyDescent="0.2"/>
    <row r="338" outlineLevel="1" x14ac:dyDescent="0.2"/>
    <row r="339" outlineLevel="1" x14ac:dyDescent="0.2"/>
    <row r="340" outlineLevel="1" x14ac:dyDescent="0.2"/>
    <row r="341" outlineLevel="1" x14ac:dyDescent="0.2"/>
    <row r="342" outlineLevel="1" x14ac:dyDescent="0.2"/>
    <row r="343" outlineLevel="1" x14ac:dyDescent="0.2"/>
    <row r="344" outlineLevel="1" x14ac:dyDescent="0.2"/>
    <row r="345" outlineLevel="1" x14ac:dyDescent="0.2"/>
    <row r="346" outlineLevel="1" x14ac:dyDescent="0.2"/>
    <row r="347" outlineLevel="1" x14ac:dyDescent="0.2"/>
    <row r="348" outlineLevel="1" x14ac:dyDescent="0.2"/>
    <row r="349" outlineLevel="1" x14ac:dyDescent="0.2"/>
    <row r="350" outlineLevel="1" x14ac:dyDescent="0.2"/>
    <row r="351" outlineLevel="1" x14ac:dyDescent="0.2"/>
    <row r="352" outlineLevel="1" x14ac:dyDescent="0.2"/>
    <row r="353" outlineLevel="1" x14ac:dyDescent="0.2"/>
    <row r="354" outlineLevel="1" x14ac:dyDescent="0.2"/>
    <row r="355" outlineLevel="1" x14ac:dyDescent="0.2"/>
    <row r="356" outlineLevel="1" x14ac:dyDescent="0.2"/>
    <row r="357" outlineLevel="1" x14ac:dyDescent="0.2"/>
    <row r="358" outlineLevel="1" x14ac:dyDescent="0.2"/>
    <row r="359" outlineLevel="1" x14ac:dyDescent="0.2"/>
    <row r="360" outlineLevel="1" x14ac:dyDescent="0.2"/>
    <row r="361" outlineLevel="1" x14ac:dyDescent="0.2"/>
    <row r="362" outlineLevel="1" x14ac:dyDescent="0.2"/>
    <row r="363" outlineLevel="1" x14ac:dyDescent="0.2"/>
    <row r="364" outlineLevel="1" x14ac:dyDescent="0.2"/>
    <row r="365" outlineLevel="1" x14ac:dyDescent="0.2"/>
    <row r="366" outlineLevel="1" x14ac:dyDescent="0.2"/>
    <row r="367" outlineLevel="1" x14ac:dyDescent="0.2"/>
    <row r="368" outlineLevel="1" x14ac:dyDescent="0.2"/>
    <row r="369" outlineLevel="1" x14ac:dyDescent="0.2"/>
    <row r="370" outlineLevel="1" x14ac:dyDescent="0.2"/>
    <row r="371" outlineLevel="1" x14ac:dyDescent="0.2"/>
    <row r="372" outlineLevel="1" x14ac:dyDescent="0.2"/>
    <row r="373" outlineLevel="1" x14ac:dyDescent="0.2"/>
    <row r="374" outlineLevel="1" x14ac:dyDescent="0.2"/>
    <row r="375" outlineLevel="1" x14ac:dyDescent="0.2"/>
    <row r="376" outlineLevel="1" x14ac:dyDescent="0.2"/>
    <row r="377" outlineLevel="1" x14ac:dyDescent="0.2"/>
    <row r="378" outlineLevel="1" x14ac:dyDescent="0.2"/>
    <row r="379" outlineLevel="1" x14ac:dyDescent="0.2"/>
    <row r="380" outlineLevel="1" x14ac:dyDescent="0.2"/>
    <row r="381" outlineLevel="1" x14ac:dyDescent="0.2"/>
    <row r="382" outlineLevel="1" x14ac:dyDescent="0.2"/>
    <row r="383" outlineLevel="1" x14ac:dyDescent="0.2"/>
    <row r="384" outlineLevel="1" x14ac:dyDescent="0.2"/>
    <row r="385" outlineLevel="1" x14ac:dyDescent="0.2"/>
    <row r="386" outlineLevel="1" x14ac:dyDescent="0.2"/>
    <row r="387" outlineLevel="1" x14ac:dyDescent="0.2"/>
    <row r="388" outlineLevel="1" x14ac:dyDescent="0.2"/>
    <row r="389" outlineLevel="1" x14ac:dyDescent="0.2"/>
    <row r="390" outlineLevel="1" x14ac:dyDescent="0.2"/>
    <row r="391" outlineLevel="1" x14ac:dyDescent="0.2"/>
    <row r="392" outlineLevel="1" x14ac:dyDescent="0.2"/>
    <row r="393" outlineLevel="1" x14ac:dyDescent="0.2"/>
    <row r="394" outlineLevel="1" x14ac:dyDescent="0.2"/>
    <row r="395" outlineLevel="1" x14ac:dyDescent="0.2"/>
    <row r="396" outlineLevel="1" x14ac:dyDescent="0.2"/>
    <row r="397" outlineLevel="1" x14ac:dyDescent="0.2"/>
    <row r="398" outlineLevel="1" x14ac:dyDescent="0.2"/>
    <row r="399" outlineLevel="1" x14ac:dyDescent="0.2"/>
    <row r="400" outlineLevel="1" x14ac:dyDescent="0.2"/>
    <row r="401" outlineLevel="1" x14ac:dyDescent="0.2"/>
    <row r="402" outlineLevel="1" x14ac:dyDescent="0.2"/>
    <row r="403" outlineLevel="1" x14ac:dyDescent="0.2"/>
    <row r="404" outlineLevel="1" x14ac:dyDescent="0.2"/>
    <row r="405" outlineLevel="1" x14ac:dyDescent="0.2"/>
    <row r="406" outlineLevel="1" x14ac:dyDescent="0.2"/>
    <row r="407" outlineLevel="1" x14ac:dyDescent="0.2"/>
    <row r="408" outlineLevel="1" x14ac:dyDescent="0.2"/>
    <row r="409" outlineLevel="1" x14ac:dyDescent="0.2"/>
    <row r="410" outlineLevel="1" x14ac:dyDescent="0.2"/>
    <row r="411" outlineLevel="1" x14ac:dyDescent="0.2"/>
    <row r="412" outlineLevel="1" x14ac:dyDescent="0.2"/>
    <row r="413" outlineLevel="1" x14ac:dyDescent="0.2"/>
    <row r="414" outlineLevel="1" x14ac:dyDescent="0.2"/>
    <row r="415" outlineLevel="1" x14ac:dyDescent="0.2"/>
    <row r="416" outlineLevel="1" x14ac:dyDescent="0.2"/>
    <row r="417" outlineLevel="1" x14ac:dyDescent="0.2"/>
    <row r="418" outlineLevel="1" x14ac:dyDescent="0.2"/>
    <row r="419" outlineLevel="1" x14ac:dyDescent="0.2"/>
    <row r="420" outlineLevel="1" x14ac:dyDescent="0.2"/>
    <row r="421" outlineLevel="1" x14ac:dyDescent="0.2"/>
    <row r="422" outlineLevel="1" x14ac:dyDescent="0.2"/>
    <row r="423" outlineLevel="1" x14ac:dyDescent="0.2"/>
    <row r="424" outlineLevel="1" x14ac:dyDescent="0.2"/>
    <row r="425" outlineLevel="1" x14ac:dyDescent="0.2"/>
    <row r="426" outlineLevel="1" x14ac:dyDescent="0.2"/>
    <row r="427" outlineLevel="1" x14ac:dyDescent="0.2"/>
    <row r="428" outlineLevel="1" x14ac:dyDescent="0.2"/>
    <row r="429" outlineLevel="1" x14ac:dyDescent="0.2"/>
    <row r="430" outlineLevel="1" x14ac:dyDescent="0.2"/>
    <row r="431" outlineLevel="1" x14ac:dyDescent="0.2"/>
    <row r="432" outlineLevel="1" x14ac:dyDescent="0.2"/>
    <row r="433" outlineLevel="1" x14ac:dyDescent="0.2"/>
    <row r="434" outlineLevel="1" x14ac:dyDescent="0.2"/>
    <row r="435" outlineLevel="1" x14ac:dyDescent="0.2"/>
    <row r="436" outlineLevel="1" x14ac:dyDescent="0.2"/>
    <row r="437" outlineLevel="1" x14ac:dyDescent="0.2"/>
    <row r="438" outlineLevel="1" x14ac:dyDescent="0.2"/>
    <row r="439" outlineLevel="1" x14ac:dyDescent="0.2"/>
    <row r="440" outlineLevel="1" x14ac:dyDescent="0.2"/>
    <row r="441" outlineLevel="1" x14ac:dyDescent="0.2"/>
    <row r="442" outlineLevel="1" x14ac:dyDescent="0.2"/>
    <row r="443" outlineLevel="1" x14ac:dyDescent="0.2"/>
    <row r="444" outlineLevel="1" x14ac:dyDescent="0.2"/>
    <row r="445" outlineLevel="1" x14ac:dyDescent="0.2"/>
    <row r="446" outlineLevel="1" x14ac:dyDescent="0.2"/>
    <row r="447" outlineLevel="1" x14ac:dyDescent="0.2"/>
    <row r="448" outlineLevel="1" x14ac:dyDescent="0.2"/>
    <row r="449" outlineLevel="1" x14ac:dyDescent="0.2"/>
    <row r="450" outlineLevel="1" x14ac:dyDescent="0.2"/>
    <row r="451" outlineLevel="1" x14ac:dyDescent="0.2"/>
    <row r="452" outlineLevel="1" x14ac:dyDescent="0.2"/>
    <row r="453" outlineLevel="1" x14ac:dyDescent="0.2"/>
    <row r="454" outlineLevel="1" x14ac:dyDescent="0.2"/>
    <row r="455" outlineLevel="1" x14ac:dyDescent="0.2"/>
    <row r="456" outlineLevel="1" x14ac:dyDescent="0.2"/>
    <row r="457" outlineLevel="1" x14ac:dyDescent="0.2"/>
    <row r="458" outlineLevel="1" x14ac:dyDescent="0.2"/>
    <row r="459" outlineLevel="1" x14ac:dyDescent="0.2"/>
    <row r="460" outlineLevel="1" x14ac:dyDescent="0.2"/>
    <row r="461" outlineLevel="1" x14ac:dyDescent="0.2"/>
    <row r="462" outlineLevel="1" x14ac:dyDescent="0.2"/>
    <row r="463" outlineLevel="1" x14ac:dyDescent="0.2"/>
    <row r="464" outlineLevel="1" x14ac:dyDescent="0.2"/>
    <row r="465" outlineLevel="1" x14ac:dyDescent="0.2"/>
    <row r="466" outlineLevel="1" x14ac:dyDescent="0.2"/>
    <row r="467" outlineLevel="1" x14ac:dyDescent="0.2"/>
    <row r="468" outlineLevel="1" x14ac:dyDescent="0.2"/>
    <row r="469" outlineLevel="1" x14ac:dyDescent="0.2"/>
    <row r="470" outlineLevel="1" x14ac:dyDescent="0.2"/>
    <row r="471" outlineLevel="1" x14ac:dyDescent="0.2"/>
    <row r="472" outlineLevel="1" x14ac:dyDescent="0.2"/>
    <row r="473" outlineLevel="1" x14ac:dyDescent="0.2"/>
    <row r="474" outlineLevel="1" x14ac:dyDescent="0.2"/>
    <row r="475" outlineLevel="1" x14ac:dyDescent="0.2"/>
    <row r="476" outlineLevel="1" x14ac:dyDescent="0.2"/>
    <row r="477" outlineLevel="1" x14ac:dyDescent="0.2"/>
    <row r="478" outlineLevel="1" x14ac:dyDescent="0.2"/>
    <row r="479" outlineLevel="1" x14ac:dyDescent="0.2"/>
    <row r="480" outlineLevel="1" x14ac:dyDescent="0.2"/>
    <row r="481" outlineLevel="1" x14ac:dyDescent="0.2"/>
    <row r="482" outlineLevel="1" x14ac:dyDescent="0.2"/>
    <row r="483" outlineLevel="1" x14ac:dyDescent="0.2"/>
    <row r="484" outlineLevel="1" x14ac:dyDescent="0.2"/>
    <row r="485" outlineLevel="1" x14ac:dyDescent="0.2"/>
    <row r="486" outlineLevel="1" x14ac:dyDescent="0.2"/>
    <row r="487" outlineLevel="1" x14ac:dyDescent="0.2"/>
    <row r="488" outlineLevel="1" x14ac:dyDescent="0.2"/>
    <row r="489" outlineLevel="1" x14ac:dyDescent="0.2"/>
    <row r="490" outlineLevel="1" x14ac:dyDescent="0.2"/>
    <row r="491" outlineLevel="1" x14ac:dyDescent="0.2"/>
    <row r="492" outlineLevel="1" x14ac:dyDescent="0.2"/>
    <row r="493" outlineLevel="1" x14ac:dyDescent="0.2"/>
    <row r="494" outlineLevel="1" x14ac:dyDescent="0.2"/>
    <row r="495" outlineLevel="1" x14ac:dyDescent="0.2"/>
    <row r="496" outlineLevel="1" x14ac:dyDescent="0.2"/>
    <row r="497" outlineLevel="1" x14ac:dyDescent="0.2"/>
    <row r="498" outlineLevel="1" x14ac:dyDescent="0.2"/>
    <row r="499" outlineLevel="1" x14ac:dyDescent="0.2"/>
    <row r="500" outlineLevel="1" x14ac:dyDescent="0.2"/>
    <row r="501" outlineLevel="1" x14ac:dyDescent="0.2"/>
    <row r="502" outlineLevel="1" x14ac:dyDescent="0.2"/>
    <row r="503" outlineLevel="1" x14ac:dyDescent="0.2"/>
    <row r="504" outlineLevel="1" x14ac:dyDescent="0.2"/>
    <row r="505" outlineLevel="1" x14ac:dyDescent="0.2"/>
    <row r="506" outlineLevel="1" x14ac:dyDescent="0.2"/>
    <row r="507" outlineLevel="1" x14ac:dyDescent="0.2"/>
    <row r="508" outlineLevel="1" x14ac:dyDescent="0.2"/>
    <row r="509" outlineLevel="1" x14ac:dyDescent="0.2"/>
    <row r="510" outlineLevel="1" x14ac:dyDescent="0.2"/>
    <row r="511" outlineLevel="1" x14ac:dyDescent="0.2"/>
    <row r="512" outlineLevel="1" x14ac:dyDescent="0.2"/>
    <row r="513" outlineLevel="1" x14ac:dyDescent="0.2"/>
    <row r="514" outlineLevel="1" x14ac:dyDescent="0.2"/>
    <row r="515" outlineLevel="1" x14ac:dyDescent="0.2"/>
    <row r="516" outlineLevel="1" x14ac:dyDescent="0.2"/>
    <row r="517" outlineLevel="1" x14ac:dyDescent="0.2"/>
    <row r="518" outlineLevel="1" x14ac:dyDescent="0.2"/>
    <row r="519" outlineLevel="1" x14ac:dyDescent="0.2"/>
    <row r="520" outlineLevel="1" x14ac:dyDescent="0.2"/>
    <row r="521" outlineLevel="1" x14ac:dyDescent="0.2"/>
    <row r="522" outlineLevel="1" x14ac:dyDescent="0.2"/>
    <row r="523" outlineLevel="1" x14ac:dyDescent="0.2"/>
    <row r="524" outlineLevel="1" x14ac:dyDescent="0.2"/>
    <row r="525" outlineLevel="1" x14ac:dyDescent="0.2"/>
    <row r="526" outlineLevel="1" x14ac:dyDescent="0.2"/>
    <row r="527" outlineLevel="1" x14ac:dyDescent="0.2"/>
    <row r="528" outlineLevel="1" x14ac:dyDescent="0.2"/>
    <row r="529" outlineLevel="1" x14ac:dyDescent="0.2"/>
    <row r="530" outlineLevel="1" x14ac:dyDescent="0.2"/>
    <row r="531" outlineLevel="1" x14ac:dyDescent="0.2"/>
    <row r="532" outlineLevel="1" x14ac:dyDescent="0.2"/>
    <row r="533" outlineLevel="1" x14ac:dyDescent="0.2"/>
    <row r="534" outlineLevel="1" x14ac:dyDescent="0.2"/>
    <row r="535" outlineLevel="1" x14ac:dyDescent="0.2"/>
    <row r="536" outlineLevel="1" x14ac:dyDescent="0.2"/>
    <row r="537" outlineLevel="1" x14ac:dyDescent="0.2"/>
    <row r="538" outlineLevel="1" x14ac:dyDescent="0.2"/>
    <row r="539" outlineLevel="1" x14ac:dyDescent="0.2"/>
    <row r="540" outlineLevel="1" x14ac:dyDescent="0.2"/>
    <row r="541" outlineLevel="1" x14ac:dyDescent="0.2"/>
    <row r="542" outlineLevel="1" x14ac:dyDescent="0.2"/>
    <row r="543" outlineLevel="1" x14ac:dyDescent="0.2"/>
    <row r="544" outlineLevel="1" x14ac:dyDescent="0.2"/>
    <row r="545" outlineLevel="1" x14ac:dyDescent="0.2"/>
    <row r="546" outlineLevel="1" x14ac:dyDescent="0.2"/>
    <row r="547" outlineLevel="1" x14ac:dyDescent="0.2"/>
    <row r="548" outlineLevel="1" x14ac:dyDescent="0.2"/>
    <row r="549" outlineLevel="1" x14ac:dyDescent="0.2"/>
    <row r="550" outlineLevel="1" x14ac:dyDescent="0.2"/>
    <row r="551" outlineLevel="1" x14ac:dyDescent="0.2"/>
    <row r="552" outlineLevel="1" x14ac:dyDescent="0.2"/>
    <row r="553" outlineLevel="1" x14ac:dyDescent="0.2"/>
    <row r="554" outlineLevel="1" x14ac:dyDescent="0.2"/>
    <row r="555" outlineLevel="1" x14ac:dyDescent="0.2"/>
    <row r="556" outlineLevel="1" x14ac:dyDescent="0.2"/>
    <row r="557" outlineLevel="1" x14ac:dyDescent="0.2"/>
    <row r="558" outlineLevel="1" x14ac:dyDescent="0.2"/>
    <row r="559" outlineLevel="1" x14ac:dyDescent="0.2"/>
    <row r="560" outlineLevel="1" x14ac:dyDescent="0.2"/>
    <row r="561" outlineLevel="1" x14ac:dyDescent="0.2"/>
    <row r="562" outlineLevel="1" x14ac:dyDescent="0.2"/>
    <row r="563" outlineLevel="1" x14ac:dyDescent="0.2"/>
    <row r="564" outlineLevel="1" x14ac:dyDescent="0.2"/>
    <row r="565" outlineLevel="1" x14ac:dyDescent="0.2"/>
    <row r="566" outlineLevel="1" x14ac:dyDescent="0.2"/>
    <row r="567" outlineLevel="1" x14ac:dyDescent="0.2"/>
    <row r="568" outlineLevel="1" x14ac:dyDescent="0.2"/>
    <row r="569" outlineLevel="1" x14ac:dyDescent="0.2"/>
    <row r="570" outlineLevel="1" x14ac:dyDescent="0.2"/>
    <row r="571" outlineLevel="1" x14ac:dyDescent="0.2"/>
    <row r="572" outlineLevel="1" x14ac:dyDescent="0.2"/>
    <row r="573" outlineLevel="1" x14ac:dyDescent="0.2"/>
    <row r="574" outlineLevel="1" x14ac:dyDescent="0.2"/>
    <row r="575" outlineLevel="1" x14ac:dyDescent="0.2"/>
    <row r="576" outlineLevel="1" x14ac:dyDescent="0.2"/>
    <row r="577" outlineLevel="1" x14ac:dyDescent="0.2"/>
    <row r="578" outlineLevel="1" x14ac:dyDescent="0.2"/>
    <row r="579" outlineLevel="1" x14ac:dyDescent="0.2"/>
    <row r="580" outlineLevel="1" x14ac:dyDescent="0.2"/>
    <row r="581" outlineLevel="1" x14ac:dyDescent="0.2"/>
    <row r="582" outlineLevel="1" x14ac:dyDescent="0.2"/>
    <row r="583" outlineLevel="1" x14ac:dyDescent="0.2"/>
    <row r="584" outlineLevel="1" x14ac:dyDescent="0.2"/>
    <row r="585" outlineLevel="1" x14ac:dyDescent="0.2"/>
    <row r="586" outlineLevel="1" x14ac:dyDescent="0.2"/>
    <row r="587" outlineLevel="1" x14ac:dyDescent="0.2"/>
    <row r="588" outlineLevel="1" x14ac:dyDescent="0.2"/>
    <row r="589" outlineLevel="1" x14ac:dyDescent="0.2"/>
    <row r="590" outlineLevel="1" x14ac:dyDescent="0.2"/>
    <row r="591" outlineLevel="1" x14ac:dyDescent="0.2"/>
    <row r="592" outlineLevel="1" x14ac:dyDescent="0.2"/>
    <row r="593" outlineLevel="1" x14ac:dyDescent="0.2"/>
    <row r="594" outlineLevel="1" x14ac:dyDescent="0.2"/>
    <row r="595" outlineLevel="1" x14ac:dyDescent="0.2"/>
    <row r="596" outlineLevel="1" x14ac:dyDescent="0.2"/>
    <row r="597" outlineLevel="1" x14ac:dyDescent="0.2"/>
    <row r="598" outlineLevel="1" x14ac:dyDescent="0.2"/>
    <row r="599" outlineLevel="1" x14ac:dyDescent="0.2"/>
    <row r="600" outlineLevel="1" x14ac:dyDescent="0.2"/>
    <row r="601" outlineLevel="1" x14ac:dyDescent="0.2"/>
    <row r="602" outlineLevel="1" x14ac:dyDescent="0.2"/>
    <row r="603" outlineLevel="1" x14ac:dyDescent="0.2"/>
    <row r="604" outlineLevel="1" x14ac:dyDescent="0.2"/>
    <row r="605" outlineLevel="1" x14ac:dyDescent="0.2"/>
    <row r="606" outlineLevel="1" x14ac:dyDescent="0.2"/>
    <row r="607" outlineLevel="1" x14ac:dyDescent="0.2"/>
    <row r="608" outlineLevel="1" x14ac:dyDescent="0.2"/>
    <row r="609" outlineLevel="1" x14ac:dyDescent="0.2"/>
    <row r="610" outlineLevel="1" x14ac:dyDescent="0.2"/>
    <row r="611" outlineLevel="1" x14ac:dyDescent="0.2"/>
    <row r="612" outlineLevel="1" x14ac:dyDescent="0.2"/>
    <row r="613" outlineLevel="1" x14ac:dyDescent="0.2"/>
    <row r="614" outlineLevel="1" x14ac:dyDescent="0.2"/>
    <row r="615" outlineLevel="1" x14ac:dyDescent="0.2"/>
    <row r="616" outlineLevel="1" x14ac:dyDescent="0.2"/>
    <row r="617" outlineLevel="1" x14ac:dyDescent="0.2"/>
    <row r="618" outlineLevel="1" x14ac:dyDescent="0.2"/>
    <row r="619" outlineLevel="1" x14ac:dyDescent="0.2"/>
    <row r="620" outlineLevel="1" x14ac:dyDescent="0.2"/>
    <row r="621" outlineLevel="1" x14ac:dyDescent="0.2"/>
    <row r="622" outlineLevel="1" x14ac:dyDescent="0.2"/>
    <row r="623" outlineLevel="1" x14ac:dyDescent="0.2"/>
    <row r="624" outlineLevel="1" x14ac:dyDescent="0.2"/>
    <row r="625" outlineLevel="1" x14ac:dyDescent="0.2"/>
    <row r="626" outlineLevel="1" x14ac:dyDescent="0.2"/>
    <row r="627" outlineLevel="1" x14ac:dyDescent="0.2"/>
    <row r="628" outlineLevel="1" x14ac:dyDescent="0.2"/>
    <row r="629" outlineLevel="1" x14ac:dyDescent="0.2"/>
    <row r="630" outlineLevel="1" x14ac:dyDescent="0.2"/>
    <row r="631" outlineLevel="1" x14ac:dyDescent="0.2"/>
    <row r="632" outlineLevel="1" x14ac:dyDescent="0.2"/>
    <row r="633" outlineLevel="1" x14ac:dyDescent="0.2"/>
    <row r="634" outlineLevel="1" x14ac:dyDescent="0.2"/>
    <row r="635" outlineLevel="1" x14ac:dyDescent="0.2"/>
    <row r="636" outlineLevel="1" x14ac:dyDescent="0.2"/>
    <row r="637" outlineLevel="1" x14ac:dyDescent="0.2"/>
    <row r="638" outlineLevel="1" x14ac:dyDescent="0.2"/>
    <row r="639" outlineLevel="1" x14ac:dyDescent="0.2"/>
    <row r="640" outlineLevel="1" x14ac:dyDescent="0.2"/>
    <row r="641" outlineLevel="1" x14ac:dyDescent="0.2"/>
    <row r="642" outlineLevel="1" x14ac:dyDescent="0.2"/>
    <row r="643" outlineLevel="1" x14ac:dyDescent="0.2"/>
    <row r="644" outlineLevel="1" x14ac:dyDescent="0.2"/>
    <row r="645" outlineLevel="1" x14ac:dyDescent="0.2"/>
    <row r="646" outlineLevel="1" x14ac:dyDescent="0.2"/>
    <row r="647" outlineLevel="1" x14ac:dyDescent="0.2"/>
    <row r="648" outlineLevel="1" x14ac:dyDescent="0.2"/>
    <row r="649" outlineLevel="1" x14ac:dyDescent="0.2"/>
    <row r="650" outlineLevel="1" x14ac:dyDescent="0.2"/>
    <row r="651" outlineLevel="1" x14ac:dyDescent="0.2"/>
    <row r="652" outlineLevel="1" x14ac:dyDescent="0.2"/>
    <row r="653" outlineLevel="1" x14ac:dyDescent="0.2"/>
    <row r="654" outlineLevel="1" x14ac:dyDescent="0.2"/>
    <row r="655" outlineLevel="1" x14ac:dyDescent="0.2"/>
    <row r="656" outlineLevel="1" x14ac:dyDescent="0.2"/>
    <row r="657" outlineLevel="1" x14ac:dyDescent="0.2"/>
    <row r="658" outlineLevel="1" x14ac:dyDescent="0.2"/>
    <row r="659" outlineLevel="1" x14ac:dyDescent="0.2"/>
    <row r="660" outlineLevel="1" x14ac:dyDescent="0.2"/>
    <row r="661" outlineLevel="1" x14ac:dyDescent="0.2"/>
    <row r="662" outlineLevel="1" x14ac:dyDescent="0.2"/>
    <row r="663" outlineLevel="1" x14ac:dyDescent="0.2"/>
    <row r="664" outlineLevel="1" x14ac:dyDescent="0.2"/>
    <row r="665" outlineLevel="1" x14ac:dyDescent="0.2"/>
    <row r="666" outlineLevel="1" x14ac:dyDescent="0.2"/>
    <row r="667" outlineLevel="1" x14ac:dyDescent="0.2"/>
    <row r="668" outlineLevel="1" x14ac:dyDescent="0.2"/>
    <row r="669" outlineLevel="1" x14ac:dyDescent="0.2"/>
    <row r="670" outlineLevel="1" x14ac:dyDescent="0.2"/>
    <row r="671" outlineLevel="1" x14ac:dyDescent="0.2"/>
    <row r="672" outlineLevel="1" x14ac:dyDescent="0.2"/>
    <row r="673" outlineLevel="1" x14ac:dyDescent="0.2"/>
    <row r="674" outlineLevel="1" x14ac:dyDescent="0.2"/>
    <row r="675" outlineLevel="1" x14ac:dyDescent="0.2"/>
    <row r="676" outlineLevel="1" x14ac:dyDescent="0.2"/>
    <row r="677" outlineLevel="1" x14ac:dyDescent="0.2"/>
    <row r="678" outlineLevel="1" x14ac:dyDescent="0.2"/>
    <row r="679" outlineLevel="1" x14ac:dyDescent="0.2"/>
    <row r="680" outlineLevel="1" x14ac:dyDescent="0.2"/>
    <row r="681" outlineLevel="1" x14ac:dyDescent="0.2"/>
    <row r="682" outlineLevel="1" x14ac:dyDescent="0.2"/>
    <row r="683" outlineLevel="1" x14ac:dyDescent="0.2"/>
    <row r="684" outlineLevel="1" x14ac:dyDescent="0.2"/>
    <row r="685" outlineLevel="1" x14ac:dyDescent="0.2"/>
    <row r="686" outlineLevel="1" x14ac:dyDescent="0.2"/>
    <row r="687" outlineLevel="1" x14ac:dyDescent="0.2"/>
    <row r="688" outlineLevel="1" x14ac:dyDescent="0.2"/>
    <row r="689" outlineLevel="1" x14ac:dyDescent="0.2"/>
    <row r="690" outlineLevel="1" x14ac:dyDescent="0.2"/>
    <row r="691" outlineLevel="1" x14ac:dyDescent="0.2"/>
    <row r="692" outlineLevel="1" x14ac:dyDescent="0.2"/>
    <row r="693" outlineLevel="1" x14ac:dyDescent="0.2"/>
    <row r="694" outlineLevel="1" x14ac:dyDescent="0.2"/>
    <row r="695" outlineLevel="1" x14ac:dyDescent="0.2"/>
    <row r="696" outlineLevel="1" x14ac:dyDescent="0.2"/>
    <row r="697" outlineLevel="1" x14ac:dyDescent="0.2"/>
    <row r="698" outlineLevel="1" x14ac:dyDescent="0.2"/>
    <row r="699" outlineLevel="1" x14ac:dyDescent="0.2"/>
    <row r="700" outlineLevel="1" x14ac:dyDescent="0.2"/>
    <row r="701" outlineLevel="1" x14ac:dyDescent="0.2"/>
    <row r="702" outlineLevel="1" x14ac:dyDescent="0.2"/>
    <row r="703" outlineLevel="1" x14ac:dyDescent="0.2"/>
    <row r="704" outlineLevel="1" x14ac:dyDescent="0.2"/>
    <row r="705" outlineLevel="1" x14ac:dyDescent="0.2"/>
    <row r="706" outlineLevel="1" x14ac:dyDescent="0.2"/>
    <row r="707" outlineLevel="1" x14ac:dyDescent="0.2"/>
    <row r="708" outlineLevel="1" x14ac:dyDescent="0.2"/>
    <row r="709" outlineLevel="1" x14ac:dyDescent="0.2"/>
    <row r="710" outlineLevel="1" x14ac:dyDescent="0.2"/>
    <row r="711" outlineLevel="1" x14ac:dyDescent="0.2"/>
    <row r="712" outlineLevel="1" x14ac:dyDescent="0.2"/>
    <row r="713" outlineLevel="1" x14ac:dyDescent="0.2"/>
    <row r="714" outlineLevel="1" x14ac:dyDescent="0.2"/>
    <row r="715" outlineLevel="1" x14ac:dyDescent="0.2"/>
    <row r="716" outlineLevel="1" x14ac:dyDescent="0.2"/>
    <row r="717" outlineLevel="1" x14ac:dyDescent="0.2"/>
    <row r="718" outlineLevel="1" x14ac:dyDescent="0.2"/>
    <row r="719" outlineLevel="1" x14ac:dyDescent="0.2"/>
    <row r="720" outlineLevel="1" x14ac:dyDescent="0.2"/>
    <row r="721" outlineLevel="1" x14ac:dyDescent="0.2"/>
    <row r="722" outlineLevel="1" x14ac:dyDescent="0.2"/>
    <row r="723" outlineLevel="1" x14ac:dyDescent="0.2"/>
    <row r="724" outlineLevel="1" x14ac:dyDescent="0.2"/>
    <row r="725" outlineLevel="1" x14ac:dyDescent="0.2"/>
    <row r="726" outlineLevel="1" x14ac:dyDescent="0.2"/>
    <row r="727" outlineLevel="1" x14ac:dyDescent="0.2"/>
    <row r="728" outlineLevel="1" x14ac:dyDescent="0.2"/>
    <row r="729" outlineLevel="1" x14ac:dyDescent="0.2"/>
    <row r="730" outlineLevel="1" x14ac:dyDescent="0.2"/>
    <row r="731" outlineLevel="1" x14ac:dyDescent="0.2"/>
    <row r="732" outlineLevel="1" x14ac:dyDescent="0.2"/>
    <row r="733" outlineLevel="1" x14ac:dyDescent="0.2"/>
    <row r="734" outlineLevel="1" x14ac:dyDescent="0.2"/>
    <row r="735" outlineLevel="1" x14ac:dyDescent="0.2"/>
    <row r="736" outlineLevel="1" x14ac:dyDescent="0.2"/>
    <row r="737" outlineLevel="1" x14ac:dyDescent="0.2"/>
    <row r="738" outlineLevel="1" x14ac:dyDescent="0.2"/>
    <row r="739" outlineLevel="1" x14ac:dyDescent="0.2"/>
    <row r="740" outlineLevel="1" x14ac:dyDescent="0.2"/>
    <row r="741" outlineLevel="1" x14ac:dyDescent="0.2"/>
    <row r="742" outlineLevel="1" x14ac:dyDescent="0.2"/>
    <row r="743" outlineLevel="1" x14ac:dyDescent="0.2"/>
    <row r="744" outlineLevel="1" x14ac:dyDescent="0.2"/>
    <row r="745" outlineLevel="1" x14ac:dyDescent="0.2"/>
    <row r="746" outlineLevel="1" x14ac:dyDescent="0.2"/>
    <row r="747" outlineLevel="1" x14ac:dyDescent="0.2"/>
    <row r="748" outlineLevel="1" x14ac:dyDescent="0.2"/>
    <row r="749" outlineLevel="1" x14ac:dyDescent="0.2"/>
    <row r="750" outlineLevel="1" x14ac:dyDescent="0.2"/>
    <row r="751" outlineLevel="1" x14ac:dyDescent="0.2"/>
    <row r="752" outlineLevel="1" x14ac:dyDescent="0.2"/>
    <row r="753" outlineLevel="1" x14ac:dyDescent="0.2"/>
    <row r="754" outlineLevel="1" x14ac:dyDescent="0.2"/>
    <row r="755" outlineLevel="1" x14ac:dyDescent="0.2"/>
    <row r="756" outlineLevel="1" x14ac:dyDescent="0.2"/>
    <row r="757" outlineLevel="1" x14ac:dyDescent="0.2"/>
    <row r="758" outlineLevel="1" x14ac:dyDescent="0.2"/>
    <row r="759" outlineLevel="1" x14ac:dyDescent="0.2"/>
    <row r="760" outlineLevel="1" x14ac:dyDescent="0.2"/>
    <row r="761" outlineLevel="1" x14ac:dyDescent="0.2"/>
    <row r="762" outlineLevel="1" x14ac:dyDescent="0.2"/>
    <row r="763" outlineLevel="1" x14ac:dyDescent="0.2"/>
    <row r="764" outlineLevel="1" x14ac:dyDescent="0.2"/>
    <row r="765" outlineLevel="1" x14ac:dyDescent="0.2"/>
    <row r="766" outlineLevel="1" x14ac:dyDescent="0.2"/>
    <row r="767" outlineLevel="1" x14ac:dyDescent="0.2"/>
    <row r="768" outlineLevel="1" x14ac:dyDescent="0.2"/>
    <row r="769" outlineLevel="1" x14ac:dyDescent="0.2"/>
    <row r="770" outlineLevel="1" x14ac:dyDescent="0.2"/>
    <row r="771" outlineLevel="1" x14ac:dyDescent="0.2"/>
    <row r="772" outlineLevel="1" x14ac:dyDescent="0.2"/>
    <row r="773" outlineLevel="1" x14ac:dyDescent="0.2"/>
    <row r="774" outlineLevel="1" x14ac:dyDescent="0.2"/>
    <row r="775" outlineLevel="1" x14ac:dyDescent="0.2"/>
    <row r="776" outlineLevel="1" x14ac:dyDescent="0.2"/>
    <row r="777" outlineLevel="1" x14ac:dyDescent="0.2"/>
    <row r="778" outlineLevel="1" x14ac:dyDescent="0.2"/>
    <row r="779" outlineLevel="1" x14ac:dyDescent="0.2"/>
    <row r="780" outlineLevel="1" x14ac:dyDescent="0.2"/>
    <row r="781" outlineLevel="1" x14ac:dyDescent="0.2"/>
    <row r="782" outlineLevel="1" x14ac:dyDescent="0.2"/>
    <row r="783" outlineLevel="1" x14ac:dyDescent="0.2"/>
    <row r="784" outlineLevel="1" x14ac:dyDescent="0.2"/>
    <row r="785" outlineLevel="1" x14ac:dyDescent="0.2"/>
    <row r="786" outlineLevel="1" x14ac:dyDescent="0.2"/>
    <row r="787" outlineLevel="1" x14ac:dyDescent="0.2"/>
    <row r="788" outlineLevel="1" x14ac:dyDescent="0.2"/>
    <row r="789" outlineLevel="1" x14ac:dyDescent="0.2"/>
    <row r="790" outlineLevel="1" x14ac:dyDescent="0.2"/>
    <row r="791" outlineLevel="1" x14ac:dyDescent="0.2"/>
    <row r="792" outlineLevel="1" x14ac:dyDescent="0.2"/>
    <row r="793" outlineLevel="1" x14ac:dyDescent="0.2"/>
    <row r="794" outlineLevel="1" x14ac:dyDescent="0.2"/>
    <row r="795" outlineLevel="1" x14ac:dyDescent="0.2"/>
    <row r="796" outlineLevel="1" x14ac:dyDescent="0.2"/>
    <row r="797" outlineLevel="1" x14ac:dyDescent="0.2"/>
    <row r="798" outlineLevel="1" x14ac:dyDescent="0.2"/>
    <row r="799" outlineLevel="1" x14ac:dyDescent="0.2"/>
    <row r="800" outlineLevel="1" x14ac:dyDescent="0.2"/>
    <row r="801" outlineLevel="1" x14ac:dyDescent="0.2"/>
    <row r="802" outlineLevel="1" x14ac:dyDescent="0.2"/>
    <row r="803" outlineLevel="1" x14ac:dyDescent="0.2"/>
    <row r="804" outlineLevel="1" x14ac:dyDescent="0.2"/>
    <row r="805" outlineLevel="1" x14ac:dyDescent="0.2"/>
    <row r="806" outlineLevel="1" x14ac:dyDescent="0.2"/>
    <row r="807" outlineLevel="1" x14ac:dyDescent="0.2"/>
    <row r="808" outlineLevel="1" x14ac:dyDescent="0.2"/>
    <row r="809" outlineLevel="1" x14ac:dyDescent="0.2"/>
    <row r="810" outlineLevel="1" x14ac:dyDescent="0.2"/>
    <row r="811" outlineLevel="1" x14ac:dyDescent="0.2"/>
    <row r="812" outlineLevel="1" x14ac:dyDescent="0.2"/>
    <row r="813" outlineLevel="1" x14ac:dyDescent="0.2"/>
    <row r="814" outlineLevel="1" x14ac:dyDescent="0.2"/>
    <row r="815" outlineLevel="1" x14ac:dyDescent="0.2"/>
    <row r="816" outlineLevel="1" x14ac:dyDescent="0.2"/>
    <row r="817" outlineLevel="1" x14ac:dyDescent="0.2"/>
    <row r="818" outlineLevel="1" x14ac:dyDescent="0.2"/>
    <row r="819" outlineLevel="1" x14ac:dyDescent="0.2"/>
    <row r="820" outlineLevel="1" x14ac:dyDescent="0.2"/>
    <row r="821" outlineLevel="1" x14ac:dyDescent="0.2"/>
    <row r="822" outlineLevel="1" x14ac:dyDescent="0.2"/>
    <row r="823" outlineLevel="1" x14ac:dyDescent="0.2"/>
    <row r="824" outlineLevel="1" x14ac:dyDescent="0.2"/>
    <row r="825" outlineLevel="1" x14ac:dyDescent="0.2"/>
    <row r="826" outlineLevel="1" x14ac:dyDescent="0.2"/>
    <row r="827" outlineLevel="1" x14ac:dyDescent="0.2"/>
    <row r="828" outlineLevel="1" x14ac:dyDescent="0.2"/>
    <row r="829" outlineLevel="1" x14ac:dyDescent="0.2"/>
    <row r="830" outlineLevel="1" x14ac:dyDescent="0.2"/>
    <row r="831" outlineLevel="1" x14ac:dyDescent="0.2"/>
    <row r="832" outlineLevel="1" x14ac:dyDescent="0.2"/>
    <row r="833" outlineLevel="1" x14ac:dyDescent="0.2"/>
    <row r="834" outlineLevel="1" x14ac:dyDescent="0.2"/>
    <row r="835" outlineLevel="1" x14ac:dyDescent="0.2"/>
    <row r="836" outlineLevel="1" x14ac:dyDescent="0.2"/>
    <row r="837" outlineLevel="1" x14ac:dyDescent="0.2"/>
    <row r="838" outlineLevel="1" x14ac:dyDescent="0.2"/>
    <row r="839" outlineLevel="1" x14ac:dyDescent="0.2"/>
    <row r="840" outlineLevel="1" x14ac:dyDescent="0.2"/>
    <row r="841" outlineLevel="1" x14ac:dyDescent="0.2"/>
    <row r="842" outlineLevel="1" x14ac:dyDescent="0.2"/>
    <row r="843" outlineLevel="1" x14ac:dyDescent="0.2"/>
    <row r="844" outlineLevel="1" x14ac:dyDescent="0.2"/>
    <row r="845" outlineLevel="1" x14ac:dyDescent="0.2"/>
    <row r="846" outlineLevel="1" x14ac:dyDescent="0.2"/>
    <row r="847" outlineLevel="1" x14ac:dyDescent="0.2"/>
    <row r="848" outlineLevel="1" x14ac:dyDescent="0.2"/>
    <row r="849" outlineLevel="1" x14ac:dyDescent="0.2"/>
    <row r="850" outlineLevel="1" x14ac:dyDescent="0.2"/>
    <row r="851" outlineLevel="1" x14ac:dyDescent="0.2"/>
    <row r="852" outlineLevel="1" x14ac:dyDescent="0.2"/>
    <row r="853" outlineLevel="1" x14ac:dyDescent="0.2"/>
    <row r="854" outlineLevel="1" x14ac:dyDescent="0.2"/>
    <row r="855" outlineLevel="1" x14ac:dyDescent="0.2"/>
    <row r="856" outlineLevel="1" x14ac:dyDescent="0.2"/>
    <row r="857" outlineLevel="1" x14ac:dyDescent="0.2"/>
    <row r="858" outlineLevel="1" x14ac:dyDescent="0.2"/>
    <row r="859" outlineLevel="1" x14ac:dyDescent="0.2"/>
    <row r="860" outlineLevel="1" x14ac:dyDescent="0.2"/>
    <row r="861" outlineLevel="1" x14ac:dyDescent="0.2"/>
    <row r="862" outlineLevel="1" x14ac:dyDescent="0.2"/>
    <row r="863" outlineLevel="1" x14ac:dyDescent="0.2"/>
    <row r="864" outlineLevel="1" x14ac:dyDescent="0.2"/>
    <row r="865" outlineLevel="1" x14ac:dyDescent="0.2"/>
    <row r="866" outlineLevel="1" x14ac:dyDescent="0.2"/>
    <row r="867" outlineLevel="1" x14ac:dyDescent="0.2"/>
    <row r="868" outlineLevel="1" x14ac:dyDescent="0.2"/>
    <row r="869" outlineLevel="1" x14ac:dyDescent="0.2"/>
    <row r="870" outlineLevel="1" x14ac:dyDescent="0.2"/>
    <row r="871" outlineLevel="1" x14ac:dyDescent="0.2"/>
    <row r="872" outlineLevel="1" x14ac:dyDescent="0.2"/>
    <row r="873" outlineLevel="1" x14ac:dyDescent="0.2"/>
    <row r="874" outlineLevel="1" x14ac:dyDescent="0.2"/>
    <row r="875" outlineLevel="1" x14ac:dyDescent="0.2"/>
    <row r="876" outlineLevel="1" x14ac:dyDescent="0.2"/>
    <row r="877" outlineLevel="1" x14ac:dyDescent="0.2"/>
    <row r="878" outlineLevel="1" x14ac:dyDescent="0.2"/>
    <row r="879" outlineLevel="1" x14ac:dyDescent="0.2"/>
    <row r="880" outlineLevel="1" x14ac:dyDescent="0.2"/>
    <row r="881" outlineLevel="1" x14ac:dyDescent="0.2"/>
    <row r="882" outlineLevel="1" x14ac:dyDescent="0.2"/>
    <row r="883" outlineLevel="1" x14ac:dyDescent="0.2"/>
    <row r="884" outlineLevel="1" x14ac:dyDescent="0.2"/>
    <row r="885" outlineLevel="1" x14ac:dyDescent="0.2"/>
    <row r="886" outlineLevel="1" x14ac:dyDescent="0.2"/>
    <row r="887" outlineLevel="1" x14ac:dyDescent="0.2"/>
    <row r="888" outlineLevel="1" x14ac:dyDescent="0.2"/>
    <row r="889" outlineLevel="1" x14ac:dyDescent="0.2"/>
    <row r="890" outlineLevel="1" x14ac:dyDescent="0.2"/>
    <row r="891" outlineLevel="1" x14ac:dyDescent="0.2"/>
    <row r="892" outlineLevel="1" x14ac:dyDescent="0.2"/>
    <row r="893" outlineLevel="1" x14ac:dyDescent="0.2"/>
    <row r="894" outlineLevel="1" x14ac:dyDescent="0.2"/>
    <row r="895" outlineLevel="1" x14ac:dyDescent="0.2"/>
    <row r="896" outlineLevel="1" x14ac:dyDescent="0.2"/>
    <row r="897" outlineLevel="1" x14ac:dyDescent="0.2"/>
    <row r="898" outlineLevel="1" x14ac:dyDescent="0.2"/>
    <row r="899" outlineLevel="1" x14ac:dyDescent="0.2"/>
    <row r="900" outlineLevel="1" x14ac:dyDescent="0.2"/>
    <row r="901" outlineLevel="1" x14ac:dyDescent="0.2"/>
    <row r="902" outlineLevel="1" x14ac:dyDescent="0.2"/>
    <row r="903" outlineLevel="1" x14ac:dyDescent="0.2"/>
    <row r="904" outlineLevel="1" x14ac:dyDescent="0.2"/>
    <row r="905" outlineLevel="1" x14ac:dyDescent="0.2"/>
    <row r="906" outlineLevel="1" x14ac:dyDescent="0.2"/>
    <row r="907" outlineLevel="1" x14ac:dyDescent="0.2"/>
    <row r="908" outlineLevel="1" x14ac:dyDescent="0.2"/>
    <row r="909" outlineLevel="1" x14ac:dyDescent="0.2"/>
    <row r="910" outlineLevel="1" x14ac:dyDescent="0.2"/>
    <row r="911" outlineLevel="1" x14ac:dyDescent="0.2"/>
    <row r="912" outlineLevel="1" x14ac:dyDescent="0.2"/>
    <row r="913" outlineLevel="1" x14ac:dyDescent="0.2"/>
    <row r="914" outlineLevel="1" x14ac:dyDescent="0.2"/>
    <row r="915" outlineLevel="1" x14ac:dyDescent="0.2"/>
    <row r="916" outlineLevel="1" x14ac:dyDescent="0.2"/>
    <row r="917" outlineLevel="1" x14ac:dyDescent="0.2"/>
    <row r="918" outlineLevel="1" x14ac:dyDescent="0.2"/>
    <row r="919" outlineLevel="1" x14ac:dyDescent="0.2"/>
    <row r="920" outlineLevel="1" x14ac:dyDescent="0.2"/>
    <row r="921" outlineLevel="1" x14ac:dyDescent="0.2"/>
    <row r="922" outlineLevel="1" x14ac:dyDescent="0.2"/>
    <row r="923" outlineLevel="1" x14ac:dyDescent="0.2"/>
    <row r="924" outlineLevel="1" x14ac:dyDescent="0.2"/>
    <row r="925" outlineLevel="1" x14ac:dyDescent="0.2"/>
    <row r="926" outlineLevel="1" x14ac:dyDescent="0.2"/>
    <row r="927" outlineLevel="1" x14ac:dyDescent="0.2"/>
    <row r="928" outlineLevel="1" x14ac:dyDescent="0.2"/>
    <row r="929" outlineLevel="1" x14ac:dyDescent="0.2"/>
    <row r="930" outlineLevel="1" x14ac:dyDescent="0.2"/>
    <row r="931" outlineLevel="1" x14ac:dyDescent="0.2"/>
    <row r="932" outlineLevel="1" x14ac:dyDescent="0.2"/>
    <row r="933" outlineLevel="1" x14ac:dyDescent="0.2"/>
    <row r="934" outlineLevel="1" x14ac:dyDescent="0.2"/>
    <row r="935" outlineLevel="1" x14ac:dyDescent="0.2"/>
    <row r="936" outlineLevel="1" x14ac:dyDescent="0.2"/>
    <row r="937" outlineLevel="1" x14ac:dyDescent="0.2"/>
    <row r="938" outlineLevel="1" x14ac:dyDescent="0.2"/>
    <row r="939" outlineLevel="1" x14ac:dyDescent="0.2"/>
    <row r="940" outlineLevel="1" x14ac:dyDescent="0.2"/>
    <row r="941" outlineLevel="1" x14ac:dyDescent="0.2"/>
    <row r="942" outlineLevel="1" x14ac:dyDescent="0.2"/>
    <row r="943" outlineLevel="1" x14ac:dyDescent="0.2"/>
    <row r="944" outlineLevel="1" x14ac:dyDescent="0.2"/>
    <row r="945" outlineLevel="1" x14ac:dyDescent="0.2"/>
    <row r="946" outlineLevel="1" x14ac:dyDescent="0.2"/>
    <row r="947" outlineLevel="1" x14ac:dyDescent="0.2"/>
    <row r="948" outlineLevel="1" x14ac:dyDescent="0.2"/>
    <row r="949" outlineLevel="1" x14ac:dyDescent="0.2"/>
    <row r="950" outlineLevel="1" x14ac:dyDescent="0.2"/>
    <row r="951" outlineLevel="1" x14ac:dyDescent="0.2"/>
    <row r="952" outlineLevel="1" x14ac:dyDescent="0.2"/>
    <row r="953" outlineLevel="1" x14ac:dyDescent="0.2"/>
    <row r="954" outlineLevel="1" x14ac:dyDescent="0.2"/>
    <row r="955" outlineLevel="1" x14ac:dyDescent="0.2"/>
    <row r="956" outlineLevel="1" x14ac:dyDescent="0.2"/>
    <row r="957" outlineLevel="1" x14ac:dyDescent="0.2"/>
    <row r="958" outlineLevel="1" x14ac:dyDescent="0.2"/>
    <row r="959" outlineLevel="1" x14ac:dyDescent="0.2"/>
    <row r="960" outlineLevel="1" x14ac:dyDescent="0.2"/>
    <row r="961" outlineLevel="1" x14ac:dyDescent="0.2"/>
    <row r="962" outlineLevel="1" x14ac:dyDescent="0.2"/>
    <row r="963" outlineLevel="1" x14ac:dyDescent="0.2"/>
    <row r="964" outlineLevel="1" x14ac:dyDescent="0.2"/>
    <row r="965" outlineLevel="1" x14ac:dyDescent="0.2"/>
    <row r="966" outlineLevel="1" x14ac:dyDescent="0.2"/>
    <row r="967" outlineLevel="1" x14ac:dyDescent="0.2"/>
    <row r="968" outlineLevel="1" x14ac:dyDescent="0.2"/>
    <row r="969" outlineLevel="1" x14ac:dyDescent="0.2"/>
    <row r="970" outlineLevel="1" x14ac:dyDescent="0.2"/>
    <row r="971" outlineLevel="1" x14ac:dyDescent="0.2"/>
    <row r="972" outlineLevel="1" x14ac:dyDescent="0.2"/>
    <row r="973" outlineLevel="1" x14ac:dyDescent="0.2"/>
    <row r="974" outlineLevel="1" x14ac:dyDescent="0.2"/>
    <row r="975" outlineLevel="1" x14ac:dyDescent="0.2"/>
    <row r="976" outlineLevel="1" x14ac:dyDescent="0.2"/>
    <row r="977" outlineLevel="1" x14ac:dyDescent="0.2"/>
    <row r="978" outlineLevel="1" x14ac:dyDescent="0.2"/>
    <row r="979" outlineLevel="1" x14ac:dyDescent="0.2"/>
    <row r="980" outlineLevel="1" x14ac:dyDescent="0.2"/>
    <row r="981" outlineLevel="1" x14ac:dyDescent="0.2"/>
    <row r="982" outlineLevel="1" x14ac:dyDescent="0.2"/>
    <row r="983" outlineLevel="1" x14ac:dyDescent="0.2"/>
    <row r="984" outlineLevel="1" x14ac:dyDescent="0.2"/>
    <row r="985" outlineLevel="1" x14ac:dyDescent="0.2"/>
    <row r="986" outlineLevel="1" x14ac:dyDescent="0.2"/>
    <row r="987" outlineLevel="1" x14ac:dyDescent="0.2"/>
    <row r="988" outlineLevel="1" x14ac:dyDescent="0.2"/>
    <row r="989" outlineLevel="1" x14ac:dyDescent="0.2"/>
    <row r="990" outlineLevel="1" x14ac:dyDescent="0.2"/>
    <row r="991" outlineLevel="1" x14ac:dyDescent="0.2"/>
    <row r="992" outlineLevel="1" x14ac:dyDescent="0.2"/>
    <row r="993" outlineLevel="1" x14ac:dyDescent="0.2"/>
    <row r="994" outlineLevel="1" x14ac:dyDescent="0.2"/>
    <row r="995" outlineLevel="1" x14ac:dyDescent="0.2"/>
    <row r="996" outlineLevel="1" x14ac:dyDescent="0.2"/>
    <row r="997" outlineLevel="1" x14ac:dyDescent="0.2"/>
    <row r="998" outlineLevel="1" x14ac:dyDescent="0.2"/>
    <row r="999" outlineLevel="1" x14ac:dyDescent="0.2"/>
    <row r="1000" outlineLevel="1" x14ac:dyDescent="0.2"/>
    <row r="1001" outlineLevel="1" x14ac:dyDescent="0.2"/>
    <row r="1002" outlineLevel="1" x14ac:dyDescent="0.2"/>
    <row r="1003" outlineLevel="1" x14ac:dyDescent="0.2"/>
    <row r="1004" outlineLevel="1" x14ac:dyDescent="0.2"/>
    <row r="1005" outlineLevel="1" x14ac:dyDescent="0.2"/>
    <row r="1006" outlineLevel="1" x14ac:dyDescent="0.2"/>
    <row r="1007" outlineLevel="1" x14ac:dyDescent="0.2"/>
    <row r="1008" outlineLevel="1" x14ac:dyDescent="0.2"/>
    <row r="1009" outlineLevel="1" x14ac:dyDescent="0.2"/>
    <row r="1010" outlineLevel="1" x14ac:dyDescent="0.2"/>
    <row r="1011" outlineLevel="1" x14ac:dyDescent="0.2"/>
    <row r="1012" outlineLevel="1" x14ac:dyDescent="0.2"/>
    <row r="1013" outlineLevel="1" x14ac:dyDescent="0.2"/>
    <row r="1014" outlineLevel="1" x14ac:dyDescent="0.2"/>
    <row r="1015" outlineLevel="1" x14ac:dyDescent="0.2"/>
    <row r="1016" outlineLevel="1" x14ac:dyDescent="0.2"/>
    <row r="1017" outlineLevel="1" x14ac:dyDescent="0.2"/>
    <row r="1018" outlineLevel="1" x14ac:dyDescent="0.2"/>
    <row r="1019" outlineLevel="1" x14ac:dyDescent="0.2"/>
    <row r="1020" outlineLevel="1" x14ac:dyDescent="0.2"/>
    <row r="1021" outlineLevel="1" x14ac:dyDescent="0.2"/>
    <row r="1022" outlineLevel="1" x14ac:dyDescent="0.2"/>
    <row r="1023" outlineLevel="1" x14ac:dyDescent="0.2"/>
    <row r="1024" outlineLevel="1" x14ac:dyDescent="0.2"/>
    <row r="1025" outlineLevel="1" x14ac:dyDescent="0.2"/>
    <row r="1026" outlineLevel="1" x14ac:dyDescent="0.2"/>
    <row r="1027" outlineLevel="1" x14ac:dyDescent="0.2"/>
    <row r="1028" outlineLevel="1" x14ac:dyDescent="0.2"/>
    <row r="1029" outlineLevel="1" x14ac:dyDescent="0.2"/>
    <row r="1030" outlineLevel="1" x14ac:dyDescent="0.2"/>
    <row r="1031" outlineLevel="1" x14ac:dyDescent="0.2"/>
    <row r="1032" outlineLevel="1" x14ac:dyDescent="0.2"/>
    <row r="1033" outlineLevel="1" x14ac:dyDescent="0.2"/>
    <row r="1034" outlineLevel="1" x14ac:dyDescent="0.2"/>
    <row r="1035" outlineLevel="1" x14ac:dyDescent="0.2"/>
    <row r="1036" outlineLevel="1" x14ac:dyDescent="0.2"/>
    <row r="1037" outlineLevel="1" x14ac:dyDescent="0.2"/>
    <row r="1038" outlineLevel="1" x14ac:dyDescent="0.2"/>
    <row r="1039" outlineLevel="1" x14ac:dyDescent="0.2"/>
    <row r="1040" outlineLevel="1" x14ac:dyDescent="0.2"/>
    <row r="1041" outlineLevel="1" x14ac:dyDescent="0.2"/>
    <row r="1042" outlineLevel="1" x14ac:dyDescent="0.2"/>
    <row r="1043" outlineLevel="1" x14ac:dyDescent="0.2"/>
    <row r="1044" outlineLevel="1" x14ac:dyDescent="0.2"/>
    <row r="1045" outlineLevel="1" x14ac:dyDescent="0.2"/>
    <row r="1046" outlineLevel="1" x14ac:dyDescent="0.2"/>
    <row r="1047" outlineLevel="1" x14ac:dyDescent="0.2"/>
    <row r="1048" outlineLevel="1" x14ac:dyDescent="0.2"/>
    <row r="1049" outlineLevel="1" x14ac:dyDescent="0.2"/>
    <row r="1050" outlineLevel="1" x14ac:dyDescent="0.2"/>
    <row r="1051" outlineLevel="1" x14ac:dyDescent="0.2"/>
    <row r="1052" outlineLevel="1" x14ac:dyDescent="0.2"/>
    <row r="1053" outlineLevel="1" x14ac:dyDescent="0.2"/>
    <row r="1054" outlineLevel="1" x14ac:dyDescent="0.2"/>
    <row r="1055" outlineLevel="1" x14ac:dyDescent="0.2"/>
    <row r="1056" outlineLevel="1" x14ac:dyDescent="0.2"/>
    <row r="1057" outlineLevel="1" x14ac:dyDescent="0.2"/>
    <row r="1058" outlineLevel="1" x14ac:dyDescent="0.2"/>
    <row r="1059" outlineLevel="1" x14ac:dyDescent="0.2"/>
    <row r="1060" outlineLevel="1" x14ac:dyDescent="0.2"/>
    <row r="1061" outlineLevel="1" x14ac:dyDescent="0.2"/>
    <row r="1062" outlineLevel="1" x14ac:dyDescent="0.2"/>
    <row r="1063" outlineLevel="1" x14ac:dyDescent="0.2"/>
    <row r="1064" outlineLevel="1" x14ac:dyDescent="0.2"/>
    <row r="1065" outlineLevel="1" x14ac:dyDescent="0.2"/>
    <row r="1066" outlineLevel="1" x14ac:dyDescent="0.2"/>
    <row r="1067" outlineLevel="1" x14ac:dyDescent="0.2"/>
    <row r="1068" outlineLevel="1" x14ac:dyDescent="0.2"/>
    <row r="1069" outlineLevel="1" x14ac:dyDescent="0.2"/>
    <row r="1070" outlineLevel="1" x14ac:dyDescent="0.2"/>
    <row r="1071" outlineLevel="1" x14ac:dyDescent="0.2"/>
    <row r="1072" outlineLevel="1" x14ac:dyDescent="0.2"/>
    <row r="1073" outlineLevel="1" x14ac:dyDescent="0.2"/>
    <row r="1074" outlineLevel="1" x14ac:dyDescent="0.2"/>
    <row r="1075" outlineLevel="1" x14ac:dyDescent="0.2"/>
    <row r="1076" outlineLevel="1" x14ac:dyDescent="0.2"/>
    <row r="1077" outlineLevel="1" x14ac:dyDescent="0.2"/>
    <row r="1078" outlineLevel="1" x14ac:dyDescent="0.2"/>
    <row r="1079" outlineLevel="1" x14ac:dyDescent="0.2"/>
    <row r="1080" outlineLevel="1" x14ac:dyDescent="0.2"/>
    <row r="1081" outlineLevel="1" x14ac:dyDescent="0.2"/>
    <row r="1082" outlineLevel="1" x14ac:dyDescent="0.2"/>
    <row r="1083" outlineLevel="1" x14ac:dyDescent="0.2"/>
    <row r="1084" outlineLevel="1" x14ac:dyDescent="0.2"/>
    <row r="1085" outlineLevel="1" x14ac:dyDescent="0.2"/>
    <row r="1086" outlineLevel="1" x14ac:dyDescent="0.2"/>
    <row r="1087" outlineLevel="1" x14ac:dyDescent="0.2"/>
    <row r="1088" outlineLevel="1" x14ac:dyDescent="0.2"/>
    <row r="1089" outlineLevel="1" x14ac:dyDescent="0.2"/>
    <row r="1090" outlineLevel="1" x14ac:dyDescent="0.2"/>
    <row r="1091" outlineLevel="1" x14ac:dyDescent="0.2"/>
    <row r="1092" outlineLevel="1" x14ac:dyDescent="0.2"/>
    <row r="1093" outlineLevel="1" x14ac:dyDescent="0.2"/>
    <row r="1094" outlineLevel="1" x14ac:dyDescent="0.2"/>
    <row r="1095" outlineLevel="1" x14ac:dyDescent="0.2"/>
    <row r="1096" outlineLevel="1" x14ac:dyDescent="0.2"/>
    <row r="1097" outlineLevel="1" x14ac:dyDescent="0.2"/>
    <row r="1098" outlineLevel="1" x14ac:dyDescent="0.2"/>
    <row r="1099" outlineLevel="1" x14ac:dyDescent="0.2"/>
    <row r="1100" outlineLevel="1" x14ac:dyDescent="0.2"/>
    <row r="1101" outlineLevel="1" x14ac:dyDescent="0.2"/>
    <row r="1102" outlineLevel="1" x14ac:dyDescent="0.2"/>
    <row r="1103" outlineLevel="1" x14ac:dyDescent="0.2"/>
    <row r="1104" outlineLevel="1" x14ac:dyDescent="0.2"/>
    <row r="1105" outlineLevel="1" x14ac:dyDescent="0.2"/>
    <row r="1106" outlineLevel="1" x14ac:dyDescent="0.2"/>
    <row r="1107" outlineLevel="1" x14ac:dyDescent="0.2"/>
    <row r="1108" outlineLevel="1" x14ac:dyDescent="0.2"/>
    <row r="1109" outlineLevel="1" x14ac:dyDescent="0.2"/>
    <row r="1110" outlineLevel="1" x14ac:dyDescent="0.2"/>
    <row r="1111" outlineLevel="1" x14ac:dyDescent="0.2"/>
    <row r="1112" outlineLevel="1" x14ac:dyDescent="0.2"/>
    <row r="1113" outlineLevel="1" x14ac:dyDescent="0.2"/>
    <row r="1114" outlineLevel="1" x14ac:dyDescent="0.2"/>
    <row r="1115" outlineLevel="1" x14ac:dyDescent="0.2"/>
    <row r="1116" outlineLevel="1" x14ac:dyDescent="0.2"/>
    <row r="1117" outlineLevel="1" x14ac:dyDescent="0.2"/>
    <row r="1118" outlineLevel="1" x14ac:dyDescent="0.2"/>
    <row r="1119" outlineLevel="1" x14ac:dyDescent="0.2"/>
    <row r="1120" outlineLevel="1" x14ac:dyDescent="0.2"/>
    <row r="1121" outlineLevel="1" x14ac:dyDescent="0.2"/>
    <row r="1122" outlineLevel="1" x14ac:dyDescent="0.2"/>
    <row r="1123" outlineLevel="1" x14ac:dyDescent="0.2"/>
    <row r="1124" outlineLevel="1" x14ac:dyDescent="0.2"/>
    <row r="1125" outlineLevel="1" x14ac:dyDescent="0.2"/>
    <row r="1126" outlineLevel="1" x14ac:dyDescent="0.2"/>
    <row r="1127" outlineLevel="1" x14ac:dyDescent="0.2"/>
    <row r="1128" outlineLevel="1" x14ac:dyDescent="0.2"/>
    <row r="1129" outlineLevel="1" x14ac:dyDescent="0.2"/>
    <row r="1130" outlineLevel="1" x14ac:dyDescent="0.2"/>
    <row r="1131" outlineLevel="1" x14ac:dyDescent="0.2"/>
    <row r="1132" outlineLevel="1" x14ac:dyDescent="0.2"/>
    <row r="1133" outlineLevel="1" x14ac:dyDescent="0.2"/>
    <row r="1134" outlineLevel="1" x14ac:dyDescent="0.2"/>
    <row r="1135" outlineLevel="1" x14ac:dyDescent="0.2"/>
    <row r="1136" outlineLevel="1" x14ac:dyDescent="0.2"/>
    <row r="1137" outlineLevel="1" x14ac:dyDescent="0.2"/>
    <row r="1138" outlineLevel="1" x14ac:dyDescent="0.2"/>
    <row r="1139" outlineLevel="1" x14ac:dyDescent="0.2"/>
    <row r="1140" outlineLevel="1" x14ac:dyDescent="0.2"/>
    <row r="1141" outlineLevel="1" x14ac:dyDescent="0.2"/>
    <row r="1142" outlineLevel="1" x14ac:dyDescent="0.2"/>
    <row r="1143" outlineLevel="1" x14ac:dyDescent="0.2"/>
    <row r="1144" outlineLevel="1" x14ac:dyDescent="0.2"/>
    <row r="1145" outlineLevel="1" x14ac:dyDescent="0.2"/>
    <row r="1146" outlineLevel="1" x14ac:dyDescent="0.2"/>
    <row r="1147" outlineLevel="1" x14ac:dyDescent="0.2"/>
    <row r="1148" outlineLevel="1" x14ac:dyDescent="0.2"/>
    <row r="1149" outlineLevel="1" x14ac:dyDescent="0.2"/>
    <row r="1150" outlineLevel="1" x14ac:dyDescent="0.2"/>
    <row r="1151" outlineLevel="1" x14ac:dyDescent="0.2"/>
    <row r="1152" outlineLevel="1" x14ac:dyDescent="0.2"/>
    <row r="1153" outlineLevel="1" x14ac:dyDescent="0.2"/>
    <row r="1154" outlineLevel="1" x14ac:dyDescent="0.2"/>
    <row r="1155" outlineLevel="1" x14ac:dyDescent="0.2"/>
    <row r="1156" outlineLevel="1" x14ac:dyDescent="0.2"/>
    <row r="1157" outlineLevel="1" x14ac:dyDescent="0.2"/>
    <row r="1158" outlineLevel="1" x14ac:dyDescent="0.2"/>
    <row r="1159" outlineLevel="1" x14ac:dyDescent="0.2"/>
    <row r="1160" outlineLevel="1" x14ac:dyDescent="0.2"/>
    <row r="1161" outlineLevel="1" x14ac:dyDescent="0.2"/>
    <row r="1162" outlineLevel="1" x14ac:dyDescent="0.2"/>
    <row r="1163" outlineLevel="1" x14ac:dyDescent="0.2"/>
    <row r="1164" outlineLevel="1" x14ac:dyDescent="0.2"/>
    <row r="1165" outlineLevel="1" x14ac:dyDescent="0.2"/>
    <row r="1166" outlineLevel="1" x14ac:dyDescent="0.2"/>
    <row r="1167" outlineLevel="1" x14ac:dyDescent="0.2"/>
    <row r="1168" outlineLevel="1" x14ac:dyDescent="0.2"/>
    <row r="1169" outlineLevel="1" x14ac:dyDescent="0.2"/>
    <row r="1170" outlineLevel="1" x14ac:dyDescent="0.2"/>
    <row r="1171" outlineLevel="1" x14ac:dyDescent="0.2"/>
    <row r="1172" outlineLevel="1" x14ac:dyDescent="0.2"/>
    <row r="1173" outlineLevel="1" x14ac:dyDescent="0.2"/>
    <row r="1174" outlineLevel="1" x14ac:dyDescent="0.2"/>
    <row r="1175" outlineLevel="1" x14ac:dyDescent="0.2"/>
    <row r="1176" outlineLevel="1" x14ac:dyDescent="0.2"/>
    <row r="1177" outlineLevel="1" x14ac:dyDescent="0.2"/>
    <row r="1178" outlineLevel="1" x14ac:dyDescent="0.2"/>
    <row r="1179" outlineLevel="1" x14ac:dyDescent="0.2"/>
    <row r="1180" outlineLevel="1" x14ac:dyDescent="0.2"/>
    <row r="1181" outlineLevel="1" x14ac:dyDescent="0.2"/>
    <row r="1182" outlineLevel="1" x14ac:dyDescent="0.2"/>
    <row r="1183" outlineLevel="1" x14ac:dyDescent="0.2"/>
    <row r="1184" outlineLevel="1" x14ac:dyDescent="0.2"/>
    <row r="1185" outlineLevel="1" x14ac:dyDescent="0.2"/>
    <row r="1186" outlineLevel="1" x14ac:dyDescent="0.2"/>
    <row r="1187" outlineLevel="1" x14ac:dyDescent="0.2"/>
    <row r="1188" outlineLevel="1" x14ac:dyDescent="0.2"/>
    <row r="1189" outlineLevel="1" x14ac:dyDescent="0.2"/>
    <row r="1190" outlineLevel="1" x14ac:dyDescent="0.2"/>
    <row r="1191" outlineLevel="1" x14ac:dyDescent="0.2"/>
    <row r="1192" outlineLevel="1" x14ac:dyDescent="0.2"/>
    <row r="1193" outlineLevel="1" x14ac:dyDescent="0.2"/>
    <row r="1194" outlineLevel="1" x14ac:dyDescent="0.2"/>
    <row r="1195" outlineLevel="1" x14ac:dyDescent="0.2"/>
    <row r="1196" outlineLevel="1" x14ac:dyDescent="0.2"/>
    <row r="1197" outlineLevel="1" x14ac:dyDescent="0.2"/>
    <row r="1198" outlineLevel="1" x14ac:dyDescent="0.2"/>
    <row r="1199" outlineLevel="1" x14ac:dyDescent="0.2"/>
    <row r="1200" outlineLevel="1" x14ac:dyDescent="0.2"/>
    <row r="1201" outlineLevel="1" x14ac:dyDescent="0.2"/>
    <row r="1202" outlineLevel="1" x14ac:dyDescent="0.2"/>
    <row r="1203" outlineLevel="1" x14ac:dyDescent="0.2"/>
    <row r="1204" outlineLevel="1" x14ac:dyDescent="0.2"/>
    <row r="1205" outlineLevel="1" x14ac:dyDescent="0.2"/>
    <row r="1206" outlineLevel="1" x14ac:dyDescent="0.2"/>
    <row r="1207" outlineLevel="1" x14ac:dyDescent="0.2"/>
    <row r="1208" outlineLevel="1" x14ac:dyDescent="0.2"/>
    <row r="1209" outlineLevel="1" x14ac:dyDescent="0.2"/>
    <row r="1210" outlineLevel="1" x14ac:dyDescent="0.2"/>
    <row r="1211" outlineLevel="1" x14ac:dyDescent="0.2"/>
    <row r="1212" outlineLevel="1" x14ac:dyDescent="0.2"/>
    <row r="1213" outlineLevel="1" x14ac:dyDescent="0.2"/>
    <row r="1214" outlineLevel="1" x14ac:dyDescent="0.2"/>
    <row r="1215" outlineLevel="1" x14ac:dyDescent="0.2"/>
    <row r="1216" outlineLevel="1" x14ac:dyDescent="0.2"/>
    <row r="1217" outlineLevel="1" x14ac:dyDescent="0.2"/>
    <row r="1218" outlineLevel="1" x14ac:dyDescent="0.2"/>
    <row r="1219" outlineLevel="1" x14ac:dyDescent="0.2"/>
    <row r="1220" outlineLevel="1" x14ac:dyDescent="0.2"/>
    <row r="1221" outlineLevel="1" x14ac:dyDescent="0.2"/>
    <row r="1222" outlineLevel="1" x14ac:dyDescent="0.2"/>
    <row r="1223" outlineLevel="1" x14ac:dyDescent="0.2"/>
    <row r="1224" outlineLevel="1" x14ac:dyDescent="0.2"/>
    <row r="1225" outlineLevel="1" x14ac:dyDescent="0.2"/>
    <row r="1226" outlineLevel="1" x14ac:dyDescent="0.2"/>
    <row r="1227" outlineLevel="1" x14ac:dyDescent="0.2"/>
    <row r="1228" outlineLevel="1" x14ac:dyDescent="0.2"/>
    <row r="1229" outlineLevel="1" x14ac:dyDescent="0.2"/>
    <row r="1230" outlineLevel="1" x14ac:dyDescent="0.2"/>
    <row r="1231" outlineLevel="1" x14ac:dyDescent="0.2"/>
    <row r="1232" outlineLevel="1" x14ac:dyDescent="0.2"/>
    <row r="1233" outlineLevel="1" x14ac:dyDescent="0.2"/>
    <row r="1234" outlineLevel="1" x14ac:dyDescent="0.2"/>
    <row r="1235" outlineLevel="1" x14ac:dyDescent="0.2"/>
    <row r="1236" outlineLevel="1" x14ac:dyDescent="0.2"/>
    <row r="1237" outlineLevel="1" x14ac:dyDescent="0.2"/>
    <row r="1238" outlineLevel="1" x14ac:dyDescent="0.2"/>
    <row r="1239" outlineLevel="1" x14ac:dyDescent="0.2"/>
    <row r="1240" outlineLevel="1" x14ac:dyDescent="0.2"/>
    <row r="1241" outlineLevel="1" x14ac:dyDescent="0.2"/>
    <row r="1242" outlineLevel="1" x14ac:dyDescent="0.2"/>
    <row r="1243" outlineLevel="1" x14ac:dyDescent="0.2"/>
    <row r="1244" outlineLevel="1" x14ac:dyDescent="0.2"/>
    <row r="1245" outlineLevel="1" x14ac:dyDescent="0.2"/>
    <row r="1246" outlineLevel="1" x14ac:dyDescent="0.2"/>
    <row r="1247" outlineLevel="1" x14ac:dyDescent="0.2"/>
    <row r="1248" outlineLevel="1" x14ac:dyDescent="0.2"/>
    <row r="1249" outlineLevel="1" x14ac:dyDescent="0.2"/>
    <row r="1250" outlineLevel="1" x14ac:dyDescent="0.2"/>
    <row r="1251" outlineLevel="1" x14ac:dyDescent="0.2"/>
    <row r="1252" outlineLevel="1" x14ac:dyDescent="0.2"/>
    <row r="1253" outlineLevel="1" x14ac:dyDescent="0.2"/>
    <row r="1254" outlineLevel="1" x14ac:dyDescent="0.2"/>
    <row r="1255" outlineLevel="1" x14ac:dyDescent="0.2"/>
    <row r="1256" outlineLevel="1" x14ac:dyDescent="0.2"/>
    <row r="1257" outlineLevel="1" x14ac:dyDescent="0.2"/>
    <row r="1258" outlineLevel="1" x14ac:dyDescent="0.2"/>
    <row r="1259" outlineLevel="1" x14ac:dyDescent="0.2"/>
    <row r="1260" outlineLevel="1" x14ac:dyDescent="0.2"/>
    <row r="1261" outlineLevel="1" x14ac:dyDescent="0.2"/>
    <row r="1262" outlineLevel="1" x14ac:dyDescent="0.2"/>
    <row r="1263" outlineLevel="1" x14ac:dyDescent="0.2"/>
    <row r="1264" outlineLevel="1" x14ac:dyDescent="0.2"/>
    <row r="1265" outlineLevel="1" x14ac:dyDescent="0.2"/>
    <row r="1266" outlineLevel="1" x14ac:dyDescent="0.2"/>
    <row r="1267" outlineLevel="1" x14ac:dyDescent="0.2"/>
    <row r="1268" outlineLevel="1" x14ac:dyDescent="0.2"/>
    <row r="1269" outlineLevel="1" x14ac:dyDescent="0.2"/>
    <row r="1270" outlineLevel="1" x14ac:dyDescent="0.2"/>
    <row r="1271" outlineLevel="1" x14ac:dyDescent="0.2"/>
    <row r="1272" outlineLevel="1" x14ac:dyDescent="0.2"/>
    <row r="1273" outlineLevel="1" x14ac:dyDescent="0.2"/>
    <row r="1274" outlineLevel="1" x14ac:dyDescent="0.2"/>
    <row r="1275" outlineLevel="1" x14ac:dyDescent="0.2"/>
    <row r="1276" outlineLevel="1" x14ac:dyDescent="0.2"/>
    <row r="1277" outlineLevel="1" x14ac:dyDescent="0.2"/>
    <row r="1278" outlineLevel="1" x14ac:dyDescent="0.2"/>
    <row r="1279" outlineLevel="1" x14ac:dyDescent="0.2"/>
    <row r="1280" outlineLevel="1" x14ac:dyDescent="0.2"/>
    <row r="1281" outlineLevel="1" x14ac:dyDescent="0.2"/>
    <row r="1282" outlineLevel="1" x14ac:dyDescent="0.2"/>
    <row r="1283" outlineLevel="1" x14ac:dyDescent="0.2"/>
    <row r="1284" outlineLevel="1" x14ac:dyDescent="0.2"/>
    <row r="1285" outlineLevel="1" x14ac:dyDescent="0.2"/>
    <row r="1286" outlineLevel="1" x14ac:dyDescent="0.2"/>
    <row r="1287" outlineLevel="1" x14ac:dyDescent="0.2"/>
    <row r="1288" outlineLevel="1" x14ac:dyDescent="0.2"/>
    <row r="1289" outlineLevel="1" x14ac:dyDescent="0.2"/>
    <row r="1290" outlineLevel="1" x14ac:dyDescent="0.2"/>
    <row r="1291" outlineLevel="1" x14ac:dyDescent="0.2"/>
    <row r="1292" outlineLevel="1" x14ac:dyDescent="0.2"/>
    <row r="1293" outlineLevel="1" x14ac:dyDescent="0.2"/>
    <row r="1294" outlineLevel="1" x14ac:dyDescent="0.2"/>
    <row r="1295" outlineLevel="1" x14ac:dyDescent="0.2"/>
    <row r="1296" outlineLevel="1" x14ac:dyDescent="0.2"/>
    <row r="1297" outlineLevel="1" x14ac:dyDescent="0.2"/>
    <row r="1298" outlineLevel="1" x14ac:dyDescent="0.2"/>
    <row r="1299" outlineLevel="1" x14ac:dyDescent="0.2"/>
    <row r="1300" outlineLevel="1" x14ac:dyDescent="0.2"/>
    <row r="1301" outlineLevel="1" x14ac:dyDescent="0.2"/>
    <row r="1302" outlineLevel="1" x14ac:dyDescent="0.2"/>
    <row r="1303" outlineLevel="1" x14ac:dyDescent="0.2"/>
    <row r="1304" outlineLevel="1" x14ac:dyDescent="0.2"/>
    <row r="1305" outlineLevel="1" x14ac:dyDescent="0.2"/>
    <row r="1306" outlineLevel="1" x14ac:dyDescent="0.2"/>
    <row r="1307" outlineLevel="1" x14ac:dyDescent="0.2"/>
    <row r="1308" outlineLevel="1" x14ac:dyDescent="0.2"/>
    <row r="1316" outlineLevel="1" x14ac:dyDescent="0.2"/>
    <row r="1317" collapsed="1" x14ac:dyDescent="0.2"/>
    <row r="1318" outlineLevel="1" x14ac:dyDescent="0.2"/>
    <row r="1319" collapsed="1" x14ac:dyDescent="0.2"/>
    <row r="1324" outlineLevel="1" x14ac:dyDescent="0.2"/>
    <row r="1325" collapsed="1" x14ac:dyDescent="0.2"/>
    <row r="1326" outlineLevel="1" x14ac:dyDescent="0.2"/>
    <row r="1327" collapsed="1" x14ac:dyDescent="0.2"/>
    <row r="1344" outlineLevel="1" x14ac:dyDescent="0.2"/>
    <row r="1345" outlineLevel="1" x14ac:dyDescent="0.2"/>
    <row r="1346" outlineLevel="1" x14ac:dyDescent="0.2"/>
    <row r="1347" outlineLevel="1" x14ac:dyDescent="0.2"/>
    <row r="1348" outlineLevel="1" x14ac:dyDescent="0.2"/>
    <row r="1349" outlineLevel="1" x14ac:dyDescent="0.2"/>
    <row r="1350" outlineLevel="1" x14ac:dyDescent="0.2"/>
    <row r="1351" outlineLevel="1" x14ac:dyDescent="0.2"/>
    <row r="1352" outlineLevel="1" x14ac:dyDescent="0.2"/>
    <row r="1353" outlineLevel="1" x14ac:dyDescent="0.2"/>
    <row r="1354" outlineLevel="1" x14ac:dyDescent="0.2"/>
    <row r="1355" outlineLevel="1" x14ac:dyDescent="0.2"/>
    <row r="1356" outlineLevel="1" x14ac:dyDescent="0.2"/>
    <row r="1357" outlineLevel="1" x14ac:dyDescent="0.2"/>
    <row r="1358" outlineLevel="1" x14ac:dyDescent="0.2"/>
    <row r="1359" outlineLevel="1" x14ac:dyDescent="0.2"/>
    <row r="1360" outlineLevel="1" x14ac:dyDescent="0.2"/>
    <row r="1361" outlineLevel="1" x14ac:dyDescent="0.2"/>
    <row r="1362" outlineLevel="1" x14ac:dyDescent="0.2"/>
    <row r="1363" outlineLevel="1" x14ac:dyDescent="0.2"/>
    <row r="1364" outlineLevel="1" x14ac:dyDescent="0.2"/>
    <row r="1365" outlineLevel="1" x14ac:dyDescent="0.2"/>
    <row r="1366" outlineLevel="1" x14ac:dyDescent="0.2"/>
    <row r="1367" outlineLevel="1" x14ac:dyDescent="0.2"/>
    <row r="1368" outlineLevel="1" x14ac:dyDescent="0.2"/>
    <row r="1369" outlineLevel="1" x14ac:dyDescent="0.2"/>
    <row r="1370" outlineLevel="1" x14ac:dyDescent="0.2"/>
    <row r="1371" outlineLevel="1" x14ac:dyDescent="0.2"/>
    <row r="1372" outlineLevel="1" x14ac:dyDescent="0.2"/>
    <row r="1373" outlineLevel="1" x14ac:dyDescent="0.2"/>
    <row r="1374" outlineLevel="1" x14ac:dyDescent="0.2"/>
    <row r="1375" outlineLevel="1" x14ac:dyDescent="0.2"/>
    <row r="1376" outlineLevel="1" x14ac:dyDescent="0.2"/>
    <row r="1377" outlineLevel="1" x14ac:dyDescent="0.2"/>
    <row r="1378" outlineLevel="1" x14ac:dyDescent="0.2"/>
    <row r="1379" outlineLevel="1" x14ac:dyDescent="0.2"/>
    <row r="1380" outlineLevel="1" x14ac:dyDescent="0.2"/>
    <row r="1381" outlineLevel="1" x14ac:dyDescent="0.2"/>
    <row r="1382" outlineLevel="1" x14ac:dyDescent="0.2"/>
    <row r="1383" outlineLevel="1" x14ac:dyDescent="0.2"/>
    <row r="1384" outlineLevel="1" x14ac:dyDescent="0.2"/>
    <row r="1385" outlineLevel="1" x14ac:dyDescent="0.2"/>
    <row r="1386" outlineLevel="1" x14ac:dyDescent="0.2"/>
    <row r="1387" outlineLevel="1" x14ac:dyDescent="0.2"/>
    <row r="1388" outlineLevel="1" x14ac:dyDescent="0.2"/>
    <row r="1389" outlineLevel="1" x14ac:dyDescent="0.2"/>
    <row r="1390" outlineLevel="1" x14ac:dyDescent="0.2"/>
    <row r="1391" outlineLevel="1" x14ac:dyDescent="0.2"/>
    <row r="1392" outlineLevel="1" x14ac:dyDescent="0.2"/>
    <row r="1393" outlineLevel="1" x14ac:dyDescent="0.2"/>
    <row r="1394" outlineLevel="1" x14ac:dyDescent="0.2"/>
    <row r="1395" outlineLevel="1" x14ac:dyDescent="0.2"/>
    <row r="1396" outlineLevel="1" x14ac:dyDescent="0.2"/>
    <row r="1397" outlineLevel="1" x14ac:dyDescent="0.2"/>
    <row r="1398" outlineLevel="1" x14ac:dyDescent="0.2"/>
    <row r="1399" outlineLevel="1" x14ac:dyDescent="0.2"/>
    <row r="1400" outlineLevel="1" x14ac:dyDescent="0.2"/>
    <row r="1401" outlineLevel="1" x14ac:dyDescent="0.2"/>
    <row r="1402" outlineLevel="1" x14ac:dyDescent="0.2"/>
    <row r="1403" outlineLevel="1" x14ac:dyDescent="0.2"/>
    <row r="1404" outlineLevel="1" x14ac:dyDescent="0.2"/>
    <row r="1405" outlineLevel="1" x14ac:dyDescent="0.2"/>
    <row r="1406" outlineLevel="1" x14ac:dyDescent="0.2"/>
    <row r="1407" outlineLevel="1" x14ac:dyDescent="0.2"/>
    <row r="1408" outlineLevel="1" x14ac:dyDescent="0.2"/>
    <row r="1409" outlineLevel="1" x14ac:dyDescent="0.2"/>
    <row r="1410" outlineLevel="1" x14ac:dyDescent="0.2"/>
    <row r="1411" outlineLevel="1" x14ac:dyDescent="0.2"/>
    <row r="1412" outlineLevel="1" x14ac:dyDescent="0.2"/>
    <row r="1413" outlineLevel="1" x14ac:dyDescent="0.2"/>
    <row r="1414" outlineLevel="1" x14ac:dyDescent="0.2"/>
    <row r="1415" outlineLevel="1" x14ac:dyDescent="0.2"/>
    <row r="1416" outlineLevel="1" x14ac:dyDescent="0.2"/>
    <row r="1417" outlineLevel="1" x14ac:dyDescent="0.2"/>
    <row r="1418" outlineLevel="1" x14ac:dyDescent="0.2"/>
    <row r="1419" outlineLevel="1" x14ac:dyDescent="0.2"/>
    <row r="1420" outlineLevel="1" x14ac:dyDescent="0.2"/>
    <row r="1421" outlineLevel="1" x14ac:dyDescent="0.2"/>
    <row r="1422" outlineLevel="1" x14ac:dyDescent="0.2"/>
    <row r="1423" outlineLevel="1" x14ac:dyDescent="0.2"/>
    <row r="1424" outlineLevel="1" x14ac:dyDescent="0.2"/>
    <row r="1425" outlineLevel="1" x14ac:dyDescent="0.2"/>
    <row r="1426" outlineLevel="1" x14ac:dyDescent="0.2"/>
    <row r="1427" outlineLevel="1" x14ac:dyDescent="0.2"/>
    <row r="1428" outlineLevel="1" x14ac:dyDescent="0.2"/>
    <row r="1429" outlineLevel="1" x14ac:dyDescent="0.2"/>
    <row r="1430" outlineLevel="1" x14ac:dyDescent="0.2"/>
    <row r="1431" outlineLevel="1" x14ac:dyDescent="0.2"/>
    <row r="1432" outlineLevel="1" x14ac:dyDescent="0.2"/>
    <row r="1433" outlineLevel="1" x14ac:dyDescent="0.2"/>
    <row r="1434" outlineLevel="1" x14ac:dyDescent="0.2"/>
    <row r="1435" outlineLevel="1" x14ac:dyDescent="0.2"/>
    <row r="1436" outlineLevel="1" x14ac:dyDescent="0.2"/>
    <row r="1437" outlineLevel="1" x14ac:dyDescent="0.2"/>
    <row r="1438" outlineLevel="1" x14ac:dyDescent="0.2"/>
    <row r="1439" outlineLevel="1" x14ac:dyDescent="0.2"/>
    <row r="1440" outlineLevel="1" x14ac:dyDescent="0.2"/>
    <row r="1441" outlineLevel="1" x14ac:dyDescent="0.2"/>
    <row r="1442" outlineLevel="1" x14ac:dyDescent="0.2"/>
    <row r="1443" outlineLevel="1" x14ac:dyDescent="0.2"/>
    <row r="1444" outlineLevel="1" x14ac:dyDescent="0.2"/>
    <row r="1445" outlineLevel="1" x14ac:dyDescent="0.2"/>
    <row r="1446" outlineLevel="1" x14ac:dyDescent="0.2"/>
    <row r="1447" outlineLevel="1" x14ac:dyDescent="0.2"/>
    <row r="1448" outlineLevel="1" x14ac:dyDescent="0.2"/>
    <row r="1449" outlineLevel="1" x14ac:dyDescent="0.2"/>
    <row r="1450" outlineLevel="1" x14ac:dyDescent="0.2"/>
    <row r="1451" outlineLevel="1" x14ac:dyDescent="0.2"/>
    <row r="1452" outlineLevel="1" x14ac:dyDescent="0.2"/>
    <row r="1453" outlineLevel="1" x14ac:dyDescent="0.2"/>
    <row r="1454" outlineLevel="1" x14ac:dyDescent="0.2"/>
    <row r="1455" outlineLevel="1" x14ac:dyDescent="0.2"/>
    <row r="1456" outlineLevel="1" x14ac:dyDescent="0.2"/>
    <row r="1457" outlineLevel="1" x14ac:dyDescent="0.2"/>
    <row r="1458" outlineLevel="1" x14ac:dyDescent="0.2"/>
    <row r="1459" outlineLevel="1" x14ac:dyDescent="0.2"/>
    <row r="1460" outlineLevel="1" x14ac:dyDescent="0.2"/>
    <row r="1461" outlineLevel="1" x14ac:dyDescent="0.2"/>
    <row r="1462" outlineLevel="1" x14ac:dyDescent="0.2"/>
    <row r="1463" outlineLevel="1" x14ac:dyDescent="0.2"/>
    <row r="1464" outlineLevel="1" x14ac:dyDescent="0.2"/>
    <row r="1465" outlineLevel="1" x14ac:dyDescent="0.2"/>
    <row r="1466" outlineLevel="1" x14ac:dyDescent="0.2"/>
    <row r="1467" outlineLevel="1" x14ac:dyDescent="0.2"/>
    <row r="1468" outlineLevel="1" x14ac:dyDescent="0.2"/>
    <row r="1469" outlineLevel="1" x14ac:dyDescent="0.2"/>
    <row r="1470" outlineLevel="1" x14ac:dyDescent="0.2"/>
    <row r="1471" outlineLevel="1" x14ac:dyDescent="0.2"/>
    <row r="1472" outlineLevel="1" x14ac:dyDescent="0.2"/>
    <row r="1473" outlineLevel="1" x14ac:dyDescent="0.2"/>
    <row r="1474" outlineLevel="1" x14ac:dyDescent="0.2"/>
    <row r="1475" outlineLevel="1" x14ac:dyDescent="0.2"/>
    <row r="1476" outlineLevel="1" x14ac:dyDescent="0.2"/>
    <row r="1477" outlineLevel="1" x14ac:dyDescent="0.2"/>
    <row r="1478" outlineLevel="1" x14ac:dyDescent="0.2"/>
    <row r="1479" outlineLevel="1" x14ac:dyDescent="0.2"/>
    <row r="1480" outlineLevel="1" x14ac:dyDescent="0.2"/>
    <row r="1481" outlineLevel="1" x14ac:dyDescent="0.2"/>
    <row r="1482" outlineLevel="1" x14ac:dyDescent="0.2"/>
    <row r="1483" outlineLevel="1" x14ac:dyDescent="0.2"/>
    <row r="1484" outlineLevel="1" x14ac:dyDescent="0.2"/>
    <row r="1485" outlineLevel="1" x14ac:dyDescent="0.2"/>
    <row r="1486" outlineLevel="1" x14ac:dyDescent="0.2"/>
    <row r="1487" outlineLevel="1" x14ac:dyDescent="0.2"/>
    <row r="1488" outlineLevel="1" x14ac:dyDescent="0.2"/>
    <row r="1489" outlineLevel="1" x14ac:dyDescent="0.2"/>
    <row r="1490" outlineLevel="1" x14ac:dyDescent="0.2"/>
    <row r="1491" outlineLevel="1" x14ac:dyDescent="0.2"/>
    <row r="1492" outlineLevel="1" x14ac:dyDescent="0.2"/>
    <row r="1493" outlineLevel="1" x14ac:dyDescent="0.2"/>
    <row r="1494" outlineLevel="1" x14ac:dyDescent="0.2"/>
    <row r="1495" outlineLevel="1" x14ac:dyDescent="0.2"/>
    <row r="1496" outlineLevel="1" x14ac:dyDescent="0.2"/>
    <row r="1497" outlineLevel="1" x14ac:dyDescent="0.2"/>
    <row r="1498" outlineLevel="1" x14ac:dyDescent="0.2"/>
    <row r="1499" outlineLevel="1" x14ac:dyDescent="0.2"/>
    <row r="1500" outlineLevel="1" x14ac:dyDescent="0.2"/>
    <row r="1501" outlineLevel="1" x14ac:dyDescent="0.2"/>
    <row r="1502" outlineLevel="1" x14ac:dyDescent="0.2"/>
    <row r="1503" outlineLevel="1" x14ac:dyDescent="0.2"/>
    <row r="1504" outlineLevel="1" x14ac:dyDescent="0.2"/>
    <row r="1505" outlineLevel="1" x14ac:dyDescent="0.2"/>
    <row r="1506" outlineLevel="1" x14ac:dyDescent="0.2"/>
    <row r="1507" outlineLevel="1" x14ac:dyDescent="0.2"/>
    <row r="1508" outlineLevel="1" x14ac:dyDescent="0.2"/>
    <row r="1509" outlineLevel="1" x14ac:dyDescent="0.2"/>
    <row r="1510" outlineLevel="1" x14ac:dyDescent="0.2"/>
    <row r="1511" outlineLevel="1" x14ac:dyDescent="0.2"/>
    <row r="1512" outlineLevel="1" x14ac:dyDescent="0.2"/>
    <row r="1513" outlineLevel="1" x14ac:dyDescent="0.2"/>
    <row r="1514" outlineLevel="1" x14ac:dyDescent="0.2"/>
    <row r="1515" outlineLevel="1" x14ac:dyDescent="0.2"/>
    <row r="1516" outlineLevel="1" x14ac:dyDescent="0.2"/>
    <row r="1517" outlineLevel="1" x14ac:dyDescent="0.2"/>
    <row r="1518" outlineLevel="1" x14ac:dyDescent="0.2"/>
    <row r="1519" outlineLevel="1" x14ac:dyDescent="0.2"/>
    <row r="1520" outlineLevel="1" x14ac:dyDescent="0.2"/>
    <row r="1521" outlineLevel="1" x14ac:dyDescent="0.2"/>
    <row r="1522" outlineLevel="1" x14ac:dyDescent="0.2"/>
    <row r="1523" outlineLevel="1" x14ac:dyDescent="0.2"/>
    <row r="1524" outlineLevel="1" x14ac:dyDescent="0.2"/>
    <row r="1525" outlineLevel="1" x14ac:dyDescent="0.2"/>
    <row r="1526" outlineLevel="1" x14ac:dyDescent="0.2"/>
    <row r="1527" outlineLevel="1" x14ac:dyDescent="0.2"/>
    <row r="1528" outlineLevel="1" x14ac:dyDescent="0.2"/>
    <row r="1529" outlineLevel="1" x14ac:dyDescent="0.2"/>
    <row r="1530" outlineLevel="1" x14ac:dyDescent="0.2"/>
    <row r="1531" outlineLevel="1" x14ac:dyDescent="0.2"/>
    <row r="1532" outlineLevel="1" x14ac:dyDescent="0.2"/>
    <row r="1533" outlineLevel="1" x14ac:dyDescent="0.2"/>
    <row r="1534" outlineLevel="1" x14ac:dyDescent="0.2"/>
    <row r="1535" outlineLevel="1" x14ac:dyDescent="0.2"/>
    <row r="1536" outlineLevel="1" x14ac:dyDescent="0.2"/>
    <row r="1537" outlineLevel="1" x14ac:dyDescent="0.2"/>
    <row r="1538" outlineLevel="1" x14ac:dyDescent="0.2"/>
    <row r="1539" outlineLevel="1" x14ac:dyDescent="0.2"/>
    <row r="1540" outlineLevel="1" x14ac:dyDescent="0.2"/>
    <row r="1541" outlineLevel="1" x14ac:dyDescent="0.2"/>
    <row r="1542" outlineLevel="1" x14ac:dyDescent="0.2"/>
    <row r="1543" outlineLevel="1" x14ac:dyDescent="0.2"/>
    <row r="1544" outlineLevel="1" x14ac:dyDescent="0.2"/>
    <row r="1545" outlineLevel="1" x14ac:dyDescent="0.2"/>
    <row r="1546" outlineLevel="1" x14ac:dyDescent="0.2"/>
    <row r="1547" outlineLevel="1" x14ac:dyDescent="0.2"/>
    <row r="1548" outlineLevel="1" x14ac:dyDescent="0.2"/>
    <row r="1549" outlineLevel="1" x14ac:dyDescent="0.2"/>
    <row r="1550" outlineLevel="1" x14ac:dyDescent="0.2"/>
    <row r="1551" outlineLevel="1" x14ac:dyDescent="0.2"/>
    <row r="1552" outlineLevel="1" x14ac:dyDescent="0.2"/>
    <row r="1554" outlineLevel="1" x14ac:dyDescent="0.2"/>
    <row r="1555" outlineLevel="1" x14ac:dyDescent="0.2"/>
    <row r="1556" outlineLevel="1" x14ac:dyDescent="0.2"/>
    <row r="1557" outlineLevel="1" x14ac:dyDescent="0.2"/>
    <row r="1558" outlineLevel="1" x14ac:dyDescent="0.2"/>
    <row r="1559" outlineLevel="1" x14ac:dyDescent="0.2"/>
    <row r="1560" outlineLevel="1" x14ac:dyDescent="0.2"/>
    <row r="1561" outlineLevel="1" x14ac:dyDescent="0.2"/>
    <row r="1562" outlineLevel="1" x14ac:dyDescent="0.2"/>
    <row r="1563" outlineLevel="1" x14ac:dyDescent="0.2"/>
    <row r="1564" outlineLevel="1" x14ac:dyDescent="0.2"/>
    <row r="1565" outlineLevel="1" x14ac:dyDescent="0.2"/>
    <row r="1566" outlineLevel="1" x14ac:dyDescent="0.2"/>
    <row r="1567" outlineLevel="1" x14ac:dyDescent="0.2"/>
    <row r="1568" outlineLevel="1" x14ac:dyDescent="0.2"/>
    <row r="1569" outlineLevel="1" x14ac:dyDescent="0.2"/>
    <row r="1570" outlineLevel="1" x14ac:dyDescent="0.2"/>
    <row r="1571" outlineLevel="1" x14ac:dyDescent="0.2"/>
    <row r="1572" outlineLevel="1" x14ac:dyDescent="0.2"/>
    <row r="1573" outlineLevel="1" x14ac:dyDescent="0.2"/>
    <row r="1574" outlineLevel="1" x14ac:dyDescent="0.2"/>
    <row r="1575" outlineLevel="1" x14ac:dyDescent="0.2"/>
    <row r="1576" outlineLevel="1" x14ac:dyDescent="0.2"/>
    <row r="1577" outlineLevel="1" x14ac:dyDescent="0.2"/>
    <row r="1578" outlineLevel="1" x14ac:dyDescent="0.2"/>
    <row r="1579" outlineLevel="1" x14ac:dyDescent="0.2"/>
    <row r="1580" outlineLevel="1" x14ac:dyDescent="0.2"/>
    <row r="1581" outlineLevel="1" x14ac:dyDescent="0.2"/>
    <row r="1582" outlineLevel="1" x14ac:dyDescent="0.2"/>
    <row r="1583" outlineLevel="1" x14ac:dyDescent="0.2"/>
    <row r="1584" outlineLevel="1" x14ac:dyDescent="0.2"/>
    <row r="1585" outlineLevel="1" x14ac:dyDescent="0.2"/>
    <row r="1586" outlineLevel="1" x14ac:dyDescent="0.2"/>
    <row r="1587" outlineLevel="1" x14ac:dyDescent="0.2"/>
    <row r="1588" outlineLevel="1" x14ac:dyDescent="0.2"/>
    <row r="1589" outlineLevel="1" x14ac:dyDescent="0.2"/>
    <row r="1590" outlineLevel="1" x14ac:dyDescent="0.2"/>
    <row r="1591" outlineLevel="1" x14ac:dyDescent="0.2"/>
    <row r="1592" outlineLevel="1" x14ac:dyDescent="0.2"/>
    <row r="1593" outlineLevel="1" x14ac:dyDescent="0.2"/>
    <row r="1594" outlineLevel="1" x14ac:dyDescent="0.2"/>
    <row r="1595" outlineLevel="1" x14ac:dyDescent="0.2"/>
    <row r="1596" outlineLevel="1" x14ac:dyDescent="0.2"/>
    <row r="1597" outlineLevel="1" x14ac:dyDescent="0.2"/>
    <row r="1598" outlineLevel="1" x14ac:dyDescent="0.2"/>
    <row r="1599" outlineLevel="1" x14ac:dyDescent="0.2"/>
    <row r="1600" outlineLevel="1" x14ac:dyDescent="0.2"/>
    <row r="1601" outlineLevel="1" x14ac:dyDescent="0.2"/>
    <row r="1602" outlineLevel="1" x14ac:dyDescent="0.2"/>
    <row r="1603" outlineLevel="1" x14ac:dyDescent="0.2"/>
    <row r="1604" outlineLevel="1" x14ac:dyDescent="0.2"/>
    <row r="1605" outlineLevel="1" x14ac:dyDescent="0.2"/>
    <row r="1606" outlineLevel="1" x14ac:dyDescent="0.2"/>
    <row r="1607" outlineLevel="1" x14ac:dyDescent="0.2"/>
    <row r="1608" outlineLevel="1" x14ac:dyDescent="0.2"/>
    <row r="1609" outlineLevel="1" x14ac:dyDescent="0.2"/>
    <row r="1610" outlineLevel="1" x14ac:dyDescent="0.2"/>
    <row r="1611" outlineLevel="1" x14ac:dyDescent="0.2"/>
    <row r="1612" outlineLevel="1" x14ac:dyDescent="0.2"/>
    <row r="1613" outlineLevel="1" x14ac:dyDescent="0.2"/>
    <row r="1614" outlineLevel="1" x14ac:dyDescent="0.2"/>
    <row r="1615" outlineLevel="1" x14ac:dyDescent="0.2"/>
    <row r="1616" outlineLevel="1" x14ac:dyDescent="0.2"/>
    <row r="1617" outlineLevel="1" x14ac:dyDescent="0.2"/>
    <row r="1618" outlineLevel="1" x14ac:dyDescent="0.2"/>
    <row r="1619" outlineLevel="1" x14ac:dyDescent="0.2"/>
    <row r="1620" outlineLevel="1" x14ac:dyDescent="0.2"/>
    <row r="1621" outlineLevel="1" x14ac:dyDescent="0.2"/>
    <row r="1622" outlineLevel="1" x14ac:dyDescent="0.2"/>
    <row r="1623" outlineLevel="1" x14ac:dyDescent="0.2"/>
    <row r="1624" outlineLevel="1" x14ac:dyDescent="0.2"/>
    <row r="1625" outlineLevel="1" x14ac:dyDescent="0.2"/>
    <row r="1626" outlineLevel="1" x14ac:dyDescent="0.2"/>
    <row r="1627" outlineLevel="1" x14ac:dyDescent="0.2"/>
    <row r="1628" outlineLevel="1" x14ac:dyDescent="0.2"/>
    <row r="1629" outlineLevel="1" x14ac:dyDescent="0.2"/>
    <row r="1630" outlineLevel="1" x14ac:dyDescent="0.2"/>
    <row r="1631" outlineLevel="1" x14ac:dyDescent="0.2"/>
    <row r="1632" outlineLevel="1" x14ac:dyDescent="0.2"/>
    <row r="1633" outlineLevel="1" x14ac:dyDescent="0.2"/>
    <row r="1634" outlineLevel="1" x14ac:dyDescent="0.2"/>
    <row r="1635" outlineLevel="1" x14ac:dyDescent="0.2"/>
    <row r="1636" outlineLevel="1" x14ac:dyDescent="0.2"/>
    <row r="1637" outlineLevel="1" x14ac:dyDescent="0.2"/>
    <row r="1638" outlineLevel="1" x14ac:dyDescent="0.2"/>
    <row r="1639" outlineLevel="1" x14ac:dyDescent="0.2"/>
    <row r="1640" outlineLevel="1" x14ac:dyDescent="0.2"/>
    <row r="1641" outlineLevel="1" x14ac:dyDescent="0.2"/>
    <row r="1642" outlineLevel="1" x14ac:dyDescent="0.2"/>
    <row r="1643" outlineLevel="1" x14ac:dyDescent="0.2"/>
    <row r="1644" outlineLevel="1" x14ac:dyDescent="0.2"/>
    <row r="1645" outlineLevel="1" x14ac:dyDescent="0.2"/>
    <row r="1646" outlineLevel="1" x14ac:dyDescent="0.2"/>
    <row r="1647" outlineLevel="1" x14ac:dyDescent="0.2"/>
    <row r="1648" outlineLevel="1" x14ac:dyDescent="0.2"/>
    <row r="1649" outlineLevel="1" x14ac:dyDescent="0.2"/>
    <row r="1650" outlineLevel="1" x14ac:dyDescent="0.2"/>
    <row r="1651" outlineLevel="1" x14ac:dyDescent="0.2"/>
    <row r="1652" outlineLevel="1" x14ac:dyDescent="0.2"/>
    <row r="1653" outlineLevel="1" x14ac:dyDescent="0.2"/>
    <row r="1654" outlineLevel="1" x14ac:dyDescent="0.2"/>
    <row r="1655" outlineLevel="1" x14ac:dyDescent="0.2"/>
    <row r="1656" outlineLevel="1" x14ac:dyDescent="0.2"/>
    <row r="1657" outlineLevel="1" x14ac:dyDescent="0.2"/>
    <row r="1658" outlineLevel="1" x14ac:dyDescent="0.2"/>
    <row r="1659" outlineLevel="1" x14ac:dyDescent="0.2"/>
    <row r="1660" outlineLevel="1" x14ac:dyDescent="0.2"/>
    <row r="1661" outlineLevel="1" x14ac:dyDescent="0.2"/>
    <row r="1662" outlineLevel="1" x14ac:dyDescent="0.2"/>
    <row r="1663" outlineLevel="1" x14ac:dyDescent="0.2"/>
    <row r="1664" outlineLevel="1" x14ac:dyDescent="0.2"/>
    <row r="1665" outlineLevel="1" x14ac:dyDescent="0.2"/>
    <row r="1666" outlineLevel="1" x14ac:dyDescent="0.2"/>
    <row r="1667" outlineLevel="1" x14ac:dyDescent="0.2"/>
    <row r="1668" outlineLevel="1" x14ac:dyDescent="0.2"/>
    <row r="1669" outlineLevel="1" x14ac:dyDescent="0.2"/>
    <row r="1670" outlineLevel="1" x14ac:dyDescent="0.2"/>
    <row r="1671" outlineLevel="1" x14ac:dyDescent="0.2"/>
    <row r="1672" outlineLevel="1" x14ac:dyDescent="0.2"/>
    <row r="1673" outlineLevel="1" x14ac:dyDescent="0.2"/>
    <row r="1674" outlineLevel="1" x14ac:dyDescent="0.2"/>
    <row r="1675" outlineLevel="1" x14ac:dyDescent="0.2"/>
    <row r="1676" outlineLevel="1" x14ac:dyDescent="0.2"/>
    <row r="1677" outlineLevel="1" x14ac:dyDescent="0.2"/>
    <row r="1678" outlineLevel="1" x14ac:dyDescent="0.2"/>
    <row r="1679" outlineLevel="1" x14ac:dyDescent="0.2"/>
    <row r="1680" outlineLevel="1" x14ac:dyDescent="0.2"/>
    <row r="1681" outlineLevel="1" x14ac:dyDescent="0.2"/>
    <row r="1682" outlineLevel="1" x14ac:dyDescent="0.2"/>
    <row r="1683" outlineLevel="1" x14ac:dyDescent="0.2"/>
    <row r="1684" outlineLevel="1" x14ac:dyDescent="0.2"/>
    <row r="1685" outlineLevel="1" x14ac:dyDescent="0.2"/>
    <row r="1686" outlineLevel="1" x14ac:dyDescent="0.2"/>
    <row r="1687" outlineLevel="1" x14ac:dyDescent="0.2"/>
    <row r="1688" outlineLevel="1" x14ac:dyDescent="0.2"/>
    <row r="1689" outlineLevel="1" x14ac:dyDescent="0.2"/>
    <row r="1690" outlineLevel="1" x14ac:dyDescent="0.2"/>
    <row r="1691" outlineLevel="1" x14ac:dyDescent="0.2"/>
    <row r="1692" outlineLevel="1" x14ac:dyDescent="0.2"/>
    <row r="1693" outlineLevel="1" x14ac:dyDescent="0.2"/>
    <row r="1694" outlineLevel="1" x14ac:dyDescent="0.2"/>
    <row r="1695" outlineLevel="1" x14ac:dyDescent="0.2"/>
    <row r="1696" outlineLevel="1" x14ac:dyDescent="0.2"/>
    <row r="1697" outlineLevel="1" x14ac:dyDescent="0.2"/>
    <row r="1698" outlineLevel="1" x14ac:dyDescent="0.2"/>
    <row r="1699" outlineLevel="1" x14ac:dyDescent="0.2"/>
    <row r="1700" outlineLevel="1" x14ac:dyDescent="0.2"/>
    <row r="1701" outlineLevel="1" x14ac:dyDescent="0.2"/>
    <row r="1702" outlineLevel="1" x14ac:dyDescent="0.2"/>
    <row r="1703" outlineLevel="1" x14ac:dyDescent="0.2"/>
    <row r="1704" outlineLevel="1" x14ac:dyDescent="0.2"/>
    <row r="1705" outlineLevel="1" x14ac:dyDescent="0.2"/>
    <row r="1706" outlineLevel="1" x14ac:dyDescent="0.2"/>
    <row r="1707" outlineLevel="1" x14ac:dyDescent="0.2"/>
    <row r="1708" outlineLevel="1" x14ac:dyDescent="0.2"/>
    <row r="1709" outlineLevel="1" x14ac:dyDescent="0.2"/>
    <row r="1710" outlineLevel="1" x14ac:dyDescent="0.2"/>
    <row r="1711" outlineLevel="1" x14ac:dyDescent="0.2"/>
    <row r="1712" outlineLevel="1" x14ac:dyDescent="0.2"/>
    <row r="1713" outlineLevel="1" x14ac:dyDescent="0.2"/>
    <row r="1714" outlineLevel="1" x14ac:dyDescent="0.2"/>
    <row r="1715" outlineLevel="1" x14ac:dyDescent="0.2"/>
    <row r="1716" outlineLevel="1" x14ac:dyDescent="0.2"/>
    <row r="1717" outlineLevel="1" x14ac:dyDescent="0.2"/>
    <row r="1718" outlineLevel="1" x14ac:dyDescent="0.2"/>
    <row r="1719" outlineLevel="1" x14ac:dyDescent="0.2"/>
    <row r="1720" outlineLevel="1" x14ac:dyDescent="0.2"/>
    <row r="1721" outlineLevel="1" x14ac:dyDescent="0.2"/>
    <row r="1722" outlineLevel="1" x14ac:dyDescent="0.2"/>
    <row r="1723" outlineLevel="1" x14ac:dyDescent="0.2"/>
    <row r="1724" outlineLevel="1" x14ac:dyDescent="0.2"/>
    <row r="1725" outlineLevel="1" x14ac:dyDescent="0.2"/>
    <row r="1726" outlineLevel="1" x14ac:dyDescent="0.2"/>
    <row r="1727" outlineLevel="1" x14ac:dyDescent="0.2"/>
    <row r="1728" outlineLevel="1" x14ac:dyDescent="0.2"/>
    <row r="1729" outlineLevel="1" x14ac:dyDescent="0.2"/>
    <row r="1730" outlineLevel="1" x14ac:dyDescent="0.2"/>
    <row r="1731" outlineLevel="1" x14ac:dyDescent="0.2"/>
    <row r="1732" outlineLevel="1" x14ac:dyDescent="0.2"/>
    <row r="1733" outlineLevel="1" x14ac:dyDescent="0.2"/>
    <row r="1734" outlineLevel="1" x14ac:dyDescent="0.2"/>
    <row r="1735" outlineLevel="1" x14ac:dyDescent="0.2"/>
    <row r="1736" outlineLevel="1" x14ac:dyDescent="0.2"/>
    <row r="1737" outlineLevel="1" x14ac:dyDescent="0.2"/>
    <row r="1738" outlineLevel="1" x14ac:dyDescent="0.2"/>
    <row r="1739" outlineLevel="1" x14ac:dyDescent="0.2"/>
    <row r="1740" outlineLevel="1" x14ac:dyDescent="0.2"/>
    <row r="1741" outlineLevel="1" x14ac:dyDescent="0.2"/>
    <row r="1742" outlineLevel="1" x14ac:dyDescent="0.2"/>
    <row r="1743" outlineLevel="1" x14ac:dyDescent="0.2"/>
    <row r="1744" outlineLevel="1" x14ac:dyDescent="0.2"/>
    <row r="1745" outlineLevel="1" x14ac:dyDescent="0.2"/>
    <row r="1746" outlineLevel="1" x14ac:dyDescent="0.2"/>
    <row r="1747" outlineLevel="1" x14ac:dyDescent="0.2"/>
    <row r="1748" outlineLevel="1" x14ac:dyDescent="0.2"/>
    <row r="1749" outlineLevel="1" x14ac:dyDescent="0.2"/>
    <row r="1750" outlineLevel="1" x14ac:dyDescent="0.2"/>
    <row r="1751" outlineLevel="1" x14ac:dyDescent="0.2"/>
    <row r="1752" outlineLevel="1" x14ac:dyDescent="0.2"/>
    <row r="1753" outlineLevel="1" x14ac:dyDescent="0.2"/>
    <row r="1754" outlineLevel="1" x14ac:dyDescent="0.2"/>
    <row r="1755" outlineLevel="1" x14ac:dyDescent="0.2"/>
    <row r="1756" outlineLevel="1" x14ac:dyDescent="0.2"/>
    <row r="1757" outlineLevel="1" x14ac:dyDescent="0.2"/>
    <row r="1758" outlineLevel="1" x14ac:dyDescent="0.2"/>
    <row r="1759" outlineLevel="1" x14ac:dyDescent="0.2"/>
    <row r="1760" outlineLevel="1" x14ac:dyDescent="0.2"/>
    <row r="1761" outlineLevel="1" x14ac:dyDescent="0.2"/>
    <row r="1762" outlineLevel="1" x14ac:dyDescent="0.2"/>
    <row r="1763" outlineLevel="1" x14ac:dyDescent="0.2"/>
    <row r="1764" outlineLevel="1" x14ac:dyDescent="0.2"/>
    <row r="1765" outlineLevel="1" x14ac:dyDescent="0.2"/>
    <row r="1766" outlineLevel="1" x14ac:dyDescent="0.2"/>
    <row r="1767" outlineLevel="1" x14ac:dyDescent="0.2"/>
    <row r="1768" outlineLevel="1" x14ac:dyDescent="0.2"/>
    <row r="1769" outlineLevel="1" x14ac:dyDescent="0.2"/>
    <row r="1770" outlineLevel="1" x14ac:dyDescent="0.2"/>
    <row r="1771" outlineLevel="1" x14ac:dyDescent="0.2"/>
    <row r="1772" outlineLevel="1" x14ac:dyDescent="0.2"/>
    <row r="1773" outlineLevel="1" x14ac:dyDescent="0.2"/>
    <row r="1774" outlineLevel="1" x14ac:dyDescent="0.2"/>
    <row r="1775" outlineLevel="1" x14ac:dyDescent="0.2"/>
    <row r="1776" outlineLevel="1" x14ac:dyDescent="0.2"/>
    <row r="1777" outlineLevel="1" x14ac:dyDescent="0.2"/>
    <row r="1778" outlineLevel="1" x14ac:dyDescent="0.2"/>
    <row r="1779" outlineLevel="1" x14ac:dyDescent="0.2"/>
    <row r="1780" outlineLevel="1" x14ac:dyDescent="0.2"/>
    <row r="1781" outlineLevel="1" x14ac:dyDescent="0.2"/>
    <row r="1782" outlineLevel="1" x14ac:dyDescent="0.2"/>
    <row r="1783" outlineLevel="1" x14ac:dyDescent="0.2"/>
    <row r="1784" outlineLevel="1" x14ac:dyDescent="0.2"/>
    <row r="1785" outlineLevel="1" x14ac:dyDescent="0.2"/>
    <row r="1786" outlineLevel="1" x14ac:dyDescent="0.2"/>
    <row r="1787" outlineLevel="1" x14ac:dyDescent="0.2"/>
    <row r="1788" outlineLevel="1" x14ac:dyDescent="0.2"/>
    <row r="1789" outlineLevel="1" x14ac:dyDescent="0.2"/>
    <row r="1790" outlineLevel="1" x14ac:dyDescent="0.2"/>
    <row r="1791" outlineLevel="1" x14ac:dyDescent="0.2"/>
    <row r="1792" outlineLevel="1" x14ac:dyDescent="0.2"/>
    <row r="1793" outlineLevel="1" x14ac:dyDescent="0.2"/>
    <row r="1794" outlineLevel="1" x14ac:dyDescent="0.2"/>
    <row r="1795" outlineLevel="1" x14ac:dyDescent="0.2"/>
    <row r="1796" outlineLevel="1" x14ac:dyDescent="0.2"/>
    <row r="1797" outlineLevel="1" x14ac:dyDescent="0.2"/>
    <row r="1798" outlineLevel="1" x14ac:dyDescent="0.2"/>
    <row r="1799" outlineLevel="1" x14ac:dyDescent="0.2"/>
    <row r="1800" outlineLevel="1" x14ac:dyDescent="0.2"/>
    <row r="1801" outlineLevel="1" x14ac:dyDescent="0.2"/>
    <row r="1802" outlineLevel="1" x14ac:dyDescent="0.2"/>
    <row r="1803" outlineLevel="1" x14ac:dyDescent="0.2"/>
    <row r="1804" outlineLevel="1" x14ac:dyDescent="0.2"/>
    <row r="1805" outlineLevel="1" x14ac:dyDescent="0.2"/>
    <row r="1806" outlineLevel="1" x14ac:dyDescent="0.2"/>
    <row r="1807" outlineLevel="1" x14ac:dyDescent="0.2"/>
    <row r="1808" outlineLevel="1" x14ac:dyDescent="0.2"/>
    <row r="1809" outlineLevel="1" x14ac:dyDescent="0.2"/>
    <row r="1810" outlineLevel="1" x14ac:dyDescent="0.2"/>
    <row r="1811" outlineLevel="1" x14ac:dyDescent="0.2"/>
    <row r="1812" outlineLevel="1" x14ac:dyDescent="0.2"/>
    <row r="1813" outlineLevel="1" x14ac:dyDescent="0.2"/>
    <row r="1814" outlineLevel="1" x14ac:dyDescent="0.2"/>
    <row r="1815" outlineLevel="1" x14ac:dyDescent="0.2"/>
    <row r="1816" outlineLevel="1" x14ac:dyDescent="0.2"/>
    <row r="1817" outlineLevel="1" x14ac:dyDescent="0.2"/>
    <row r="1818" outlineLevel="1" x14ac:dyDescent="0.2"/>
    <row r="1819" outlineLevel="1" x14ac:dyDescent="0.2"/>
    <row r="1820" outlineLevel="1" x14ac:dyDescent="0.2"/>
    <row r="1821" outlineLevel="1" x14ac:dyDescent="0.2"/>
    <row r="1822" outlineLevel="1" x14ac:dyDescent="0.2"/>
    <row r="1823" outlineLevel="1" x14ac:dyDescent="0.2"/>
    <row r="1824" outlineLevel="1" x14ac:dyDescent="0.2"/>
    <row r="1825" outlineLevel="1" x14ac:dyDescent="0.2"/>
    <row r="1826" outlineLevel="1" x14ac:dyDescent="0.2"/>
    <row r="1827" outlineLevel="1" x14ac:dyDescent="0.2"/>
    <row r="1828" outlineLevel="1" x14ac:dyDescent="0.2"/>
    <row r="1829" outlineLevel="1" x14ac:dyDescent="0.2"/>
    <row r="1830" outlineLevel="1" x14ac:dyDescent="0.2"/>
    <row r="1831" outlineLevel="1" x14ac:dyDescent="0.2"/>
    <row r="1832" outlineLevel="1" x14ac:dyDescent="0.2"/>
    <row r="1833" outlineLevel="1" x14ac:dyDescent="0.2"/>
    <row r="1834" outlineLevel="1" x14ac:dyDescent="0.2"/>
    <row r="1835" outlineLevel="1" x14ac:dyDescent="0.2"/>
    <row r="1836" outlineLevel="1" x14ac:dyDescent="0.2"/>
    <row r="1837" outlineLevel="1" x14ac:dyDescent="0.2"/>
    <row r="1838" outlineLevel="1" x14ac:dyDescent="0.2"/>
    <row r="1839" outlineLevel="1" x14ac:dyDescent="0.2"/>
    <row r="1840" outlineLevel="1" x14ac:dyDescent="0.2"/>
    <row r="1841" outlineLevel="1" x14ac:dyDescent="0.2"/>
    <row r="1842" outlineLevel="1" x14ac:dyDescent="0.2"/>
    <row r="1843" outlineLevel="1" x14ac:dyDescent="0.2"/>
    <row r="1844" outlineLevel="1" x14ac:dyDescent="0.2"/>
    <row r="1845" outlineLevel="1" x14ac:dyDescent="0.2"/>
    <row r="1846" outlineLevel="1" x14ac:dyDescent="0.2"/>
    <row r="1847" outlineLevel="1" x14ac:dyDescent="0.2"/>
    <row r="1848" outlineLevel="1" x14ac:dyDescent="0.2"/>
    <row r="1849" outlineLevel="1" x14ac:dyDescent="0.2"/>
    <row r="1850" outlineLevel="1" x14ac:dyDescent="0.2"/>
    <row r="1851" outlineLevel="1" x14ac:dyDescent="0.2"/>
    <row r="1852" outlineLevel="1" x14ac:dyDescent="0.2"/>
    <row r="1853" outlineLevel="1" x14ac:dyDescent="0.2"/>
    <row r="1854" outlineLevel="1" x14ac:dyDescent="0.2"/>
    <row r="1855" outlineLevel="1" x14ac:dyDescent="0.2"/>
    <row r="1856" outlineLevel="1" x14ac:dyDescent="0.2"/>
    <row r="1857" outlineLevel="1" x14ac:dyDescent="0.2"/>
    <row r="1858" outlineLevel="1" x14ac:dyDescent="0.2"/>
    <row r="1859" outlineLevel="1" x14ac:dyDescent="0.2"/>
    <row r="1860" outlineLevel="1" x14ac:dyDescent="0.2"/>
    <row r="1861" outlineLevel="1" x14ac:dyDescent="0.2"/>
    <row r="1862" outlineLevel="1" x14ac:dyDescent="0.2"/>
    <row r="1863" outlineLevel="1" x14ac:dyDescent="0.2"/>
    <row r="1864" outlineLevel="1" x14ac:dyDescent="0.2"/>
    <row r="1865" outlineLevel="1" x14ac:dyDescent="0.2"/>
    <row r="1866" outlineLevel="1" x14ac:dyDescent="0.2"/>
    <row r="1867" outlineLevel="1" x14ac:dyDescent="0.2"/>
    <row r="1868" outlineLevel="1" x14ac:dyDescent="0.2"/>
    <row r="1869" outlineLevel="1" x14ac:dyDescent="0.2"/>
    <row r="1870" outlineLevel="1" x14ac:dyDescent="0.2"/>
    <row r="1871" outlineLevel="1" x14ac:dyDescent="0.2"/>
    <row r="1872" outlineLevel="1" x14ac:dyDescent="0.2"/>
    <row r="1873" outlineLevel="1" x14ac:dyDescent="0.2"/>
    <row r="1874" outlineLevel="1" x14ac:dyDescent="0.2"/>
    <row r="1875" outlineLevel="1" x14ac:dyDescent="0.2"/>
    <row r="1876" outlineLevel="1" x14ac:dyDescent="0.2"/>
    <row r="1877" outlineLevel="1" x14ac:dyDescent="0.2"/>
    <row r="1878" outlineLevel="1" x14ac:dyDescent="0.2"/>
    <row r="1879" outlineLevel="1" x14ac:dyDescent="0.2"/>
    <row r="1880" outlineLevel="1" x14ac:dyDescent="0.2"/>
    <row r="1881" outlineLevel="1" x14ac:dyDescent="0.2"/>
    <row r="1882" outlineLevel="1" x14ac:dyDescent="0.2"/>
    <row r="1883" outlineLevel="1" x14ac:dyDescent="0.2"/>
    <row r="1884" outlineLevel="1" x14ac:dyDescent="0.2"/>
    <row r="1885" outlineLevel="1" x14ac:dyDescent="0.2"/>
    <row r="1886" outlineLevel="1" x14ac:dyDescent="0.2"/>
    <row r="1887" outlineLevel="1" x14ac:dyDescent="0.2"/>
    <row r="1888" outlineLevel="1" x14ac:dyDescent="0.2"/>
    <row r="1889" outlineLevel="1" x14ac:dyDescent="0.2"/>
    <row r="1890" outlineLevel="1" x14ac:dyDescent="0.2"/>
    <row r="1891" outlineLevel="1" x14ac:dyDescent="0.2"/>
    <row r="1892" outlineLevel="1" x14ac:dyDescent="0.2"/>
    <row r="1893" outlineLevel="1" x14ac:dyDescent="0.2"/>
    <row r="1894" outlineLevel="1" x14ac:dyDescent="0.2"/>
    <row r="1895" outlineLevel="1" x14ac:dyDescent="0.2"/>
    <row r="1896" outlineLevel="1" x14ac:dyDescent="0.2"/>
    <row r="1897" outlineLevel="1" x14ac:dyDescent="0.2"/>
    <row r="1898" outlineLevel="1" x14ac:dyDescent="0.2"/>
    <row r="1899" outlineLevel="1" x14ac:dyDescent="0.2"/>
    <row r="1900" outlineLevel="1" x14ac:dyDescent="0.2"/>
    <row r="1901" outlineLevel="1" x14ac:dyDescent="0.2"/>
    <row r="1902" outlineLevel="1" x14ac:dyDescent="0.2"/>
    <row r="1903" outlineLevel="1" x14ac:dyDescent="0.2"/>
    <row r="1904" outlineLevel="1" x14ac:dyDescent="0.2"/>
    <row r="1905" outlineLevel="1" x14ac:dyDescent="0.2"/>
    <row r="1906" outlineLevel="1" x14ac:dyDescent="0.2"/>
    <row r="1907" outlineLevel="1" x14ac:dyDescent="0.2"/>
    <row r="1908" outlineLevel="1" x14ac:dyDescent="0.2"/>
    <row r="1909" outlineLevel="1" x14ac:dyDescent="0.2"/>
    <row r="1910" outlineLevel="1" x14ac:dyDescent="0.2"/>
    <row r="1911" outlineLevel="1" x14ac:dyDescent="0.2"/>
    <row r="1912" outlineLevel="1" x14ac:dyDescent="0.2"/>
    <row r="1913" outlineLevel="1" x14ac:dyDescent="0.2"/>
    <row r="1914" outlineLevel="1" x14ac:dyDescent="0.2"/>
    <row r="1915" outlineLevel="1" x14ac:dyDescent="0.2"/>
    <row r="1916" outlineLevel="1" x14ac:dyDescent="0.2"/>
    <row r="1917" outlineLevel="1" x14ac:dyDescent="0.2"/>
    <row r="1918" outlineLevel="1" x14ac:dyDescent="0.2"/>
    <row r="1919" outlineLevel="1" x14ac:dyDescent="0.2"/>
    <row r="1920" outlineLevel="1" x14ac:dyDescent="0.2"/>
    <row r="1921" outlineLevel="1" x14ac:dyDescent="0.2"/>
    <row r="1922" outlineLevel="1" x14ac:dyDescent="0.2"/>
    <row r="1923" outlineLevel="1" x14ac:dyDescent="0.2"/>
    <row r="1924" outlineLevel="1" x14ac:dyDescent="0.2"/>
    <row r="1925" outlineLevel="1" x14ac:dyDescent="0.2"/>
    <row r="1926" outlineLevel="1" x14ac:dyDescent="0.2"/>
    <row r="1927" outlineLevel="1" x14ac:dyDescent="0.2"/>
    <row r="1928" outlineLevel="1" x14ac:dyDescent="0.2"/>
    <row r="1929" outlineLevel="1" x14ac:dyDescent="0.2"/>
    <row r="1930" outlineLevel="1" x14ac:dyDescent="0.2"/>
    <row r="1931" outlineLevel="1" x14ac:dyDescent="0.2"/>
    <row r="1932" outlineLevel="1" x14ac:dyDescent="0.2"/>
    <row r="1933" outlineLevel="1" x14ac:dyDescent="0.2"/>
    <row r="1934" outlineLevel="1" x14ac:dyDescent="0.2"/>
    <row r="1935" outlineLevel="1" x14ac:dyDescent="0.2"/>
    <row r="1936" outlineLevel="1" x14ac:dyDescent="0.2"/>
    <row r="1937" outlineLevel="1" x14ac:dyDescent="0.2"/>
    <row r="1938" outlineLevel="1" x14ac:dyDescent="0.2"/>
    <row r="1939" outlineLevel="1" x14ac:dyDescent="0.2"/>
    <row r="1940" outlineLevel="1" x14ac:dyDescent="0.2"/>
    <row r="1941" outlineLevel="1" x14ac:dyDescent="0.2"/>
    <row r="1942" outlineLevel="1" x14ac:dyDescent="0.2"/>
    <row r="1943" outlineLevel="1" x14ac:dyDescent="0.2"/>
    <row r="1944" outlineLevel="1" x14ac:dyDescent="0.2"/>
    <row r="1945" outlineLevel="1" x14ac:dyDescent="0.2"/>
    <row r="1946" outlineLevel="1" x14ac:dyDescent="0.2"/>
    <row r="1947" outlineLevel="1" x14ac:dyDescent="0.2"/>
    <row r="1948" outlineLevel="1" x14ac:dyDescent="0.2"/>
    <row r="1949" outlineLevel="1" x14ac:dyDescent="0.2"/>
    <row r="1950" outlineLevel="1" x14ac:dyDescent="0.2"/>
    <row r="1951" outlineLevel="1" x14ac:dyDescent="0.2"/>
    <row r="1952" outlineLevel="1" x14ac:dyDescent="0.2"/>
    <row r="1953" outlineLevel="1" x14ac:dyDescent="0.2"/>
    <row r="1954" outlineLevel="1" x14ac:dyDescent="0.2"/>
    <row r="1955" outlineLevel="1" x14ac:dyDescent="0.2"/>
    <row r="1956" outlineLevel="1" x14ac:dyDescent="0.2"/>
    <row r="1957" outlineLevel="1" x14ac:dyDescent="0.2"/>
    <row r="1958" outlineLevel="1" x14ac:dyDescent="0.2"/>
    <row r="1959" outlineLevel="1" x14ac:dyDescent="0.2"/>
    <row r="1960" outlineLevel="1" x14ac:dyDescent="0.2"/>
    <row r="1961" outlineLevel="1" x14ac:dyDescent="0.2"/>
    <row r="1962" outlineLevel="1" x14ac:dyDescent="0.2"/>
    <row r="1963" outlineLevel="1" x14ac:dyDescent="0.2"/>
    <row r="1964" outlineLevel="1" x14ac:dyDescent="0.2"/>
    <row r="1965" outlineLevel="1" x14ac:dyDescent="0.2"/>
    <row r="1966" outlineLevel="1" x14ac:dyDescent="0.2"/>
    <row r="1967" outlineLevel="1" x14ac:dyDescent="0.2"/>
    <row r="1968" outlineLevel="1" x14ac:dyDescent="0.2"/>
    <row r="1969" outlineLevel="1" x14ac:dyDescent="0.2"/>
    <row r="1970" outlineLevel="1" x14ac:dyDescent="0.2"/>
    <row r="1971" outlineLevel="1" x14ac:dyDescent="0.2"/>
    <row r="1972" outlineLevel="1" x14ac:dyDescent="0.2"/>
    <row r="1973" outlineLevel="1" x14ac:dyDescent="0.2"/>
    <row r="1974" outlineLevel="1" x14ac:dyDescent="0.2"/>
    <row r="1975" outlineLevel="1" x14ac:dyDescent="0.2"/>
    <row r="1976" outlineLevel="1" x14ac:dyDescent="0.2"/>
    <row r="1977" outlineLevel="1" x14ac:dyDescent="0.2"/>
    <row r="1978" outlineLevel="1" x14ac:dyDescent="0.2"/>
    <row r="1979" outlineLevel="1" x14ac:dyDescent="0.2"/>
    <row r="1980" outlineLevel="1" x14ac:dyDescent="0.2"/>
    <row r="1981" outlineLevel="1" x14ac:dyDescent="0.2"/>
    <row r="1982" outlineLevel="1" x14ac:dyDescent="0.2"/>
    <row r="1983" outlineLevel="1" x14ac:dyDescent="0.2"/>
    <row r="1984" outlineLevel="1" x14ac:dyDescent="0.2"/>
    <row r="1985" outlineLevel="1" x14ac:dyDescent="0.2"/>
    <row r="1986" outlineLevel="1" x14ac:dyDescent="0.2"/>
    <row r="1987" outlineLevel="1" x14ac:dyDescent="0.2"/>
    <row r="1988" outlineLevel="1" x14ac:dyDescent="0.2"/>
    <row r="1989" outlineLevel="1" x14ac:dyDescent="0.2"/>
    <row r="1990" outlineLevel="1" x14ac:dyDescent="0.2"/>
    <row r="1991" outlineLevel="1" x14ac:dyDescent="0.2"/>
    <row r="1992" outlineLevel="1" x14ac:dyDescent="0.2"/>
    <row r="1993" outlineLevel="1" x14ac:dyDescent="0.2"/>
    <row r="1994" outlineLevel="1" x14ac:dyDescent="0.2"/>
    <row r="1995" outlineLevel="1" x14ac:dyDescent="0.2"/>
    <row r="1996" outlineLevel="1" x14ac:dyDescent="0.2"/>
    <row r="1997" outlineLevel="1" x14ac:dyDescent="0.2"/>
    <row r="1998" outlineLevel="1" x14ac:dyDescent="0.2"/>
    <row r="1999" outlineLevel="1" x14ac:dyDescent="0.2"/>
    <row r="2000" outlineLevel="1" x14ac:dyDescent="0.2"/>
    <row r="2001" outlineLevel="1" x14ac:dyDescent="0.2"/>
    <row r="2002" outlineLevel="1" x14ac:dyDescent="0.2"/>
    <row r="2003" outlineLevel="1" x14ac:dyDescent="0.2"/>
    <row r="2004" outlineLevel="1" x14ac:dyDescent="0.2"/>
    <row r="2005" outlineLevel="1" x14ac:dyDescent="0.2"/>
    <row r="2006" outlineLevel="1" x14ac:dyDescent="0.2"/>
    <row r="2007" outlineLevel="1" x14ac:dyDescent="0.2"/>
    <row r="2008" outlineLevel="1" x14ac:dyDescent="0.2"/>
    <row r="2009" outlineLevel="1" x14ac:dyDescent="0.2"/>
    <row r="2010" outlineLevel="1" x14ac:dyDescent="0.2"/>
    <row r="2011" outlineLevel="1" x14ac:dyDescent="0.2"/>
    <row r="2012" outlineLevel="1" x14ac:dyDescent="0.2"/>
    <row r="2013" outlineLevel="1" x14ac:dyDescent="0.2"/>
    <row r="2014" outlineLevel="1" x14ac:dyDescent="0.2"/>
    <row r="2015" outlineLevel="1" x14ac:dyDescent="0.2"/>
    <row r="2016" outlineLevel="1" x14ac:dyDescent="0.2"/>
    <row r="2017" outlineLevel="1" x14ac:dyDescent="0.2"/>
    <row r="2018" outlineLevel="1" x14ac:dyDescent="0.2"/>
    <row r="2019" outlineLevel="1" x14ac:dyDescent="0.2"/>
    <row r="2020" outlineLevel="1" x14ac:dyDescent="0.2"/>
    <row r="2021" outlineLevel="1" x14ac:dyDescent="0.2"/>
    <row r="2022" outlineLevel="1" x14ac:dyDescent="0.2"/>
    <row r="2023" outlineLevel="1" x14ac:dyDescent="0.2"/>
    <row r="2024" outlineLevel="1" x14ac:dyDescent="0.2"/>
    <row r="2025" outlineLevel="1" x14ac:dyDescent="0.2"/>
    <row r="2026" outlineLevel="1" x14ac:dyDescent="0.2"/>
    <row r="2027" outlineLevel="1" x14ac:dyDescent="0.2"/>
    <row r="2028" outlineLevel="1" x14ac:dyDescent="0.2"/>
    <row r="2029" outlineLevel="1" x14ac:dyDescent="0.2"/>
    <row r="2030" outlineLevel="1" x14ac:dyDescent="0.2"/>
    <row r="2031" outlineLevel="1" x14ac:dyDescent="0.2"/>
    <row r="2032" outlineLevel="1" x14ac:dyDescent="0.2"/>
    <row r="2033" outlineLevel="1" x14ac:dyDescent="0.2"/>
    <row r="2034" outlineLevel="1" x14ac:dyDescent="0.2"/>
    <row r="2035" outlineLevel="1" x14ac:dyDescent="0.2"/>
    <row r="2036" outlineLevel="1" x14ac:dyDescent="0.2"/>
    <row r="2037" outlineLevel="1" x14ac:dyDescent="0.2"/>
    <row r="2038" outlineLevel="1" x14ac:dyDescent="0.2"/>
    <row r="2039" outlineLevel="1" x14ac:dyDescent="0.2"/>
    <row r="2040" outlineLevel="1" x14ac:dyDescent="0.2"/>
    <row r="2041" outlineLevel="1" x14ac:dyDescent="0.2"/>
    <row r="2042" outlineLevel="1" x14ac:dyDescent="0.2"/>
    <row r="2043" outlineLevel="1" x14ac:dyDescent="0.2"/>
    <row r="2044" outlineLevel="1" x14ac:dyDescent="0.2"/>
    <row r="2045" outlineLevel="1" x14ac:dyDescent="0.2"/>
    <row r="2046" outlineLevel="1" x14ac:dyDescent="0.2"/>
    <row r="2047" outlineLevel="1" x14ac:dyDescent="0.2"/>
    <row r="2048" outlineLevel="1" x14ac:dyDescent="0.2"/>
    <row r="2049" outlineLevel="1" x14ac:dyDescent="0.2"/>
    <row r="2050" outlineLevel="1" x14ac:dyDescent="0.2"/>
    <row r="2051" outlineLevel="1" x14ac:dyDescent="0.2"/>
    <row r="2052" outlineLevel="1" x14ac:dyDescent="0.2"/>
    <row r="2053" outlineLevel="1" x14ac:dyDescent="0.2"/>
    <row r="2054" outlineLevel="1" x14ac:dyDescent="0.2"/>
    <row r="2055" outlineLevel="1" x14ac:dyDescent="0.2"/>
    <row r="2056" outlineLevel="1" x14ac:dyDescent="0.2"/>
    <row r="2057" outlineLevel="1" x14ac:dyDescent="0.2"/>
    <row r="2058" outlineLevel="1" x14ac:dyDescent="0.2"/>
    <row r="2059" outlineLevel="1" x14ac:dyDescent="0.2"/>
    <row r="2060" outlineLevel="1" x14ac:dyDescent="0.2"/>
    <row r="2061" outlineLevel="1" x14ac:dyDescent="0.2"/>
    <row r="2062" outlineLevel="1" x14ac:dyDescent="0.2"/>
    <row r="2063" outlineLevel="1" x14ac:dyDescent="0.2"/>
    <row r="2064" outlineLevel="1" x14ac:dyDescent="0.2"/>
    <row r="2065" outlineLevel="1" x14ac:dyDescent="0.2"/>
    <row r="2066" outlineLevel="1" x14ac:dyDescent="0.2"/>
    <row r="2067" outlineLevel="1" x14ac:dyDescent="0.2"/>
    <row r="2068" outlineLevel="1" x14ac:dyDescent="0.2"/>
    <row r="2069" outlineLevel="1" x14ac:dyDescent="0.2"/>
    <row r="2070" outlineLevel="1" x14ac:dyDescent="0.2"/>
    <row r="2071" outlineLevel="1" x14ac:dyDescent="0.2"/>
    <row r="2072" outlineLevel="1" x14ac:dyDescent="0.2"/>
    <row r="2073" outlineLevel="1" x14ac:dyDescent="0.2"/>
    <row r="2074" outlineLevel="1" x14ac:dyDescent="0.2"/>
    <row r="2075" outlineLevel="1" x14ac:dyDescent="0.2"/>
    <row r="2076" outlineLevel="1" x14ac:dyDescent="0.2"/>
    <row r="2077" outlineLevel="1" x14ac:dyDescent="0.2"/>
    <row r="2078" outlineLevel="1" x14ac:dyDescent="0.2"/>
    <row r="2079" outlineLevel="1" x14ac:dyDescent="0.2"/>
    <row r="2080" outlineLevel="1" x14ac:dyDescent="0.2"/>
    <row r="2081" outlineLevel="1" x14ac:dyDescent="0.2"/>
    <row r="2082" outlineLevel="1" x14ac:dyDescent="0.2"/>
    <row r="2083" outlineLevel="1" x14ac:dyDescent="0.2"/>
    <row r="2084" outlineLevel="1" x14ac:dyDescent="0.2"/>
    <row r="2085" outlineLevel="1" x14ac:dyDescent="0.2"/>
    <row r="2086" outlineLevel="1" x14ac:dyDescent="0.2"/>
    <row r="2087" outlineLevel="1" x14ac:dyDescent="0.2"/>
    <row r="2088" outlineLevel="1" x14ac:dyDescent="0.2"/>
    <row r="2089" outlineLevel="1" x14ac:dyDescent="0.2"/>
    <row r="2090" outlineLevel="1" x14ac:dyDescent="0.2"/>
    <row r="2091" outlineLevel="1" x14ac:dyDescent="0.2"/>
    <row r="2092" outlineLevel="1" x14ac:dyDescent="0.2"/>
    <row r="2093" outlineLevel="1" x14ac:dyDescent="0.2"/>
    <row r="2094" outlineLevel="1" x14ac:dyDescent="0.2"/>
    <row r="2095" outlineLevel="1" x14ac:dyDescent="0.2"/>
    <row r="2096" outlineLevel="1" x14ac:dyDescent="0.2"/>
    <row r="2097" outlineLevel="1" x14ac:dyDescent="0.2"/>
    <row r="2098" outlineLevel="1" x14ac:dyDescent="0.2"/>
    <row r="2099" outlineLevel="1" x14ac:dyDescent="0.2"/>
    <row r="2100" outlineLevel="1" x14ac:dyDescent="0.2"/>
    <row r="2101" outlineLevel="1" x14ac:dyDescent="0.2"/>
    <row r="2102" outlineLevel="1" x14ac:dyDescent="0.2"/>
    <row r="2103" outlineLevel="1" x14ac:dyDescent="0.2"/>
    <row r="2104" outlineLevel="1" x14ac:dyDescent="0.2"/>
    <row r="2105" outlineLevel="1" x14ac:dyDescent="0.2"/>
    <row r="2106" outlineLevel="1" x14ac:dyDescent="0.2"/>
    <row r="2107" outlineLevel="1" x14ac:dyDescent="0.2"/>
    <row r="2108" outlineLevel="1" x14ac:dyDescent="0.2"/>
    <row r="2109" outlineLevel="1" x14ac:dyDescent="0.2"/>
    <row r="2110" outlineLevel="1" x14ac:dyDescent="0.2"/>
    <row r="2111" outlineLevel="1" x14ac:dyDescent="0.2"/>
    <row r="2112" outlineLevel="1" x14ac:dyDescent="0.2"/>
    <row r="2113" outlineLevel="1" x14ac:dyDescent="0.2"/>
    <row r="2114" outlineLevel="1" x14ac:dyDescent="0.2"/>
    <row r="2115" outlineLevel="1" x14ac:dyDescent="0.2"/>
    <row r="2116" outlineLevel="1" x14ac:dyDescent="0.2"/>
    <row r="2117" outlineLevel="1" x14ac:dyDescent="0.2"/>
    <row r="2118" outlineLevel="1" x14ac:dyDescent="0.2"/>
    <row r="2119" outlineLevel="1" x14ac:dyDescent="0.2"/>
    <row r="2120" outlineLevel="1" x14ac:dyDescent="0.2"/>
    <row r="2121" outlineLevel="1" x14ac:dyDescent="0.2"/>
    <row r="2122" outlineLevel="1" x14ac:dyDescent="0.2"/>
    <row r="2123" outlineLevel="1" x14ac:dyDescent="0.2"/>
    <row r="2124" outlineLevel="1" x14ac:dyDescent="0.2"/>
    <row r="2125" outlineLevel="1" x14ac:dyDescent="0.2"/>
    <row r="2126" outlineLevel="1" x14ac:dyDescent="0.2"/>
    <row r="2127" outlineLevel="1" x14ac:dyDescent="0.2"/>
    <row r="2128" outlineLevel="1" x14ac:dyDescent="0.2"/>
    <row r="2129" outlineLevel="1" x14ac:dyDescent="0.2"/>
    <row r="2130" outlineLevel="1" x14ac:dyDescent="0.2"/>
    <row r="2131" outlineLevel="1" x14ac:dyDescent="0.2"/>
    <row r="2132" outlineLevel="1" x14ac:dyDescent="0.2"/>
    <row r="2133" outlineLevel="1" x14ac:dyDescent="0.2"/>
    <row r="2134" outlineLevel="1" x14ac:dyDescent="0.2"/>
    <row r="2135" outlineLevel="1" x14ac:dyDescent="0.2"/>
    <row r="2136" outlineLevel="1" x14ac:dyDescent="0.2"/>
    <row r="2137" outlineLevel="1" x14ac:dyDescent="0.2"/>
    <row r="2138" outlineLevel="1" x14ac:dyDescent="0.2"/>
    <row r="2139" outlineLevel="1" x14ac:dyDescent="0.2"/>
    <row r="2140" outlineLevel="1" x14ac:dyDescent="0.2"/>
    <row r="2141" outlineLevel="1" x14ac:dyDescent="0.2"/>
    <row r="2142" outlineLevel="1" x14ac:dyDescent="0.2"/>
    <row r="2143" outlineLevel="1" x14ac:dyDescent="0.2"/>
    <row r="2144" outlineLevel="1" x14ac:dyDescent="0.2"/>
    <row r="2145" outlineLevel="1" x14ac:dyDescent="0.2"/>
    <row r="2146" outlineLevel="1" x14ac:dyDescent="0.2"/>
    <row r="2147" outlineLevel="1" x14ac:dyDescent="0.2"/>
    <row r="2148" outlineLevel="1" x14ac:dyDescent="0.2"/>
    <row r="2149" outlineLevel="1" x14ac:dyDescent="0.2"/>
    <row r="2150" outlineLevel="1" x14ac:dyDescent="0.2"/>
    <row r="2151" outlineLevel="1" x14ac:dyDescent="0.2"/>
    <row r="2152" outlineLevel="1" x14ac:dyDescent="0.2"/>
    <row r="2153" outlineLevel="1" x14ac:dyDescent="0.2"/>
    <row r="2154" outlineLevel="1" x14ac:dyDescent="0.2"/>
    <row r="2155" outlineLevel="1" x14ac:dyDescent="0.2"/>
    <row r="2156" outlineLevel="1" x14ac:dyDescent="0.2"/>
    <row r="2157" outlineLevel="1" x14ac:dyDescent="0.2"/>
    <row r="2158" outlineLevel="1" x14ac:dyDescent="0.2"/>
    <row r="2159" outlineLevel="1" x14ac:dyDescent="0.2"/>
    <row r="2160" outlineLevel="1" x14ac:dyDescent="0.2"/>
    <row r="2161" outlineLevel="1" x14ac:dyDescent="0.2"/>
    <row r="2162" outlineLevel="1" x14ac:dyDescent="0.2"/>
    <row r="2163" outlineLevel="1" x14ac:dyDescent="0.2"/>
    <row r="2164" outlineLevel="1" x14ac:dyDescent="0.2"/>
    <row r="2165" outlineLevel="1" x14ac:dyDescent="0.2"/>
    <row r="2166" outlineLevel="1" x14ac:dyDescent="0.2"/>
    <row r="2167" outlineLevel="1" x14ac:dyDescent="0.2"/>
    <row r="2168" outlineLevel="1" x14ac:dyDescent="0.2"/>
    <row r="2169" outlineLevel="1" x14ac:dyDescent="0.2"/>
    <row r="2170" outlineLevel="1" x14ac:dyDescent="0.2"/>
    <row r="2171" outlineLevel="1" x14ac:dyDescent="0.2"/>
    <row r="2172" outlineLevel="1" x14ac:dyDescent="0.2"/>
    <row r="2173" outlineLevel="1" x14ac:dyDescent="0.2"/>
    <row r="2174" outlineLevel="1" x14ac:dyDescent="0.2"/>
    <row r="2175" outlineLevel="1" x14ac:dyDescent="0.2"/>
    <row r="2176" outlineLevel="1" x14ac:dyDescent="0.2"/>
    <row r="2177" outlineLevel="1" x14ac:dyDescent="0.2"/>
    <row r="2178" outlineLevel="1" x14ac:dyDescent="0.2"/>
    <row r="2179" outlineLevel="1" x14ac:dyDescent="0.2"/>
    <row r="2180" outlineLevel="1" x14ac:dyDescent="0.2"/>
    <row r="2181" outlineLevel="1" x14ac:dyDescent="0.2"/>
    <row r="2182" outlineLevel="1" x14ac:dyDescent="0.2"/>
    <row r="2183" outlineLevel="1" x14ac:dyDescent="0.2"/>
    <row r="2184" outlineLevel="1" x14ac:dyDescent="0.2"/>
    <row r="2185" outlineLevel="1" x14ac:dyDescent="0.2"/>
    <row r="2186" outlineLevel="1" x14ac:dyDescent="0.2"/>
    <row r="2187" outlineLevel="1" x14ac:dyDescent="0.2"/>
    <row r="2188" outlineLevel="1" x14ac:dyDescent="0.2"/>
    <row r="2189" outlineLevel="1" x14ac:dyDescent="0.2"/>
    <row r="2190" outlineLevel="1" x14ac:dyDescent="0.2"/>
    <row r="2191" outlineLevel="1" x14ac:dyDescent="0.2"/>
    <row r="2192" outlineLevel="1" x14ac:dyDescent="0.2"/>
    <row r="2193" outlineLevel="1" x14ac:dyDescent="0.2"/>
    <row r="2194" outlineLevel="1" x14ac:dyDescent="0.2"/>
    <row r="2195" outlineLevel="1" x14ac:dyDescent="0.2"/>
    <row r="2196" outlineLevel="1" x14ac:dyDescent="0.2"/>
    <row r="2197" outlineLevel="1" x14ac:dyDescent="0.2"/>
    <row r="2198" outlineLevel="1" x14ac:dyDescent="0.2"/>
    <row r="2199" outlineLevel="1" x14ac:dyDescent="0.2"/>
    <row r="2200" outlineLevel="1" x14ac:dyDescent="0.2"/>
    <row r="2201" outlineLevel="1" x14ac:dyDescent="0.2"/>
    <row r="2202" outlineLevel="1" x14ac:dyDescent="0.2"/>
    <row r="2203" outlineLevel="1" x14ac:dyDescent="0.2"/>
    <row r="2204" outlineLevel="1" x14ac:dyDescent="0.2"/>
    <row r="2205" outlineLevel="1" x14ac:dyDescent="0.2"/>
    <row r="2206" outlineLevel="1" x14ac:dyDescent="0.2"/>
    <row r="2207" outlineLevel="1" x14ac:dyDescent="0.2"/>
    <row r="2208" outlineLevel="1" x14ac:dyDescent="0.2"/>
    <row r="2209" outlineLevel="1" x14ac:dyDescent="0.2"/>
    <row r="2210" outlineLevel="1" x14ac:dyDescent="0.2"/>
    <row r="2211" outlineLevel="1" x14ac:dyDescent="0.2"/>
    <row r="2212" outlineLevel="1" x14ac:dyDescent="0.2"/>
    <row r="2213" outlineLevel="1" x14ac:dyDescent="0.2"/>
    <row r="2214" outlineLevel="1" x14ac:dyDescent="0.2"/>
    <row r="2215" outlineLevel="1" x14ac:dyDescent="0.2"/>
    <row r="2216" outlineLevel="1" x14ac:dyDescent="0.2"/>
    <row r="2217" outlineLevel="1" x14ac:dyDescent="0.2"/>
    <row r="2218" outlineLevel="1" x14ac:dyDescent="0.2"/>
    <row r="2219" outlineLevel="1" x14ac:dyDescent="0.2"/>
    <row r="2220" outlineLevel="1" x14ac:dyDescent="0.2"/>
    <row r="2221" outlineLevel="1" x14ac:dyDescent="0.2"/>
    <row r="2222" outlineLevel="1" x14ac:dyDescent="0.2"/>
    <row r="2223" outlineLevel="1" x14ac:dyDescent="0.2"/>
    <row r="2224" outlineLevel="1" x14ac:dyDescent="0.2"/>
    <row r="2225" outlineLevel="1" x14ac:dyDescent="0.2"/>
    <row r="2226" outlineLevel="1" x14ac:dyDescent="0.2"/>
    <row r="2227" outlineLevel="1" x14ac:dyDescent="0.2"/>
    <row r="2228" outlineLevel="1" x14ac:dyDescent="0.2"/>
    <row r="2229" outlineLevel="1" x14ac:dyDescent="0.2"/>
    <row r="2230" outlineLevel="1" x14ac:dyDescent="0.2"/>
    <row r="2231" outlineLevel="1" x14ac:dyDescent="0.2"/>
    <row r="2232" outlineLevel="1" x14ac:dyDescent="0.2"/>
    <row r="2233" outlineLevel="1" x14ac:dyDescent="0.2"/>
    <row r="2234" outlineLevel="1" x14ac:dyDescent="0.2"/>
    <row r="2235" outlineLevel="1" x14ac:dyDescent="0.2"/>
    <row r="2236" outlineLevel="1" x14ac:dyDescent="0.2"/>
    <row r="2237" outlineLevel="1" x14ac:dyDescent="0.2"/>
    <row r="2238" outlineLevel="1" x14ac:dyDescent="0.2"/>
    <row r="2239" outlineLevel="1" x14ac:dyDescent="0.2"/>
    <row r="2240" outlineLevel="1" x14ac:dyDescent="0.2"/>
    <row r="2241" outlineLevel="1" x14ac:dyDescent="0.2"/>
    <row r="2242" outlineLevel="1" x14ac:dyDescent="0.2"/>
    <row r="2243" outlineLevel="1" x14ac:dyDescent="0.2"/>
    <row r="2244" outlineLevel="1" x14ac:dyDescent="0.2"/>
    <row r="2245" outlineLevel="1" x14ac:dyDescent="0.2"/>
    <row r="2246" outlineLevel="1" x14ac:dyDescent="0.2"/>
    <row r="2247" outlineLevel="1" x14ac:dyDescent="0.2"/>
    <row r="2248" outlineLevel="1" x14ac:dyDescent="0.2"/>
    <row r="2249" outlineLevel="1" x14ac:dyDescent="0.2"/>
    <row r="2250" outlineLevel="1" x14ac:dyDescent="0.2"/>
    <row r="2251" outlineLevel="1" x14ac:dyDescent="0.2"/>
    <row r="2252" outlineLevel="1" x14ac:dyDescent="0.2"/>
    <row r="2253" outlineLevel="1" x14ac:dyDescent="0.2"/>
    <row r="2254" outlineLevel="1" x14ac:dyDescent="0.2"/>
    <row r="2255" outlineLevel="1" x14ac:dyDescent="0.2"/>
    <row r="2256" outlineLevel="1" x14ac:dyDescent="0.2"/>
    <row r="2257" outlineLevel="1" x14ac:dyDescent="0.2"/>
    <row r="2258" outlineLevel="1" x14ac:dyDescent="0.2"/>
    <row r="2259" outlineLevel="1" x14ac:dyDescent="0.2"/>
    <row r="2260" outlineLevel="1" x14ac:dyDescent="0.2"/>
    <row r="2261" outlineLevel="1" x14ac:dyDescent="0.2"/>
    <row r="2262" outlineLevel="1" x14ac:dyDescent="0.2"/>
    <row r="2263" outlineLevel="1" x14ac:dyDescent="0.2"/>
    <row r="2264" outlineLevel="1" x14ac:dyDescent="0.2"/>
    <row r="2265" outlineLevel="1" x14ac:dyDescent="0.2"/>
    <row r="2266" outlineLevel="1" x14ac:dyDescent="0.2"/>
    <row r="2267" outlineLevel="1" x14ac:dyDescent="0.2"/>
    <row r="2268" outlineLevel="1" x14ac:dyDescent="0.2"/>
    <row r="2269" outlineLevel="1" x14ac:dyDescent="0.2"/>
    <row r="2270" outlineLevel="1" x14ac:dyDescent="0.2"/>
    <row r="2271" outlineLevel="1" x14ac:dyDescent="0.2"/>
    <row r="2272" outlineLevel="1" x14ac:dyDescent="0.2"/>
    <row r="2273" outlineLevel="1" x14ac:dyDescent="0.2"/>
    <row r="2274" outlineLevel="1" x14ac:dyDescent="0.2"/>
    <row r="2275" outlineLevel="1" x14ac:dyDescent="0.2"/>
    <row r="2276" outlineLevel="1" x14ac:dyDescent="0.2"/>
    <row r="2277" outlineLevel="1" x14ac:dyDescent="0.2"/>
    <row r="2278" outlineLevel="1" x14ac:dyDescent="0.2"/>
    <row r="2279" outlineLevel="1" x14ac:dyDescent="0.2"/>
    <row r="2280" outlineLevel="1" x14ac:dyDescent="0.2"/>
    <row r="2281" outlineLevel="1" x14ac:dyDescent="0.2"/>
    <row r="2282" outlineLevel="1" x14ac:dyDescent="0.2"/>
    <row r="2283" outlineLevel="1" x14ac:dyDescent="0.2"/>
    <row r="2284" outlineLevel="1" x14ac:dyDescent="0.2"/>
    <row r="2285" outlineLevel="1" x14ac:dyDescent="0.2"/>
    <row r="2286" outlineLevel="1" x14ac:dyDescent="0.2"/>
    <row r="2287" outlineLevel="1" x14ac:dyDescent="0.2"/>
    <row r="2288" outlineLevel="1" x14ac:dyDescent="0.2"/>
    <row r="2289" outlineLevel="1" x14ac:dyDescent="0.2"/>
    <row r="2290" outlineLevel="1" x14ac:dyDescent="0.2"/>
    <row r="2291" outlineLevel="1" x14ac:dyDescent="0.2"/>
    <row r="2292" outlineLevel="1" x14ac:dyDescent="0.2"/>
    <row r="2293" outlineLevel="1" x14ac:dyDescent="0.2"/>
    <row r="2294" outlineLevel="1" x14ac:dyDescent="0.2"/>
    <row r="2295" outlineLevel="1" x14ac:dyDescent="0.2"/>
    <row r="2296" outlineLevel="1" x14ac:dyDescent="0.2"/>
    <row r="2297" outlineLevel="1" x14ac:dyDescent="0.2"/>
    <row r="2298" outlineLevel="1" x14ac:dyDescent="0.2"/>
    <row r="2299" outlineLevel="1" x14ac:dyDescent="0.2"/>
    <row r="2300" outlineLevel="1" x14ac:dyDescent="0.2"/>
    <row r="2301" outlineLevel="1" x14ac:dyDescent="0.2"/>
    <row r="2302" outlineLevel="1" x14ac:dyDescent="0.2"/>
    <row r="2303" outlineLevel="1" x14ac:dyDescent="0.2"/>
    <row r="2304" outlineLevel="1" x14ac:dyDescent="0.2"/>
    <row r="2305" outlineLevel="1" x14ac:dyDescent="0.2"/>
    <row r="2306" outlineLevel="1" x14ac:dyDescent="0.2"/>
    <row r="2307" outlineLevel="1" x14ac:dyDescent="0.2"/>
    <row r="2308" outlineLevel="1" x14ac:dyDescent="0.2"/>
    <row r="2309" outlineLevel="1" x14ac:dyDescent="0.2"/>
    <row r="2310" outlineLevel="1" x14ac:dyDescent="0.2"/>
    <row r="2311" outlineLevel="1" x14ac:dyDescent="0.2"/>
    <row r="2312" outlineLevel="1" x14ac:dyDescent="0.2"/>
    <row r="2313" outlineLevel="1" x14ac:dyDescent="0.2"/>
    <row r="2314" outlineLevel="1" x14ac:dyDescent="0.2"/>
    <row r="2315" outlineLevel="1" x14ac:dyDescent="0.2"/>
    <row r="2316" outlineLevel="1" x14ac:dyDescent="0.2"/>
    <row r="2317" outlineLevel="1" x14ac:dyDescent="0.2"/>
    <row r="2318" outlineLevel="1" x14ac:dyDescent="0.2"/>
    <row r="2319" outlineLevel="1" x14ac:dyDescent="0.2"/>
    <row r="2320" outlineLevel="1" x14ac:dyDescent="0.2"/>
    <row r="2321" outlineLevel="1" x14ac:dyDescent="0.2"/>
    <row r="2322" outlineLevel="1" x14ac:dyDescent="0.2"/>
    <row r="2323" outlineLevel="1" x14ac:dyDescent="0.2"/>
    <row r="2324" outlineLevel="1" x14ac:dyDescent="0.2"/>
    <row r="2325" outlineLevel="1" x14ac:dyDescent="0.2"/>
    <row r="2326" outlineLevel="1" x14ac:dyDescent="0.2"/>
    <row r="2327" outlineLevel="1" x14ac:dyDescent="0.2"/>
    <row r="2328" outlineLevel="1" x14ac:dyDescent="0.2"/>
    <row r="2329" outlineLevel="1" x14ac:dyDescent="0.2"/>
    <row r="2330" outlineLevel="1" x14ac:dyDescent="0.2"/>
    <row r="2331" outlineLevel="1" x14ac:dyDescent="0.2"/>
    <row r="2332" outlineLevel="1" x14ac:dyDescent="0.2"/>
    <row r="2333" outlineLevel="1" x14ac:dyDescent="0.2"/>
    <row r="2334" outlineLevel="1" x14ac:dyDescent="0.2"/>
    <row r="2335" outlineLevel="1" x14ac:dyDescent="0.2"/>
    <row r="2336" outlineLevel="1" x14ac:dyDescent="0.2"/>
    <row r="2337" outlineLevel="1" x14ac:dyDescent="0.2"/>
    <row r="2338" outlineLevel="1" x14ac:dyDescent="0.2"/>
    <row r="2339" outlineLevel="1" x14ac:dyDescent="0.2"/>
    <row r="2340" outlineLevel="1" x14ac:dyDescent="0.2"/>
    <row r="2341" outlineLevel="1" x14ac:dyDescent="0.2"/>
    <row r="2342" collapsed="1" x14ac:dyDescent="0.2"/>
    <row r="2343" outlineLevel="1" x14ac:dyDescent="0.2"/>
    <row r="2344" outlineLevel="1" x14ac:dyDescent="0.2"/>
    <row r="2345" outlineLevel="1" x14ac:dyDescent="0.2"/>
    <row r="2346" outlineLevel="1" x14ac:dyDescent="0.2"/>
    <row r="2347" outlineLevel="1" x14ac:dyDescent="0.2"/>
    <row r="2348" outlineLevel="1" x14ac:dyDescent="0.2"/>
    <row r="2349" outlineLevel="1" x14ac:dyDescent="0.2"/>
    <row r="2350" outlineLevel="1" x14ac:dyDescent="0.2"/>
    <row r="2351" outlineLevel="1" x14ac:dyDescent="0.2"/>
    <row r="2352" outlineLevel="1" x14ac:dyDescent="0.2"/>
    <row r="2353" outlineLevel="1" x14ac:dyDescent="0.2"/>
    <row r="2354" outlineLevel="1" x14ac:dyDescent="0.2"/>
    <row r="2355" outlineLevel="1" x14ac:dyDescent="0.2"/>
    <row r="2356" outlineLevel="1" x14ac:dyDescent="0.2"/>
    <row r="2357" outlineLevel="1" x14ac:dyDescent="0.2"/>
    <row r="2358" outlineLevel="1" x14ac:dyDescent="0.2"/>
    <row r="2359" outlineLevel="1" x14ac:dyDescent="0.2"/>
    <row r="2360" outlineLevel="1" x14ac:dyDescent="0.2"/>
    <row r="2361" outlineLevel="1" x14ac:dyDescent="0.2"/>
    <row r="2362" outlineLevel="1" x14ac:dyDescent="0.2"/>
    <row r="2363" outlineLevel="1" x14ac:dyDescent="0.2"/>
    <row r="2364" outlineLevel="1" x14ac:dyDescent="0.2"/>
    <row r="2365" outlineLevel="1" x14ac:dyDescent="0.2"/>
    <row r="2366" outlineLevel="1" x14ac:dyDescent="0.2"/>
    <row r="2367" outlineLevel="1" x14ac:dyDescent="0.2"/>
    <row r="2368" outlineLevel="1" x14ac:dyDescent="0.2"/>
    <row r="2369" outlineLevel="1" x14ac:dyDescent="0.2"/>
    <row r="2370" outlineLevel="1" x14ac:dyDescent="0.2"/>
    <row r="2371" outlineLevel="1" x14ac:dyDescent="0.2"/>
    <row r="2372" outlineLevel="1" x14ac:dyDescent="0.2"/>
    <row r="2373" outlineLevel="1" x14ac:dyDescent="0.2"/>
    <row r="2374" outlineLevel="1" x14ac:dyDescent="0.2"/>
    <row r="2375" outlineLevel="1" x14ac:dyDescent="0.2"/>
    <row r="2376" outlineLevel="1" x14ac:dyDescent="0.2"/>
    <row r="2377" outlineLevel="1" x14ac:dyDescent="0.2"/>
    <row r="2378" outlineLevel="1" x14ac:dyDescent="0.2"/>
    <row r="2379" outlineLevel="1" x14ac:dyDescent="0.2"/>
    <row r="2380" outlineLevel="1" x14ac:dyDescent="0.2"/>
    <row r="2381" outlineLevel="1" x14ac:dyDescent="0.2"/>
    <row r="2382" outlineLevel="1" x14ac:dyDescent="0.2"/>
    <row r="2383" outlineLevel="1" x14ac:dyDescent="0.2"/>
    <row r="2384" outlineLevel="1" x14ac:dyDescent="0.2"/>
    <row r="2385" outlineLevel="1" x14ac:dyDescent="0.2"/>
    <row r="2386" outlineLevel="1" x14ac:dyDescent="0.2"/>
    <row r="2387" outlineLevel="1" x14ac:dyDescent="0.2"/>
    <row r="2388" outlineLevel="1" x14ac:dyDescent="0.2"/>
    <row r="2389" outlineLevel="1" x14ac:dyDescent="0.2"/>
    <row r="2390" outlineLevel="1" x14ac:dyDescent="0.2"/>
    <row r="2391" outlineLevel="1" x14ac:dyDescent="0.2"/>
    <row r="2392" outlineLevel="1" x14ac:dyDescent="0.2"/>
    <row r="2393" outlineLevel="1" x14ac:dyDescent="0.2"/>
    <row r="2394" outlineLevel="1" x14ac:dyDescent="0.2"/>
    <row r="2395" outlineLevel="1" x14ac:dyDescent="0.2"/>
    <row r="2396" outlineLevel="1" x14ac:dyDescent="0.2"/>
    <row r="2397" outlineLevel="1" x14ac:dyDescent="0.2"/>
    <row r="2398" outlineLevel="1" x14ac:dyDescent="0.2"/>
    <row r="2399" outlineLevel="1" x14ac:dyDescent="0.2"/>
    <row r="2400" outlineLevel="1" x14ac:dyDescent="0.2"/>
    <row r="2401" outlineLevel="1" x14ac:dyDescent="0.2"/>
    <row r="2402" outlineLevel="1" x14ac:dyDescent="0.2"/>
    <row r="2403" outlineLevel="1" x14ac:dyDescent="0.2"/>
    <row r="2404" outlineLevel="1" x14ac:dyDescent="0.2"/>
    <row r="2405" outlineLevel="1" x14ac:dyDescent="0.2"/>
    <row r="2406" outlineLevel="1" x14ac:dyDescent="0.2"/>
    <row r="2407" outlineLevel="1" x14ac:dyDescent="0.2"/>
    <row r="2408" outlineLevel="1" x14ac:dyDescent="0.2"/>
    <row r="2409" outlineLevel="1" x14ac:dyDescent="0.2"/>
    <row r="2410" outlineLevel="1" x14ac:dyDescent="0.2"/>
    <row r="2411" outlineLevel="1" x14ac:dyDescent="0.2"/>
    <row r="2412" outlineLevel="1" x14ac:dyDescent="0.2"/>
    <row r="2413" outlineLevel="1" x14ac:dyDescent="0.2"/>
    <row r="2414" outlineLevel="1" x14ac:dyDescent="0.2"/>
    <row r="2415" outlineLevel="1" x14ac:dyDescent="0.2"/>
    <row r="2416" outlineLevel="1" x14ac:dyDescent="0.2"/>
    <row r="2417" outlineLevel="1" x14ac:dyDescent="0.2"/>
    <row r="2418" outlineLevel="1" x14ac:dyDescent="0.2"/>
    <row r="2419" outlineLevel="1" x14ac:dyDescent="0.2"/>
    <row r="2420" outlineLevel="1" x14ac:dyDescent="0.2"/>
    <row r="2421" outlineLevel="1" x14ac:dyDescent="0.2"/>
    <row r="2422" outlineLevel="1" x14ac:dyDescent="0.2"/>
    <row r="2423" outlineLevel="1" x14ac:dyDescent="0.2"/>
    <row r="2424" outlineLevel="1" x14ac:dyDescent="0.2"/>
    <row r="2425" outlineLevel="1" x14ac:dyDescent="0.2"/>
    <row r="2426" outlineLevel="1" x14ac:dyDescent="0.2"/>
    <row r="2427" outlineLevel="1" x14ac:dyDescent="0.2"/>
    <row r="2428" outlineLevel="1" x14ac:dyDescent="0.2"/>
    <row r="2429" outlineLevel="1" x14ac:dyDescent="0.2"/>
    <row r="2430" outlineLevel="1" x14ac:dyDescent="0.2"/>
    <row r="2431" outlineLevel="1" x14ac:dyDescent="0.2"/>
    <row r="2432" outlineLevel="1" x14ac:dyDescent="0.2"/>
    <row r="2433" outlineLevel="1" x14ac:dyDescent="0.2"/>
    <row r="2434" outlineLevel="1" x14ac:dyDescent="0.2"/>
    <row r="2435" outlineLevel="1" x14ac:dyDescent="0.2"/>
    <row r="2436" outlineLevel="1" x14ac:dyDescent="0.2"/>
    <row r="2437" outlineLevel="1" x14ac:dyDescent="0.2"/>
    <row r="2438" outlineLevel="1" x14ac:dyDescent="0.2"/>
    <row r="2439" outlineLevel="1" x14ac:dyDescent="0.2"/>
    <row r="2440" outlineLevel="1" x14ac:dyDescent="0.2"/>
    <row r="2441" outlineLevel="1" x14ac:dyDescent="0.2"/>
    <row r="2442" outlineLevel="1" x14ac:dyDescent="0.2"/>
    <row r="2443" outlineLevel="1" x14ac:dyDescent="0.2"/>
    <row r="2444" outlineLevel="1" x14ac:dyDescent="0.2"/>
    <row r="2445" outlineLevel="1" x14ac:dyDescent="0.2"/>
    <row r="2446" outlineLevel="1" x14ac:dyDescent="0.2"/>
    <row r="2447" outlineLevel="1" x14ac:dyDescent="0.2"/>
    <row r="2448" outlineLevel="1" x14ac:dyDescent="0.2"/>
    <row r="2449" outlineLevel="1" x14ac:dyDescent="0.2"/>
    <row r="2450" outlineLevel="1" x14ac:dyDescent="0.2"/>
    <row r="2451" outlineLevel="1" x14ac:dyDescent="0.2"/>
    <row r="2452" outlineLevel="1" x14ac:dyDescent="0.2"/>
    <row r="2453" outlineLevel="1" x14ac:dyDescent="0.2"/>
    <row r="2454" outlineLevel="1" x14ac:dyDescent="0.2"/>
    <row r="2455" outlineLevel="1" x14ac:dyDescent="0.2"/>
    <row r="2456" outlineLevel="1" x14ac:dyDescent="0.2"/>
    <row r="2457" outlineLevel="1" x14ac:dyDescent="0.2"/>
    <row r="2458" outlineLevel="1" x14ac:dyDescent="0.2"/>
    <row r="2459" outlineLevel="1" x14ac:dyDescent="0.2"/>
    <row r="2460" outlineLevel="1" x14ac:dyDescent="0.2"/>
    <row r="2461" outlineLevel="1" x14ac:dyDescent="0.2"/>
    <row r="2462" outlineLevel="1" x14ac:dyDescent="0.2"/>
    <row r="2463" outlineLevel="1" x14ac:dyDescent="0.2"/>
    <row r="2464" outlineLevel="1" x14ac:dyDescent="0.2"/>
    <row r="2465" outlineLevel="1" x14ac:dyDescent="0.2"/>
    <row r="2466" outlineLevel="1" x14ac:dyDescent="0.2"/>
    <row r="2467" outlineLevel="1" x14ac:dyDescent="0.2"/>
    <row r="2468" outlineLevel="1" x14ac:dyDescent="0.2"/>
    <row r="2469" outlineLevel="1" x14ac:dyDescent="0.2"/>
    <row r="2470" outlineLevel="1" x14ac:dyDescent="0.2"/>
    <row r="2471" outlineLevel="1" x14ac:dyDescent="0.2"/>
    <row r="2472" outlineLevel="1" x14ac:dyDescent="0.2"/>
    <row r="2473" outlineLevel="1" x14ac:dyDescent="0.2"/>
    <row r="2474" outlineLevel="1" x14ac:dyDescent="0.2"/>
    <row r="2475" outlineLevel="1" x14ac:dyDescent="0.2"/>
    <row r="2476" outlineLevel="1" x14ac:dyDescent="0.2"/>
    <row r="2477" outlineLevel="1" x14ac:dyDescent="0.2"/>
    <row r="2478" outlineLevel="1" x14ac:dyDescent="0.2"/>
    <row r="2479" outlineLevel="1" x14ac:dyDescent="0.2"/>
    <row r="2480" outlineLevel="1" x14ac:dyDescent="0.2"/>
    <row r="2481" outlineLevel="1" x14ac:dyDescent="0.2"/>
    <row r="2482" outlineLevel="1" x14ac:dyDescent="0.2"/>
    <row r="2483" outlineLevel="1" x14ac:dyDescent="0.2"/>
    <row r="2484" outlineLevel="1" x14ac:dyDescent="0.2"/>
    <row r="2485" outlineLevel="1" x14ac:dyDescent="0.2"/>
    <row r="2486" outlineLevel="1" x14ac:dyDescent="0.2"/>
    <row r="2487" outlineLevel="1" x14ac:dyDescent="0.2"/>
    <row r="2488" outlineLevel="1" x14ac:dyDescent="0.2"/>
    <row r="2489" outlineLevel="1" x14ac:dyDescent="0.2"/>
    <row r="2490" outlineLevel="1" x14ac:dyDescent="0.2"/>
    <row r="2491" outlineLevel="1" x14ac:dyDescent="0.2"/>
    <row r="2492" outlineLevel="1" x14ac:dyDescent="0.2"/>
    <row r="2493" outlineLevel="1" x14ac:dyDescent="0.2"/>
    <row r="2494" outlineLevel="1" x14ac:dyDescent="0.2"/>
    <row r="2495" outlineLevel="1" x14ac:dyDescent="0.2"/>
    <row r="2496" outlineLevel="1" x14ac:dyDescent="0.2"/>
    <row r="2497" outlineLevel="1" x14ac:dyDescent="0.2"/>
    <row r="2498" outlineLevel="1" x14ac:dyDescent="0.2"/>
    <row r="2499" outlineLevel="1" x14ac:dyDescent="0.2"/>
    <row r="2500" outlineLevel="1" x14ac:dyDescent="0.2"/>
    <row r="2501" outlineLevel="1" x14ac:dyDescent="0.2"/>
    <row r="2502" outlineLevel="1" x14ac:dyDescent="0.2"/>
    <row r="2503" outlineLevel="1" x14ac:dyDescent="0.2"/>
    <row r="2504" outlineLevel="1" x14ac:dyDescent="0.2"/>
    <row r="2505" outlineLevel="1" x14ac:dyDescent="0.2"/>
    <row r="2506" outlineLevel="1" x14ac:dyDescent="0.2"/>
    <row r="2507" outlineLevel="1" x14ac:dyDescent="0.2"/>
    <row r="2508" outlineLevel="1" x14ac:dyDescent="0.2"/>
    <row r="2509" outlineLevel="1" x14ac:dyDescent="0.2"/>
    <row r="2510" outlineLevel="1" x14ac:dyDescent="0.2"/>
    <row r="2511" outlineLevel="1" x14ac:dyDescent="0.2"/>
    <row r="2512" outlineLevel="1" x14ac:dyDescent="0.2"/>
    <row r="2513" outlineLevel="1" x14ac:dyDescent="0.2"/>
    <row r="2514" outlineLevel="1" x14ac:dyDescent="0.2"/>
    <row r="2515" outlineLevel="1" x14ac:dyDescent="0.2"/>
    <row r="2516" outlineLevel="1" x14ac:dyDescent="0.2"/>
    <row r="2517" outlineLevel="1" x14ac:dyDescent="0.2"/>
    <row r="2518" outlineLevel="1" x14ac:dyDescent="0.2"/>
    <row r="2519" outlineLevel="1" x14ac:dyDescent="0.2"/>
    <row r="2520" outlineLevel="1" x14ac:dyDescent="0.2"/>
    <row r="2521" outlineLevel="1" x14ac:dyDescent="0.2"/>
    <row r="2522" outlineLevel="1" x14ac:dyDescent="0.2"/>
    <row r="2523" outlineLevel="1" x14ac:dyDescent="0.2"/>
    <row r="2524" outlineLevel="1" x14ac:dyDescent="0.2"/>
    <row r="2525" outlineLevel="1" x14ac:dyDescent="0.2"/>
    <row r="2526" outlineLevel="1" x14ac:dyDescent="0.2"/>
    <row r="2527" outlineLevel="1" x14ac:dyDescent="0.2"/>
    <row r="2528" outlineLevel="1" x14ac:dyDescent="0.2"/>
    <row r="2529" outlineLevel="1" x14ac:dyDescent="0.2"/>
    <row r="2530" outlineLevel="1" x14ac:dyDescent="0.2"/>
    <row r="2531" outlineLevel="1" x14ac:dyDescent="0.2"/>
    <row r="2532" outlineLevel="1" x14ac:dyDescent="0.2"/>
    <row r="2533" outlineLevel="1" x14ac:dyDescent="0.2"/>
    <row r="2534" outlineLevel="1" x14ac:dyDescent="0.2"/>
    <row r="2535" outlineLevel="1" x14ac:dyDescent="0.2"/>
    <row r="2536" outlineLevel="1" x14ac:dyDescent="0.2"/>
    <row r="2537" outlineLevel="1" x14ac:dyDescent="0.2"/>
    <row r="2538" outlineLevel="1" x14ac:dyDescent="0.2"/>
    <row r="2539" outlineLevel="1" x14ac:dyDescent="0.2"/>
    <row r="2540" outlineLevel="1" x14ac:dyDescent="0.2"/>
    <row r="2541" outlineLevel="1" x14ac:dyDescent="0.2"/>
    <row r="2542" outlineLevel="1" x14ac:dyDescent="0.2"/>
    <row r="2543" outlineLevel="1" x14ac:dyDescent="0.2"/>
    <row r="2544" outlineLevel="1" x14ac:dyDescent="0.2"/>
    <row r="2545" outlineLevel="1" x14ac:dyDescent="0.2"/>
    <row r="2546" outlineLevel="1" x14ac:dyDescent="0.2"/>
    <row r="2547" outlineLevel="1" x14ac:dyDescent="0.2"/>
    <row r="2548" outlineLevel="1" x14ac:dyDescent="0.2"/>
    <row r="2549" outlineLevel="1" x14ac:dyDescent="0.2"/>
    <row r="2550" outlineLevel="1" x14ac:dyDescent="0.2"/>
    <row r="2551" outlineLevel="1" x14ac:dyDescent="0.2"/>
    <row r="2552" outlineLevel="1" x14ac:dyDescent="0.2"/>
    <row r="2553" outlineLevel="1" x14ac:dyDescent="0.2"/>
    <row r="2554" ht="11.25" outlineLevel="1" x14ac:dyDescent="0.2"/>
    <row r="2555" outlineLevel="1" x14ac:dyDescent="0.2"/>
    <row r="2556" collapsed="1" x14ac:dyDescent="0.2"/>
    <row r="2558" outlineLevel="1" x14ac:dyDescent="0.2"/>
    <row r="2559" outlineLevel="1" x14ac:dyDescent="0.2"/>
    <row r="2560" outlineLevel="1" x14ac:dyDescent="0.2"/>
    <row r="2561" outlineLevel="1" x14ac:dyDescent="0.2"/>
    <row r="2562" outlineLevel="1" x14ac:dyDescent="0.2"/>
    <row r="2563" outlineLevel="1" x14ac:dyDescent="0.2"/>
    <row r="2564" outlineLevel="1" x14ac:dyDescent="0.2"/>
    <row r="2565" outlineLevel="1" x14ac:dyDescent="0.2"/>
    <row r="2566" outlineLevel="1" x14ac:dyDescent="0.2"/>
    <row r="2567" outlineLevel="1" x14ac:dyDescent="0.2"/>
    <row r="2568" outlineLevel="1" x14ac:dyDescent="0.2"/>
    <row r="2569" outlineLevel="1" x14ac:dyDescent="0.2"/>
    <row r="2570" outlineLevel="1" x14ac:dyDescent="0.2"/>
    <row r="2571" outlineLevel="1" x14ac:dyDescent="0.2"/>
    <row r="2572" outlineLevel="1" x14ac:dyDescent="0.2"/>
    <row r="2573" outlineLevel="1" x14ac:dyDescent="0.2"/>
    <row r="2574" outlineLevel="1" x14ac:dyDescent="0.2"/>
    <row r="2575" outlineLevel="1" x14ac:dyDescent="0.2"/>
    <row r="2576" outlineLevel="1" x14ac:dyDescent="0.2"/>
    <row r="2577" outlineLevel="1" x14ac:dyDescent="0.2"/>
    <row r="2578" outlineLevel="1" x14ac:dyDescent="0.2"/>
    <row r="2579" outlineLevel="1" x14ac:dyDescent="0.2"/>
    <row r="2580" outlineLevel="1" x14ac:dyDescent="0.2"/>
    <row r="2581" outlineLevel="1" x14ac:dyDescent="0.2"/>
    <row r="2582" outlineLevel="1" x14ac:dyDescent="0.2"/>
    <row r="2583" outlineLevel="1" x14ac:dyDescent="0.2"/>
    <row r="2584" outlineLevel="1" x14ac:dyDescent="0.2"/>
    <row r="2585" outlineLevel="1" x14ac:dyDescent="0.2"/>
    <row r="2586" outlineLevel="1" x14ac:dyDescent="0.2"/>
    <row r="2587" outlineLevel="1" x14ac:dyDescent="0.2"/>
    <row r="2588" outlineLevel="1" x14ac:dyDescent="0.2"/>
    <row r="2589" outlineLevel="1" x14ac:dyDescent="0.2"/>
    <row r="2590" outlineLevel="1" x14ac:dyDescent="0.2"/>
    <row r="2591" outlineLevel="1" x14ac:dyDescent="0.2"/>
    <row r="2592" outlineLevel="1" x14ac:dyDescent="0.2"/>
    <row r="2593" outlineLevel="1" x14ac:dyDescent="0.2"/>
    <row r="2594" outlineLevel="1" x14ac:dyDescent="0.2"/>
    <row r="2595" outlineLevel="1" x14ac:dyDescent="0.2"/>
    <row r="2596" outlineLevel="1" x14ac:dyDescent="0.2"/>
    <row r="2597" outlineLevel="1" x14ac:dyDescent="0.2"/>
    <row r="2598" outlineLevel="1" x14ac:dyDescent="0.2"/>
    <row r="2599" outlineLevel="1" x14ac:dyDescent="0.2"/>
    <row r="2600" outlineLevel="1" x14ac:dyDescent="0.2"/>
    <row r="2601" outlineLevel="1" x14ac:dyDescent="0.2"/>
    <row r="2602" outlineLevel="1" x14ac:dyDescent="0.2"/>
    <row r="2603" outlineLevel="1" x14ac:dyDescent="0.2"/>
    <row r="2604" outlineLevel="1" x14ac:dyDescent="0.2"/>
    <row r="2605" outlineLevel="1" x14ac:dyDescent="0.2"/>
    <row r="2606" outlineLevel="1" x14ac:dyDescent="0.2"/>
    <row r="2607" outlineLevel="1" x14ac:dyDescent="0.2"/>
    <row r="2608" outlineLevel="1" x14ac:dyDescent="0.2"/>
    <row r="2609" outlineLevel="1" x14ac:dyDescent="0.2"/>
    <row r="2610" outlineLevel="1" x14ac:dyDescent="0.2"/>
    <row r="2611" outlineLevel="1" x14ac:dyDescent="0.2"/>
    <row r="2612" outlineLevel="1" x14ac:dyDescent="0.2"/>
    <row r="2613" outlineLevel="1" x14ac:dyDescent="0.2"/>
    <row r="2614" outlineLevel="1" x14ac:dyDescent="0.2"/>
    <row r="2615" outlineLevel="1" x14ac:dyDescent="0.2"/>
    <row r="2616" outlineLevel="1" x14ac:dyDescent="0.2"/>
    <row r="2617" outlineLevel="1" x14ac:dyDescent="0.2"/>
    <row r="2618" outlineLevel="1" x14ac:dyDescent="0.2"/>
    <row r="2619" outlineLevel="1" x14ac:dyDescent="0.2"/>
    <row r="2620" outlineLevel="1" x14ac:dyDescent="0.2"/>
    <row r="2621" outlineLevel="1" x14ac:dyDescent="0.2"/>
    <row r="2622" outlineLevel="1" x14ac:dyDescent="0.2"/>
    <row r="2623" outlineLevel="1" x14ac:dyDescent="0.2"/>
    <row r="2624" outlineLevel="1" x14ac:dyDescent="0.2"/>
    <row r="2625" outlineLevel="1" x14ac:dyDescent="0.2"/>
    <row r="2626" outlineLevel="1" x14ac:dyDescent="0.2"/>
    <row r="2627" outlineLevel="1" x14ac:dyDescent="0.2"/>
    <row r="2628" ht="11.25" outlineLevel="1" x14ac:dyDescent="0.2"/>
    <row r="2629" ht="11.25" collapsed="1" x14ac:dyDescent="0.2"/>
    <row r="2633" outlineLevel="1" x14ac:dyDescent="0.2"/>
    <row r="2634" outlineLevel="1" x14ac:dyDescent="0.2"/>
    <row r="2635" outlineLevel="1" x14ac:dyDescent="0.2"/>
    <row r="2636" outlineLevel="1" x14ac:dyDescent="0.2"/>
    <row r="2637" outlineLevel="1" x14ac:dyDescent="0.2"/>
    <row r="2638" outlineLevel="1" x14ac:dyDescent="0.2"/>
    <row r="2639" outlineLevel="1" x14ac:dyDescent="0.2"/>
    <row r="2640" outlineLevel="1" x14ac:dyDescent="0.2"/>
    <row r="2641" outlineLevel="1" x14ac:dyDescent="0.2"/>
    <row r="2642" outlineLevel="1" x14ac:dyDescent="0.2"/>
    <row r="2643" outlineLevel="1" x14ac:dyDescent="0.2"/>
    <row r="2644" outlineLevel="1" x14ac:dyDescent="0.2"/>
    <row r="2645" outlineLevel="1" x14ac:dyDescent="0.2"/>
    <row r="2646" outlineLevel="1" x14ac:dyDescent="0.2"/>
    <row r="2647" outlineLevel="1" x14ac:dyDescent="0.2"/>
    <row r="2648" outlineLevel="1" x14ac:dyDescent="0.2"/>
    <row r="2649" outlineLevel="1" x14ac:dyDescent="0.2"/>
    <row r="2650" outlineLevel="1" x14ac:dyDescent="0.2"/>
    <row r="2651" outlineLevel="1" x14ac:dyDescent="0.2"/>
    <row r="2652" outlineLevel="1" x14ac:dyDescent="0.2"/>
    <row r="2653" outlineLevel="1" x14ac:dyDescent="0.2"/>
    <row r="2654" outlineLevel="1" x14ac:dyDescent="0.2"/>
    <row r="2655" outlineLevel="1" x14ac:dyDescent="0.2"/>
    <row r="2656" outlineLevel="1" x14ac:dyDescent="0.2"/>
    <row r="2657" outlineLevel="1" x14ac:dyDescent="0.2"/>
    <row r="2658" outlineLevel="1" x14ac:dyDescent="0.2"/>
    <row r="2659" outlineLevel="1" x14ac:dyDescent="0.2"/>
    <row r="2660" outlineLevel="1" x14ac:dyDescent="0.2"/>
    <row r="2661" outlineLevel="1" x14ac:dyDescent="0.2"/>
    <row r="2662" outlineLevel="1" x14ac:dyDescent="0.2"/>
    <row r="2663" outlineLevel="1" x14ac:dyDescent="0.2"/>
    <row r="2664" outlineLevel="1" x14ac:dyDescent="0.2"/>
    <row r="2665" outlineLevel="1" x14ac:dyDescent="0.2"/>
    <row r="2666" outlineLevel="1" x14ac:dyDescent="0.2"/>
    <row r="2667" outlineLevel="1" x14ac:dyDescent="0.2"/>
    <row r="2668" outlineLevel="1" x14ac:dyDescent="0.2"/>
    <row r="2669" outlineLevel="1" x14ac:dyDescent="0.2"/>
    <row r="2670" outlineLevel="1" x14ac:dyDescent="0.2"/>
    <row r="2671" outlineLevel="1" x14ac:dyDescent="0.2"/>
    <row r="2672" outlineLevel="1" x14ac:dyDescent="0.2"/>
    <row r="2673" outlineLevel="1" x14ac:dyDescent="0.2"/>
    <row r="2674" outlineLevel="1" x14ac:dyDescent="0.2"/>
    <row r="2675" outlineLevel="1" x14ac:dyDescent="0.2"/>
    <row r="2676" outlineLevel="1" x14ac:dyDescent="0.2"/>
    <row r="2677" outlineLevel="1" x14ac:dyDescent="0.2"/>
    <row r="2678" outlineLevel="1" x14ac:dyDescent="0.2"/>
    <row r="2679" outlineLevel="1" x14ac:dyDescent="0.2"/>
    <row r="2680" outlineLevel="1" x14ac:dyDescent="0.2"/>
    <row r="2681" outlineLevel="1" x14ac:dyDescent="0.2"/>
    <row r="2682" outlineLevel="1" x14ac:dyDescent="0.2"/>
    <row r="2683" outlineLevel="1" x14ac:dyDescent="0.2"/>
    <row r="2684" outlineLevel="1" x14ac:dyDescent="0.2"/>
    <row r="2685" outlineLevel="1" x14ac:dyDescent="0.2"/>
    <row r="2686" outlineLevel="1" x14ac:dyDescent="0.2"/>
    <row r="2687" outlineLevel="1" x14ac:dyDescent="0.2"/>
    <row r="2688" outlineLevel="1" x14ac:dyDescent="0.2"/>
    <row r="2689" outlineLevel="1" x14ac:dyDescent="0.2"/>
    <row r="2690" outlineLevel="1" x14ac:dyDescent="0.2"/>
    <row r="2691" outlineLevel="1" x14ac:dyDescent="0.2"/>
    <row r="2692" outlineLevel="1" x14ac:dyDescent="0.2"/>
    <row r="2693" outlineLevel="1" x14ac:dyDescent="0.2"/>
    <row r="2694" outlineLevel="1" x14ac:dyDescent="0.2"/>
    <row r="2695" outlineLevel="1" x14ac:dyDescent="0.2"/>
    <row r="2696" outlineLevel="1" x14ac:dyDescent="0.2"/>
    <row r="2697" outlineLevel="1" x14ac:dyDescent="0.2"/>
    <row r="2698" outlineLevel="1" x14ac:dyDescent="0.2"/>
    <row r="2699" outlineLevel="1" x14ac:dyDescent="0.2"/>
    <row r="2700" outlineLevel="1" x14ac:dyDescent="0.2"/>
    <row r="2701" outlineLevel="1" x14ac:dyDescent="0.2"/>
    <row r="2702" outlineLevel="1" x14ac:dyDescent="0.2"/>
    <row r="2703" outlineLevel="1" x14ac:dyDescent="0.2"/>
    <row r="2704" outlineLevel="1" x14ac:dyDescent="0.2"/>
    <row r="2705" outlineLevel="1" x14ac:dyDescent="0.2"/>
    <row r="2706" outlineLevel="1" x14ac:dyDescent="0.2"/>
    <row r="2707" outlineLevel="1" x14ac:dyDescent="0.2"/>
    <row r="2708" outlineLevel="1" x14ac:dyDescent="0.2"/>
    <row r="2709" outlineLevel="1" x14ac:dyDescent="0.2"/>
    <row r="2710" outlineLevel="1" x14ac:dyDescent="0.2"/>
    <row r="2711" outlineLevel="1" x14ac:dyDescent="0.2"/>
    <row r="2712" outlineLevel="1" x14ac:dyDescent="0.2"/>
    <row r="2713" outlineLevel="1" x14ac:dyDescent="0.2"/>
    <row r="2714" outlineLevel="1" x14ac:dyDescent="0.2"/>
    <row r="2715" outlineLevel="1" x14ac:dyDescent="0.2"/>
    <row r="2716" outlineLevel="1" x14ac:dyDescent="0.2"/>
    <row r="2717" outlineLevel="1" x14ac:dyDescent="0.2"/>
    <row r="2718" outlineLevel="1" x14ac:dyDescent="0.2"/>
    <row r="2719" outlineLevel="1" x14ac:dyDescent="0.2"/>
    <row r="2720" outlineLevel="1" x14ac:dyDescent="0.2"/>
    <row r="2721" outlineLevel="1" x14ac:dyDescent="0.2"/>
    <row r="2722" outlineLevel="1" x14ac:dyDescent="0.2"/>
    <row r="2723" outlineLevel="1" x14ac:dyDescent="0.2"/>
    <row r="2724" outlineLevel="1" x14ac:dyDescent="0.2"/>
    <row r="2725" outlineLevel="1" x14ac:dyDescent="0.2"/>
    <row r="2726" outlineLevel="1" x14ac:dyDescent="0.2"/>
    <row r="2727" outlineLevel="1" x14ac:dyDescent="0.2"/>
    <row r="2728" outlineLevel="1" x14ac:dyDescent="0.2"/>
    <row r="2729" outlineLevel="1" x14ac:dyDescent="0.2"/>
    <row r="2730" outlineLevel="1" x14ac:dyDescent="0.2"/>
    <row r="2731" outlineLevel="1" x14ac:dyDescent="0.2"/>
    <row r="2732" outlineLevel="1" x14ac:dyDescent="0.2"/>
    <row r="2733" outlineLevel="1" x14ac:dyDescent="0.2"/>
    <row r="2734" outlineLevel="1" x14ac:dyDescent="0.2"/>
    <row r="2735" outlineLevel="1" x14ac:dyDescent="0.2"/>
    <row r="2736" outlineLevel="1" x14ac:dyDescent="0.2"/>
    <row r="2737" outlineLevel="1" x14ac:dyDescent="0.2"/>
    <row r="2738" outlineLevel="1" x14ac:dyDescent="0.2"/>
    <row r="2739" outlineLevel="1" x14ac:dyDescent="0.2"/>
    <row r="2740" ht="11.25" outlineLevel="1" x14ac:dyDescent="0.2"/>
    <row r="2741" outlineLevel="1" x14ac:dyDescent="0.2"/>
    <row r="2742" collapsed="1" x14ac:dyDescent="0.2"/>
    <row r="2744" outlineLevel="1" x14ac:dyDescent="0.2"/>
    <row r="2745" outlineLevel="1" x14ac:dyDescent="0.2"/>
    <row r="2746" outlineLevel="1" x14ac:dyDescent="0.2"/>
    <row r="2747" outlineLevel="1" x14ac:dyDescent="0.2"/>
    <row r="2748" outlineLevel="1" x14ac:dyDescent="0.2"/>
    <row r="2749" outlineLevel="1" x14ac:dyDescent="0.2"/>
    <row r="2750" outlineLevel="1" x14ac:dyDescent="0.2"/>
    <row r="2751" outlineLevel="1" x14ac:dyDescent="0.2"/>
    <row r="2752" outlineLevel="1" x14ac:dyDescent="0.2"/>
    <row r="2753" outlineLevel="1" x14ac:dyDescent="0.2"/>
    <row r="2754" outlineLevel="1" x14ac:dyDescent="0.2"/>
    <row r="2755" outlineLevel="1" x14ac:dyDescent="0.2"/>
    <row r="2756" outlineLevel="1" x14ac:dyDescent="0.2"/>
    <row r="2757" outlineLevel="1" x14ac:dyDescent="0.2"/>
    <row r="2758" outlineLevel="1" x14ac:dyDescent="0.2"/>
    <row r="2759" outlineLevel="1" x14ac:dyDescent="0.2"/>
    <row r="2760" outlineLevel="1" x14ac:dyDescent="0.2"/>
    <row r="2761" outlineLevel="1" x14ac:dyDescent="0.2"/>
    <row r="2762" outlineLevel="1" x14ac:dyDescent="0.2"/>
    <row r="2763" outlineLevel="1" x14ac:dyDescent="0.2"/>
    <row r="2764" outlineLevel="1" x14ac:dyDescent="0.2"/>
    <row r="2765" outlineLevel="1" x14ac:dyDescent="0.2"/>
    <row r="2766" outlineLevel="1" x14ac:dyDescent="0.2"/>
    <row r="2767" outlineLevel="1" x14ac:dyDescent="0.2"/>
    <row r="2768" outlineLevel="1" x14ac:dyDescent="0.2"/>
    <row r="2769" outlineLevel="1" x14ac:dyDescent="0.2"/>
    <row r="2770" outlineLevel="1" x14ac:dyDescent="0.2"/>
    <row r="2771" outlineLevel="1" x14ac:dyDescent="0.2"/>
    <row r="2772" outlineLevel="1" x14ac:dyDescent="0.2"/>
    <row r="2773" outlineLevel="1" x14ac:dyDescent="0.2"/>
    <row r="2774" outlineLevel="1" x14ac:dyDescent="0.2"/>
    <row r="2775" outlineLevel="1" x14ac:dyDescent="0.2"/>
    <row r="2776" outlineLevel="1" x14ac:dyDescent="0.2"/>
    <row r="2777" outlineLevel="1" x14ac:dyDescent="0.2"/>
    <row r="2778" outlineLevel="1" x14ac:dyDescent="0.2"/>
    <row r="2779" ht="11.25" outlineLevel="1" x14ac:dyDescent="0.2"/>
    <row r="2780" ht="11.25" outlineLevel="1" x14ac:dyDescent="0.2"/>
    <row r="2781" collapsed="1" x14ac:dyDescent="0.2"/>
  </sheetData>
  <pageMargins left="0.25" right="0.25" top="0.5" bottom="0.5" header="0.3" footer="0.05"/>
  <pageSetup scale="8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zoomScale="120" zoomScaleNormal="120" workbookViewId="0">
      <pane xSplit="1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4.1" customHeight="1" x14ac:dyDescent="0.25"/>
  <cols>
    <col min="1" max="1" width="23.8984375" style="15" customWidth="1"/>
    <col min="2" max="2" width="33" style="11" customWidth="1"/>
    <col min="3" max="3" width="10.09765625" style="11" customWidth="1"/>
    <col min="4" max="4" width="9.3984375" style="12" customWidth="1"/>
    <col min="5" max="6" width="10.8984375" style="11" customWidth="1"/>
    <col min="7" max="7" width="10.3984375" style="12" customWidth="1"/>
    <col min="8" max="8" width="10.3984375" style="11" customWidth="1"/>
    <col min="9" max="9" width="0.8984375" style="11" customWidth="1"/>
    <col min="10" max="10" width="10" style="11" bestFit="1" customWidth="1"/>
    <col min="11" max="12" width="9.19921875" style="11" bestFit="1" customWidth="1"/>
    <col min="13" max="16384" width="8.8984375" style="11"/>
  </cols>
  <sheetData>
    <row r="1" spans="1:12" ht="14.1" customHeight="1" x14ac:dyDescent="0.25">
      <c r="A1" s="76" t="s">
        <v>602</v>
      </c>
    </row>
    <row r="2" spans="1:12" ht="14.1" customHeight="1" x14ac:dyDescent="0.25">
      <c r="A2" s="76" t="s">
        <v>600</v>
      </c>
    </row>
    <row r="3" spans="1:12" ht="14.1" customHeight="1" x14ac:dyDescent="0.25">
      <c r="C3" s="72">
        <v>6</v>
      </c>
    </row>
    <row r="4" spans="1:12" ht="14.1" customHeight="1" x14ac:dyDescent="0.25">
      <c r="C4" s="74" t="s">
        <v>553</v>
      </c>
      <c r="D4" s="74"/>
      <c r="E4" s="74"/>
      <c r="F4" s="74"/>
      <c r="G4" s="74"/>
      <c r="H4" s="74"/>
      <c r="J4" s="74" t="s">
        <v>552</v>
      </c>
      <c r="K4" s="74"/>
    </row>
    <row r="5" spans="1:12" ht="14.1" customHeight="1" x14ac:dyDescent="0.25">
      <c r="A5" s="16" t="s">
        <v>261</v>
      </c>
      <c r="B5" s="17" t="s">
        <v>497</v>
      </c>
      <c r="C5" s="18" t="s">
        <v>341</v>
      </c>
      <c r="D5" s="18" t="s">
        <v>342</v>
      </c>
      <c r="E5" s="18" t="s">
        <v>343</v>
      </c>
      <c r="F5" s="17" t="s">
        <v>339</v>
      </c>
      <c r="G5" s="18" t="s">
        <v>340</v>
      </c>
      <c r="H5" s="17" t="s">
        <v>344</v>
      </c>
      <c r="J5" s="17" t="s">
        <v>338</v>
      </c>
      <c r="K5" s="17" t="s">
        <v>544</v>
      </c>
    </row>
    <row r="6" spans="1:12" ht="18.75" customHeight="1" x14ac:dyDescent="0.25">
      <c r="B6" s="13" t="s">
        <v>256</v>
      </c>
    </row>
    <row r="7" spans="1:12" ht="14.1" customHeight="1" x14ac:dyDescent="0.25">
      <c r="A7" s="15" t="s">
        <v>263</v>
      </c>
      <c r="B7" s="14" t="s">
        <v>10</v>
      </c>
      <c r="C7" s="12">
        <f>VLOOKUP($B7,'TAX  Schedule M'!$A$10:$I$228,$C$3,FALSE)</f>
        <v>29096130.369696699</v>
      </c>
      <c r="E7" s="12">
        <f>C7+D7</f>
        <v>29096130.369696699</v>
      </c>
      <c r="F7" s="12">
        <f>VLOOKUP($B7,'TAX  Schedule M'!$A$10:$I$228,$C$3,FALSE)</f>
        <v>29096130.369696699</v>
      </c>
      <c r="H7" s="12">
        <f>F7+G7</f>
        <v>29096130.369696699</v>
      </c>
      <c r="L7" s="12"/>
    </row>
    <row r="8" spans="1:12" ht="14.1" customHeight="1" x14ac:dyDescent="0.25">
      <c r="A8" s="15" t="s">
        <v>322</v>
      </c>
      <c r="B8" s="14" t="s">
        <v>11</v>
      </c>
      <c r="C8" s="12">
        <f>VLOOKUP($B8,'TAX  Schedule M'!$A$10:$I$228,$C$3,FALSE)</f>
        <v>-66035931.645437703</v>
      </c>
      <c r="E8" s="12">
        <f t="shared" ref="E8:E16" si="0">C8+D8</f>
        <v>-66035931.645437703</v>
      </c>
      <c r="F8" s="12">
        <f>VLOOKUP($B8,'TAX  Schedule M'!$A$10:$I$228,$C$3,FALSE)</f>
        <v>-66035931.645437703</v>
      </c>
      <c r="H8" s="12">
        <f t="shared" ref="H8:H16" si="1">F8+G8</f>
        <v>-66035931.645437703</v>
      </c>
      <c r="L8" s="12"/>
    </row>
    <row r="9" spans="1:12" ht="14.1" customHeight="1" x14ac:dyDescent="0.25">
      <c r="A9" s="15" t="s">
        <v>322</v>
      </c>
      <c r="B9" s="14" t="s">
        <v>24</v>
      </c>
      <c r="C9" s="12"/>
      <c r="E9" s="12">
        <f t="shared" ref="E9" si="2">C9+D9</f>
        <v>0</v>
      </c>
      <c r="F9" s="12">
        <f>VLOOKUP($B9,'TAX  Schedule M'!$A$10:$I$228,$C$3,FALSE)</f>
        <v>0</v>
      </c>
      <c r="H9" s="12">
        <f t="shared" ref="H9" si="3">F9+G9</f>
        <v>0</v>
      </c>
      <c r="L9" s="12"/>
    </row>
    <row r="10" spans="1:12" ht="14.1" customHeight="1" x14ac:dyDescent="0.25">
      <c r="A10" s="41" t="s">
        <v>322</v>
      </c>
      <c r="B10" s="42" t="s">
        <v>391</v>
      </c>
      <c r="C10" s="43"/>
      <c r="D10" s="43">
        <f>VLOOKUP($B10,'TAX  Gas Reserves'!$A$679:$I$697,$C$3,FALSE)</f>
        <v>16692107.5061792</v>
      </c>
      <c r="E10" s="43">
        <f>C10+D10</f>
        <v>16692107.5061792</v>
      </c>
      <c r="F10" s="43"/>
      <c r="G10" s="43">
        <f>VLOOKUP($B10,'TAX  Gas Reserves'!$A$613:$I$640,$C$3,FALSE)</f>
        <v>-1265821.6221848601</v>
      </c>
      <c r="H10" s="43">
        <f>F10+G10</f>
        <v>-1265821.6221848601</v>
      </c>
      <c r="L10" s="12"/>
    </row>
    <row r="11" spans="1:12" ht="14.1" customHeight="1" x14ac:dyDescent="0.25">
      <c r="A11" s="15" t="s">
        <v>321</v>
      </c>
      <c r="B11" s="14" t="s">
        <v>13</v>
      </c>
      <c r="C11" s="12">
        <f>VLOOKUP($B11,'TAX  Schedule M'!$A$10:$I$228,$C$3,FALSE)</f>
        <v>252905</v>
      </c>
      <c r="E11" s="12">
        <f t="shared" si="0"/>
        <v>252905</v>
      </c>
      <c r="F11" s="12">
        <f>VLOOKUP($B11,'TAX  Schedule M'!$A$10:$I$228,$C$3,FALSE)</f>
        <v>252905</v>
      </c>
      <c r="H11" s="12">
        <f t="shared" si="1"/>
        <v>252905</v>
      </c>
      <c r="L11" s="12"/>
    </row>
    <row r="12" spans="1:12" ht="14.1" customHeight="1" x14ac:dyDescent="0.25">
      <c r="A12" s="15" t="s">
        <v>598</v>
      </c>
      <c r="B12" s="14" t="s">
        <v>18</v>
      </c>
      <c r="C12" s="12">
        <f>VLOOKUP($B12,'TAX  Schedule M'!$A$10:$I$228,$C$3,FALSE)</f>
        <v>43250</v>
      </c>
      <c r="E12" s="12">
        <f t="shared" ref="E12" si="4">C12+D12</f>
        <v>43250</v>
      </c>
      <c r="F12" s="12"/>
      <c r="H12" s="12">
        <f t="shared" ref="H12" si="5">F12+G12</f>
        <v>0</v>
      </c>
      <c r="L12" s="12"/>
    </row>
    <row r="13" spans="1:12" ht="14.1" customHeight="1" x14ac:dyDescent="0.25">
      <c r="A13" s="15" t="s">
        <v>264</v>
      </c>
      <c r="B13" s="14" t="s">
        <v>14</v>
      </c>
      <c r="C13" s="12">
        <f>VLOOKUP($B13,'TAX  Schedule M'!$A$10:$I$228,$C$3,FALSE)</f>
        <v>2244353.7937583998</v>
      </c>
      <c r="E13" s="12">
        <f t="shared" si="0"/>
        <v>2244353.7937583998</v>
      </c>
      <c r="F13" s="12">
        <f>VLOOKUP($B13,'TAX  Schedule M'!$A$10:$I$228,$C$3,FALSE)</f>
        <v>2244353.7937583998</v>
      </c>
      <c r="H13" s="12">
        <f t="shared" si="1"/>
        <v>2244353.7937583998</v>
      </c>
      <c r="L13" s="12"/>
    </row>
    <row r="14" spans="1:12" ht="14.1" customHeight="1" x14ac:dyDescent="0.25">
      <c r="A14" s="15" t="s">
        <v>320</v>
      </c>
      <c r="B14" s="14" t="s">
        <v>15</v>
      </c>
      <c r="C14" s="12">
        <f>VLOOKUP($B14,'TAX  Schedule M'!$A$10:$I$228,$C$3,FALSE)</f>
        <v>1944800.2080000001</v>
      </c>
      <c r="E14" s="12">
        <f t="shared" si="0"/>
        <v>1944800.2080000001</v>
      </c>
      <c r="F14" s="12">
        <f>VLOOKUP($B14,'TAX  Schedule M'!$A$10:$I$228,$C$3,FALSE)</f>
        <v>1944800.2080000001</v>
      </c>
      <c r="H14" s="12">
        <f t="shared" si="1"/>
        <v>1944800.2080000001</v>
      </c>
    </row>
    <row r="15" spans="1:12" ht="14.1" customHeight="1" x14ac:dyDescent="0.25">
      <c r="A15" s="15" t="s">
        <v>323</v>
      </c>
      <c r="B15" s="14" t="s">
        <v>19</v>
      </c>
      <c r="C15" s="12">
        <f>VLOOKUP($B15,'TAX  Schedule M'!$A$10:$I$228,$C$3,FALSE)</f>
        <v>0</v>
      </c>
      <c r="E15" s="12">
        <f t="shared" si="0"/>
        <v>0</v>
      </c>
      <c r="F15" s="12"/>
      <c r="H15" s="12">
        <f t="shared" si="1"/>
        <v>0</v>
      </c>
    </row>
    <row r="16" spans="1:12" ht="14.1" customHeight="1" x14ac:dyDescent="0.25">
      <c r="A16" s="15" t="s">
        <v>551</v>
      </c>
      <c r="B16" s="14" t="s">
        <v>25</v>
      </c>
      <c r="C16" s="12"/>
      <c r="E16" s="12">
        <f t="shared" si="0"/>
        <v>0</v>
      </c>
      <c r="F16" s="12">
        <f>VLOOKUP($B16,'TAX  Schedule M'!$A$10:$I$228,$C$3,FALSE)</f>
        <v>-50000</v>
      </c>
      <c r="H16" s="12">
        <f t="shared" si="1"/>
        <v>-50000</v>
      </c>
    </row>
    <row r="17" spans="1:11" ht="14.1" customHeight="1" x14ac:dyDescent="0.25">
      <c r="B17" s="11" t="s">
        <v>258</v>
      </c>
      <c r="C17" s="45">
        <f t="shared" ref="C17:H17" si="6">SUM(C7:C16)</f>
        <v>-32454492.273982603</v>
      </c>
      <c r="D17" s="45">
        <f t="shared" si="6"/>
        <v>16692107.5061792</v>
      </c>
      <c r="E17" s="45">
        <f t="shared" si="6"/>
        <v>-15762384.767803404</v>
      </c>
      <c r="F17" s="45">
        <f t="shared" si="6"/>
        <v>-32547742.273982603</v>
      </c>
      <c r="G17" s="45">
        <f t="shared" si="6"/>
        <v>-1265821.6221848601</v>
      </c>
      <c r="H17" s="45">
        <f t="shared" si="6"/>
        <v>-33813563.896167465</v>
      </c>
    </row>
    <row r="18" spans="1:11" ht="4.5" customHeight="1" x14ac:dyDescent="0.25">
      <c r="B18" s="11" t="s">
        <v>257</v>
      </c>
    </row>
    <row r="19" spans="1:11" ht="13.5" customHeight="1" x14ac:dyDescent="0.25">
      <c r="B19" s="13" t="s">
        <v>259</v>
      </c>
    </row>
    <row r="20" spans="1:11" ht="14.1" customHeight="1" x14ac:dyDescent="0.25">
      <c r="A20" s="15" t="s">
        <v>273</v>
      </c>
      <c r="B20" s="14" t="s">
        <v>103</v>
      </c>
      <c r="C20" s="12">
        <f>VLOOKUP($B20,'TAX  Schedule M'!$A$10:$I$228,$C$3,FALSE)</f>
        <v>-10474537.8773381</v>
      </c>
      <c r="E20" s="12">
        <f t="shared" ref="E20:E89" si="7">C20+D20</f>
        <v>-10474537.8773381</v>
      </c>
      <c r="F20" s="12">
        <f>VLOOKUP($B20,'TAX  Schedule M'!$A$10:$I$228,$C$3,FALSE)</f>
        <v>-10474537.8773381</v>
      </c>
      <c r="H20" s="12">
        <f t="shared" ref="H20:H89" si="8">F20+G20</f>
        <v>-10474537.8773381</v>
      </c>
      <c r="J20" s="12">
        <f>(-E20*0.35)+(K20*-0.35)</f>
        <v>3464453.4029295766</v>
      </c>
      <c r="K20" s="12">
        <f>(-F20*0.055)+(-G20*0.06)</f>
        <v>576099.58325359551</v>
      </c>
    </row>
    <row r="21" spans="1:11" ht="14.1" customHeight="1" x14ac:dyDescent="0.25">
      <c r="A21" s="15" t="s">
        <v>274</v>
      </c>
      <c r="B21" s="14" t="s">
        <v>134</v>
      </c>
      <c r="C21" s="12">
        <f>VLOOKUP($B21,'TAX  Schedule M'!$A$10:$I$228,$C$3,FALSE)</f>
        <v>-778980</v>
      </c>
      <c r="E21" s="12">
        <f t="shared" si="7"/>
        <v>-778980</v>
      </c>
      <c r="F21" s="12">
        <f>VLOOKUP($B21,'TAX  Schedule M'!$A$10:$I$228,$C$3,FALSE)</f>
        <v>-778980</v>
      </c>
      <c r="H21" s="12">
        <f t="shared" si="8"/>
        <v>-778980</v>
      </c>
      <c r="J21" s="12">
        <f t="shared" ref="J21:J84" si="9">(-E21*0.35)+(K21*-0.35)</f>
        <v>257647.63500000001</v>
      </c>
      <c r="K21" s="12">
        <f t="shared" ref="K21:K84" si="10">(-F21*0.055)+(-G21*0.06)</f>
        <v>42843.9</v>
      </c>
    </row>
    <row r="22" spans="1:11" ht="14.1" customHeight="1" x14ac:dyDescent="0.25">
      <c r="A22" s="15" t="s">
        <v>298</v>
      </c>
      <c r="B22" s="14" t="s">
        <v>44</v>
      </c>
      <c r="C22" s="12">
        <f>VLOOKUP($B22,'TAX  Schedule M'!$A$10:$I$228,$C$3,FALSE)</f>
        <v>0</v>
      </c>
      <c r="E22" s="12">
        <f t="shared" si="7"/>
        <v>0</v>
      </c>
      <c r="F22" s="12">
        <f>VLOOKUP($B22,'TAX  Schedule M'!$A$10:$I$228,$C$3,FALSE)</f>
        <v>0</v>
      </c>
      <c r="H22" s="12">
        <f t="shared" si="8"/>
        <v>0</v>
      </c>
      <c r="J22" s="12">
        <f t="shared" si="9"/>
        <v>0</v>
      </c>
      <c r="K22" s="12">
        <f t="shared" si="10"/>
        <v>0</v>
      </c>
    </row>
    <row r="23" spans="1:11" ht="14.1" customHeight="1" x14ac:dyDescent="0.25">
      <c r="A23" s="15" t="s">
        <v>287</v>
      </c>
      <c r="B23" s="14" t="s">
        <v>45</v>
      </c>
      <c r="C23" s="12">
        <f>VLOOKUP($B23,'TAX  Schedule M'!$A$10:$I$228,$C$3,FALSE)</f>
        <v>0</v>
      </c>
      <c r="E23" s="12">
        <f t="shared" si="7"/>
        <v>0</v>
      </c>
      <c r="F23" s="12">
        <f>VLOOKUP($B23,'TAX  Schedule M'!$A$10:$I$228,$C$3,FALSE)</f>
        <v>0</v>
      </c>
      <c r="H23" s="12">
        <f t="shared" si="8"/>
        <v>0</v>
      </c>
      <c r="J23" s="12">
        <f t="shared" si="9"/>
        <v>0</v>
      </c>
      <c r="K23" s="12">
        <f t="shared" si="10"/>
        <v>0</v>
      </c>
    </row>
    <row r="24" spans="1:11" ht="14.1" customHeight="1" x14ac:dyDescent="0.25">
      <c r="A24" s="15" t="s">
        <v>325</v>
      </c>
      <c r="B24" s="14" t="s">
        <v>46</v>
      </c>
      <c r="C24" s="12">
        <f>VLOOKUP($B24,'TAX  Schedule M'!$A$10:$I$228,$C$3,FALSE)</f>
        <v>0</v>
      </c>
      <c r="E24" s="12">
        <f t="shared" si="7"/>
        <v>0</v>
      </c>
      <c r="F24" s="12">
        <f>VLOOKUP($B24,'TAX  Schedule M'!$A$10:$I$228,$C$3,FALSE)</f>
        <v>0</v>
      </c>
      <c r="H24" s="12">
        <f t="shared" si="8"/>
        <v>0</v>
      </c>
      <c r="J24" s="12">
        <f t="shared" si="9"/>
        <v>0</v>
      </c>
      <c r="K24" s="12">
        <f t="shared" si="10"/>
        <v>0</v>
      </c>
    </row>
    <row r="25" spans="1:11" ht="14.1" customHeight="1" x14ac:dyDescent="0.25">
      <c r="A25" s="15" t="s">
        <v>324</v>
      </c>
      <c r="B25" s="14" t="s">
        <v>135</v>
      </c>
      <c r="C25" s="12">
        <f>VLOOKUP($B25,'TAX  Schedule M'!$A$10:$I$228,$C$3,FALSE)</f>
        <v>-12246.72</v>
      </c>
      <c r="E25" s="12">
        <f t="shared" si="7"/>
        <v>-12246.72</v>
      </c>
      <c r="F25" s="12">
        <f>VLOOKUP($B25,'TAX  Schedule M'!$A$10:$I$228,$C$3,FALSE)</f>
        <v>-12246.72</v>
      </c>
      <c r="H25" s="12">
        <f t="shared" si="8"/>
        <v>-12246.72</v>
      </c>
      <c r="J25" s="12">
        <f t="shared" si="9"/>
        <v>4050.6026400000001</v>
      </c>
      <c r="K25" s="12">
        <f t="shared" si="10"/>
        <v>673.56959999999992</v>
      </c>
    </row>
    <row r="26" spans="1:11" ht="14.1" customHeight="1" x14ac:dyDescent="0.25">
      <c r="A26" s="15" t="s">
        <v>287</v>
      </c>
      <c r="B26" s="14" t="s">
        <v>47</v>
      </c>
      <c r="C26" s="12">
        <f>VLOOKUP($B26,'TAX  Schedule M'!$A$10:$I$228,$C$3,FALSE)</f>
        <v>-14830492</v>
      </c>
      <c r="E26" s="12">
        <f t="shared" si="7"/>
        <v>-14830492</v>
      </c>
      <c r="F26" s="12">
        <f>VLOOKUP($B26,'TAX  Schedule M'!$A$10:$I$228,$C$3,FALSE)</f>
        <v>-14830492</v>
      </c>
      <c r="H26" s="12">
        <f t="shared" si="8"/>
        <v>-14830492</v>
      </c>
      <c r="J26" s="12">
        <f t="shared" si="9"/>
        <v>4905185.2289999994</v>
      </c>
      <c r="K26" s="12">
        <f t="shared" si="10"/>
        <v>815677.06</v>
      </c>
    </row>
    <row r="27" spans="1:11" ht="14.1" customHeight="1" x14ac:dyDescent="0.25">
      <c r="A27" s="15" t="s">
        <v>282</v>
      </c>
      <c r="B27" s="14" t="s">
        <v>137</v>
      </c>
      <c r="C27" s="12">
        <f>VLOOKUP($B27,'TAX  Schedule M'!$A$10:$I$228,$C$3,FALSE)</f>
        <v>0</v>
      </c>
      <c r="E27" s="12">
        <f t="shared" si="7"/>
        <v>0</v>
      </c>
      <c r="F27" s="12">
        <f>VLOOKUP($B27,'TAX  Schedule M'!$A$10:$I$228,$C$3,FALSE)</f>
        <v>0</v>
      </c>
      <c r="H27" s="12">
        <f t="shared" si="8"/>
        <v>0</v>
      </c>
      <c r="J27" s="12">
        <f t="shared" si="9"/>
        <v>0</v>
      </c>
      <c r="K27" s="12">
        <f t="shared" si="10"/>
        <v>0</v>
      </c>
    </row>
    <row r="28" spans="1:11" ht="14.1" customHeight="1" x14ac:dyDescent="0.25">
      <c r="A28" s="15" t="s">
        <v>325</v>
      </c>
      <c r="B28" s="14" t="s">
        <v>138</v>
      </c>
      <c r="C28" s="12">
        <f>VLOOKUP($B28,'TAX  Schedule M'!$A$10:$I$228,$C$3,FALSE)</f>
        <v>0</v>
      </c>
      <c r="E28" s="12">
        <f t="shared" si="7"/>
        <v>0</v>
      </c>
      <c r="F28" s="12">
        <f>VLOOKUP($B28,'TAX  Schedule M'!$A$10:$I$228,$C$3,FALSE)</f>
        <v>0</v>
      </c>
      <c r="H28" s="12">
        <f t="shared" si="8"/>
        <v>0</v>
      </c>
      <c r="J28" s="12">
        <f t="shared" si="9"/>
        <v>0</v>
      </c>
      <c r="K28" s="12">
        <f t="shared" si="10"/>
        <v>0</v>
      </c>
    </row>
    <row r="29" spans="1:11" ht="14.1" customHeight="1" x14ac:dyDescent="0.25">
      <c r="A29" s="15" t="s">
        <v>272</v>
      </c>
      <c r="B29" s="14" t="s">
        <v>140</v>
      </c>
      <c r="C29" s="12">
        <f>VLOOKUP($B29,'TAX  Schedule M'!$A$10:$I$228,$C$3,FALSE)</f>
        <v>0</v>
      </c>
      <c r="E29" s="12">
        <f t="shared" si="7"/>
        <v>0</v>
      </c>
      <c r="F29" s="12">
        <f>VLOOKUP($B29,'TAX  Schedule M'!$A$10:$I$228,$C$3,FALSE)</f>
        <v>0</v>
      </c>
      <c r="H29" s="12">
        <f t="shared" si="8"/>
        <v>0</v>
      </c>
      <c r="J29" s="12">
        <f t="shared" si="9"/>
        <v>0</v>
      </c>
      <c r="K29" s="12">
        <f t="shared" si="10"/>
        <v>0</v>
      </c>
    </row>
    <row r="30" spans="1:11" ht="14.1" customHeight="1" x14ac:dyDescent="0.25">
      <c r="A30" s="15" t="s">
        <v>335</v>
      </c>
      <c r="B30" s="14" t="s">
        <v>48</v>
      </c>
      <c r="C30" s="12">
        <f>VLOOKUP($B30,'TAX  Schedule M'!$A$10:$I$228,$C$3,FALSE)</f>
        <v>-2981256</v>
      </c>
      <c r="E30" s="12">
        <f t="shared" si="7"/>
        <v>-2981256</v>
      </c>
      <c r="F30" s="12">
        <f>VLOOKUP($B30,'TAX  Schedule M'!$A$10:$I$228,$C$3,FALSE)</f>
        <v>-2981256</v>
      </c>
      <c r="H30" s="12">
        <f t="shared" si="8"/>
        <v>-2981256</v>
      </c>
      <c r="J30" s="12">
        <f t="shared" si="9"/>
        <v>986050.42200000002</v>
      </c>
      <c r="K30" s="12">
        <f t="shared" si="10"/>
        <v>163969.07999999999</v>
      </c>
    </row>
    <row r="31" spans="1:11" ht="14.1" customHeight="1" x14ac:dyDescent="0.25">
      <c r="A31" s="15" t="s">
        <v>336</v>
      </c>
      <c r="B31" s="14" t="s">
        <v>142</v>
      </c>
      <c r="C31" s="12">
        <f>VLOOKUP($B31,'TAX  Schedule M'!$A$10:$I$228,$C$3,FALSE)</f>
        <v>55767857.142856799</v>
      </c>
      <c r="E31" s="12">
        <f t="shared" si="7"/>
        <v>55767857.142856799</v>
      </c>
      <c r="F31" s="12">
        <f>VLOOKUP($B31,'TAX  Schedule M'!$A$10:$I$228,$C$3,FALSE)</f>
        <v>55767857.142856799</v>
      </c>
      <c r="H31" s="12">
        <f t="shared" si="8"/>
        <v>55767857.142856799</v>
      </c>
      <c r="J31" s="12">
        <f t="shared" si="9"/>
        <v>-18445218.749999885</v>
      </c>
      <c r="K31" s="12">
        <f t="shared" si="10"/>
        <v>-3067232.1428571241</v>
      </c>
    </row>
    <row r="32" spans="1:11" ht="14.1" customHeight="1" x14ac:dyDescent="0.25">
      <c r="A32" s="15" t="s">
        <v>336</v>
      </c>
      <c r="B32" s="14" t="s">
        <v>143</v>
      </c>
      <c r="C32" s="12">
        <f>VLOOKUP($B32,'TAX  Schedule M'!$A$10:$I$228,$C$3,FALSE)</f>
        <v>35022305.142857097</v>
      </c>
      <c r="E32" s="12">
        <f t="shared" si="7"/>
        <v>35022305.142857097</v>
      </c>
      <c r="F32" s="12">
        <f>VLOOKUP($B32,'TAX  Schedule M'!$A$10:$I$228,$C$3,FALSE)</f>
        <v>35022305.142857097</v>
      </c>
      <c r="H32" s="12">
        <f t="shared" si="8"/>
        <v>35022305.142857097</v>
      </c>
      <c r="J32" s="12">
        <f t="shared" si="9"/>
        <v>-11583627.425999984</v>
      </c>
      <c r="K32" s="12">
        <f t="shared" si="10"/>
        <v>-1926226.7828571403</v>
      </c>
    </row>
    <row r="33" spans="1:11" ht="14.1" customHeight="1" x14ac:dyDescent="0.25">
      <c r="A33" s="15" t="s">
        <v>336</v>
      </c>
      <c r="B33" s="14" t="s">
        <v>49</v>
      </c>
      <c r="C33" s="12">
        <f>VLOOKUP($B33,'TAX  Schedule M'!$A$10:$I$228,$C$3,FALSE)</f>
        <v>-758192.67857142503</v>
      </c>
      <c r="E33" s="12">
        <f t="shared" si="7"/>
        <v>-758192.67857142503</v>
      </c>
      <c r="F33" s="12">
        <f>VLOOKUP($B33,'TAX  Schedule M'!$A$10:$I$228,$C$3,FALSE)</f>
        <v>-758192.67857142503</v>
      </c>
      <c r="H33" s="12">
        <f t="shared" si="8"/>
        <v>-758192.67857142503</v>
      </c>
      <c r="J33" s="12">
        <f t="shared" si="9"/>
        <v>250772.22843749879</v>
      </c>
      <c r="K33" s="12">
        <f t="shared" si="10"/>
        <v>41700.59732142838</v>
      </c>
    </row>
    <row r="34" spans="1:11" ht="14.1" customHeight="1" x14ac:dyDescent="0.25">
      <c r="A34" s="15" t="s">
        <v>275</v>
      </c>
      <c r="B34" s="14" t="s">
        <v>51</v>
      </c>
      <c r="C34" s="12">
        <f>VLOOKUP($B34,'TAX  Schedule M'!$A$10:$I$228,$C$3,FALSE)</f>
        <v>-89230.392999999603</v>
      </c>
      <c r="E34" s="12">
        <f t="shared" si="7"/>
        <v>-89230.392999999603</v>
      </c>
      <c r="F34" s="12">
        <f>VLOOKUP($B34,'TAX  Schedule M'!$A$10:$I$228,$C$3,FALSE)</f>
        <v>-89230.392999999603</v>
      </c>
      <c r="H34" s="12">
        <f t="shared" si="8"/>
        <v>-89230.392999999603</v>
      </c>
      <c r="J34" s="12">
        <f t="shared" si="9"/>
        <v>29512.952484749865</v>
      </c>
      <c r="K34" s="12">
        <f t="shared" si="10"/>
        <v>4907.6716149999784</v>
      </c>
    </row>
    <row r="35" spans="1:11" ht="14.1" customHeight="1" x14ac:dyDescent="0.25">
      <c r="A35" s="15" t="s">
        <v>291</v>
      </c>
      <c r="B35" s="14" t="s">
        <v>105</v>
      </c>
      <c r="C35" s="12">
        <f>VLOOKUP($B35,'TAX  Schedule M'!$A$10:$I$228,$C$3,FALSE)</f>
        <v>29329632.407999899</v>
      </c>
      <c r="E35" s="12">
        <f t="shared" si="7"/>
        <v>29329632.407999899</v>
      </c>
      <c r="F35" s="12">
        <f>VLOOKUP($B35,'TAX  Schedule M'!$A$10:$I$228,$C$3,FALSE)</f>
        <v>29329632.407999899</v>
      </c>
      <c r="H35" s="12">
        <f t="shared" si="8"/>
        <v>29329632.407999899</v>
      </c>
      <c r="J35" s="12">
        <f t="shared" si="9"/>
        <v>-9700775.9189459663</v>
      </c>
      <c r="K35" s="12">
        <f t="shared" si="10"/>
        <v>-1613129.7824399944</v>
      </c>
    </row>
    <row r="36" spans="1:11" ht="14.1" customHeight="1" x14ac:dyDescent="0.25">
      <c r="A36" s="15" t="s">
        <v>309</v>
      </c>
      <c r="B36" s="14" t="s">
        <v>146</v>
      </c>
      <c r="C36" s="12">
        <f>VLOOKUP($B36,'TAX  Schedule M'!$A$10:$I$228,$C$3,FALSE)</f>
        <v>0</v>
      </c>
      <c r="E36" s="12">
        <f t="shared" si="7"/>
        <v>0</v>
      </c>
      <c r="F36" s="12">
        <f>VLOOKUP($B36,'TAX  Schedule M'!$A$10:$I$228,$C$3,FALSE)</f>
        <v>0</v>
      </c>
      <c r="H36" s="12">
        <f t="shared" si="8"/>
        <v>0</v>
      </c>
      <c r="J36" s="12">
        <f t="shared" si="9"/>
        <v>0</v>
      </c>
      <c r="K36" s="12">
        <f t="shared" si="10"/>
        <v>0</v>
      </c>
    </row>
    <row r="37" spans="1:11" ht="14.1" customHeight="1" x14ac:dyDescent="0.25">
      <c r="A37" s="15" t="s">
        <v>270</v>
      </c>
      <c r="B37" s="14" t="s">
        <v>147</v>
      </c>
      <c r="C37" s="12">
        <f>VLOOKUP($B37,'TAX  Schedule M'!$A$10:$I$228,$C$3,FALSE)</f>
        <v>6193149.6471410301</v>
      </c>
      <c r="E37" s="12">
        <f t="shared" si="7"/>
        <v>6193149.6471410301</v>
      </c>
      <c r="F37" s="12">
        <f>VLOOKUP($B37,'TAX  Schedule M'!$A$10:$I$228,$C$3,FALSE)</f>
        <v>6193149.6471410301</v>
      </c>
      <c r="H37" s="12">
        <f t="shared" si="8"/>
        <v>6193149.6471410301</v>
      </c>
      <c r="J37" s="12">
        <f t="shared" si="9"/>
        <v>-2048384.2457918955</v>
      </c>
      <c r="K37" s="12">
        <f t="shared" si="10"/>
        <v>-340623.23059275665</v>
      </c>
    </row>
    <row r="38" spans="1:11" ht="14.1" customHeight="1" x14ac:dyDescent="0.25">
      <c r="A38" s="15" t="s">
        <v>270</v>
      </c>
      <c r="B38" s="14" t="s">
        <v>52</v>
      </c>
      <c r="C38" s="12">
        <f>VLOOKUP($B38,'TAX  Schedule M'!$A$10:$I$228,$C$3,FALSE)</f>
        <v>-245957.30834958499</v>
      </c>
      <c r="E38" s="12">
        <f t="shared" si="7"/>
        <v>-245957.30834958499</v>
      </c>
      <c r="F38" s="12">
        <f>VLOOKUP($B38,'TAX  Schedule M'!$A$10:$I$228,$C$3,FALSE)</f>
        <v>-245957.30834958499</v>
      </c>
      <c r="H38" s="12">
        <f t="shared" si="8"/>
        <v>-245957.30834958499</v>
      </c>
      <c r="J38" s="12">
        <f t="shared" si="9"/>
        <v>81350.379736625226</v>
      </c>
      <c r="K38" s="12">
        <f t="shared" si="10"/>
        <v>13527.651959227174</v>
      </c>
    </row>
    <row r="39" spans="1:11" ht="14.1" customHeight="1" x14ac:dyDescent="0.25">
      <c r="A39" s="15" t="s">
        <v>265</v>
      </c>
      <c r="B39" s="14" t="s">
        <v>106</v>
      </c>
      <c r="C39" s="12">
        <f>VLOOKUP($B39,'TAX  Schedule M'!$A$10:$I$228,$C$3,FALSE)</f>
        <v>-1205282525.8171699</v>
      </c>
      <c r="E39" s="12">
        <f t="shared" si="7"/>
        <v>-1205282525.8171699</v>
      </c>
      <c r="F39" s="12">
        <f>VLOOKUP($B39,'TAX  Schedule M'!$A$10:$I$228,$C$3,FALSE)</f>
        <v>-1205282525.8171699</v>
      </c>
      <c r="H39" s="12">
        <f t="shared" si="8"/>
        <v>-1205282525.8171699</v>
      </c>
      <c r="J39" s="12">
        <f t="shared" si="9"/>
        <v>398647195.41402888</v>
      </c>
      <c r="K39" s="12">
        <f t="shared" si="10"/>
        <v>66290538.919944346</v>
      </c>
    </row>
    <row r="40" spans="1:11" ht="14.1" customHeight="1" x14ac:dyDescent="0.25">
      <c r="A40" s="15" t="s">
        <v>265</v>
      </c>
      <c r="B40" s="14" t="s">
        <v>109</v>
      </c>
      <c r="C40" s="12">
        <f>VLOOKUP($B40,'TAX  Schedule M'!$A$10:$I$228,$C$3,FALSE)</f>
        <v>-1160736</v>
      </c>
      <c r="E40" s="12">
        <f t="shared" ref="E40" si="11">C40+D40</f>
        <v>-1160736</v>
      </c>
      <c r="F40" s="12">
        <f>VLOOKUP($B40,'TAX  Schedule M'!$A$10:$I$228,$C$3,FALSE)</f>
        <v>-1160736</v>
      </c>
      <c r="H40" s="12">
        <f t="shared" ref="H40" si="12">F40+G40</f>
        <v>-1160736</v>
      </c>
      <c r="J40" s="12">
        <f t="shared" si="9"/>
        <v>383913.43199999997</v>
      </c>
      <c r="K40" s="12">
        <f t="shared" si="10"/>
        <v>63840.480000000003</v>
      </c>
    </row>
    <row r="41" spans="1:11" ht="14.1" customHeight="1" x14ac:dyDescent="0.25">
      <c r="A41" s="41" t="s">
        <v>265</v>
      </c>
      <c r="B41" s="42" t="s">
        <v>369</v>
      </c>
      <c r="C41" s="43"/>
      <c r="D41" s="43">
        <f>VLOOKUP($B41,'TAX  Gas Reserves'!$A$679:$I$697,$C$3,FALSE)</f>
        <v>-26551091.4543189</v>
      </c>
      <c r="E41" s="43">
        <f>C41+D41</f>
        <v>-26551091.4543189</v>
      </c>
      <c r="F41" s="43"/>
      <c r="G41" s="43">
        <f>VLOOKUP($B41,'TAX  Gas Reserves'!$A$613:$I$640,$C$3,FALSE)</f>
        <v>-26551091.4543189</v>
      </c>
      <c r="H41" s="43">
        <f>F41+G41</f>
        <v>-26551091.4543189</v>
      </c>
      <c r="J41" s="12">
        <f t="shared" si="9"/>
        <v>8735309.0884709191</v>
      </c>
      <c r="K41" s="12">
        <f t="shared" si="10"/>
        <v>1593065.487259134</v>
      </c>
    </row>
    <row r="42" spans="1:11" ht="14.1" customHeight="1" x14ac:dyDescent="0.25">
      <c r="A42" s="15" t="s">
        <v>271</v>
      </c>
      <c r="B42" s="14" t="s">
        <v>110</v>
      </c>
      <c r="C42" s="12">
        <f>VLOOKUP($B42,'TAX  Schedule M'!$A$10:$I$228,$C$3,FALSE)</f>
        <v>2366324</v>
      </c>
      <c r="E42" s="12">
        <f t="shared" si="7"/>
        <v>2366324</v>
      </c>
      <c r="F42" s="12">
        <f>VLOOKUP($B42,'TAX  Schedule M'!$A$10:$I$228,$C$3,FALSE)</f>
        <v>2366324</v>
      </c>
      <c r="H42" s="12">
        <f t="shared" si="8"/>
        <v>2366324</v>
      </c>
      <c r="J42" s="12">
        <f t="shared" si="9"/>
        <v>-782661.66299999994</v>
      </c>
      <c r="K42" s="12">
        <f t="shared" si="10"/>
        <v>-130147.82</v>
      </c>
    </row>
    <row r="43" spans="1:11" ht="14.1" customHeight="1" x14ac:dyDescent="0.25">
      <c r="A43" s="15" t="s">
        <v>262</v>
      </c>
      <c r="B43" s="14" t="s">
        <v>111</v>
      </c>
      <c r="C43" s="12">
        <f>VLOOKUP($B43,'TAX  Schedule M'!$A$10:$I$228,$C$3,FALSE)</f>
        <v>1742283255.67046</v>
      </c>
      <c r="E43" s="12">
        <f t="shared" si="7"/>
        <v>1742283255.67046</v>
      </c>
      <c r="F43" s="12">
        <f>VLOOKUP($B43,'TAX  Schedule M'!$A$10:$I$228,$C$3,FALSE)</f>
        <v>1742283255.67046</v>
      </c>
      <c r="H43" s="12">
        <f t="shared" si="8"/>
        <v>1742283255.67046</v>
      </c>
      <c r="J43" s="12">
        <f t="shared" si="9"/>
        <v>-576260186.81300461</v>
      </c>
      <c r="K43" s="12">
        <f t="shared" si="10"/>
        <v>-95825579.061875299</v>
      </c>
    </row>
    <row r="44" spans="1:11" ht="14.1" customHeight="1" x14ac:dyDescent="0.25">
      <c r="A44" s="41" t="s">
        <v>262</v>
      </c>
      <c r="B44" s="42" t="s">
        <v>373</v>
      </c>
      <c r="C44" s="43"/>
      <c r="D44" s="43">
        <f>VLOOKUP($B44,'TAX  Gas Reserves'!$A$679:$I$697,$C$3,FALSE)</f>
        <v>115681122</v>
      </c>
      <c r="E44" s="43">
        <f>C44+D44</f>
        <v>115681122</v>
      </c>
      <c r="F44" s="43"/>
      <c r="G44" s="43">
        <f>VLOOKUP($B44,'TAX  Gas Reserves'!$A$613:$I$640,$C$3,FALSE)</f>
        <v>115681122</v>
      </c>
      <c r="H44" s="43">
        <f>F44+G44</f>
        <v>115681122</v>
      </c>
      <c r="J44" s="12">
        <f t="shared" si="9"/>
        <v>-38059089.137999997</v>
      </c>
      <c r="K44" s="12">
        <f t="shared" si="10"/>
        <v>-6940867.3199999994</v>
      </c>
    </row>
    <row r="45" spans="1:11" ht="14.1" customHeight="1" x14ac:dyDescent="0.25">
      <c r="A45" s="15" t="s">
        <v>550</v>
      </c>
      <c r="B45" s="14" t="s">
        <v>112</v>
      </c>
      <c r="C45" s="12">
        <f>VLOOKUP($B45,'TAX  Schedule M'!$A$10:$I$228,$C$3,FALSE)</f>
        <v>-29096130.369696699</v>
      </c>
      <c r="E45" s="12">
        <f t="shared" si="7"/>
        <v>-29096130.369696699</v>
      </c>
      <c r="F45" s="12">
        <f>VLOOKUP($B45,'TAX  Schedule M'!$A$10:$I$228,$C$3,FALSE)</f>
        <v>-29096130.369696699</v>
      </c>
      <c r="H45" s="12">
        <f t="shared" si="8"/>
        <v>-29096130.369696699</v>
      </c>
      <c r="J45" s="12">
        <f t="shared" si="9"/>
        <v>9623545.1197771821</v>
      </c>
      <c r="K45" s="12">
        <f t="shared" si="10"/>
        <v>1600287.1703333184</v>
      </c>
    </row>
    <row r="46" spans="1:11" ht="14.1" customHeight="1" x14ac:dyDescent="0.25">
      <c r="A46" s="41" t="s">
        <v>266</v>
      </c>
      <c r="B46" s="42" t="s">
        <v>374</v>
      </c>
      <c r="C46" s="43"/>
      <c r="D46" s="43">
        <f>VLOOKUP($B46,'TAX  Gas Reserves'!$A$679:$I$697,$C$3,FALSE)</f>
        <v>-375000000</v>
      </c>
      <c r="E46" s="43">
        <f>C46+D46</f>
        <v>-375000000</v>
      </c>
      <c r="F46" s="43"/>
      <c r="G46" s="43">
        <f>VLOOKUP($B46,'TAX  Gas Reserves'!$A$613:$I$640,$C$3,FALSE)</f>
        <v>-375000000</v>
      </c>
      <c r="H46" s="43">
        <f>F46+G46</f>
        <v>-375000000</v>
      </c>
      <c r="J46" s="12">
        <f t="shared" si="9"/>
        <v>123374999.99999999</v>
      </c>
      <c r="K46" s="12">
        <f t="shared" si="10"/>
        <v>22500000</v>
      </c>
    </row>
    <row r="47" spans="1:11" ht="14.1" customHeight="1" x14ac:dyDescent="0.25">
      <c r="A47" s="15" t="s">
        <v>265</v>
      </c>
      <c r="B47" s="14" t="s">
        <v>113</v>
      </c>
      <c r="C47" s="12">
        <f>VLOOKUP($B47,'TAX  Schedule M'!$A$10:$I$228,$C$3,FALSE)</f>
        <v>-1347030277.1788199</v>
      </c>
      <c r="E47" s="12">
        <f t="shared" si="7"/>
        <v>-1347030277.1788199</v>
      </c>
      <c r="F47" s="12">
        <f>VLOOKUP($B47,'TAX  Schedule M'!$A$10:$I$228,$C$3,FALSE)</f>
        <v>-1347030277.1788199</v>
      </c>
      <c r="H47" s="12">
        <f t="shared" si="8"/>
        <v>-1347030277.1788199</v>
      </c>
      <c r="J47" s="12">
        <f t="shared" si="9"/>
        <v>445530264.17689466</v>
      </c>
      <c r="K47" s="12">
        <f t="shared" si="10"/>
        <v>74086665.244835094</v>
      </c>
    </row>
    <row r="48" spans="1:11" ht="14.1" customHeight="1" x14ac:dyDescent="0.25">
      <c r="A48" s="41" t="s">
        <v>265</v>
      </c>
      <c r="B48" s="42" t="s">
        <v>371</v>
      </c>
      <c r="C48" s="43"/>
      <c r="D48" s="43">
        <f>VLOOKUP($B48,'TAX  Gas Reserves'!$A$679:$I$697,$C$3,FALSE)</f>
        <v>-62593822.625</v>
      </c>
      <c r="E48" s="43">
        <f>C48+D48</f>
        <v>-62593822.625</v>
      </c>
      <c r="F48" s="43"/>
      <c r="G48" s="43">
        <f>VLOOKUP($B48,'TAX  Gas Reserves'!$A$613:$I$640,$C$3,FALSE)</f>
        <v>-62593822.625</v>
      </c>
      <c r="H48" s="43">
        <f>F48+G48</f>
        <v>-62593822.625</v>
      </c>
      <c r="J48" s="12">
        <f t="shared" si="9"/>
        <v>20593367.643624999</v>
      </c>
      <c r="K48" s="12">
        <f t="shared" si="10"/>
        <v>3755629.3574999999</v>
      </c>
    </row>
    <row r="49" spans="1:11" ht="14.1" customHeight="1" x14ac:dyDescent="0.25">
      <c r="A49" s="15" t="s">
        <v>272</v>
      </c>
      <c r="B49" s="14" t="s">
        <v>116</v>
      </c>
      <c r="C49" s="12">
        <f>VLOOKUP($B49,'TAX  Schedule M'!$A$10:$I$228,$C$3,FALSE)</f>
        <v>0</v>
      </c>
      <c r="E49" s="12">
        <f t="shared" si="7"/>
        <v>0</v>
      </c>
      <c r="F49" s="12">
        <f>VLOOKUP($B49,'TAX  Schedule M'!$A$10:$I$228,$C$3,FALSE)</f>
        <v>0</v>
      </c>
      <c r="H49" s="12">
        <f t="shared" si="8"/>
        <v>0</v>
      </c>
      <c r="J49" s="12">
        <f t="shared" si="9"/>
        <v>0</v>
      </c>
      <c r="K49" s="12">
        <f t="shared" si="10"/>
        <v>0</v>
      </c>
    </row>
    <row r="50" spans="1:11" ht="14.1" customHeight="1" x14ac:dyDescent="0.25">
      <c r="A50" s="15" t="s">
        <v>262</v>
      </c>
      <c r="B50" s="14" t="s">
        <v>117</v>
      </c>
      <c r="C50" s="12">
        <f>VLOOKUP($B50,'TAX  Schedule M'!$A$10:$I$228,$C$3,FALSE)</f>
        <v>-5226849.7670113901</v>
      </c>
      <c r="E50" s="12">
        <f t="shared" si="7"/>
        <v>-5226849.7670113901</v>
      </c>
      <c r="F50" s="12">
        <f>VLOOKUP($B50,'TAX  Schedule M'!$A$10:$I$228,$C$3,FALSE)</f>
        <v>-5226849.7670113901</v>
      </c>
      <c r="H50" s="12">
        <f t="shared" si="8"/>
        <v>-5226849.7670113901</v>
      </c>
      <c r="J50" s="12">
        <f t="shared" si="9"/>
        <v>1728780.5604390174</v>
      </c>
      <c r="K50" s="12">
        <f t="shared" si="10"/>
        <v>287476.73718562647</v>
      </c>
    </row>
    <row r="51" spans="1:11" ht="14.1" customHeight="1" x14ac:dyDescent="0.25">
      <c r="A51" s="15" t="s">
        <v>558</v>
      </c>
      <c r="B51" s="14" t="s">
        <v>118</v>
      </c>
      <c r="C51" s="12">
        <f>VLOOKUP($B51,'TAX  Schedule M'!$A$10:$I$228,$C$3,FALSE)</f>
        <v>-2244353.7937583998</v>
      </c>
      <c r="E51" s="12">
        <f t="shared" si="7"/>
        <v>-2244353.7937583998</v>
      </c>
      <c r="F51" s="12">
        <f>VLOOKUP($B51,'TAX  Schedule M'!$A$10:$I$228,$C$3,FALSE)</f>
        <v>-2244353.7937583998</v>
      </c>
      <c r="H51" s="12">
        <f t="shared" si="8"/>
        <v>-2244353.7937583998</v>
      </c>
      <c r="J51" s="12">
        <f t="shared" si="9"/>
        <v>742320.01728559076</v>
      </c>
      <c r="K51" s="12">
        <f t="shared" si="10"/>
        <v>123439.45865671198</v>
      </c>
    </row>
    <row r="52" spans="1:11" ht="14.1" customHeight="1" x14ac:dyDescent="0.25">
      <c r="A52" s="15" t="s">
        <v>267</v>
      </c>
      <c r="B52" s="14" t="s">
        <v>119</v>
      </c>
      <c r="C52" s="12">
        <f>VLOOKUP($B52,'TAX  Schedule M'!$A$10:$I$228,$C$3,FALSE)</f>
        <v>-4484502</v>
      </c>
      <c r="E52" s="12">
        <f t="shared" si="7"/>
        <v>-4484502</v>
      </c>
      <c r="F52" s="12">
        <f>VLOOKUP($B52,'TAX  Schedule M'!$A$10:$I$228,$C$3,FALSE)</f>
        <v>-4484502</v>
      </c>
      <c r="H52" s="12">
        <f t="shared" si="8"/>
        <v>-4484502</v>
      </c>
      <c r="J52" s="12">
        <f t="shared" si="9"/>
        <v>1483249.0364999999</v>
      </c>
      <c r="K52" s="12">
        <f t="shared" si="10"/>
        <v>246647.61000000002</v>
      </c>
    </row>
    <row r="53" spans="1:11" ht="14.1" customHeight="1" x14ac:dyDescent="0.25">
      <c r="A53" s="15" t="s">
        <v>267</v>
      </c>
      <c r="B53" s="14" t="s">
        <v>120</v>
      </c>
      <c r="C53" s="12">
        <f>VLOOKUP($B53,'TAX  Schedule M'!$A$10:$I$228,$C$3,FALSE)</f>
        <v>0</v>
      </c>
      <c r="E53" s="12">
        <f t="shared" si="7"/>
        <v>0</v>
      </c>
      <c r="F53" s="12">
        <f>VLOOKUP($B53,'TAX  Schedule M'!$A$10:$I$228,$C$3,FALSE)</f>
        <v>0</v>
      </c>
      <c r="H53" s="12">
        <f t="shared" si="8"/>
        <v>0</v>
      </c>
      <c r="J53" s="12">
        <f t="shared" si="9"/>
        <v>0</v>
      </c>
      <c r="K53" s="12">
        <f t="shared" si="10"/>
        <v>0</v>
      </c>
    </row>
    <row r="54" spans="1:11" ht="14.1" customHeight="1" x14ac:dyDescent="0.25">
      <c r="A54" s="41" t="s">
        <v>267</v>
      </c>
      <c r="B54" s="42" t="s">
        <v>375</v>
      </c>
      <c r="C54" s="43"/>
      <c r="D54" s="43">
        <f>VLOOKUP($B54,'TAX  Gas Reserves'!$A$679:$I$697,$C$3,FALSE)</f>
        <v>-15791</v>
      </c>
      <c r="E54" s="43">
        <f>C54+D54</f>
        <v>-15791</v>
      </c>
      <c r="F54" s="43"/>
      <c r="G54" s="43">
        <f>VLOOKUP($B54,'TAX  Gas Reserves'!$A$613:$I$640,$C$3,FALSE)</f>
        <v>-15791</v>
      </c>
      <c r="H54" s="43">
        <f>F54+G54</f>
        <v>-15791</v>
      </c>
      <c r="J54" s="12">
        <f t="shared" si="9"/>
        <v>5195.2389999999996</v>
      </c>
      <c r="K54" s="12">
        <f t="shared" si="10"/>
        <v>947.45999999999992</v>
      </c>
    </row>
    <row r="55" spans="1:11" ht="14.1" customHeight="1" x14ac:dyDescent="0.25">
      <c r="A55" s="41" t="s">
        <v>267</v>
      </c>
      <c r="B55" s="42" t="s">
        <v>376</v>
      </c>
      <c r="C55" s="43"/>
      <c r="D55" s="43">
        <f>VLOOKUP($B55,'TAX  Gas Reserves'!$A$679:$I$697,$C$3,FALSE)</f>
        <v>9668</v>
      </c>
      <c r="E55" s="43">
        <f>C55+D55</f>
        <v>9668</v>
      </c>
      <c r="F55" s="43"/>
      <c r="G55" s="43">
        <f>VLOOKUP($B55,'TAX  Gas Reserves'!$A$613:$I$640,$C$3,FALSE)</f>
        <v>9668</v>
      </c>
      <c r="H55" s="43">
        <f>F55+G55</f>
        <v>9668</v>
      </c>
      <c r="J55" s="12">
        <f t="shared" si="9"/>
        <v>-3180.7719999999999</v>
      </c>
      <c r="K55" s="12">
        <f t="shared" si="10"/>
        <v>-580.07999999999993</v>
      </c>
    </row>
    <row r="56" spans="1:11" ht="14.1" customHeight="1" x14ac:dyDescent="0.25">
      <c r="A56" s="15" t="s">
        <v>303</v>
      </c>
      <c r="B56" s="14" t="s">
        <v>148</v>
      </c>
      <c r="C56" s="12">
        <f>VLOOKUP($B56,'TAX  Schedule M'!$A$10:$I$228,$C$3,FALSE)</f>
        <v>-63827664</v>
      </c>
      <c r="E56" s="12">
        <f t="shared" si="7"/>
        <v>-63827664</v>
      </c>
      <c r="F56" s="12">
        <f>VLOOKUP($B56,'TAX  Schedule M'!$A$10:$I$228,$C$3,FALSE)</f>
        <v>-63827664</v>
      </c>
      <c r="H56" s="12">
        <f t="shared" si="8"/>
        <v>-63827664</v>
      </c>
      <c r="J56" s="12">
        <f t="shared" si="9"/>
        <v>21110999.867999997</v>
      </c>
      <c r="K56" s="12">
        <f t="shared" si="10"/>
        <v>3510521.52</v>
      </c>
    </row>
    <row r="57" spans="1:11" ht="14.1" customHeight="1" x14ac:dyDescent="0.25">
      <c r="A57" s="15" t="s">
        <v>294</v>
      </c>
      <c r="B57" s="14" t="s">
        <v>54</v>
      </c>
      <c r="C57" s="12">
        <f>VLOOKUP($B57,'TAX  Schedule M'!$A$10:$I$228,$C$3,FALSE)</f>
        <v>0</v>
      </c>
      <c r="E57" s="12">
        <f t="shared" si="7"/>
        <v>0</v>
      </c>
      <c r="F57" s="12">
        <f>VLOOKUP($B57,'TAX  Schedule M'!$A$10:$I$228,$C$3,FALSE)</f>
        <v>0</v>
      </c>
      <c r="H57" s="12">
        <f t="shared" si="8"/>
        <v>0</v>
      </c>
      <c r="J57" s="12">
        <f t="shared" si="9"/>
        <v>0</v>
      </c>
      <c r="K57" s="12">
        <f t="shared" si="10"/>
        <v>0</v>
      </c>
    </row>
    <row r="58" spans="1:11" ht="14.1" customHeight="1" x14ac:dyDescent="0.25">
      <c r="A58" s="15" t="s">
        <v>326</v>
      </c>
      <c r="B58" s="14" t="s">
        <v>55</v>
      </c>
      <c r="C58" s="12">
        <f>VLOOKUP($B58,'TAX  Schedule M'!$A$10:$I$228,$C$3,FALSE)</f>
        <v>3291032</v>
      </c>
      <c r="E58" s="12">
        <f t="shared" si="7"/>
        <v>3291032</v>
      </c>
      <c r="F58" s="12">
        <f>VLOOKUP($B58,'TAX  Schedule M'!$A$10:$I$228,$C$3,FALSE)</f>
        <v>3291032</v>
      </c>
      <c r="H58" s="12">
        <f t="shared" si="8"/>
        <v>3291032</v>
      </c>
      <c r="J58" s="12">
        <f t="shared" si="9"/>
        <v>-1088508.834</v>
      </c>
      <c r="K58" s="12">
        <f t="shared" si="10"/>
        <v>-181006.76</v>
      </c>
    </row>
    <row r="59" spans="1:11" ht="14.1" customHeight="1" x14ac:dyDescent="0.25">
      <c r="A59" s="15" t="s">
        <v>334</v>
      </c>
      <c r="B59" s="14" t="s">
        <v>56</v>
      </c>
      <c r="C59" s="12">
        <f>VLOOKUP($B59,'TAX  Schedule M'!$A$10:$I$228,$C$3,FALSE)</f>
        <v>251763.947999998</v>
      </c>
      <c r="E59" s="12">
        <f t="shared" si="7"/>
        <v>251763.947999998</v>
      </c>
      <c r="F59" s="12">
        <f>VLOOKUP($B59,'TAX  Schedule M'!$A$10:$I$228,$C$3,FALSE)</f>
        <v>251763.947999998</v>
      </c>
      <c r="H59" s="12">
        <f t="shared" si="8"/>
        <v>251763.947999998</v>
      </c>
      <c r="J59" s="12">
        <f t="shared" si="9"/>
        <v>-83270.925800999335</v>
      </c>
      <c r="K59" s="12">
        <f t="shared" si="10"/>
        <v>-13847.017139999889</v>
      </c>
    </row>
    <row r="60" spans="1:11" ht="14.1" customHeight="1" x14ac:dyDescent="0.25">
      <c r="A60" s="15" t="s">
        <v>304</v>
      </c>
      <c r="B60" s="14" t="s">
        <v>57</v>
      </c>
      <c r="C60" s="12">
        <f>VLOOKUP($B60,'TAX  Schedule M'!$A$10:$I$228,$C$3,FALSE)</f>
        <v>1383941.8</v>
      </c>
      <c r="E60" s="12">
        <f t="shared" si="7"/>
        <v>1383941.8</v>
      </c>
      <c r="F60" s="12">
        <f>VLOOKUP($B60,'TAX  Schedule M'!$A$10:$I$228,$C$3,FALSE)</f>
        <v>1383941.8</v>
      </c>
      <c r="H60" s="12">
        <f t="shared" si="8"/>
        <v>1383941.8</v>
      </c>
      <c r="J60" s="12">
        <f t="shared" si="9"/>
        <v>-457738.75034999999</v>
      </c>
      <c r="K60" s="12">
        <f t="shared" si="10"/>
        <v>-76116.798999999999</v>
      </c>
    </row>
    <row r="61" spans="1:11" ht="14.1" customHeight="1" x14ac:dyDescent="0.25">
      <c r="A61" s="15" t="s">
        <v>318</v>
      </c>
      <c r="B61" s="14" t="s">
        <v>121</v>
      </c>
      <c r="C61" s="12">
        <f>VLOOKUP($B61,'TAX  Schedule M'!$A$10:$I$228,$C$3,FALSE)</f>
        <v>4577640.4999999898</v>
      </c>
      <c r="E61" s="12">
        <f t="shared" si="7"/>
        <v>4577640.4999999898</v>
      </c>
      <c r="F61" s="12">
        <f>VLOOKUP($B61,'TAX  Schedule M'!$A$10:$I$228,$C$3,FALSE)</f>
        <v>4577640.4999999898</v>
      </c>
      <c r="H61" s="12">
        <f t="shared" si="8"/>
        <v>4577640.4999999898</v>
      </c>
      <c r="J61" s="12">
        <f t="shared" si="9"/>
        <v>-1514054.5953749965</v>
      </c>
      <c r="K61" s="12">
        <f t="shared" si="10"/>
        <v>-251770.22749999943</v>
      </c>
    </row>
    <row r="62" spans="1:11" ht="14.1" customHeight="1" x14ac:dyDescent="0.25">
      <c r="A62" s="15" t="s">
        <v>304</v>
      </c>
      <c r="B62" s="14" t="s">
        <v>58</v>
      </c>
      <c r="C62" s="12">
        <f>VLOOKUP($B62,'TAX  Schedule M'!$A$10:$I$228,$C$3,FALSE)</f>
        <v>0</v>
      </c>
      <c r="E62" s="12">
        <f t="shared" si="7"/>
        <v>0</v>
      </c>
      <c r="F62" s="12">
        <f>VLOOKUP($B62,'TAX  Schedule M'!$A$10:$I$228,$C$3,FALSE)</f>
        <v>0</v>
      </c>
      <c r="H62" s="12">
        <f t="shared" si="8"/>
        <v>0</v>
      </c>
      <c r="J62" s="12">
        <f t="shared" si="9"/>
        <v>0</v>
      </c>
      <c r="K62" s="12">
        <f t="shared" si="10"/>
        <v>0</v>
      </c>
    </row>
    <row r="63" spans="1:11" ht="14.1" customHeight="1" x14ac:dyDescent="0.25">
      <c r="A63" s="15" t="s">
        <v>304</v>
      </c>
      <c r="B63" s="14" t="s">
        <v>59</v>
      </c>
      <c r="C63" s="12">
        <f>VLOOKUP($B63,'TAX  Schedule M'!$A$10:$I$228,$C$3,FALSE)</f>
        <v>-10655830</v>
      </c>
      <c r="E63" s="12">
        <f t="shared" si="7"/>
        <v>-10655830</v>
      </c>
      <c r="F63" s="12">
        <f>VLOOKUP($B63,'TAX  Schedule M'!$A$10:$I$228,$C$3,FALSE)</f>
        <v>-10655830</v>
      </c>
      <c r="H63" s="12">
        <f t="shared" si="8"/>
        <v>-10655830</v>
      </c>
      <c r="J63" s="12">
        <f t="shared" si="9"/>
        <v>3524415.7724999995</v>
      </c>
      <c r="K63" s="12">
        <f t="shared" si="10"/>
        <v>586070.65</v>
      </c>
    </row>
    <row r="64" spans="1:11" ht="14.1" customHeight="1" x14ac:dyDescent="0.25">
      <c r="A64" s="15" t="s">
        <v>304</v>
      </c>
      <c r="B64" s="14" t="s">
        <v>60</v>
      </c>
      <c r="C64" s="12">
        <f>VLOOKUP($B64,'TAX  Schedule M'!$A$10:$I$228,$C$3,FALSE)</f>
        <v>0</v>
      </c>
      <c r="E64" s="12">
        <f t="shared" si="7"/>
        <v>0</v>
      </c>
      <c r="F64" s="12">
        <f>VLOOKUP($B64,'TAX  Schedule M'!$A$10:$I$228,$C$3,FALSE)</f>
        <v>0</v>
      </c>
      <c r="H64" s="12">
        <f t="shared" si="8"/>
        <v>0</v>
      </c>
      <c r="J64" s="12">
        <f t="shared" si="9"/>
        <v>0</v>
      </c>
      <c r="K64" s="12">
        <f t="shared" si="10"/>
        <v>0</v>
      </c>
    </row>
    <row r="65" spans="1:11" ht="14.1" customHeight="1" x14ac:dyDescent="0.25">
      <c r="A65" s="15" t="s">
        <v>279</v>
      </c>
      <c r="B65" s="14" t="s">
        <v>61</v>
      </c>
      <c r="C65" s="12">
        <f>VLOOKUP($B65,'TAX  Schedule M'!$A$10:$I$228,$C$3,FALSE)</f>
        <v>1263457.33</v>
      </c>
      <c r="E65" s="12">
        <f t="shared" si="7"/>
        <v>1263457.33</v>
      </c>
      <c r="F65" s="12">
        <f>VLOOKUP($B65,'TAX  Schedule M'!$A$10:$I$228,$C$3,FALSE)</f>
        <v>1263457.33</v>
      </c>
      <c r="H65" s="12">
        <f t="shared" si="8"/>
        <v>1263457.33</v>
      </c>
      <c r="J65" s="12">
        <f t="shared" si="9"/>
        <v>-417888.51189750002</v>
      </c>
      <c r="K65" s="12">
        <f t="shared" si="10"/>
        <v>-69490.153149999998</v>
      </c>
    </row>
    <row r="66" spans="1:11" ht="14.1" customHeight="1" x14ac:dyDescent="0.25">
      <c r="A66" s="15" t="s">
        <v>304</v>
      </c>
      <c r="B66" s="14" t="s">
        <v>63</v>
      </c>
      <c r="C66" s="12">
        <f>VLOOKUP($B66,'TAX  Schedule M'!$A$10:$I$228,$C$3,FALSE)</f>
        <v>0</v>
      </c>
      <c r="E66" s="12">
        <f t="shared" si="7"/>
        <v>0</v>
      </c>
      <c r="F66" s="12">
        <f>VLOOKUP($B66,'TAX  Schedule M'!$A$10:$I$228,$C$3,FALSE)</f>
        <v>0</v>
      </c>
      <c r="H66" s="12">
        <f t="shared" si="8"/>
        <v>0</v>
      </c>
      <c r="J66" s="12">
        <f t="shared" si="9"/>
        <v>0</v>
      </c>
      <c r="K66" s="12">
        <f t="shared" si="10"/>
        <v>0</v>
      </c>
    </row>
    <row r="67" spans="1:11" ht="14.1" customHeight="1" x14ac:dyDescent="0.25">
      <c r="A67" s="15" t="s">
        <v>333</v>
      </c>
      <c r="B67" s="14" t="s">
        <v>64</v>
      </c>
      <c r="C67" s="12">
        <f>VLOOKUP($B67,'TAX  Schedule M'!$A$10:$I$228,$C$3,FALSE)</f>
        <v>0</v>
      </c>
      <c r="E67" s="12">
        <f t="shared" si="7"/>
        <v>0</v>
      </c>
      <c r="F67" s="12">
        <f>VLOOKUP($B67,'TAX  Schedule M'!$A$10:$I$228,$C$3,FALSE)</f>
        <v>0</v>
      </c>
      <c r="H67" s="12">
        <f t="shared" si="8"/>
        <v>0</v>
      </c>
      <c r="J67" s="12">
        <f t="shared" si="9"/>
        <v>0</v>
      </c>
      <c r="K67" s="12">
        <f t="shared" si="10"/>
        <v>0</v>
      </c>
    </row>
    <row r="68" spans="1:11" ht="14.1" customHeight="1" x14ac:dyDescent="0.25">
      <c r="A68" s="15" t="s">
        <v>268</v>
      </c>
      <c r="B68" s="14" t="s">
        <v>152</v>
      </c>
      <c r="C68" s="12">
        <f>VLOOKUP($B68,'TAX  Schedule M'!$A$10:$I$228,$C$3,FALSE)</f>
        <v>0</v>
      </c>
      <c r="E68" s="12">
        <f t="shared" si="7"/>
        <v>0</v>
      </c>
      <c r="F68" s="12">
        <f>VLOOKUP($B68,'TAX  Schedule M'!$A$10:$I$228,$C$3,FALSE)</f>
        <v>0</v>
      </c>
      <c r="H68" s="12">
        <f t="shared" si="8"/>
        <v>0</v>
      </c>
      <c r="J68" s="12">
        <f t="shared" si="9"/>
        <v>0</v>
      </c>
      <c r="K68" s="12">
        <f t="shared" si="10"/>
        <v>0</v>
      </c>
    </row>
    <row r="69" spans="1:11" ht="14.1" customHeight="1" x14ac:dyDescent="0.25">
      <c r="A69" s="15" t="s">
        <v>268</v>
      </c>
      <c r="B69" s="14" t="s">
        <v>153</v>
      </c>
      <c r="C69" s="12">
        <f>VLOOKUP($B69,'TAX  Schedule M'!$A$10:$I$228,$C$3,FALSE)</f>
        <v>231505.97394184399</v>
      </c>
      <c r="E69" s="12">
        <f t="shared" si="7"/>
        <v>231505.97394184399</v>
      </c>
      <c r="F69" s="12">
        <f>VLOOKUP($B69,'TAX  Schedule M'!$A$10:$I$228,$C$3,FALSE)</f>
        <v>231505.97394184399</v>
      </c>
      <c r="H69" s="12">
        <f t="shared" si="8"/>
        <v>231505.97394184399</v>
      </c>
      <c r="J69" s="12">
        <f t="shared" si="9"/>
        <v>-76570.600881264894</v>
      </c>
      <c r="K69" s="12">
        <f t="shared" si="10"/>
        <v>-12732.82856680142</v>
      </c>
    </row>
    <row r="70" spans="1:11" ht="14.1" customHeight="1" x14ac:dyDescent="0.25">
      <c r="A70" s="15" t="s">
        <v>268</v>
      </c>
      <c r="B70" s="14" t="s">
        <v>155</v>
      </c>
      <c r="C70" s="12">
        <f>VLOOKUP($B70,'TAX  Schedule M'!$A$10:$I$228,$C$3,FALSE)</f>
        <v>0</v>
      </c>
      <c r="E70" s="12">
        <f t="shared" si="7"/>
        <v>0</v>
      </c>
      <c r="F70" s="12">
        <f>VLOOKUP($B70,'TAX  Schedule M'!$A$10:$I$228,$C$3,FALSE)</f>
        <v>0</v>
      </c>
      <c r="H70" s="12">
        <f t="shared" si="8"/>
        <v>0</v>
      </c>
      <c r="J70" s="12">
        <f t="shared" si="9"/>
        <v>0</v>
      </c>
      <c r="K70" s="12">
        <f t="shared" si="10"/>
        <v>0</v>
      </c>
    </row>
    <row r="71" spans="1:11" ht="14.1" customHeight="1" x14ac:dyDescent="0.25">
      <c r="A71" s="15" t="s">
        <v>268</v>
      </c>
      <c r="B71" s="14" t="s">
        <v>156</v>
      </c>
      <c r="C71" s="12">
        <f>VLOOKUP($B71,'TAX  Schedule M'!$A$10:$I$228,$C$3,FALSE)</f>
        <v>0</v>
      </c>
      <c r="E71" s="12">
        <f t="shared" si="7"/>
        <v>0</v>
      </c>
      <c r="F71" s="12">
        <f>VLOOKUP($B71,'TAX  Schedule M'!$A$10:$I$228,$C$3,FALSE)</f>
        <v>0</v>
      </c>
      <c r="H71" s="12">
        <f t="shared" si="8"/>
        <v>0</v>
      </c>
      <c r="J71" s="12">
        <f t="shared" si="9"/>
        <v>0</v>
      </c>
      <c r="K71" s="12">
        <f t="shared" si="10"/>
        <v>0</v>
      </c>
    </row>
    <row r="72" spans="1:11" ht="14.1" customHeight="1" x14ac:dyDescent="0.25">
      <c r="A72" s="15" t="s">
        <v>268</v>
      </c>
      <c r="B72" s="14" t="s">
        <v>157</v>
      </c>
      <c r="C72" s="12">
        <f>VLOOKUP($B72,'TAX  Schedule M'!$A$10:$I$228,$C$3,FALSE)</f>
        <v>2253386.28950318</v>
      </c>
      <c r="E72" s="12">
        <f t="shared" si="7"/>
        <v>2253386.28950318</v>
      </c>
      <c r="F72" s="12">
        <f>VLOOKUP($B72,'TAX  Schedule M'!$A$10:$I$228,$C$3,FALSE)</f>
        <v>2253386.28950318</v>
      </c>
      <c r="H72" s="12">
        <f t="shared" si="8"/>
        <v>2253386.28950318</v>
      </c>
      <c r="J72" s="12">
        <f t="shared" si="9"/>
        <v>-745307.5152531768</v>
      </c>
      <c r="K72" s="12">
        <f t="shared" si="10"/>
        <v>-123936.24592267491</v>
      </c>
    </row>
    <row r="73" spans="1:11" ht="14.1" customHeight="1" x14ac:dyDescent="0.25">
      <c r="A73" s="15" t="s">
        <v>284</v>
      </c>
      <c r="B73" s="14" t="s">
        <v>158</v>
      </c>
      <c r="C73" s="12">
        <f>VLOOKUP($B73,'TAX  Schedule M'!$A$10:$I$228,$C$3,FALSE)</f>
        <v>4392095.76</v>
      </c>
      <c r="E73" s="12">
        <f t="shared" si="7"/>
        <v>4392095.76</v>
      </c>
      <c r="F73" s="12">
        <f>VLOOKUP($B73,'TAX  Schedule M'!$A$10:$I$228,$C$3,FALSE)</f>
        <v>4392095.76</v>
      </c>
      <c r="H73" s="12">
        <f t="shared" si="8"/>
        <v>4392095.76</v>
      </c>
      <c r="J73" s="12">
        <f t="shared" si="9"/>
        <v>-1452685.6726199999</v>
      </c>
      <c r="K73" s="12">
        <f t="shared" si="10"/>
        <v>-241565.26679999998</v>
      </c>
    </row>
    <row r="74" spans="1:11" ht="14.1" customHeight="1" x14ac:dyDescent="0.25">
      <c r="A74" s="15" t="s">
        <v>280</v>
      </c>
      <c r="B74" s="14" t="s">
        <v>69</v>
      </c>
      <c r="C74" s="12">
        <f>VLOOKUP($B74,'TAX  Schedule M'!$A$10:$I$228,$C$3,FALSE)</f>
        <v>0</v>
      </c>
      <c r="E74" s="12">
        <f t="shared" si="7"/>
        <v>0</v>
      </c>
      <c r="F74" s="12">
        <f>VLOOKUP($B74,'TAX  Schedule M'!$A$10:$I$228,$C$3,FALSE)</f>
        <v>0</v>
      </c>
      <c r="H74" s="12">
        <f t="shared" si="8"/>
        <v>0</v>
      </c>
      <c r="J74" s="12">
        <f t="shared" si="9"/>
        <v>0</v>
      </c>
      <c r="K74" s="12">
        <f t="shared" si="10"/>
        <v>0</v>
      </c>
    </row>
    <row r="75" spans="1:11" ht="14.1" customHeight="1" x14ac:dyDescent="0.25">
      <c r="A75" s="15" t="s">
        <v>286</v>
      </c>
      <c r="B75" s="14" t="s">
        <v>159</v>
      </c>
      <c r="C75" s="12">
        <f>VLOOKUP($B75,'TAX  Schedule M'!$A$10:$I$228,$C$3,FALSE)</f>
        <v>0</v>
      </c>
      <c r="E75" s="12">
        <f t="shared" si="7"/>
        <v>0</v>
      </c>
      <c r="F75" s="12">
        <f>VLOOKUP($B75,'TAX  Schedule M'!$A$10:$I$228,$C$3,FALSE)</f>
        <v>0</v>
      </c>
      <c r="H75" s="12">
        <f t="shared" si="8"/>
        <v>0</v>
      </c>
      <c r="J75" s="12">
        <f t="shared" si="9"/>
        <v>0</v>
      </c>
      <c r="K75" s="12">
        <f t="shared" si="10"/>
        <v>0</v>
      </c>
    </row>
    <row r="76" spans="1:11" ht="14.1" customHeight="1" x14ac:dyDescent="0.25">
      <c r="A76" s="15" t="s">
        <v>305</v>
      </c>
      <c r="B76" s="14" t="s">
        <v>70</v>
      </c>
      <c r="C76" s="12">
        <f>VLOOKUP($B76,'TAX  Schedule M'!$A$10:$I$228,$C$3,FALSE)</f>
        <v>0</v>
      </c>
      <c r="E76" s="12">
        <f t="shared" si="7"/>
        <v>0</v>
      </c>
      <c r="F76" s="12">
        <f>VLOOKUP($B76,'TAX  Schedule M'!$A$10:$I$228,$C$3,FALSE)</f>
        <v>0</v>
      </c>
      <c r="H76" s="12">
        <f t="shared" si="8"/>
        <v>0</v>
      </c>
      <c r="J76" s="12">
        <f t="shared" si="9"/>
        <v>0</v>
      </c>
      <c r="K76" s="12">
        <f t="shared" si="10"/>
        <v>0</v>
      </c>
    </row>
    <row r="77" spans="1:11" ht="14.1" customHeight="1" x14ac:dyDescent="0.25">
      <c r="A77" s="15" t="s">
        <v>281</v>
      </c>
      <c r="B77" s="14" t="s">
        <v>71</v>
      </c>
      <c r="C77" s="12">
        <f>VLOOKUP($B77,'TAX  Schedule M'!$A$10:$I$228,$C$3,FALSE)</f>
        <v>0</v>
      </c>
      <c r="E77" s="12">
        <f t="shared" si="7"/>
        <v>0</v>
      </c>
      <c r="F77" s="12">
        <f>VLOOKUP($B77,'TAX  Schedule M'!$A$10:$I$228,$C$3,FALSE)</f>
        <v>0</v>
      </c>
      <c r="H77" s="12">
        <f t="shared" si="8"/>
        <v>0</v>
      </c>
      <c r="J77" s="12">
        <f t="shared" si="9"/>
        <v>0</v>
      </c>
      <c r="K77" s="12">
        <f t="shared" si="10"/>
        <v>0</v>
      </c>
    </row>
    <row r="78" spans="1:11" ht="14.1" customHeight="1" x14ac:dyDescent="0.25">
      <c r="A78" s="15" t="s">
        <v>327</v>
      </c>
      <c r="B78" s="14" t="s">
        <v>160</v>
      </c>
      <c r="C78" s="12">
        <f>VLOOKUP($B78,'TAX  Schedule M'!$A$10:$I$228,$C$3,FALSE)</f>
        <v>11303114</v>
      </c>
      <c r="E78" s="12">
        <f t="shared" si="7"/>
        <v>11303114</v>
      </c>
      <c r="F78" s="12">
        <f>VLOOKUP($B78,'TAX  Schedule M'!$A$10:$I$228,$C$3,FALSE)</f>
        <v>11303114</v>
      </c>
      <c r="H78" s="12">
        <f t="shared" si="8"/>
        <v>11303114</v>
      </c>
      <c r="J78" s="12">
        <f t="shared" si="9"/>
        <v>-3738504.9555000002</v>
      </c>
      <c r="K78" s="12">
        <f t="shared" si="10"/>
        <v>-621671.27</v>
      </c>
    </row>
    <row r="79" spans="1:11" ht="14.1" customHeight="1" x14ac:dyDescent="0.25">
      <c r="A79" s="15" t="s">
        <v>327</v>
      </c>
      <c r="B79" s="14" t="s">
        <v>161</v>
      </c>
      <c r="C79" s="12"/>
      <c r="E79" s="12">
        <f t="shared" si="7"/>
        <v>0</v>
      </c>
      <c r="F79" s="12"/>
      <c r="H79" s="12">
        <f t="shared" si="8"/>
        <v>0</v>
      </c>
      <c r="J79" s="12">
        <f t="shared" si="9"/>
        <v>0</v>
      </c>
      <c r="K79" s="12">
        <f t="shared" si="10"/>
        <v>0</v>
      </c>
    </row>
    <row r="80" spans="1:11" ht="14.1" customHeight="1" x14ac:dyDescent="0.25">
      <c r="A80" s="15" t="s">
        <v>289</v>
      </c>
      <c r="B80" s="14" t="s">
        <v>72</v>
      </c>
      <c r="C80" s="12">
        <f>VLOOKUP($B80,'TAX  Schedule M'!$A$10:$I$228,$C$3,FALSE)</f>
        <v>-1295902</v>
      </c>
      <c r="E80" s="12">
        <f t="shared" si="7"/>
        <v>-1295902</v>
      </c>
      <c r="F80" s="12">
        <f>VLOOKUP($B80,'TAX  Schedule M'!$A$10:$I$228,$C$3,FALSE)</f>
        <v>-1295902</v>
      </c>
      <c r="H80" s="12">
        <f t="shared" si="8"/>
        <v>-1295902</v>
      </c>
      <c r="J80" s="12">
        <f t="shared" si="9"/>
        <v>428619.58649999998</v>
      </c>
      <c r="K80" s="12">
        <f t="shared" si="10"/>
        <v>71274.61</v>
      </c>
    </row>
    <row r="81" spans="1:11" ht="14.1" customHeight="1" x14ac:dyDescent="0.25">
      <c r="A81" s="15" t="s">
        <v>292</v>
      </c>
      <c r="B81" s="14" t="s">
        <v>122</v>
      </c>
      <c r="C81" s="12">
        <f>VLOOKUP($B81,'TAX  Schedule M'!$A$10:$I$228,$C$3,FALSE)</f>
        <v>57569007.423876397</v>
      </c>
      <c r="E81" s="12">
        <f t="shared" si="7"/>
        <v>57569007.423876397</v>
      </c>
      <c r="F81" s="12">
        <f>VLOOKUP($B81,'TAX  Schedule M'!$A$10:$I$228,$C$3,FALSE)</f>
        <v>57569007.423876397</v>
      </c>
      <c r="H81" s="12">
        <f t="shared" si="8"/>
        <v>57569007.423876397</v>
      </c>
      <c r="J81" s="12">
        <f t="shared" si="9"/>
        <v>-19040949.205447119</v>
      </c>
      <c r="K81" s="12">
        <f t="shared" si="10"/>
        <v>-3166295.4083132017</v>
      </c>
    </row>
    <row r="82" spans="1:11" ht="14.1" customHeight="1" x14ac:dyDescent="0.25">
      <c r="A82" s="15" t="s">
        <v>269</v>
      </c>
      <c r="B82" s="14" t="s">
        <v>73</v>
      </c>
      <c r="C82" s="12">
        <f>VLOOKUP($B82,'TAX  Schedule M'!$A$10:$I$228,$C$3,FALSE)</f>
        <v>-10101168</v>
      </c>
      <c r="E82" s="12">
        <f t="shared" si="7"/>
        <v>-10101168</v>
      </c>
      <c r="F82" s="12">
        <f>VLOOKUP($B82,'TAX  Schedule M'!$A$10:$I$228,$C$3,FALSE)</f>
        <v>-10101168</v>
      </c>
      <c r="H82" s="12">
        <f t="shared" si="8"/>
        <v>-10101168</v>
      </c>
      <c r="J82" s="12">
        <f t="shared" si="9"/>
        <v>3340961.3159999996</v>
      </c>
      <c r="K82" s="12">
        <f t="shared" si="10"/>
        <v>555564.24</v>
      </c>
    </row>
    <row r="83" spans="1:11" ht="14.1" customHeight="1" x14ac:dyDescent="0.25">
      <c r="A83" s="15" t="s">
        <v>498</v>
      </c>
      <c r="B83" s="14" t="s">
        <v>162</v>
      </c>
      <c r="C83" s="12">
        <f>VLOOKUP($B83,'TAX  Schedule M'!$A$10:$I$228,$C$3,FALSE)</f>
        <v>5050572</v>
      </c>
      <c r="E83" s="12">
        <f t="shared" si="7"/>
        <v>5050572</v>
      </c>
      <c r="F83" s="12">
        <f>VLOOKUP($B83,'TAX  Schedule M'!$A$10:$I$228,$C$3,FALSE)</f>
        <v>5050572</v>
      </c>
      <c r="H83" s="12">
        <f t="shared" si="8"/>
        <v>5050572</v>
      </c>
      <c r="J83" s="12">
        <f t="shared" si="9"/>
        <v>-1670476.689</v>
      </c>
      <c r="K83" s="12">
        <f t="shared" si="10"/>
        <v>-277781.46000000002</v>
      </c>
    </row>
    <row r="84" spans="1:11" ht="14.1" customHeight="1" x14ac:dyDescent="0.25">
      <c r="A84" s="15" t="s">
        <v>269</v>
      </c>
      <c r="B84" s="14" t="s">
        <v>74</v>
      </c>
      <c r="C84" s="12">
        <f>VLOOKUP($B84,'TAX  Schedule M'!$A$10:$I$228,$C$3,FALSE)</f>
        <v>0</v>
      </c>
      <c r="E84" s="12">
        <f t="shared" si="7"/>
        <v>0</v>
      </c>
      <c r="F84" s="12">
        <f>VLOOKUP($B84,'TAX  Schedule M'!$A$10:$I$228,$C$3,FALSE)</f>
        <v>0</v>
      </c>
      <c r="H84" s="12">
        <f t="shared" si="8"/>
        <v>0</v>
      </c>
      <c r="J84" s="12">
        <f t="shared" si="9"/>
        <v>0</v>
      </c>
      <c r="K84" s="12">
        <f t="shared" si="10"/>
        <v>0</v>
      </c>
    </row>
    <row r="85" spans="1:11" ht="14.1" customHeight="1" x14ac:dyDescent="0.25">
      <c r="A85" s="15" t="s">
        <v>498</v>
      </c>
      <c r="B85" s="14" t="s">
        <v>163</v>
      </c>
      <c r="C85" s="12">
        <f>VLOOKUP($B85,'TAX  Schedule M'!$A$10:$I$228,$C$3,FALSE)</f>
        <v>0</v>
      </c>
      <c r="E85" s="12">
        <f t="shared" si="7"/>
        <v>0</v>
      </c>
      <c r="F85" s="12">
        <f>VLOOKUP($B85,'TAX  Schedule M'!$A$10:$I$228,$C$3,FALSE)</f>
        <v>0</v>
      </c>
      <c r="H85" s="12">
        <f t="shared" si="8"/>
        <v>0</v>
      </c>
      <c r="J85" s="12">
        <f t="shared" ref="J85:J124" si="13">(-E85*0.35)+(K85*-0.35)</f>
        <v>0</v>
      </c>
      <c r="K85" s="12">
        <f t="shared" ref="K85:K124" si="14">(-F85*0.055)+(-G85*0.06)</f>
        <v>0</v>
      </c>
    </row>
    <row r="86" spans="1:11" ht="14.1" customHeight="1" x14ac:dyDescent="0.25">
      <c r="A86" s="15" t="s">
        <v>269</v>
      </c>
      <c r="B86" s="14" t="s">
        <v>75</v>
      </c>
      <c r="C86" s="12">
        <f>VLOOKUP($B86,'TAX  Schedule M'!$A$10:$I$228,$C$3,FALSE)</f>
        <v>0</v>
      </c>
      <c r="E86" s="12">
        <f t="shared" si="7"/>
        <v>0</v>
      </c>
      <c r="F86" s="12">
        <f>VLOOKUP($B86,'TAX  Schedule M'!$A$10:$I$228,$C$3,FALSE)</f>
        <v>0</v>
      </c>
      <c r="H86" s="12">
        <f t="shared" si="8"/>
        <v>0</v>
      </c>
      <c r="J86" s="12">
        <f t="shared" si="13"/>
        <v>0</v>
      </c>
      <c r="K86" s="12">
        <f t="shared" si="14"/>
        <v>0</v>
      </c>
    </row>
    <row r="87" spans="1:11" ht="14.1" customHeight="1" x14ac:dyDescent="0.25">
      <c r="A87" s="15" t="s">
        <v>498</v>
      </c>
      <c r="B87" s="14" t="s">
        <v>164</v>
      </c>
      <c r="C87" s="12">
        <f>VLOOKUP($B87,'TAX  Schedule M'!$A$10:$I$228,$C$3,FALSE)</f>
        <v>0</v>
      </c>
      <c r="E87" s="12">
        <f t="shared" si="7"/>
        <v>0</v>
      </c>
      <c r="F87" s="12">
        <f>VLOOKUP($B87,'TAX  Schedule M'!$A$10:$I$228,$C$3,FALSE)</f>
        <v>0</v>
      </c>
      <c r="H87" s="12">
        <f t="shared" si="8"/>
        <v>0</v>
      </c>
      <c r="J87" s="12">
        <f t="shared" si="13"/>
        <v>0</v>
      </c>
      <c r="K87" s="12">
        <f t="shared" si="14"/>
        <v>0</v>
      </c>
    </row>
    <row r="88" spans="1:11" ht="14.1" customHeight="1" x14ac:dyDescent="0.25">
      <c r="A88" s="15" t="s">
        <v>293</v>
      </c>
      <c r="B88" s="14" t="s">
        <v>124</v>
      </c>
      <c r="C88" s="12">
        <f>VLOOKUP($B88,'TAX  Schedule M'!$A$10:$I$228,$C$3,FALSE)</f>
        <v>-101299488.59199999</v>
      </c>
      <c r="E88" s="12">
        <f t="shared" si="7"/>
        <v>-101299488.59199999</v>
      </c>
      <c r="F88" s="12">
        <f>VLOOKUP($B88,'TAX  Schedule M'!$A$10:$I$228,$C$3,FALSE)</f>
        <v>-101299488.59199999</v>
      </c>
      <c r="H88" s="12">
        <f t="shared" si="8"/>
        <v>-101299488.59199999</v>
      </c>
      <c r="J88" s="12">
        <f t="shared" si="13"/>
        <v>33504805.851803996</v>
      </c>
      <c r="K88" s="12">
        <f t="shared" si="14"/>
        <v>5571471.87256</v>
      </c>
    </row>
    <row r="89" spans="1:11" ht="14.1" customHeight="1" x14ac:dyDescent="0.25">
      <c r="A89" s="15" t="s">
        <v>299</v>
      </c>
      <c r="B89" s="14" t="s">
        <v>165</v>
      </c>
      <c r="C89" s="12">
        <f>VLOOKUP($B89,'TAX  Schedule M'!$A$10:$I$228,$C$3,FALSE)</f>
        <v>-2991019</v>
      </c>
      <c r="E89" s="12">
        <f t="shared" si="7"/>
        <v>-2991019</v>
      </c>
      <c r="F89" s="12">
        <f>VLOOKUP($B89,'TAX  Schedule M'!$A$10:$I$228,$C$3,FALSE)</f>
        <v>-2991019</v>
      </c>
      <c r="H89" s="12">
        <f t="shared" si="8"/>
        <v>-2991019</v>
      </c>
      <c r="J89" s="12">
        <f t="shared" si="13"/>
        <v>989279.53424999991</v>
      </c>
      <c r="K89" s="12">
        <f t="shared" si="14"/>
        <v>164506.04500000001</v>
      </c>
    </row>
    <row r="90" spans="1:11" ht="14.1" customHeight="1" x14ac:dyDescent="0.25">
      <c r="A90" s="15" t="s">
        <v>301</v>
      </c>
      <c r="B90" s="14" t="s">
        <v>76</v>
      </c>
      <c r="C90" s="12">
        <f>VLOOKUP($B90,'TAX  Schedule M'!$A$10:$I$228,$C$3,FALSE)</f>
        <v>6060363.7599999905</v>
      </c>
      <c r="E90" s="12">
        <f t="shared" ref="E90:E124" si="15">C90+D90</f>
        <v>6060363.7599999905</v>
      </c>
      <c r="F90" s="12">
        <f>VLOOKUP($B90,'TAX  Schedule M'!$A$10:$I$228,$C$3,FALSE)</f>
        <v>6060363.7599999905</v>
      </c>
      <c r="H90" s="12">
        <f t="shared" ref="H90:H124" si="16">F90+G90</f>
        <v>6060363.7599999905</v>
      </c>
      <c r="J90" s="12">
        <f t="shared" si="13"/>
        <v>-2004465.3136199967</v>
      </c>
      <c r="K90" s="12">
        <f t="shared" si="14"/>
        <v>-333320.00679999945</v>
      </c>
    </row>
    <row r="91" spans="1:11" ht="14.1" customHeight="1" x14ac:dyDescent="0.25">
      <c r="A91" s="15" t="s">
        <v>307</v>
      </c>
      <c r="B91" s="14" t="s">
        <v>166</v>
      </c>
      <c r="C91" s="12">
        <f>VLOOKUP($B91,'TAX  Schedule M'!$A$10:$I$228,$C$3,FALSE)</f>
        <v>-366037.74632281001</v>
      </c>
      <c r="E91" s="12">
        <f t="shared" si="15"/>
        <v>-366037.74632281001</v>
      </c>
      <c r="F91" s="12">
        <f>VLOOKUP($B91,'TAX  Schedule M'!$A$10:$I$228,$C$3,FALSE)</f>
        <v>-366037.74632281001</v>
      </c>
      <c r="H91" s="12">
        <f t="shared" si="16"/>
        <v>-366037.74632281001</v>
      </c>
      <c r="J91" s="12">
        <f t="shared" si="13"/>
        <v>121066.98459626941</v>
      </c>
      <c r="K91" s="12">
        <f t="shared" si="14"/>
        <v>20132.076047754552</v>
      </c>
    </row>
    <row r="92" spans="1:11" ht="14.1" customHeight="1" x14ac:dyDescent="0.25">
      <c r="A92" s="15" t="s">
        <v>306</v>
      </c>
      <c r="B92" s="14" t="s">
        <v>167</v>
      </c>
      <c r="C92" s="12">
        <f>VLOOKUP($B92,'TAX  Schedule M'!$A$10:$I$228,$C$3,FALSE)</f>
        <v>-1982000</v>
      </c>
      <c r="E92" s="12">
        <f t="shared" si="15"/>
        <v>-1982000</v>
      </c>
      <c r="F92" s="12">
        <f>VLOOKUP($B92,'TAX  Schedule M'!$A$10:$I$228,$C$3,FALSE)</f>
        <v>-1982000</v>
      </c>
      <c r="H92" s="12">
        <f t="shared" si="16"/>
        <v>-1982000</v>
      </c>
      <c r="J92" s="12">
        <f t="shared" si="13"/>
        <v>655546.5</v>
      </c>
      <c r="K92" s="12">
        <f t="shared" si="14"/>
        <v>109010</v>
      </c>
    </row>
    <row r="93" spans="1:11" ht="14.1" customHeight="1" x14ac:dyDescent="0.25">
      <c r="A93" s="15" t="s">
        <v>308</v>
      </c>
      <c r="B93" s="14" t="s">
        <v>168</v>
      </c>
      <c r="C93" s="12">
        <f>VLOOKUP($B93,'TAX  Schedule M'!$A$10:$I$228,$C$3,FALSE)</f>
        <v>0</v>
      </c>
      <c r="E93" s="12">
        <f t="shared" si="15"/>
        <v>0</v>
      </c>
      <c r="F93" s="12">
        <f>VLOOKUP($B93,'TAX  Schedule M'!$A$10:$I$228,$C$3,FALSE)</f>
        <v>0</v>
      </c>
      <c r="H93" s="12">
        <f t="shared" si="16"/>
        <v>0</v>
      </c>
      <c r="J93" s="12">
        <f t="shared" si="13"/>
        <v>0</v>
      </c>
      <c r="K93" s="12">
        <f t="shared" si="14"/>
        <v>0</v>
      </c>
    </row>
    <row r="94" spans="1:11" ht="14.1" customHeight="1" x14ac:dyDescent="0.25">
      <c r="A94" s="15" t="s">
        <v>332</v>
      </c>
      <c r="B94" s="14" t="s">
        <v>169</v>
      </c>
      <c r="C94" s="12">
        <f>VLOOKUP($B94,'TAX  Schedule M'!$A$10:$I$228,$C$3,FALSE)</f>
        <v>0</v>
      </c>
      <c r="E94" s="12">
        <f t="shared" si="15"/>
        <v>0</v>
      </c>
      <c r="F94" s="12">
        <f>VLOOKUP($B94,'TAX  Schedule M'!$A$10:$I$228,$C$3,FALSE)</f>
        <v>0</v>
      </c>
      <c r="H94" s="12">
        <f t="shared" si="16"/>
        <v>0</v>
      </c>
      <c r="J94" s="12">
        <f t="shared" si="13"/>
        <v>0</v>
      </c>
      <c r="K94" s="12">
        <f t="shared" si="14"/>
        <v>0</v>
      </c>
    </row>
    <row r="95" spans="1:11" ht="14.1" customHeight="1" x14ac:dyDescent="0.25">
      <c r="A95" s="15" t="s">
        <v>278</v>
      </c>
      <c r="B95" s="14" t="s">
        <v>125</v>
      </c>
      <c r="C95" s="12">
        <f>VLOOKUP($B95,'TAX  Schedule M'!$A$10:$I$228,$C$3,FALSE)</f>
        <v>-122493590.392</v>
      </c>
      <c r="E95" s="12">
        <f t="shared" si="15"/>
        <v>-122493590.392</v>
      </c>
      <c r="F95" s="12">
        <f>VLOOKUP($B95,'TAX  Schedule M'!$A$10:$I$228,$C$3,FALSE)</f>
        <v>-122493590.392</v>
      </c>
      <c r="H95" s="12">
        <f t="shared" si="16"/>
        <v>-122493590.392</v>
      </c>
      <c r="J95" s="12">
        <f t="shared" si="13"/>
        <v>40514755.022153996</v>
      </c>
      <c r="K95" s="12">
        <f t="shared" si="14"/>
        <v>6737147.4715600004</v>
      </c>
    </row>
    <row r="96" spans="1:11" ht="14.1" customHeight="1" x14ac:dyDescent="0.25">
      <c r="A96" s="15" t="s">
        <v>310</v>
      </c>
      <c r="B96" s="14" t="s">
        <v>126</v>
      </c>
      <c r="C96" s="12">
        <f>VLOOKUP($B96,'TAX  Schedule M'!$A$10:$I$228,$C$3,FALSE)</f>
        <v>-331924709</v>
      </c>
      <c r="E96" s="12">
        <f t="shared" si="15"/>
        <v>-331924709</v>
      </c>
      <c r="F96" s="12">
        <f>VLOOKUP($B96,'TAX  Schedule M'!$A$10:$I$228,$C$3,FALSE)</f>
        <v>-331924709</v>
      </c>
      <c r="H96" s="12">
        <f t="shared" si="16"/>
        <v>-331924709</v>
      </c>
      <c r="J96" s="12">
        <f t="shared" si="13"/>
        <v>109784097.50174999</v>
      </c>
      <c r="K96" s="12">
        <f t="shared" si="14"/>
        <v>18255858.995000001</v>
      </c>
    </row>
    <row r="97" spans="1:11" ht="14.1" customHeight="1" x14ac:dyDescent="0.25">
      <c r="A97" s="15" t="s">
        <v>297</v>
      </c>
      <c r="B97" s="14" t="s">
        <v>77</v>
      </c>
      <c r="C97" s="12">
        <f>VLOOKUP($B97,'TAX  Schedule M'!$A$10:$I$228,$C$3,FALSE)</f>
        <v>-13044463.599999901</v>
      </c>
      <c r="E97" s="12">
        <f t="shared" si="15"/>
        <v>-13044463.599999901</v>
      </c>
      <c r="F97" s="12">
        <f>VLOOKUP($B97,'TAX  Schedule M'!$A$10:$I$228,$C$3,FALSE)</f>
        <v>-13044463.599999901</v>
      </c>
      <c r="H97" s="12">
        <f t="shared" si="16"/>
        <v>-13044463.599999901</v>
      </c>
      <c r="J97" s="12">
        <f t="shared" si="13"/>
        <v>4314456.3356999671</v>
      </c>
      <c r="K97" s="12">
        <f t="shared" si="14"/>
        <v>717445.49799999455</v>
      </c>
    </row>
    <row r="98" spans="1:11" ht="14.1" customHeight="1" x14ac:dyDescent="0.25">
      <c r="A98" s="15" t="s">
        <v>297</v>
      </c>
      <c r="B98" s="14" t="s">
        <v>78</v>
      </c>
      <c r="C98" s="12">
        <f>VLOOKUP($B98,'TAX  Schedule M'!$A$10:$I$228,$C$3,FALSE)</f>
        <v>0</v>
      </c>
      <c r="E98" s="12">
        <f t="shared" si="15"/>
        <v>0</v>
      </c>
      <c r="F98" s="12">
        <f>VLOOKUP($B98,'TAX  Schedule M'!$A$10:$I$228,$C$3,FALSE)</f>
        <v>0</v>
      </c>
      <c r="H98" s="12">
        <f t="shared" si="16"/>
        <v>0</v>
      </c>
      <c r="J98" s="12">
        <f t="shared" si="13"/>
        <v>0</v>
      </c>
      <c r="K98" s="12">
        <f t="shared" si="14"/>
        <v>0</v>
      </c>
    </row>
    <row r="99" spans="1:11" ht="14.1" customHeight="1" x14ac:dyDescent="0.25">
      <c r="A99" s="15" t="s">
        <v>328</v>
      </c>
      <c r="B99" s="14" t="s">
        <v>79</v>
      </c>
      <c r="C99" s="12">
        <f>VLOOKUP($B99,'TAX  Schedule M'!$A$10:$I$228,$C$3,FALSE)</f>
        <v>0</v>
      </c>
      <c r="E99" s="12">
        <f t="shared" si="15"/>
        <v>0</v>
      </c>
      <c r="F99" s="12">
        <f>VLOOKUP($B99,'TAX  Schedule M'!$A$10:$I$228,$C$3,FALSE)</f>
        <v>0</v>
      </c>
      <c r="H99" s="12">
        <f t="shared" si="16"/>
        <v>0</v>
      </c>
      <c r="J99" s="12">
        <f t="shared" si="13"/>
        <v>0</v>
      </c>
      <c r="K99" s="12">
        <f t="shared" si="14"/>
        <v>0</v>
      </c>
    </row>
    <row r="100" spans="1:11" ht="14.1" customHeight="1" x14ac:dyDescent="0.25">
      <c r="A100" s="15" t="s">
        <v>295</v>
      </c>
      <c r="B100" s="14" t="s">
        <v>81</v>
      </c>
      <c r="C100" s="12">
        <f>VLOOKUP($B100,'TAX  Schedule M'!$A$10:$I$228,$C$3,FALSE)</f>
        <v>11753697.119999999</v>
      </c>
      <c r="E100" s="12">
        <f t="shared" si="15"/>
        <v>11753697.119999999</v>
      </c>
      <c r="F100" s="12">
        <f>VLOOKUP($B100,'TAX  Schedule M'!$A$10:$I$228,$C$3,FALSE)</f>
        <v>11753697.119999999</v>
      </c>
      <c r="H100" s="12">
        <f t="shared" si="16"/>
        <v>11753697.119999999</v>
      </c>
      <c r="J100" s="12">
        <f t="shared" si="13"/>
        <v>-3887535.3224399998</v>
      </c>
      <c r="K100" s="12">
        <f t="shared" si="14"/>
        <v>-646453.34159999993</v>
      </c>
    </row>
    <row r="101" spans="1:11" ht="14.1" customHeight="1" x14ac:dyDescent="0.25">
      <c r="A101" s="15" t="s">
        <v>296</v>
      </c>
      <c r="B101" s="14" t="s">
        <v>82</v>
      </c>
      <c r="C101" s="12">
        <f>VLOOKUP($B101,'TAX  Schedule M'!$A$10:$I$228,$C$3,FALSE)</f>
        <v>1407477</v>
      </c>
      <c r="E101" s="12">
        <f t="shared" si="15"/>
        <v>1407477</v>
      </c>
      <c r="F101" s="12">
        <f>VLOOKUP($B101,'TAX  Schedule M'!$A$10:$I$228,$C$3,FALSE)</f>
        <v>1407477</v>
      </c>
      <c r="H101" s="12">
        <f t="shared" si="16"/>
        <v>1407477</v>
      </c>
      <c r="J101" s="12">
        <f t="shared" si="13"/>
        <v>-465523.01774999994</v>
      </c>
      <c r="K101" s="12">
        <f t="shared" si="14"/>
        <v>-77411.235000000001</v>
      </c>
    </row>
    <row r="102" spans="1:11" ht="14.1" customHeight="1" x14ac:dyDescent="0.25">
      <c r="A102" s="15" t="s">
        <v>300</v>
      </c>
      <c r="B102" s="14" t="s">
        <v>84</v>
      </c>
      <c r="C102" s="12">
        <f>VLOOKUP($B102,'TAX  Schedule M'!$A$10:$I$228,$C$3,FALSE)</f>
        <v>0</v>
      </c>
      <c r="E102" s="12">
        <f t="shared" si="15"/>
        <v>0</v>
      </c>
      <c r="F102" s="12">
        <f>VLOOKUP($B102,'TAX  Schedule M'!$A$10:$I$228,$C$3,FALSE)</f>
        <v>0</v>
      </c>
      <c r="H102" s="12">
        <f t="shared" si="16"/>
        <v>0</v>
      </c>
      <c r="J102" s="12">
        <f t="shared" si="13"/>
        <v>0</v>
      </c>
      <c r="K102" s="12">
        <f t="shared" si="14"/>
        <v>0</v>
      </c>
    </row>
    <row r="103" spans="1:11" ht="14.1" customHeight="1" x14ac:dyDescent="0.25">
      <c r="A103" s="15" t="s">
        <v>311</v>
      </c>
      <c r="B103" s="14" t="s">
        <v>85</v>
      </c>
      <c r="C103" s="12">
        <f>VLOOKUP($B103,'TAX  Schedule M'!$A$10:$I$228,$C$3,FALSE)</f>
        <v>0</v>
      </c>
      <c r="E103" s="12">
        <f t="shared" si="15"/>
        <v>0</v>
      </c>
      <c r="F103" s="12">
        <f>VLOOKUP($B103,'TAX  Schedule M'!$A$10:$I$228,$C$3,FALSE)</f>
        <v>0</v>
      </c>
      <c r="H103" s="12">
        <f t="shared" si="16"/>
        <v>0</v>
      </c>
      <c r="J103" s="12">
        <f t="shared" si="13"/>
        <v>0</v>
      </c>
      <c r="K103" s="12">
        <f t="shared" si="14"/>
        <v>0</v>
      </c>
    </row>
    <row r="104" spans="1:11" ht="14.1" customHeight="1" x14ac:dyDescent="0.25">
      <c r="A104" s="15" t="s">
        <v>285</v>
      </c>
      <c r="B104" s="14" t="s">
        <v>86</v>
      </c>
      <c r="C104" s="12">
        <f>VLOOKUP($B104,'TAX  Schedule M'!$A$10:$I$228,$C$3,FALSE)</f>
        <v>0</v>
      </c>
      <c r="E104" s="12">
        <f t="shared" si="15"/>
        <v>0</v>
      </c>
      <c r="F104" s="12">
        <f>VLOOKUP($B104,'TAX  Schedule M'!$A$10:$I$228,$C$3,FALSE)</f>
        <v>0</v>
      </c>
      <c r="H104" s="12">
        <f t="shared" si="16"/>
        <v>0</v>
      </c>
      <c r="J104" s="12">
        <f t="shared" si="13"/>
        <v>0</v>
      </c>
      <c r="K104" s="12">
        <f t="shared" si="14"/>
        <v>0</v>
      </c>
    </row>
    <row r="105" spans="1:11" ht="14.1" customHeight="1" x14ac:dyDescent="0.25">
      <c r="A105" s="15" t="s">
        <v>329</v>
      </c>
      <c r="B105" s="14" t="s">
        <v>87</v>
      </c>
      <c r="C105" s="12">
        <f>VLOOKUP($B105,'TAX  Schedule M'!$A$10:$I$228,$C$3,FALSE)</f>
        <v>0</v>
      </c>
      <c r="E105" s="12">
        <f t="shared" si="15"/>
        <v>0</v>
      </c>
      <c r="F105" s="12">
        <f>VLOOKUP($B105,'TAX  Schedule M'!$A$10:$I$228,$C$3,FALSE)</f>
        <v>0</v>
      </c>
      <c r="H105" s="12">
        <f t="shared" si="16"/>
        <v>0</v>
      </c>
      <c r="J105" s="12">
        <f t="shared" si="13"/>
        <v>0</v>
      </c>
      <c r="K105" s="12">
        <f t="shared" si="14"/>
        <v>0</v>
      </c>
    </row>
    <row r="106" spans="1:11" ht="14.1" customHeight="1" x14ac:dyDescent="0.25">
      <c r="A106" s="15" t="s">
        <v>283</v>
      </c>
      <c r="B106" s="14" t="s">
        <v>89</v>
      </c>
      <c r="C106" s="12">
        <f>VLOOKUP($B106,'TAX  Schedule M'!$A$10:$I$228,$C$3,FALSE)</f>
        <v>-92918</v>
      </c>
      <c r="E106" s="12">
        <f t="shared" si="15"/>
        <v>-92918</v>
      </c>
      <c r="F106" s="12">
        <f>VLOOKUP($B106,'TAX  Schedule M'!$A$10:$I$228,$C$3,FALSE)</f>
        <v>-92918</v>
      </c>
      <c r="H106" s="12">
        <f t="shared" si="16"/>
        <v>-92918</v>
      </c>
      <c r="J106" s="12">
        <f t="shared" si="13"/>
        <v>30732.628499999999</v>
      </c>
      <c r="K106" s="12">
        <f t="shared" si="14"/>
        <v>5110.49</v>
      </c>
    </row>
    <row r="107" spans="1:11" ht="14.1" customHeight="1" x14ac:dyDescent="0.25">
      <c r="A107" s="15" t="s">
        <v>317</v>
      </c>
      <c r="B107" s="14" t="s">
        <v>90</v>
      </c>
      <c r="C107" s="12">
        <f>VLOOKUP($B107,'TAX  Schedule M'!$A$10:$I$228,$C$3,FALSE)</f>
        <v>462713</v>
      </c>
      <c r="E107" s="12">
        <f t="shared" si="15"/>
        <v>462713</v>
      </c>
      <c r="F107" s="12">
        <f>VLOOKUP($B107,'TAX  Schedule M'!$A$10:$I$228,$C$3,FALSE)</f>
        <v>462713</v>
      </c>
      <c r="H107" s="12">
        <f t="shared" si="16"/>
        <v>462713</v>
      </c>
      <c r="J107" s="12">
        <f t="shared" si="13"/>
        <v>-153042.32475</v>
      </c>
      <c r="K107" s="12">
        <f t="shared" si="14"/>
        <v>-25449.215</v>
      </c>
    </row>
    <row r="108" spans="1:11" ht="14.1" customHeight="1" x14ac:dyDescent="0.25">
      <c r="A108" s="15" t="s">
        <v>330</v>
      </c>
      <c r="B108" s="14" t="s">
        <v>91</v>
      </c>
      <c r="C108" s="12">
        <f>VLOOKUP($B108,'TAX  Schedule M'!$A$10:$I$228,$C$3,FALSE)</f>
        <v>0</v>
      </c>
      <c r="E108" s="12">
        <f t="shared" si="15"/>
        <v>0</v>
      </c>
      <c r="F108" s="12">
        <f>VLOOKUP($B108,'TAX  Schedule M'!$A$10:$I$228,$C$3,FALSE)</f>
        <v>0</v>
      </c>
      <c r="H108" s="12">
        <f t="shared" si="16"/>
        <v>0</v>
      </c>
      <c r="J108" s="12">
        <f t="shared" si="13"/>
        <v>0</v>
      </c>
      <c r="K108" s="12">
        <f t="shared" si="14"/>
        <v>0</v>
      </c>
    </row>
    <row r="109" spans="1:11" ht="14.1" customHeight="1" x14ac:dyDescent="0.25">
      <c r="A109" s="15" t="s">
        <v>290</v>
      </c>
      <c r="B109" s="14" t="s">
        <v>93</v>
      </c>
      <c r="C109" s="12">
        <f>VLOOKUP($B109,'TAX  Schedule M'!$A$10:$I$228,$C$3,FALSE)</f>
        <v>0</v>
      </c>
      <c r="E109" s="12">
        <f t="shared" si="15"/>
        <v>0</v>
      </c>
      <c r="F109" s="12">
        <f>VLOOKUP($B109,'TAX  Schedule M'!$A$10:$I$228,$C$3,FALSE)</f>
        <v>0</v>
      </c>
      <c r="H109" s="12">
        <f t="shared" si="16"/>
        <v>0</v>
      </c>
      <c r="J109" s="12">
        <f t="shared" si="13"/>
        <v>0</v>
      </c>
      <c r="K109" s="12">
        <f t="shared" si="14"/>
        <v>0</v>
      </c>
    </row>
    <row r="110" spans="1:11" ht="14.1" customHeight="1" x14ac:dyDescent="0.25">
      <c r="A110" s="15" t="s">
        <v>277</v>
      </c>
      <c r="B110" s="14" t="s">
        <v>128</v>
      </c>
      <c r="C110" s="12">
        <f>VLOOKUP($B110,'TAX  Schedule M'!$A$10:$I$228,$C$3,FALSE)</f>
        <v>-18889623.999999899</v>
      </c>
      <c r="E110" s="12">
        <f t="shared" si="15"/>
        <v>-18889623.999999899</v>
      </c>
      <c r="F110" s="12">
        <f>VLOOKUP($B110,'TAX  Schedule M'!$A$10:$I$228,$C$3,FALSE)</f>
        <v>-18889623.999999899</v>
      </c>
      <c r="H110" s="12">
        <f t="shared" si="16"/>
        <v>-18889623.999999899</v>
      </c>
      <c r="J110" s="12">
        <f t="shared" si="13"/>
        <v>6247743.1379999658</v>
      </c>
      <c r="K110" s="12">
        <f t="shared" si="14"/>
        <v>1038929.3199999945</v>
      </c>
    </row>
    <row r="111" spans="1:11" ht="14.1" customHeight="1" x14ac:dyDescent="0.25">
      <c r="A111" s="15" t="s">
        <v>597</v>
      </c>
      <c r="B111" s="14" t="s">
        <v>171</v>
      </c>
      <c r="C111" s="12">
        <f>VLOOKUP($B111,'TAX  Schedule M'!$A$10:$I$228,$C$3,FALSE)</f>
        <v>-220000</v>
      </c>
      <c r="E111" s="12">
        <f t="shared" ref="E111" si="17">C111+D111</f>
        <v>-220000</v>
      </c>
      <c r="F111" s="12">
        <f>VLOOKUP($B111,'TAX  Schedule M'!$A$10:$I$228,$C$3,FALSE)</f>
        <v>-220000</v>
      </c>
      <c r="H111" s="12">
        <f t="shared" ref="H111" si="18">F111+G111</f>
        <v>-220000</v>
      </c>
      <c r="J111" s="12">
        <f t="shared" ref="J111" si="19">(-E111*0.35)+(K111*-0.35)</f>
        <v>72765</v>
      </c>
      <c r="K111" s="12">
        <f t="shared" ref="K111" si="20">(-F111*0.055)+(-G111*0.06)</f>
        <v>12100</v>
      </c>
    </row>
    <row r="112" spans="1:11" ht="14.1" customHeight="1" x14ac:dyDescent="0.25">
      <c r="A112" s="15" t="s">
        <v>331</v>
      </c>
      <c r="B112" s="14" t="s">
        <v>129</v>
      </c>
      <c r="C112" s="12">
        <f>VLOOKUP($B112,'TAX  Schedule M'!$A$10:$I$228,$C$3,FALSE)</f>
        <v>0</v>
      </c>
      <c r="E112" s="12">
        <f t="shared" si="15"/>
        <v>0</v>
      </c>
      <c r="F112" s="12">
        <f>VLOOKUP($B112,'TAX  Schedule M'!$A$10:$I$228,$C$3,FALSE)</f>
        <v>0</v>
      </c>
      <c r="H112" s="12">
        <f t="shared" si="16"/>
        <v>0</v>
      </c>
      <c r="J112" s="12">
        <f t="shared" si="13"/>
        <v>0</v>
      </c>
      <c r="K112" s="12">
        <f t="shared" si="14"/>
        <v>0</v>
      </c>
    </row>
    <row r="113" spans="1:11" ht="14.1" customHeight="1" x14ac:dyDescent="0.25">
      <c r="A113" s="15" t="s">
        <v>276</v>
      </c>
      <c r="B113" s="14" t="s">
        <v>94</v>
      </c>
      <c r="C113" s="12">
        <f>VLOOKUP($B113,'TAX  Schedule M'!$A$10:$I$228,$C$3,FALSE)</f>
        <v>-4160.74</v>
      </c>
      <c r="E113" s="12">
        <f t="shared" si="15"/>
        <v>-4160.74</v>
      </c>
      <c r="F113" s="12">
        <f>VLOOKUP($B113,'TAX  Schedule M'!$A$10:$I$228,$C$3,FALSE)</f>
        <v>-4160.74</v>
      </c>
      <c r="H113" s="12">
        <f t="shared" si="16"/>
        <v>-4160.74</v>
      </c>
      <c r="J113" s="12">
        <f t="shared" si="13"/>
        <v>1376.1647549999998</v>
      </c>
      <c r="K113" s="12">
        <f t="shared" si="14"/>
        <v>228.8407</v>
      </c>
    </row>
    <row r="114" spans="1:11" ht="14.1" customHeight="1" x14ac:dyDescent="0.25">
      <c r="A114" s="15" t="s">
        <v>288</v>
      </c>
      <c r="B114" s="14" t="s">
        <v>130</v>
      </c>
      <c r="C114" s="12">
        <f>VLOOKUP($B114,'TAX  Schedule M'!$A$10:$I$228,$C$3,FALSE)</f>
        <v>0</v>
      </c>
      <c r="E114" s="12">
        <f t="shared" si="15"/>
        <v>0</v>
      </c>
      <c r="F114" s="12">
        <f>VLOOKUP($B114,'TAX  Schedule M'!$A$10:$I$228,$C$3,FALSE)</f>
        <v>0</v>
      </c>
      <c r="H114" s="12">
        <f t="shared" si="16"/>
        <v>0</v>
      </c>
      <c r="J114" s="12">
        <f t="shared" si="13"/>
        <v>0</v>
      </c>
      <c r="K114" s="12">
        <f t="shared" si="14"/>
        <v>0</v>
      </c>
    </row>
    <row r="115" spans="1:11" ht="14.1" customHeight="1" x14ac:dyDescent="0.25">
      <c r="A115" s="15" t="s">
        <v>312</v>
      </c>
      <c r="B115" s="14" t="s">
        <v>95</v>
      </c>
      <c r="C115" s="12">
        <f>VLOOKUP($B115,'TAX  Schedule M'!$A$10:$I$228,$C$3,FALSE)</f>
        <v>1583280.0000000901</v>
      </c>
      <c r="E115" s="12">
        <f t="shared" si="15"/>
        <v>1583280.0000000901</v>
      </c>
      <c r="F115" s="12">
        <f>VLOOKUP($B115,'TAX  Schedule M'!$A$10:$I$228,$C$3,FALSE)</f>
        <v>1583280.0000000901</v>
      </c>
      <c r="H115" s="12">
        <f t="shared" si="16"/>
        <v>1583280.0000000901</v>
      </c>
      <c r="J115" s="12">
        <f t="shared" si="13"/>
        <v>-523669.86000002979</v>
      </c>
      <c r="K115" s="12">
        <f t="shared" si="14"/>
        <v>-87080.400000004956</v>
      </c>
    </row>
    <row r="116" spans="1:11" ht="14.1" customHeight="1" x14ac:dyDescent="0.25">
      <c r="A116" s="15" t="s">
        <v>313</v>
      </c>
      <c r="B116" s="14" t="s">
        <v>96</v>
      </c>
      <c r="C116" s="12">
        <f>VLOOKUP($B116,'TAX  Schedule M'!$A$10:$I$228,$C$3,FALSE)</f>
        <v>-3301920</v>
      </c>
      <c r="E116" s="12">
        <f t="shared" si="15"/>
        <v>-3301920</v>
      </c>
      <c r="F116" s="12">
        <f>VLOOKUP($B116,'TAX  Schedule M'!$A$10:$I$228,$C$3,FALSE)</f>
        <v>-3301920</v>
      </c>
      <c r="H116" s="12">
        <f t="shared" si="16"/>
        <v>-3301920</v>
      </c>
      <c r="J116" s="12">
        <f t="shared" si="13"/>
        <v>1092110.04</v>
      </c>
      <c r="K116" s="12">
        <f t="shared" si="14"/>
        <v>181605.6</v>
      </c>
    </row>
    <row r="117" spans="1:11" ht="14.1" customHeight="1" x14ac:dyDescent="0.25">
      <c r="A117" s="15" t="s">
        <v>314</v>
      </c>
      <c r="B117" s="14" t="s">
        <v>173</v>
      </c>
      <c r="C117" s="12">
        <f>VLOOKUP($B117,'TAX  Schedule M'!$A$10:$I$228,$C$3,FALSE)</f>
        <v>107376244.14889599</v>
      </c>
      <c r="E117" s="12">
        <f t="shared" si="15"/>
        <v>107376244.14889599</v>
      </c>
      <c r="F117" s="12">
        <f>VLOOKUP($B117,'TAX  Schedule M'!$A$10:$I$228,$C$3,FALSE)</f>
        <v>107376244.14889599</v>
      </c>
      <c r="H117" s="12">
        <f t="shared" si="16"/>
        <v>107376244.14889599</v>
      </c>
      <c r="J117" s="12">
        <f t="shared" si="13"/>
        <v>-35514692.752247348</v>
      </c>
      <c r="K117" s="12">
        <f t="shared" si="14"/>
        <v>-5905693.4281892795</v>
      </c>
    </row>
    <row r="118" spans="1:11" ht="14.1" customHeight="1" x14ac:dyDescent="0.25">
      <c r="A118" s="15" t="s">
        <v>302</v>
      </c>
      <c r="B118" s="14" t="s">
        <v>97</v>
      </c>
      <c r="C118" s="12">
        <f>VLOOKUP($B118,'TAX  Schedule M'!$A$10:$I$228,$C$3,FALSE)</f>
        <v>0</v>
      </c>
      <c r="E118" s="12">
        <f t="shared" si="15"/>
        <v>0</v>
      </c>
      <c r="F118" s="12">
        <f>VLOOKUP($B118,'TAX  Schedule M'!$A$10:$I$228,$C$3,FALSE)</f>
        <v>0</v>
      </c>
      <c r="H118" s="12">
        <f t="shared" si="16"/>
        <v>0</v>
      </c>
      <c r="J118" s="12">
        <f t="shared" si="13"/>
        <v>0</v>
      </c>
      <c r="K118" s="12">
        <f t="shared" si="14"/>
        <v>0</v>
      </c>
    </row>
    <row r="119" spans="1:11" ht="14.1" customHeight="1" x14ac:dyDescent="0.25">
      <c r="A119" s="15" t="s">
        <v>315</v>
      </c>
      <c r="B119" s="14" t="s">
        <v>98</v>
      </c>
      <c r="C119" s="12">
        <f>VLOOKUP($B119,'TAX  Schedule M'!$A$10:$I$228,$C$3,FALSE)</f>
        <v>0</v>
      </c>
      <c r="E119" s="12">
        <f t="shared" si="15"/>
        <v>0</v>
      </c>
      <c r="F119" s="12">
        <f>VLOOKUP($B119,'TAX  Schedule M'!$A$10:$I$228,$C$3,FALSE)</f>
        <v>0</v>
      </c>
      <c r="H119" s="12">
        <f t="shared" si="16"/>
        <v>0</v>
      </c>
      <c r="J119" s="12">
        <f t="shared" si="13"/>
        <v>0</v>
      </c>
      <c r="K119" s="12">
        <f t="shared" si="14"/>
        <v>0</v>
      </c>
    </row>
    <row r="120" spans="1:11" ht="14.1" customHeight="1" x14ac:dyDescent="0.25">
      <c r="A120" s="15" t="s">
        <v>314</v>
      </c>
      <c r="B120" s="14" t="s">
        <v>174</v>
      </c>
      <c r="C120" s="12">
        <f>VLOOKUP($B120,'TAX  Schedule M'!$A$10:$I$228,$C$3,FALSE)</f>
        <v>0</v>
      </c>
      <c r="E120" s="12">
        <f t="shared" si="15"/>
        <v>0</v>
      </c>
      <c r="F120" s="12">
        <f>VLOOKUP($B120,'TAX  Schedule M'!$A$10:$I$228,$C$3,FALSE)</f>
        <v>0</v>
      </c>
      <c r="H120" s="12">
        <f t="shared" si="16"/>
        <v>0</v>
      </c>
      <c r="J120" s="12">
        <f t="shared" si="13"/>
        <v>0</v>
      </c>
      <c r="K120" s="12">
        <f t="shared" si="14"/>
        <v>0</v>
      </c>
    </row>
    <row r="121" spans="1:11" ht="14.1" customHeight="1" x14ac:dyDescent="0.25">
      <c r="A121" s="15" t="s">
        <v>315</v>
      </c>
      <c r="B121" s="14" t="s">
        <v>99</v>
      </c>
      <c r="C121" s="12">
        <f>VLOOKUP($B121,'TAX  Schedule M'!$A$10:$I$228,$C$3,FALSE)</f>
        <v>-2.30065779760479E-8</v>
      </c>
      <c r="E121" s="12">
        <f t="shared" si="15"/>
        <v>-2.30065779760479E-8</v>
      </c>
      <c r="F121" s="12">
        <f>VLOOKUP($B121,'TAX  Schedule M'!$A$10:$I$228,$C$3,FALSE)</f>
        <v>-2.30065779760479E-8</v>
      </c>
      <c r="H121" s="12">
        <f t="shared" si="16"/>
        <v>-2.30065779760479E-8</v>
      </c>
      <c r="J121" s="12">
        <f t="shared" si="13"/>
        <v>7.6094256655778422E-9</v>
      </c>
      <c r="K121" s="12">
        <f t="shared" si="14"/>
        <v>1.2653617886826346E-9</v>
      </c>
    </row>
    <row r="122" spans="1:11" ht="14.1" customHeight="1" x14ac:dyDescent="0.25">
      <c r="A122" s="15" t="s">
        <v>319</v>
      </c>
      <c r="B122" s="14" t="s">
        <v>175</v>
      </c>
      <c r="C122" s="12">
        <f>VLOOKUP($B122,'TAX  Schedule M'!$A$10:$I$228,$C$3,FALSE)</f>
        <v>0</v>
      </c>
      <c r="E122" s="12">
        <f t="shared" si="15"/>
        <v>0</v>
      </c>
      <c r="F122" s="12">
        <f>VLOOKUP($B122,'TAX  Schedule M'!$A$10:$I$228,$C$3,FALSE)</f>
        <v>0</v>
      </c>
      <c r="H122" s="12">
        <f t="shared" si="16"/>
        <v>0</v>
      </c>
      <c r="J122" s="12">
        <f t="shared" si="13"/>
        <v>0</v>
      </c>
      <c r="K122" s="12">
        <f t="shared" si="14"/>
        <v>0</v>
      </c>
    </row>
    <row r="123" spans="1:11" ht="14.1" customHeight="1" x14ac:dyDescent="0.25">
      <c r="A123" s="15" t="s">
        <v>319</v>
      </c>
      <c r="B123" s="14" t="s">
        <v>176</v>
      </c>
      <c r="C123" s="12">
        <f>VLOOKUP($B123,'TAX  Schedule M'!$A$10:$I$228,$C$3,FALSE)</f>
        <v>0</v>
      </c>
      <c r="E123" s="12">
        <f t="shared" si="15"/>
        <v>0</v>
      </c>
      <c r="F123" s="12">
        <f>VLOOKUP($B123,'TAX  Schedule M'!$A$10:$I$228,$C$3,FALSE)</f>
        <v>0</v>
      </c>
      <c r="H123" s="12">
        <f t="shared" si="16"/>
        <v>0</v>
      </c>
      <c r="J123" s="12">
        <f t="shared" si="13"/>
        <v>0</v>
      </c>
      <c r="K123" s="12">
        <f t="shared" si="14"/>
        <v>0</v>
      </c>
    </row>
    <row r="124" spans="1:11" ht="14.1" customHeight="1" x14ac:dyDescent="0.25">
      <c r="A124" s="15" t="s">
        <v>316</v>
      </c>
      <c r="B124" s="14" t="s">
        <v>100</v>
      </c>
      <c r="C124" s="12">
        <f>VLOOKUP($B124,'TAX  Schedule M'!$A$10:$I$228,$C$3,FALSE)</f>
        <v>-3178471.3090675999</v>
      </c>
      <c r="E124" s="12">
        <f t="shared" si="15"/>
        <v>-3178471.3090675999</v>
      </c>
      <c r="F124" s="12">
        <f>VLOOKUP($B124,'TAX  Schedule M'!$A$10:$I$228,$C$3,FALSE)</f>
        <v>-3178471.3090675999</v>
      </c>
      <c r="H124" s="12">
        <f t="shared" si="16"/>
        <v>-3178471.3090675999</v>
      </c>
      <c r="J124" s="12">
        <f t="shared" si="13"/>
        <v>1051279.3854741086</v>
      </c>
      <c r="K124" s="12">
        <f t="shared" si="14"/>
        <v>174815.921998718</v>
      </c>
    </row>
    <row r="125" spans="1:11" ht="14.1" customHeight="1" x14ac:dyDescent="0.25">
      <c r="B125" s="11" t="s">
        <v>260</v>
      </c>
      <c r="C125" s="45">
        <f t="shared" ref="C125:H125" si="21">SUM(C20:C124)</f>
        <v>-1219191418.2175734</v>
      </c>
      <c r="D125" s="45">
        <f t="shared" si="21"/>
        <v>-348469915.07931888</v>
      </c>
      <c r="E125" s="45">
        <f t="shared" si="21"/>
        <v>-1567661333.2968929</v>
      </c>
      <c r="F125" s="45">
        <f t="shared" si="21"/>
        <v>-1219191418.2175734</v>
      </c>
      <c r="G125" s="45">
        <f t="shared" si="21"/>
        <v>-348469915.07931888</v>
      </c>
      <c r="H125" s="45">
        <f t="shared" si="21"/>
        <v>-1567661333.2968929</v>
      </c>
      <c r="J125" s="45">
        <f>SUM(J20:J124)</f>
        <v>517894163.63655794</v>
      </c>
      <c r="K125" s="45">
        <f>SUM(K20:K124)</f>
        <v>87963722.90672566</v>
      </c>
    </row>
    <row r="126" spans="1:11" ht="6" customHeight="1" x14ac:dyDescent="0.25">
      <c r="F126" s="12"/>
    </row>
    <row r="127" spans="1:11" ht="6" customHeight="1" x14ac:dyDescent="0.25"/>
    <row r="128" spans="1:11" ht="14.1" customHeight="1" x14ac:dyDescent="0.25">
      <c r="A128" s="15" t="s">
        <v>265</v>
      </c>
      <c r="B128" s="14" t="s">
        <v>186</v>
      </c>
      <c r="C128" s="12"/>
      <c r="E128" s="12">
        <f t="shared" ref="E128:E140" si="22">C128+D128</f>
        <v>0</v>
      </c>
      <c r="F128" s="12">
        <f>VLOOKUP($B128,'TAX  Schedule M'!$A$10:$I$228,$C$3,FALSE)</f>
        <v>-176628.600000142</v>
      </c>
      <c r="H128" s="12">
        <f t="shared" ref="H128:H140" si="23">F128+G128</f>
        <v>-176628.600000142</v>
      </c>
      <c r="J128" s="12">
        <f t="shared" ref="J128:J140" si="24">(-E128*0.35)+(K128*-0.35)</f>
        <v>-3400.1005500027336</v>
      </c>
      <c r="K128" s="12">
        <f t="shared" ref="K128:K140" si="25">(-F128*0.055)+(-G128*0.06)</f>
        <v>9714.5730000078111</v>
      </c>
    </row>
    <row r="129" spans="1:11" ht="14.1" customHeight="1" x14ac:dyDescent="0.25">
      <c r="A129" s="15" t="s">
        <v>559</v>
      </c>
      <c r="B129" s="14" t="s">
        <v>187</v>
      </c>
      <c r="C129" s="12"/>
      <c r="E129" s="12">
        <f t="shared" si="22"/>
        <v>0</v>
      </c>
      <c r="F129" s="12">
        <f>VLOOKUP($B129,'TAX  Schedule M'!$A$10:$I$228,$C$3,FALSE)</f>
        <v>0</v>
      </c>
      <c r="H129" s="12">
        <f t="shared" si="23"/>
        <v>0</v>
      </c>
      <c r="J129" s="12">
        <f t="shared" si="24"/>
        <v>0</v>
      </c>
      <c r="K129" s="12">
        <f t="shared" si="25"/>
        <v>0</v>
      </c>
    </row>
    <row r="130" spans="1:11" ht="14.1" customHeight="1" x14ac:dyDescent="0.25">
      <c r="A130" s="15" t="s">
        <v>559</v>
      </c>
      <c r="B130" s="14" t="s">
        <v>188</v>
      </c>
      <c r="C130" s="12"/>
      <c r="E130" s="12">
        <f t="shared" si="22"/>
        <v>0</v>
      </c>
      <c r="F130" s="12">
        <f>VLOOKUP($B130,'TAX  Schedule M'!$A$10:$I$228,$C$3,FALSE)</f>
        <v>0</v>
      </c>
      <c r="H130" s="12">
        <f t="shared" si="23"/>
        <v>0</v>
      </c>
      <c r="J130" s="12">
        <f t="shared" si="24"/>
        <v>0</v>
      </c>
      <c r="K130" s="12">
        <f t="shared" si="25"/>
        <v>0</v>
      </c>
    </row>
    <row r="131" spans="1:11" ht="14.1" customHeight="1" x14ac:dyDescent="0.25">
      <c r="A131" s="15" t="s">
        <v>559</v>
      </c>
      <c r="B131" s="14" t="s">
        <v>189</v>
      </c>
      <c r="C131" s="12"/>
      <c r="E131" s="12">
        <f t="shared" si="22"/>
        <v>0</v>
      </c>
      <c r="F131" s="12">
        <f>VLOOKUP($B131,'TAX  Schedule M'!$A$10:$I$228,$C$3,FALSE)</f>
        <v>0</v>
      </c>
      <c r="H131" s="12">
        <f t="shared" si="23"/>
        <v>0</v>
      </c>
      <c r="J131" s="12">
        <f t="shared" si="24"/>
        <v>0</v>
      </c>
      <c r="K131" s="12">
        <f t="shared" si="25"/>
        <v>0</v>
      </c>
    </row>
    <row r="132" spans="1:11" ht="14.1" customHeight="1" x14ac:dyDescent="0.25">
      <c r="A132" s="15" t="s">
        <v>559</v>
      </c>
      <c r="B132" s="14" t="s">
        <v>190</v>
      </c>
      <c r="C132" s="12"/>
      <c r="E132" s="12">
        <f t="shared" si="22"/>
        <v>0</v>
      </c>
      <c r="F132" s="12">
        <f>VLOOKUP($B132,'TAX  Schedule M'!$A$10:$I$228,$C$3,FALSE)</f>
        <v>-222732423.99999899</v>
      </c>
      <c r="H132" s="12">
        <f t="shared" si="23"/>
        <v>-222732423.99999899</v>
      </c>
      <c r="J132" s="12">
        <f t="shared" si="24"/>
        <v>-4287599.16199998</v>
      </c>
      <c r="K132" s="12">
        <f t="shared" si="25"/>
        <v>12250283.319999944</v>
      </c>
    </row>
    <row r="133" spans="1:11" ht="14.1" customHeight="1" x14ac:dyDescent="0.25">
      <c r="A133" s="15" t="s">
        <v>559</v>
      </c>
      <c r="B133" s="14" t="s">
        <v>191</v>
      </c>
      <c r="C133" s="12"/>
      <c r="E133" s="12">
        <f t="shared" si="22"/>
        <v>0</v>
      </c>
      <c r="F133" s="12">
        <f>VLOOKUP($B133,'TAX  Schedule M'!$A$10:$I$228,$C$3,FALSE)</f>
        <v>-310810899.14285702</v>
      </c>
      <c r="H133" s="12">
        <f t="shared" si="23"/>
        <v>-310810899.14285702</v>
      </c>
      <c r="J133" s="12">
        <f t="shared" si="24"/>
        <v>-5983109.8084999975</v>
      </c>
      <c r="K133" s="12">
        <f t="shared" si="25"/>
        <v>17094599.452857137</v>
      </c>
    </row>
    <row r="134" spans="1:11" ht="14.1" customHeight="1" x14ac:dyDescent="0.25">
      <c r="A134" s="15" t="s">
        <v>559</v>
      </c>
      <c r="B134" s="14" t="s">
        <v>192</v>
      </c>
      <c r="C134" s="12"/>
      <c r="E134" s="12">
        <f t="shared" si="22"/>
        <v>0</v>
      </c>
      <c r="F134" s="12">
        <f>VLOOKUP($B134,'TAX  Schedule M'!$A$10:$I$228,$C$3,FALSE)</f>
        <v>-213276342.99999899</v>
      </c>
      <c r="H134" s="12">
        <f t="shared" si="23"/>
        <v>-213276342.99999899</v>
      </c>
      <c r="J134" s="12">
        <f t="shared" si="24"/>
        <v>-4105569.6027499801</v>
      </c>
      <c r="K134" s="12">
        <f t="shared" si="25"/>
        <v>11730198.864999944</v>
      </c>
    </row>
    <row r="135" spans="1:11" ht="14.1" customHeight="1" x14ac:dyDescent="0.25">
      <c r="A135" s="15" t="s">
        <v>559</v>
      </c>
      <c r="B135" s="14" t="s">
        <v>193</v>
      </c>
      <c r="C135" s="12"/>
      <c r="E135" s="12">
        <f t="shared" si="22"/>
        <v>0</v>
      </c>
      <c r="F135" s="12">
        <f>VLOOKUP($B135,'TAX  Schedule M'!$A$10:$I$228,$C$3,FALSE)</f>
        <v>-186702457.42857099</v>
      </c>
      <c r="H135" s="12">
        <f t="shared" si="23"/>
        <v>-186702457.42857099</v>
      </c>
      <c r="J135" s="12">
        <f t="shared" si="24"/>
        <v>-3594022.3054999909</v>
      </c>
      <c r="K135" s="12">
        <f t="shared" si="25"/>
        <v>10268635.158571403</v>
      </c>
    </row>
    <row r="136" spans="1:11" ht="14.1" customHeight="1" x14ac:dyDescent="0.25">
      <c r="A136" s="15" t="s">
        <v>559</v>
      </c>
      <c r="B136" s="14" t="s">
        <v>195</v>
      </c>
      <c r="C136" s="12"/>
      <c r="E136" s="12">
        <f t="shared" si="22"/>
        <v>0</v>
      </c>
      <c r="F136" s="12">
        <f>VLOOKUP($B136,'TAX  Schedule M'!$A$10:$I$228,$C$3,FALSE)</f>
        <v>0</v>
      </c>
      <c r="H136" s="12">
        <f t="shared" si="23"/>
        <v>0</v>
      </c>
      <c r="J136" s="12">
        <f t="shared" si="24"/>
        <v>0</v>
      </c>
      <c r="K136" s="12">
        <f t="shared" si="25"/>
        <v>0</v>
      </c>
    </row>
    <row r="137" spans="1:11" ht="14.1" customHeight="1" x14ac:dyDescent="0.25">
      <c r="A137" s="15" t="s">
        <v>559</v>
      </c>
      <c r="B137" s="14" t="s">
        <v>197</v>
      </c>
      <c r="C137" s="12"/>
      <c r="E137" s="12">
        <f t="shared" si="22"/>
        <v>0</v>
      </c>
      <c r="F137" s="12">
        <f>VLOOKUP($B137,'TAX  Schedule M'!$A$10:$I$228,$C$3,FALSE)</f>
        <v>648329577.25884604</v>
      </c>
      <c r="H137" s="12">
        <f t="shared" si="23"/>
        <v>648329577.25884604</v>
      </c>
      <c r="J137" s="12">
        <f t="shared" si="24"/>
        <v>12480344.362232786</v>
      </c>
      <c r="K137" s="12">
        <f t="shared" si="25"/>
        <v>-35658126.749236532</v>
      </c>
    </row>
    <row r="138" spans="1:11" ht="14.1" customHeight="1" x14ac:dyDescent="0.25">
      <c r="A138" s="41" t="s">
        <v>560</v>
      </c>
      <c r="B138" s="44" t="s">
        <v>398</v>
      </c>
      <c r="C138" s="43"/>
      <c r="D138" s="43"/>
      <c r="E138" s="43">
        <f t="shared" si="22"/>
        <v>0</v>
      </c>
      <c r="F138" s="43"/>
      <c r="G138" s="43">
        <f>VLOOKUP($B138,'TAX  Gas Reserves'!$A$613:$I$640,$C$3,FALSE)</f>
        <v>305718916.04297</v>
      </c>
      <c r="H138" s="43">
        <f t="shared" si="23"/>
        <v>305718916.04297</v>
      </c>
      <c r="J138" s="12">
        <f t="shared" si="24"/>
        <v>6420097.2369023692</v>
      </c>
      <c r="K138" s="12">
        <f t="shared" si="25"/>
        <v>-18343134.9625782</v>
      </c>
    </row>
    <row r="139" spans="1:11" ht="14.1" customHeight="1" x14ac:dyDescent="0.25">
      <c r="A139" s="41" t="s">
        <v>560</v>
      </c>
      <c r="B139" s="44" t="s">
        <v>401</v>
      </c>
      <c r="C139" s="43"/>
      <c r="D139" s="43"/>
      <c r="E139" s="43">
        <f t="shared" si="22"/>
        <v>0</v>
      </c>
      <c r="F139" s="43"/>
      <c r="G139" s="43">
        <f>VLOOKUP($B139,'TAX  Gas Reserves'!$A$613:$I$640,$C$3,FALSE)</f>
        <v>-20283746.341466099</v>
      </c>
      <c r="H139" s="43">
        <f t="shared" si="23"/>
        <v>-20283746.341466099</v>
      </c>
      <c r="J139" s="12">
        <f t="shared" si="24"/>
        <v>-425958.67317078798</v>
      </c>
      <c r="K139" s="12">
        <f t="shared" si="25"/>
        <v>1217024.7804879658</v>
      </c>
    </row>
    <row r="140" spans="1:11" ht="14.1" customHeight="1" x14ac:dyDescent="0.25">
      <c r="A140" s="15" t="s">
        <v>331</v>
      </c>
      <c r="B140" s="14" t="s">
        <v>198</v>
      </c>
      <c r="C140" s="12"/>
      <c r="E140" s="12">
        <f t="shared" si="22"/>
        <v>0</v>
      </c>
      <c r="F140" s="12">
        <f>VLOOKUP($B140,'TAX  Schedule M'!$A$10:$I$228,$C$3,FALSE)</f>
        <v>0</v>
      </c>
      <c r="H140" s="12">
        <f t="shared" si="23"/>
        <v>0</v>
      </c>
      <c r="J140" s="12">
        <f t="shared" si="24"/>
        <v>0</v>
      </c>
      <c r="K140" s="12">
        <f t="shared" si="25"/>
        <v>0</v>
      </c>
    </row>
    <row r="141" spans="1:11" ht="14.1" customHeight="1" x14ac:dyDescent="0.25">
      <c r="B141" s="11" t="s">
        <v>337</v>
      </c>
      <c r="C141" s="45">
        <f t="shared" ref="C141:H141" si="26">SUM(C128:C140)</f>
        <v>0</v>
      </c>
      <c r="D141" s="45">
        <f t="shared" si="26"/>
        <v>0</v>
      </c>
      <c r="E141" s="45">
        <f t="shared" si="26"/>
        <v>0</v>
      </c>
      <c r="F141" s="45">
        <f t="shared" si="26"/>
        <v>-285369174.91258001</v>
      </c>
      <c r="G141" s="45">
        <f t="shared" si="26"/>
        <v>285435169.70150387</v>
      </c>
      <c r="H141" s="45">
        <f t="shared" si="26"/>
        <v>65994.788923889399</v>
      </c>
      <c r="J141" s="45">
        <f>SUM(J128:J140)</f>
        <v>500781.94666441553</v>
      </c>
      <c r="K141" s="45">
        <f>SUM(K128:K140)</f>
        <v>-1430805.5618983246</v>
      </c>
    </row>
    <row r="142" spans="1:11" ht="6" customHeight="1" x14ac:dyDescent="0.2"/>
    <row r="143" spans="1:11" ht="14.1" customHeight="1" x14ac:dyDescent="0.2">
      <c r="F143" s="12">
        <f>F125+F141</f>
        <v>-1504560593.1301534</v>
      </c>
      <c r="G143" s="12">
        <f>G125+G141</f>
        <v>-63034745.377815008</v>
      </c>
      <c r="H143" s="12">
        <f>H125+H141</f>
        <v>-1567595338.5079689</v>
      </c>
      <c r="J143" s="12">
        <f>J125+J141</f>
        <v>518394945.58322233</v>
      </c>
      <c r="K143" s="12">
        <f>K125+K141</f>
        <v>86532917.344827339</v>
      </c>
    </row>
    <row r="148" spans="2:2" ht="14.1" customHeight="1" x14ac:dyDescent="0.25">
      <c r="B148" s="5"/>
    </row>
    <row r="149" spans="2:2" ht="14.1" customHeight="1" x14ac:dyDescent="0.25">
      <c r="B149" s="5"/>
    </row>
    <row r="150" spans="2:2" ht="14.1" customHeight="1" x14ac:dyDescent="0.25">
      <c r="B150" s="5"/>
    </row>
    <row r="151" spans="2:2" ht="14.1" customHeight="1" x14ac:dyDescent="0.25">
      <c r="B151" s="5"/>
    </row>
    <row r="152" spans="2:2" ht="14.1" customHeight="1" x14ac:dyDescent="0.25">
      <c r="B152" s="5"/>
    </row>
    <row r="153" spans="2:2" ht="14.1" customHeight="1" x14ac:dyDescent="0.25">
      <c r="B153" s="5"/>
    </row>
    <row r="154" spans="2:2" ht="14.1" customHeight="1" x14ac:dyDescent="0.2">
      <c r="B154" s="5"/>
    </row>
    <row r="155" spans="2:2" ht="14.1" customHeight="1" x14ac:dyDescent="0.25">
      <c r="B155" s="5"/>
    </row>
  </sheetData>
  <autoFilter ref="A5:H141"/>
  <mergeCells count="2">
    <mergeCell ref="J4:K4"/>
    <mergeCell ref="C4:H4"/>
  </mergeCells>
  <pageMargins left="0.25" right="0.25" top="0.5" bottom="0.5" header="0.3" footer="0.05"/>
  <pageSetup scale="77" orientation="landscape" horizontalDpi="4294967293" verticalDpi="4294967293" r:id="rId1"/>
  <rowBreaks count="1" manualBreakCount="1">
    <brk id="9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zoomScale="120" zoomScaleNormal="12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0.199999999999999" outlineLevelRow="1" x14ac:dyDescent="0.2"/>
  <cols>
    <col min="1" max="1" width="40.5" style="5" customWidth="1"/>
    <col min="2" max="3" width="10.69921875" style="4" customWidth="1"/>
    <col min="4" max="7" width="11.5" style="4" customWidth="1"/>
    <col min="8" max="9" width="10.69921875" style="4" customWidth="1"/>
    <col min="10" max="16384" width="8.8984375" style="4"/>
  </cols>
  <sheetData>
    <row r="1" spans="1:9" ht="12" x14ac:dyDescent="0.25">
      <c r="A1" s="75" t="s">
        <v>603</v>
      </c>
    </row>
    <row r="2" spans="1:9" ht="12" x14ac:dyDescent="0.25">
      <c r="A2" s="75" t="s">
        <v>600</v>
      </c>
    </row>
    <row r="4" spans="1:9" s="2" customFormat="1" x14ac:dyDescent="0.2">
      <c r="A4" s="1"/>
    </row>
    <row r="5" spans="1:9" s="2" customFormat="1" x14ac:dyDescent="0.2">
      <c r="A5" s="19" t="s">
        <v>581</v>
      </c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</row>
    <row r="6" spans="1:9" s="2" customFormat="1" x14ac:dyDescent="0.2">
      <c r="A6" s="1"/>
    </row>
    <row r="7" spans="1:9" x14ac:dyDescent="0.2">
      <c r="A7" s="3" t="s">
        <v>8</v>
      </c>
    </row>
    <row r="10" spans="1:9" x14ac:dyDescent="0.2">
      <c r="A10" s="3" t="s">
        <v>9</v>
      </c>
    </row>
    <row r="11" spans="1:9" x14ac:dyDescent="0.2">
      <c r="A11" s="5" t="s">
        <v>10</v>
      </c>
      <c r="B11" s="4">
        <v>25986338</v>
      </c>
      <c r="C11" s="4">
        <v>19408304</v>
      </c>
      <c r="D11" s="4">
        <v>23252191.935508698</v>
      </c>
      <c r="E11" s="4">
        <v>27159813.4512689</v>
      </c>
      <c r="F11" s="4">
        <v>29096130.369696699</v>
      </c>
      <c r="G11" s="4">
        <v>30274672.562364198</v>
      </c>
      <c r="H11" s="4">
        <v>31794641.315496601</v>
      </c>
      <c r="I11" s="4">
        <v>33220985.731638901</v>
      </c>
    </row>
    <row r="12" spans="1:9" x14ac:dyDescent="0.2">
      <c r="A12" s="5" t="s">
        <v>11</v>
      </c>
      <c r="B12" s="4">
        <v>0</v>
      </c>
      <c r="C12" s="4">
        <v>-36614471</v>
      </c>
      <c r="D12" s="4">
        <v>-94248725.883486003</v>
      </c>
      <c r="E12" s="4">
        <v>-16277700.2704574</v>
      </c>
      <c r="F12" s="4">
        <v>-66035931.645437703</v>
      </c>
      <c r="G12" s="4">
        <v>-74758538.821567997</v>
      </c>
      <c r="H12" s="4">
        <v>-46971760.326908998</v>
      </c>
      <c r="I12" s="4">
        <v>-71430962.152048796</v>
      </c>
    </row>
    <row r="13" spans="1:9" x14ac:dyDescent="0.2">
      <c r="A13" s="5" t="s">
        <v>12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">
      <c r="A14" s="5" t="s">
        <v>13</v>
      </c>
      <c r="B14" s="4">
        <v>585353</v>
      </c>
      <c r="C14" s="4">
        <v>252906</v>
      </c>
      <c r="D14" s="4">
        <v>240831</v>
      </c>
      <c r="E14" s="4">
        <v>252905</v>
      </c>
      <c r="F14" s="4">
        <v>252905</v>
      </c>
      <c r="G14" s="4">
        <v>252905</v>
      </c>
      <c r="H14" s="4">
        <v>252905</v>
      </c>
      <c r="I14" s="4">
        <v>252905</v>
      </c>
    </row>
    <row r="15" spans="1:9" x14ac:dyDescent="0.2">
      <c r="A15" s="5" t="s">
        <v>14</v>
      </c>
      <c r="B15" s="4">
        <v>0</v>
      </c>
      <c r="C15" s="4">
        <v>115954</v>
      </c>
      <c r="D15" s="4">
        <v>188853.328754861</v>
      </c>
      <c r="E15" s="4">
        <v>557617.15753058298</v>
      </c>
      <c r="F15" s="4">
        <v>2244353.7937583998</v>
      </c>
      <c r="G15" s="4">
        <v>2236893.59440231</v>
      </c>
      <c r="H15" s="4">
        <v>2124727.1740883398</v>
      </c>
      <c r="I15" s="4">
        <v>2036724.3397496101</v>
      </c>
    </row>
    <row r="16" spans="1:9" x14ac:dyDescent="0.2">
      <c r="A16" s="5" t="s">
        <v>15</v>
      </c>
      <c r="B16" s="4">
        <v>1906376</v>
      </c>
      <c r="C16" s="4">
        <v>1724852</v>
      </c>
      <c r="D16" s="4">
        <v>1847189.0519999999</v>
      </c>
      <c r="E16" s="4">
        <v>1944800.2080000001</v>
      </c>
      <c r="F16" s="4">
        <v>1944800.2080000001</v>
      </c>
      <c r="G16" s="4">
        <v>1944800.2080000001</v>
      </c>
      <c r="H16" s="4">
        <v>1944800.2080000001</v>
      </c>
      <c r="I16" s="4">
        <v>1944800.2080000001</v>
      </c>
    </row>
    <row r="17" spans="1:9" x14ac:dyDescent="0.2">
      <c r="A17" s="6" t="s">
        <v>16</v>
      </c>
      <c r="B17" s="7">
        <v>28478067</v>
      </c>
      <c r="C17" s="7">
        <v>-15112455</v>
      </c>
      <c r="D17" s="7">
        <v>-68719660.567222401</v>
      </c>
      <c r="E17" s="7">
        <v>13637435.546342</v>
      </c>
      <c r="F17" s="7">
        <v>-32497742.273982599</v>
      </c>
      <c r="G17" s="7">
        <v>-40049267.4568014</v>
      </c>
      <c r="H17" s="7">
        <v>-10854686.6293239</v>
      </c>
      <c r="I17" s="7">
        <v>-33975546.872660197</v>
      </c>
    </row>
    <row r="19" spans="1:9" x14ac:dyDescent="0.2">
      <c r="A19" s="3" t="s">
        <v>17</v>
      </c>
    </row>
    <row r="20" spans="1:9" x14ac:dyDescent="0.2">
      <c r="A20" s="5" t="s">
        <v>18</v>
      </c>
      <c r="B20" s="4">
        <v>0</v>
      </c>
      <c r="C20" s="4">
        <v>0</v>
      </c>
      <c r="D20" s="4">
        <v>11499.9999999999</v>
      </c>
      <c r="E20" s="4">
        <v>43250</v>
      </c>
      <c r="F20" s="4">
        <v>43250</v>
      </c>
      <c r="G20" s="4">
        <v>43250</v>
      </c>
      <c r="H20" s="4">
        <v>43250</v>
      </c>
      <c r="I20" s="4">
        <v>43250</v>
      </c>
    </row>
    <row r="21" spans="1:9" x14ac:dyDescent="0.2">
      <c r="A21" s="5" t="s">
        <v>19</v>
      </c>
      <c r="B21" s="4">
        <v>-2137810</v>
      </c>
      <c r="C21" s="4">
        <v>433768</v>
      </c>
      <c r="D21" s="4">
        <v>552509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">
      <c r="A22" s="8" t="s">
        <v>20</v>
      </c>
      <c r="B22" s="7">
        <v>-2137810</v>
      </c>
      <c r="C22" s="7">
        <v>433768</v>
      </c>
      <c r="D22" s="7">
        <v>564009</v>
      </c>
      <c r="E22" s="7">
        <v>43250</v>
      </c>
      <c r="F22" s="7">
        <v>43250</v>
      </c>
      <c r="G22" s="7">
        <v>43250</v>
      </c>
      <c r="H22" s="7">
        <v>43250</v>
      </c>
      <c r="I22" s="7">
        <v>43250</v>
      </c>
    </row>
    <row r="24" spans="1:9" outlineLevel="1" x14ac:dyDescent="0.2">
      <c r="A24" s="5" t="s">
        <v>21</v>
      </c>
      <c r="B24" s="4">
        <v>50659871.037050001</v>
      </c>
      <c r="C24" s="4">
        <v>64249995.631449997</v>
      </c>
      <c r="D24" s="4">
        <v>66642420.749669999</v>
      </c>
      <c r="E24" s="4">
        <v>68688502.327708095</v>
      </c>
      <c r="F24" s="4">
        <v>42605256.687148802</v>
      </c>
      <c r="G24" s="4">
        <v>41004062.272504501</v>
      </c>
      <c r="H24" s="4">
        <v>36114828.038903601</v>
      </c>
      <c r="I24" s="4">
        <v>27680864.160171401</v>
      </c>
    </row>
    <row r="25" spans="1:9" x14ac:dyDescent="0.2">
      <c r="A25" s="5" t="s">
        <v>22</v>
      </c>
      <c r="B25" s="4">
        <v>-50659871.037050001</v>
      </c>
      <c r="C25" s="4">
        <v>-64249995.631449997</v>
      </c>
      <c r="D25" s="4">
        <v>-66642420.749669999</v>
      </c>
      <c r="E25" s="4">
        <v>-68688502.327708095</v>
      </c>
      <c r="F25" s="4">
        <v>-42605256.687148802</v>
      </c>
      <c r="G25" s="4">
        <v>-41004062.272504501</v>
      </c>
      <c r="H25" s="4">
        <v>-36114828.038903601</v>
      </c>
      <c r="I25" s="4">
        <v>-27680864.160172701</v>
      </c>
    </row>
    <row r="27" spans="1:9" x14ac:dyDescent="0.2">
      <c r="A27" s="3" t="s">
        <v>23</v>
      </c>
    </row>
    <row r="28" spans="1:9" x14ac:dyDescent="0.2">
      <c r="A28" s="5" t="s">
        <v>24</v>
      </c>
      <c r="B28" s="4">
        <v>0</v>
      </c>
      <c r="C28" s="4">
        <v>0</v>
      </c>
      <c r="D28" s="4">
        <v>-5607017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">
      <c r="A29" s="5" t="s">
        <v>25</v>
      </c>
      <c r="B29" s="4">
        <v>-50000</v>
      </c>
      <c r="C29" s="4">
        <v>-50000</v>
      </c>
      <c r="D29" s="4">
        <v>-50000</v>
      </c>
      <c r="E29" s="4">
        <v>-50000</v>
      </c>
      <c r="F29" s="4">
        <v>-50000</v>
      </c>
      <c r="G29" s="4">
        <v>-50000</v>
      </c>
      <c r="H29" s="4">
        <v>-50000</v>
      </c>
      <c r="I29" s="4">
        <v>-50000</v>
      </c>
    </row>
    <row r="30" spans="1:9" x14ac:dyDescent="0.2">
      <c r="A30" s="6" t="s">
        <v>26</v>
      </c>
      <c r="B30" s="7">
        <v>-50000</v>
      </c>
      <c r="C30" s="7">
        <v>-50000</v>
      </c>
      <c r="D30" s="7">
        <v>-5657017</v>
      </c>
      <c r="E30" s="7">
        <v>-50000</v>
      </c>
      <c r="F30" s="7">
        <v>-50000</v>
      </c>
      <c r="G30" s="7">
        <v>-50000</v>
      </c>
      <c r="H30" s="7">
        <v>-50000</v>
      </c>
      <c r="I30" s="7">
        <v>-50000</v>
      </c>
    </row>
    <row r="32" spans="1:9" x14ac:dyDescent="0.2">
      <c r="A32" s="3" t="s">
        <v>27</v>
      </c>
    </row>
    <row r="33" spans="1:9" x14ac:dyDescent="0.2">
      <c r="A33" s="5" t="s">
        <v>28</v>
      </c>
      <c r="B33" s="4">
        <v>-61106887</v>
      </c>
      <c r="C33" s="4">
        <v>-38430225</v>
      </c>
      <c r="D33" s="4">
        <v>-67420816.8869486</v>
      </c>
      <c r="E33" s="4">
        <v>-61914109.4359833</v>
      </c>
      <c r="F33" s="4">
        <v>-34375910.450993203</v>
      </c>
      <c r="G33" s="4">
        <v>-54187261.738918699</v>
      </c>
      <c r="H33" s="4">
        <v>-24736774.4286374</v>
      </c>
      <c r="I33" s="4">
        <v>-3224185.82253436</v>
      </c>
    </row>
    <row r="34" spans="1:9" x14ac:dyDescent="0.2">
      <c r="A34" s="5" t="s">
        <v>29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1:9" x14ac:dyDescent="0.2">
      <c r="A35" s="5" t="s">
        <v>30</v>
      </c>
      <c r="B35" s="4">
        <v>-1760100</v>
      </c>
      <c r="C35" s="4">
        <v>-1020937</v>
      </c>
      <c r="D35" s="4">
        <v>-845963.77333104401</v>
      </c>
      <c r="E35" s="4">
        <v>-1271889.8358191999</v>
      </c>
      <c r="F35" s="4">
        <v>-1306955.2513973</v>
      </c>
      <c r="G35" s="4">
        <v>-1342987.40429418</v>
      </c>
      <c r="H35" s="4">
        <v>-1380012.9470114</v>
      </c>
      <c r="I35" s="4">
        <v>-1418059.2668477001</v>
      </c>
    </row>
    <row r="36" spans="1:9" x14ac:dyDescent="0.2">
      <c r="A36" s="5" t="s">
        <v>31</v>
      </c>
      <c r="B36" s="4">
        <v>153670</v>
      </c>
      <c r="C36" s="4">
        <v>310937</v>
      </c>
      <c r="D36" s="4">
        <v>336877.25999999902</v>
      </c>
      <c r="E36" s="4">
        <v>270893.03999999899</v>
      </c>
      <c r="F36" s="4">
        <v>270893.03999999899</v>
      </c>
      <c r="G36" s="4">
        <v>270893.03999999899</v>
      </c>
      <c r="H36" s="4">
        <v>270893.03999999899</v>
      </c>
      <c r="I36" s="4">
        <v>270893.03999999899</v>
      </c>
    </row>
    <row r="37" spans="1:9" x14ac:dyDescent="0.2">
      <c r="A37" s="5" t="s">
        <v>32</v>
      </c>
      <c r="B37" s="4">
        <v>15000581</v>
      </c>
      <c r="C37" s="4">
        <v>17981870</v>
      </c>
      <c r="D37" s="4">
        <v>17338607.8699999</v>
      </c>
      <c r="E37" s="4">
        <v>28742943.550000001</v>
      </c>
      <c r="F37" s="4">
        <v>13148533.1399999</v>
      </c>
      <c r="G37" s="4">
        <v>17276066.02</v>
      </c>
      <c r="H37" s="4">
        <v>17621587.340399999</v>
      </c>
      <c r="I37" s="4">
        <v>17974019.087207999</v>
      </c>
    </row>
    <row r="38" spans="1:9" x14ac:dyDescent="0.2">
      <c r="A38" s="6" t="s">
        <v>33</v>
      </c>
      <c r="B38" s="7">
        <v>-47712736</v>
      </c>
      <c r="C38" s="7">
        <v>-21158355</v>
      </c>
      <c r="D38" s="7">
        <v>-50591295.530279599</v>
      </c>
      <c r="E38" s="7">
        <v>-34172162.681802496</v>
      </c>
      <c r="F38" s="7">
        <v>-22263439.5223905</v>
      </c>
      <c r="G38" s="7">
        <v>-37983290.083212897</v>
      </c>
      <c r="H38" s="7">
        <v>-8224306.99524887</v>
      </c>
      <c r="I38" s="7">
        <v>13602667.037825899</v>
      </c>
    </row>
    <row r="40" spans="1:9" x14ac:dyDescent="0.2">
      <c r="A40" s="3" t="s">
        <v>34</v>
      </c>
    </row>
    <row r="41" spans="1:9" x14ac:dyDescent="0.2">
      <c r="A41" s="5" t="s">
        <v>35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2">
      <c r="A42" s="5" t="s">
        <v>36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6" t="s">
        <v>37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5" spans="1:9" outlineLevel="1" x14ac:dyDescent="0.2">
      <c r="A45" s="5" t="s">
        <v>21</v>
      </c>
      <c r="B45" s="4">
        <v>4257397.52399999</v>
      </c>
      <c r="C45" s="4">
        <v>1135880.9049500001</v>
      </c>
      <c r="D45" s="4">
        <v>200965.67386395199</v>
      </c>
      <c r="E45" s="4">
        <v>1756544.7246960499</v>
      </c>
      <c r="F45" s="4">
        <v>129484.12135263901</v>
      </c>
      <c r="G45" s="4">
        <v>69934.292288065597</v>
      </c>
      <c r="H45" s="4">
        <v>82250.695413164605</v>
      </c>
      <c r="I45" s="4">
        <v>104775.890736334</v>
      </c>
    </row>
    <row r="46" spans="1:9" x14ac:dyDescent="0.2">
      <c r="A46" s="5" t="s">
        <v>38</v>
      </c>
      <c r="B46" s="4">
        <v>-4257397.52399999</v>
      </c>
      <c r="C46" s="4">
        <v>-1135880.9049500001</v>
      </c>
      <c r="D46" s="4">
        <v>-200965.67386395199</v>
      </c>
      <c r="E46" s="4">
        <v>-1756544.7246960499</v>
      </c>
      <c r="F46" s="4">
        <v>-129484.12135263901</v>
      </c>
      <c r="G46" s="4">
        <v>-69934.292288065597</v>
      </c>
      <c r="H46" s="4">
        <v>-82250.695413164605</v>
      </c>
      <c r="I46" s="4">
        <v>-104775.890735548</v>
      </c>
    </row>
    <row r="48" spans="1:9" x14ac:dyDescent="0.2">
      <c r="A48" s="3" t="s">
        <v>39</v>
      </c>
    </row>
    <row r="49" spans="1:9" x14ac:dyDescent="0.2">
      <c r="A49" s="5" t="s">
        <v>40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">
      <c r="A50" s="5" t="s">
        <v>41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x14ac:dyDescent="0.2">
      <c r="A51" s="6" t="s">
        <v>42</v>
      </c>
      <c r="B51" s="7">
        <v>-300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3" spans="1:9" x14ac:dyDescent="0.2">
      <c r="A53" s="3" t="s">
        <v>43</v>
      </c>
    </row>
    <row r="54" spans="1:9" x14ac:dyDescent="0.2">
      <c r="A54" s="5" t="s">
        <v>44</v>
      </c>
      <c r="B54" s="4">
        <v>-6955404</v>
      </c>
      <c r="C54" s="4">
        <v>-6955404</v>
      </c>
      <c r="D54" s="4">
        <v>-6955404</v>
      </c>
      <c r="E54" s="4">
        <v>-4347063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2">
      <c r="A55" s="5" t="s">
        <v>45</v>
      </c>
      <c r="B55" s="4">
        <v>-1229710</v>
      </c>
      <c r="C55" s="4">
        <v>-1229710</v>
      </c>
      <c r="D55" s="4">
        <v>-1229710.32</v>
      </c>
      <c r="E55" s="4">
        <v>-204952</v>
      </c>
      <c r="F55" s="4">
        <v>0</v>
      </c>
      <c r="G55" s="4">
        <v>0</v>
      </c>
      <c r="H55" s="4">
        <v>0</v>
      </c>
      <c r="I55" s="4">
        <v>0</v>
      </c>
    </row>
    <row r="56" spans="1:9" x14ac:dyDescent="0.2">
      <c r="A56" s="5" t="s">
        <v>46</v>
      </c>
      <c r="B56" s="4">
        <v>-127056</v>
      </c>
      <c r="C56" s="4">
        <v>-127056</v>
      </c>
      <c r="D56" s="4">
        <v>-95292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x14ac:dyDescent="0.2">
      <c r="A57" s="5" t="s">
        <v>47</v>
      </c>
      <c r="B57" s="4">
        <v>-666953</v>
      </c>
      <c r="C57" s="4">
        <v>20383860</v>
      </c>
      <c r="D57" s="4">
        <v>20663177.52</v>
      </c>
      <c r="E57" s="4">
        <v>3802755</v>
      </c>
      <c r="F57" s="4">
        <v>-14830492</v>
      </c>
      <c r="G57" s="4">
        <v>-14801336</v>
      </c>
      <c r="H57" s="4">
        <v>-13377761</v>
      </c>
      <c r="I57" s="4">
        <v>-4954490</v>
      </c>
    </row>
    <row r="58" spans="1:9" x14ac:dyDescent="0.2">
      <c r="A58" s="5" t="s">
        <v>48</v>
      </c>
      <c r="B58" s="4">
        <v>0</v>
      </c>
      <c r="C58" s="4">
        <v>53928936</v>
      </c>
      <c r="D58" s="4">
        <v>-1458031</v>
      </c>
      <c r="E58" s="4">
        <v>-2981256</v>
      </c>
      <c r="F58" s="4">
        <v>-2981256</v>
      </c>
      <c r="G58" s="4">
        <v>-2981256</v>
      </c>
      <c r="H58" s="4">
        <v>-2981256</v>
      </c>
      <c r="I58" s="4">
        <v>-2981256</v>
      </c>
    </row>
    <row r="59" spans="1:9" x14ac:dyDescent="0.2">
      <c r="A59" s="5" t="s">
        <v>49</v>
      </c>
      <c r="B59" s="4">
        <v>0</v>
      </c>
      <c r="C59" s="4">
        <v>0</v>
      </c>
      <c r="D59" s="4">
        <v>-189548.169642856</v>
      </c>
      <c r="E59" s="4">
        <v>-758192.67857142503</v>
      </c>
      <c r="F59" s="4">
        <v>-758192.67857142503</v>
      </c>
      <c r="G59" s="4">
        <v>-758192.67857142806</v>
      </c>
      <c r="H59" s="4">
        <v>-758192.67857143097</v>
      </c>
      <c r="I59" s="4">
        <v>-758192.67857143097</v>
      </c>
    </row>
    <row r="60" spans="1:9" x14ac:dyDescent="0.2">
      <c r="A60" s="5" t="s">
        <v>50</v>
      </c>
      <c r="B60" s="4">
        <v>0</v>
      </c>
      <c r="C60" s="4">
        <v>0</v>
      </c>
      <c r="D60" s="4">
        <v>-63183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1:9" x14ac:dyDescent="0.2">
      <c r="A61" s="5" t="s">
        <v>51</v>
      </c>
      <c r="B61" s="4">
        <v>-1965779</v>
      </c>
      <c r="C61" s="4">
        <v>707074</v>
      </c>
      <c r="D61" s="4">
        <v>-1217459.3265382</v>
      </c>
      <c r="E61" s="4">
        <v>367239.33253820898</v>
      </c>
      <c r="F61" s="4">
        <v>-89230.392999999603</v>
      </c>
      <c r="G61" s="4">
        <v>115114.973999999</v>
      </c>
      <c r="H61" s="4">
        <v>106774.22500000001</v>
      </c>
      <c r="I61" s="4">
        <v>46839.516999999898</v>
      </c>
    </row>
    <row r="62" spans="1:9" x14ac:dyDescent="0.2">
      <c r="A62" s="5" t="s">
        <v>52</v>
      </c>
      <c r="B62" s="4">
        <v>-208036</v>
      </c>
      <c r="C62" s="4">
        <v>-208035</v>
      </c>
      <c r="D62" s="4">
        <v>-217515.327087396</v>
      </c>
      <c r="E62" s="4">
        <v>-245957.30834958499</v>
      </c>
      <c r="F62" s="4">
        <v>-245957.30834958499</v>
      </c>
      <c r="G62" s="4">
        <v>-245957.30834958499</v>
      </c>
      <c r="H62" s="4">
        <v>-245957.30834958499</v>
      </c>
      <c r="I62" s="4">
        <v>-245957.30834958301</v>
      </c>
    </row>
    <row r="63" spans="1:9" x14ac:dyDescent="0.2">
      <c r="A63" s="5" t="s">
        <v>53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1:9" x14ac:dyDescent="0.2">
      <c r="A64" s="5" t="s">
        <v>54</v>
      </c>
      <c r="B64" s="4">
        <v>436767</v>
      </c>
      <c r="C64" s="4">
        <v>887660</v>
      </c>
      <c r="D64" s="4">
        <v>2.3283064365386901E-10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1:9" x14ac:dyDescent="0.2">
      <c r="A65" s="5" t="s">
        <v>55</v>
      </c>
      <c r="B65" s="4">
        <v>89259775</v>
      </c>
      <c r="C65" s="4">
        <v>852454</v>
      </c>
      <c r="D65" s="4">
        <v>1319289.18</v>
      </c>
      <c r="E65" s="4">
        <v>-11238467</v>
      </c>
      <c r="F65" s="4">
        <v>3291032</v>
      </c>
      <c r="G65" s="4">
        <v>4648856</v>
      </c>
      <c r="H65" s="4">
        <v>5477726</v>
      </c>
      <c r="I65" s="4">
        <v>1689918</v>
      </c>
    </row>
    <row r="66" spans="1:9" x14ac:dyDescent="0.2">
      <c r="A66" s="5" t="s">
        <v>56</v>
      </c>
      <c r="B66" s="4">
        <v>0</v>
      </c>
      <c r="C66" s="4">
        <v>316172</v>
      </c>
      <c r="D66" s="4">
        <v>1335067.3012699999</v>
      </c>
      <c r="E66" s="4">
        <v>-859742.72549999901</v>
      </c>
      <c r="F66" s="4">
        <v>251763.947999998</v>
      </c>
      <c r="G66" s="4">
        <v>355637.48399999901</v>
      </c>
      <c r="H66" s="4">
        <v>419046.03899999999</v>
      </c>
      <c r="I66" s="4">
        <v>129278.727</v>
      </c>
    </row>
    <row r="67" spans="1:9" x14ac:dyDescent="0.2">
      <c r="A67" s="5" t="s">
        <v>57</v>
      </c>
      <c r="B67" s="4">
        <v>-1746000</v>
      </c>
      <c r="C67" s="4">
        <v>-4005000</v>
      </c>
      <c r="D67" s="4">
        <v>-505002</v>
      </c>
      <c r="E67" s="4">
        <v>1190585.78999999</v>
      </c>
      <c r="F67" s="4">
        <v>1383941.8</v>
      </c>
      <c r="G67" s="4">
        <v>1600135.12</v>
      </c>
      <c r="H67" s="4">
        <v>1880272.9499999899</v>
      </c>
      <c r="I67" s="4">
        <v>2195428.0199999898</v>
      </c>
    </row>
    <row r="68" spans="1:9" x14ac:dyDescent="0.2">
      <c r="A68" s="5" t="s">
        <v>58</v>
      </c>
      <c r="B68" s="4">
        <v>-1504875</v>
      </c>
      <c r="C68" s="4">
        <v>-2060444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2">
      <c r="A69" s="5" t="s">
        <v>59</v>
      </c>
      <c r="B69" s="4">
        <v>-10698086</v>
      </c>
      <c r="C69" s="4">
        <v>-12942043</v>
      </c>
      <c r="D69" s="4">
        <v>-11147664.68</v>
      </c>
      <c r="E69" s="4">
        <v>-7026114</v>
      </c>
      <c r="F69" s="4">
        <v>-10655830</v>
      </c>
      <c r="G69" s="4">
        <v>-10175181</v>
      </c>
      <c r="H69" s="4">
        <v>-12703874</v>
      </c>
      <c r="I69" s="4">
        <v>-15334666</v>
      </c>
    </row>
    <row r="70" spans="1:9" x14ac:dyDescent="0.2">
      <c r="A70" s="5" t="s">
        <v>60</v>
      </c>
      <c r="B70" s="4">
        <v>-2053438</v>
      </c>
      <c r="C70" s="4">
        <v>-1721891</v>
      </c>
      <c r="D70" s="4">
        <v>504040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x14ac:dyDescent="0.2">
      <c r="A71" s="5" t="s">
        <v>61</v>
      </c>
      <c r="B71" s="4">
        <v>-400182</v>
      </c>
      <c r="C71" s="4">
        <v>634596</v>
      </c>
      <c r="D71" s="4">
        <v>382329.11</v>
      </c>
      <c r="E71" s="4">
        <v>1235805.79999999</v>
      </c>
      <c r="F71" s="4">
        <v>1263457.33</v>
      </c>
      <c r="G71" s="4">
        <v>1280436.77</v>
      </c>
      <c r="H71" s="4">
        <v>1290033.55999999</v>
      </c>
      <c r="I71" s="4">
        <v>1300973.8799999999</v>
      </c>
    </row>
    <row r="72" spans="1:9" x14ac:dyDescent="0.2">
      <c r="A72" s="5" t="s">
        <v>62</v>
      </c>
      <c r="B72" s="4">
        <v>5720000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x14ac:dyDescent="0.2">
      <c r="A73" s="5" t="s">
        <v>63</v>
      </c>
      <c r="B73" s="4">
        <v>816294</v>
      </c>
      <c r="C73" s="4">
        <v>-444509</v>
      </c>
      <c r="D73" s="4">
        <v>-401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2">
      <c r="A74" s="5" t="s">
        <v>64</v>
      </c>
      <c r="B74" s="4">
        <v>0</v>
      </c>
      <c r="C74" s="4">
        <v>-5565356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</row>
    <row r="75" spans="1:9" x14ac:dyDescent="0.2">
      <c r="A75" s="5" t="s">
        <v>65</v>
      </c>
      <c r="B75" s="4">
        <v>-427006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1:9" x14ac:dyDescent="0.2">
      <c r="A76" s="5" t="s">
        <v>66</v>
      </c>
      <c r="B76" s="4">
        <v>82849</v>
      </c>
      <c r="C76" s="4">
        <v>264176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1:9" x14ac:dyDescent="0.2">
      <c r="A77" s="5" t="s">
        <v>67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1:9" x14ac:dyDescent="0.2">
      <c r="A78" s="5" t="s">
        <v>68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1:9" x14ac:dyDescent="0.2">
      <c r="A79" s="5" t="s">
        <v>69</v>
      </c>
      <c r="B79" s="4">
        <v>-744011</v>
      </c>
      <c r="C79" s="4">
        <v>-10270002</v>
      </c>
      <c r="D79" s="4">
        <v>-5246738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1:9" x14ac:dyDescent="0.2">
      <c r="A80" s="5" t="s">
        <v>70</v>
      </c>
      <c r="B80" s="4">
        <v>-554225</v>
      </c>
      <c r="C80" s="4">
        <v>-838603</v>
      </c>
      <c r="D80" s="4">
        <v>1.9999999552965102E-2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2">
      <c r="A81" s="5" t="s">
        <v>71</v>
      </c>
      <c r="B81" s="4">
        <v>-8531</v>
      </c>
      <c r="C81" s="4">
        <v>76913</v>
      </c>
      <c r="D81" s="4">
        <v>44359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x14ac:dyDescent="0.2">
      <c r="A82" s="5" t="s">
        <v>72</v>
      </c>
      <c r="B82" s="4">
        <v>-6164311</v>
      </c>
      <c r="C82" s="4">
        <v>1146657</v>
      </c>
      <c r="D82" s="4">
        <v>-7469479.7899999898</v>
      </c>
      <c r="E82" s="4">
        <v>3900000</v>
      </c>
      <c r="F82" s="4">
        <v>-1295902</v>
      </c>
      <c r="G82" s="4">
        <v>0</v>
      </c>
      <c r="H82" s="4">
        <v>0</v>
      </c>
      <c r="I82" s="4">
        <v>0</v>
      </c>
    </row>
    <row r="83" spans="1:9" x14ac:dyDescent="0.2">
      <c r="A83" s="5" t="s">
        <v>73</v>
      </c>
      <c r="B83" s="4">
        <v>-2384688</v>
      </c>
      <c r="C83" s="4">
        <v>-2384688</v>
      </c>
      <c r="D83" s="4">
        <v>-4313808</v>
      </c>
      <c r="E83" s="4">
        <v>-10101168</v>
      </c>
      <c r="F83" s="4">
        <v>-10101168</v>
      </c>
      <c r="G83" s="4">
        <v>-10101168</v>
      </c>
      <c r="H83" s="4">
        <v>-10101168</v>
      </c>
      <c r="I83" s="4">
        <v>-10101168</v>
      </c>
    </row>
    <row r="84" spans="1:9" x14ac:dyDescent="0.2">
      <c r="A84" s="5" t="s">
        <v>74</v>
      </c>
      <c r="B84" s="4">
        <v>-1000032</v>
      </c>
      <c r="C84" s="4">
        <v>-1000032</v>
      </c>
      <c r="D84" s="4">
        <v>-750024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1:9" x14ac:dyDescent="0.2">
      <c r="A85" s="5" t="s">
        <v>75</v>
      </c>
      <c r="B85" s="4">
        <v>-6716448</v>
      </c>
      <c r="C85" s="4">
        <v>-6716448</v>
      </c>
      <c r="D85" s="4">
        <v>-5037336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1:9" x14ac:dyDescent="0.2">
      <c r="A86" s="5" t="s">
        <v>76</v>
      </c>
      <c r="B86" s="4">
        <v>58775531</v>
      </c>
      <c r="C86" s="4">
        <v>39053589</v>
      </c>
      <c r="D86" s="4">
        <v>7634406.7199999904</v>
      </c>
      <c r="E86" s="4">
        <v>11983053.2199999</v>
      </c>
      <c r="F86" s="4">
        <v>6060363.7599999905</v>
      </c>
      <c r="G86" s="4">
        <v>0</v>
      </c>
      <c r="H86" s="4">
        <v>0</v>
      </c>
      <c r="I86" s="4">
        <v>0</v>
      </c>
    </row>
    <row r="87" spans="1:9" x14ac:dyDescent="0.2">
      <c r="A87" s="5" t="s">
        <v>77</v>
      </c>
      <c r="B87" s="4">
        <v>34211876</v>
      </c>
      <c r="C87" s="4">
        <v>-19536993</v>
      </c>
      <c r="D87" s="4">
        <v>981645.40708909906</v>
      </c>
      <c r="E87" s="4">
        <v>19695360.469999999</v>
      </c>
      <c r="F87" s="4">
        <v>-13044463.599999901</v>
      </c>
      <c r="G87" s="4">
        <v>-2387815.3199999002</v>
      </c>
      <c r="H87" s="4">
        <v>19053053.4599999</v>
      </c>
      <c r="I87" s="4">
        <v>-8315634.7200000901</v>
      </c>
    </row>
    <row r="88" spans="1:9" x14ac:dyDescent="0.2">
      <c r="A88" s="5" t="s">
        <v>78</v>
      </c>
      <c r="B88" s="4">
        <v>-2526926</v>
      </c>
      <c r="C88" s="4">
        <v>1039992</v>
      </c>
      <c r="D88" s="4">
        <v>1390788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</row>
    <row r="89" spans="1:9" x14ac:dyDescent="0.2">
      <c r="A89" s="5" t="s">
        <v>79</v>
      </c>
      <c r="B89" s="4">
        <v>720000</v>
      </c>
      <c r="C89" s="4">
        <v>-710000</v>
      </c>
      <c r="D89" s="4">
        <v>7312500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1:9" x14ac:dyDescent="0.2">
      <c r="A90" s="5" t="s">
        <v>80</v>
      </c>
      <c r="B90" s="4">
        <v>0</v>
      </c>
      <c r="C90" s="4">
        <v>90000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1:9" x14ac:dyDescent="0.2">
      <c r="A91" s="5" t="s">
        <v>81</v>
      </c>
      <c r="B91" s="4">
        <v>11753697</v>
      </c>
      <c r="C91" s="4">
        <v>11753697</v>
      </c>
      <c r="D91" s="4">
        <v>11753697.2800001</v>
      </c>
      <c r="E91" s="4">
        <v>11753697.1199999</v>
      </c>
      <c r="F91" s="4">
        <v>11753697.119999999</v>
      </c>
      <c r="G91" s="4">
        <v>11753697.1199999</v>
      </c>
      <c r="H91" s="4">
        <v>11753697.119999999</v>
      </c>
      <c r="I91" s="4">
        <v>11753697.1199999</v>
      </c>
    </row>
    <row r="92" spans="1:9" x14ac:dyDescent="0.2">
      <c r="A92" s="5" t="s">
        <v>82</v>
      </c>
      <c r="B92" s="4">
        <v>1407477</v>
      </c>
      <c r="C92" s="4">
        <v>1407477</v>
      </c>
      <c r="D92" s="4">
        <v>1407477.25</v>
      </c>
      <c r="E92" s="4">
        <v>1407477</v>
      </c>
      <c r="F92" s="4">
        <v>1407477</v>
      </c>
      <c r="G92" s="4">
        <v>1407477</v>
      </c>
      <c r="H92" s="4">
        <v>1407477</v>
      </c>
      <c r="I92" s="4">
        <v>1407477</v>
      </c>
    </row>
    <row r="93" spans="1:9" x14ac:dyDescent="0.2">
      <c r="A93" s="5" t="s">
        <v>83</v>
      </c>
      <c r="B93" s="4">
        <v>94176</v>
      </c>
      <c r="C93" s="4">
        <v>-920289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1:9" x14ac:dyDescent="0.2">
      <c r="A94" s="5" t="s">
        <v>84</v>
      </c>
      <c r="B94" s="4">
        <v>1320628</v>
      </c>
      <c r="C94" s="4">
        <v>-2734667</v>
      </c>
      <c r="D94" s="4">
        <v>-0.34000000078231002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1:9" x14ac:dyDescent="0.2">
      <c r="A95" s="5" t="s">
        <v>85</v>
      </c>
      <c r="B95" s="4">
        <v>13246</v>
      </c>
      <c r="C95" s="4">
        <v>29168</v>
      </c>
      <c r="D95" s="4">
        <v>90747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1:9" x14ac:dyDescent="0.2">
      <c r="A96" s="5" t="s">
        <v>86</v>
      </c>
      <c r="B96" s="4">
        <v>-314021</v>
      </c>
      <c r="C96" s="4">
        <v>-520458</v>
      </c>
      <c r="D96" s="4">
        <v>-103199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x14ac:dyDescent="0.2">
      <c r="A97" s="5" t="s">
        <v>87</v>
      </c>
      <c r="B97" s="4">
        <v>5668986</v>
      </c>
      <c r="C97" s="4">
        <v>-5668986</v>
      </c>
      <c r="D97" s="4">
        <v>4518693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1:9" x14ac:dyDescent="0.2">
      <c r="A98" s="5" t="s">
        <v>88</v>
      </c>
      <c r="B98" s="4">
        <v>0</v>
      </c>
      <c r="C98" s="4">
        <v>320212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 x14ac:dyDescent="0.2">
      <c r="A99" s="5" t="s">
        <v>89</v>
      </c>
      <c r="B99" s="4">
        <v>1192393</v>
      </c>
      <c r="C99" s="4">
        <v>-1593301</v>
      </c>
      <c r="D99" s="4">
        <v>194385</v>
      </c>
      <c r="E99" s="4">
        <v>0</v>
      </c>
      <c r="F99" s="4">
        <v>-92918</v>
      </c>
      <c r="G99" s="4">
        <v>-92918</v>
      </c>
      <c r="H99" s="4">
        <v>0</v>
      </c>
      <c r="I99" s="4">
        <v>0</v>
      </c>
    </row>
    <row r="100" spans="1:9" x14ac:dyDescent="0.2">
      <c r="A100" s="5" t="s">
        <v>90</v>
      </c>
      <c r="B100" s="4">
        <v>-3352006</v>
      </c>
      <c r="C100" s="4">
        <v>-8068934</v>
      </c>
      <c r="D100" s="4">
        <v>2231.5399999991</v>
      </c>
      <c r="E100" s="4">
        <v>-1319515</v>
      </c>
      <c r="F100" s="4">
        <v>462713</v>
      </c>
      <c r="G100" s="4">
        <v>476594</v>
      </c>
      <c r="H100" s="4">
        <v>0</v>
      </c>
      <c r="I100" s="4">
        <v>0</v>
      </c>
    </row>
    <row r="101" spans="1:9" x14ac:dyDescent="0.2">
      <c r="A101" s="5" t="s">
        <v>91</v>
      </c>
      <c r="B101" s="4">
        <v>522415</v>
      </c>
      <c r="C101" s="4">
        <v>-1349501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1:9" x14ac:dyDescent="0.2">
      <c r="A102" s="5" t="s">
        <v>92</v>
      </c>
      <c r="B102" s="4">
        <v>-613400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1:9" x14ac:dyDescent="0.2">
      <c r="A103" s="5" t="s">
        <v>93</v>
      </c>
      <c r="B103" s="4">
        <v>-1059274</v>
      </c>
      <c r="C103" s="4">
        <v>-64067</v>
      </c>
      <c r="D103" s="4">
        <v>-49170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1:9" x14ac:dyDescent="0.2">
      <c r="A104" s="5" t="s">
        <v>94</v>
      </c>
      <c r="B104" s="4">
        <v>-552491</v>
      </c>
      <c r="C104" s="4">
        <v>-388333</v>
      </c>
      <c r="D104" s="4">
        <v>-241303.46</v>
      </c>
      <c r="E104" s="4">
        <v>-13355.73</v>
      </c>
      <c r="F104" s="4">
        <v>-4160.74</v>
      </c>
      <c r="G104" s="4">
        <v>-339.29999999999899</v>
      </c>
      <c r="H104" s="4">
        <v>-275.75000000000102</v>
      </c>
      <c r="I104" s="4">
        <v>-87.75</v>
      </c>
    </row>
    <row r="105" spans="1:9" x14ac:dyDescent="0.2">
      <c r="A105" s="5" t="s">
        <v>95</v>
      </c>
      <c r="B105" s="4">
        <v>1583240</v>
      </c>
      <c r="C105" s="4">
        <v>1304388</v>
      </c>
      <c r="D105" s="4">
        <v>1769204.57</v>
      </c>
      <c r="E105" s="4">
        <v>1583280</v>
      </c>
      <c r="F105" s="4">
        <v>1583280.0000000901</v>
      </c>
      <c r="G105" s="4">
        <v>1583280</v>
      </c>
      <c r="H105" s="4">
        <v>1583280</v>
      </c>
      <c r="I105" s="4">
        <v>1583280</v>
      </c>
    </row>
    <row r="106" spans="1:9" x14ac:dyDescent="0.2">
      <c r="A106" s="5" t="s">
        <v>96</v>
      </c>
      <c r="B106" s="4">
        <v>-3301962</v>
      </c>
      <c r="C106" s="4">
        <v>-3301962</v>
      </c>
      <c r="D106" s="4">
        <v>-3301889.9499999899</v>
      </c>
      <c r="E106" s="4">
        <v>-3301919.9999998901</v>
      </c>
      <c r="F106" s="4">
        <v>-3301920</v>
      </c>
      <c r="G106" s="4">
        <v>-3301919.9999998901</v>
      </c>
      <c r="H106" s="4">
        <v>-3301919.99999996</v>
      </c>
      <c r="I106" s="4">
        <v>-3301919.9999999902</v>
      </c>
    </row>
    <row r="107" spans="1:9" x14ac:dyDescent="0.2">
      <c r="A107" s="5" t="s">
        <v>97</v>
      </c>
      <c r="B107" s="4">
        <v>57773</v>
      </c>
      <c r="C107" s="4">
        <v>-835440</v>
      </c>
      <c r="D107" s="4">
        <v>5789656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1:9" x14ac:dyDescent="0.2">
      <c r="A108" s="5" t="s">
        <v>98</v>
      </c>
      <c r="B108" s="4">
        <v>150245</v>
      </c>
      <c r="C108" s="4">
        <v>122348</v>
      </c>
      <c r="D108" s="4">
        <v>6473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1:9" x14ac:dyDescent="0.2">
      <c r="A109" s="5" t="s">
        <v>99</v>
      </c>
      <c r="B109" s="4">
        <v>3679961</v>
      </c>
      <c r="C109" s="4">
        <v>472214</v>
      </c>
      <c r="D109" s="4">
        <v>-4654818.0000000102</v>
      </c>
      <c r="E109" s="4">
        <v>-8.1490725278854298E-10</v>
      </c>
      <c r="F109" s="4">
        <v>-2.30065779760479E-8</v>
      </c>
      <c r="G109" s="4">
        <v>2.4738255888223598E-9</v>
      </c>
      <c r="H109" s="4">
        <v>7.9162418842315608E-9</v>
      </c>
      <c r="I109" s="4">
        <v>2.43599060922861E-8</v>
      </c>
    </row>
    <row r="110" spans="1:9" x14ac:dyDescent="0.2">
      <c r="A110" s="5" t="s">
        <v>100</v>
      </c>
      <c r="B110" s="4">
        <v>138028632</v>
      </c>
      <c r="C110" s="4">
        <v>-5999485</v>
      </c>
      <c r="D110" s="4">
        <v>-107144793.78984401</v>
      </c>
      <c r="E110" s="4">
        <v>-46751191.4650032</v>
      </c>
      <c r="F110" s="4">
        <v>-3178471.3090675999</v>
      </c>
      <c r="G110" s="4">
        <v>111175.140360035</v>
      </c>
      <c r="H110" s="4">
        <v>-2597012.98163551</v>
      </c>
      <c r="I110" s="4">
        <v>-1663337.9406141699</v>
      </c>
    </row>
    <row r="111" spans="1:9" x14ac:dyDescent="0.2">
      <c r="A111" s="6" t="s">
        <v>101</v>
      </c>
      <c r="B111" s="7">
        <v>298221110</v>
      </c>
      <c r="C111" s="7">
        <v>26629946</v>
      </c>
      <c r="D111" s="7">
        <v>-94291604.254753605</v>
      </c>
      <c r="E111" s="7">
        <v>-32229641.174885999</v>
      </c>
      <c r="F111" s="7">
        <v>-33122236.070988499</v>
      </c>
      <c r="G111" s="7">
        <v>-21513679.998560701</v>
      </c>
      <c r="H111" s="7">
        <v>-3096057.36455649</v>
      </c>
      <c r="I111" s="7">
        <v>-27549818.133535199</v>
      </c>
    </row>
    <row r="113" spans="1:9" x14ac:dyDescent="0.2">
      <c r="A113" s="3" t="s">
        <v>102</v>
      </c>
    </row>
    <row r="114" spans="1:9" x14ac:dyDescent="0.2">
      <c r="A114" s="5" t="s">
        <v>103</v>
      </c>
      <c r="B114" s="4">
        <v>-19526718</v>
      </c>
      <c r="C114" s="4">
        <v>-11709933</v>
      </c>
      <c r="D114" s="4">
        <v>-20480369.985983599</v>
      </c>
      <c r="E114" s="4">
        <v>-18865585.6941857</v>
      </c>
      <c r="F114" s="4">
        <v>-10474537.8773381</v>
      </c>
      <c r="G114" s="4">
        <v>-16511170.7037606</v>
      </c>
      <c r="H114" s="4">
        <v>-7537437.6217705701</v>
      </c>
      <c r="I114" s="4">
        <v>-982427.98746693297</v>
      </c>
    </row>
    <row r="115" spans="1:9" x14ac:dyDescent="0.2">
      <c r="A115" s="5" t="s">
        <v>104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1:9" x14ac:dyDescent="0.2">
      <c r="A116" s="5" t="s">
        <v>105</v>
      </c>
      <c r="B116" s="4">
        <v>36535103</v>
      </c>
      <c r="C116" s="4">
        <v>25406437</v>
      </c>
      <c r="D116" s="4">
        <v>33848568.101999998</v>
      </c>
      <c r="E116" s="4">
        <v>29329632.407999899</v>
      </c>
      <c r="F116" s="4">
        <v>29329632.407999899</v>
      </c>
      <c r="G116" s="4">
        <v>29329632.407999899</v>
      </c>
      <c r="H116" s="4">
        <v>29329632.407999899</v>
      </c>
      <c r="I116" s="4">
        <v>29329632.407999899</v>
      </c>
    </row>
    <row r="117" spans="1:9" x14ac:dyDescent="0.2">
      <c r="A117" s="5" t="s">
        <v>106</v>
      </c>
      <c r="B117" s="4">
        <v>-1021624214</v>
      </c>
      <c r="C117" s="4">
        <v>-1031746792</v>
      </c>
      <c r="D117" s="4">
        <v>-1034532116.1156501</v>
      </c>
      <c r="E117" s="4">
        <v>-1116238594.2125199</v>
      </c>
      <c r="F117" s="4">
        <v>-1205282525.8171699</v>
      </c>
      <c r="G117" s="4">
        <v>-1233950698.5562201</v>
      </c>
      <c r="H117" s="4">
        <v>-1338842292.31089</v>
      </c>
      <c r="I117" s="4">
        <v>-1502109318.0627699</v>
      </c>
    </row>
    <row r="118" spans="1:9" x14ac:dyDescent="0.2">
      <c r="A118" s="5" t="s">
        <v>107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1:9" x14ac:dyDescent="0.2">
      <c r="A119" s="5" t="s">
        <v>108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1:9" x14ac:dyDescent="0.2">
      <c r="A120" s="5" t="s">
        <v>109</v>
      </c>
      <c r="B120" s="4">
        <v>0</v>
      </c>
      <c r="C120" s="4">
        <v>0</v>
      </c>
      <c r="D120" s="4">
        <v>-432528</v>
      </c>
      <c r="E120" s="4">
        <v>-1227588</v>
      </c>
      <c r="F120" s="4">
        <v>-1160736</v>
      </c>
      <c r="G120" s="4">
        <v>-1021620</v>
      </c>
      <c r="H120" s="4">
        <v>-922932</v>
      </c>
      <c r="I120" s="4">
        <v>-869652</v>
      </c>
    </row>
    <row r="121" spans="1:9" x14ac:dyDescent="0.2">
      <c r="A121" s="5" t="s">
        <v>110</v>
      </c>
      <c r="B121" s="4">
        <v>-13439997</v>
      </c>
      <c r="C121" s="4">
        <v>-10490626</v>
      </c>
      <c r="D121" s="4">
        <v>4347751.6599999601</v>
      </c>
      <c r="E121" s="4">
        <v>7086069.8900002204</v>
      </c>
      <c r="F121" s="4">
        <v>2366324</v>
      </c>
      <c r="G121" s="4">
        <v>8667571.9900000691</v>
      </c>
      <c r="H121" s="4">
        <v>15914324</v>
      </c>
      <c r="I121" s="4">
        <v>18438324</v>
      </c>
    </row>
    <row r="122" spans="1:9" x14ac:dyDescent="0.2">
      <c r="A122" s="5" t="s">
        <v>111</v>
      </c>
      <c r="B122" s="4">
        <v>1364605031</v>
      </c>
      <c r="C122" s="4">
        <v>1440726613</v>
      </c>
      <c r="D122" s="4">
        <v>1518981672.36079</v>
      </c>
      <c r="E122" s="4">
        <v>1626336134.80652</v>
      </c>
      <c r="F122" s="4">
        <v>1742283255.67046</v>
      </c>
      <c r="G122" s="4">
        <v>1812854644.45294</v>
      </c>
      <c r="H122" s="4">
        <v>1903870737.45489</v>
      </c>
      <c r="I122" s="4">
        <v>1989280582.7328701</v>
      </c>
    </row>
    <row r="123" spans="1:9" x14ac:dyDescent="0.2">
      <c r="A123" s="5" t="s">
        <v>112</v>
      </c>
      <c r="B123" s="4">
        <v>-25986338</v>
      </c>
      <c r="C123" s="4">
        <v>-19408304</v>
      </c>
      <c r="D123" s="4">
        <v>-23252191.935508698</v>
      </c>
      <c r="E123" s="4">
        <v>-27159813.4512689</v>
      </c>
      <c r="F123" s="4">
        <v>-29096130.369696699</v>
      </c>
      <c r="G123" s="4">
        <v>-30274672.562364198</v>
      </c>
      <c r="H123" s="4">
        <v>-31794641.315496601</v>
      </c>
      <c r="I123" s="4">
        <v>-33220985.731638901</v>
      </c>
    </row>
    <row r="124" spans="1:9" x14ac:dyDescent="0.2">
      <c r="A124" s="5" t="s">
        <v>113</v>
      </c>
      <c r="B124" s="4">
        <v>-1380897057</v>
      </c>
      <c r="C124" s="4">
        <v>-1320584600</v>
      </c>
      <c r="D124" s="4">
        <v>-1231732506.7218201</v>
      </c>
      <c r="E124" s="4">
        <v>-2312386673.0120201</v>
      </c>
      <c r="F124" s="4">
        <v>-1347030277.1788199</v>
      </c>
      <c r="G124" s="4">
        <v>-1038367709.60772</v>
      </c>
      <c r="H124" s="4">
        <v>-1156601993.86569</v>
      </c>
      <c r="I124" s="4">
        <v>-136489669.51172599</v>
      </c>
    </row>
    <row r="125" spans="1:9" x14ac:dyDescent="0.2">
      <c r="A125" s="5" t="s">
        <v>114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1:9" x14ac:dyDescent="0.2">
      <c r="A126" s="5" t="s">
        <v>115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</row>
    <row r="127" spans="1:9" x14ac:dyDescent="0.2">
      <c r="A127" s="5" t="s">
        <v>116</v>
      </c>
      <c r="B127" s="4">
        <v>20923535</v>
      </c>
      <c r="C127" s="4">
        <v>94933380</v>
      </c>
      <c r="D127" s="4">
        <v>-11269019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1:9" x14ac:dyDescent="0.2">
      <c r="A128" s="5" t="s">
        <v>117</v>
      </c>
      <c r="B128" s="4">
        <v>-4309549</v>
      </c>
      <c r="C128" s="4">
        <v>-3737607</v>
      </c>
      <c r="D128" s="4">
        <v>-4085330.0388741302</v>
      </c>
      <c r="E128" s="4">
        <v>-4879008.4044195702</v>
      </c>
      <c r="F128" s="4">
        <v>-5226849.7670113901</v>
      </c>
      <c r="G128" s="4">
        <v>-5438563.9333588397</v>
      </c>
      <c r="H128" s="4">
        <v>-5711612.2123646699</v>
      </c>
      <c r="I128" s="4">
        <v>-5967841.74819862</v>
      </c>
    </row>
    <row r="129" spans="1:9" x14ac:dyDescent="0.2">
      <c r="A129" s="5" t="s">
        <v>118</v>
      </c>
      <c r="B129" s="4">
        <v>0</v>
      </c>
      <c r="C129" s="4">
        <v>-115954</v>
      </c>
      <c r="D129" s="4">
        <v>-188853.328754861</v>
      </c>
      <c r="E129" s="4">
        <v>-557617.15753058298</v>
      </c>
      <c r="F129" s="4">
        <v>-2244353.7937583998</v>
      </c>
      <c r="G129" s="4">
        <v>-2236893.59440231</v>
      </c>
      <c r="H129" s="4">
        <v>-2124727.1740883398</v>
      </c>
      <c r="I129" s="4">
        <v>-2036724.3397496101</v>
      </c>
    </row>
    <row r="130" spans="1:9" x14ac:dyDescent="0.2">
      <c r="A130" s="5" t="s">
        <v>119</v>
      </c>
      <c r="B130" s="4">
        <v>0</v>
      </c>
      <c r="C130" s="4">
        <v>0</v>
      </c>
      <c r="D130" s="4">
        <v>4271125.1237268997</v>
      </c>
      <c r="E130" s="4">
        <v>213376.494907641</v>
      </c>
      <c r="F130" s="4">
        <v>-4484502</v>
      </c>
      <c r="G130" s="4">
        <v>0</v>
      </c>
      <c r="H130" s="4">
        <v>0</v>
      </c>
      <c r="I130" s="4">
        <v>0</v>
      </c>
    </row>
    <row r="131" spans="1:9" x14ac:dyDescent="0.2">
      <c r="A131" s="5" t="s">
        <v>120</v>
      </c>
      <c r="B131" s="4">
        <v>0</v>
      </c>
      <c r="C131" s="4">
        <v>0</v>
      </c>
      <c r="D131" s="4">
        <v>-3143680.5387092498</v>
      </c>
      <c r="E131" s="4">
        <v>3143680.8451629798</v>
      </c>
      <c r="F131" s="4">
        <v>0</v>
      </c>
      <c r="G131" s="4">
        <v>0</v>
      </c>
      <c r="H131" s="4">
        <v>0</v>
      </c>
      <c r="I131" s="4">
        <v>0</v>
      </c>
    </row>
    <row r="132" spans="1:9" x14ac:dyDescent="0.2">
      <c r="A132" s="5" t="s">
        <v>121</v>
      </c>
      <c r="B132" s="4">
        <v>3146980</v>
      </c>
      <c r="C132" s="4">
        <v>4350916</v>
      </c>
      <c r="D132" s="4">
        <v>4890533.1249999898</v>
      </c>
      <c r="E132" s="4">
        <v>4577640.4999999898</v>
      </c>
      <c r="F132" s="4">
        <v>4577640.4999999898</v>
      </c>
      <c r="G132" s="4">
        <v>4577640.4999999898</v>
      </c>
      <c r="H132" s="4">
        <v>4577640.4999999898</v>
      </c>
      <c r="I132" s="4">
        <v>4577640.4999999898</v>
      </c>
    </row>
    <row r="133" spans="1:9" outlineLevel="1" x14ac:dyDescent="0.2">
      <c r="A133" s="5" t="s">
        <v>122</v>
      </c>
      <c r="B133" s="4">
        <v>68194451</v>
      </c>
      <c r="C133" s="4">
        <v>41322864</v>
      </c>
      <c r="D133" s="4">
        <v>60596614.594281502</v>
      </c>
      <c r="E133" s="4">
        <v>75466037.688223496</v>
      </c>
      <c r="F133" s="4">
        <v>57569007.423876397</v>
      </c>
      <c r="G133" s="4">
        <v>81807826.337054297</v>
      </c>
      <c r="H133" s="4">
        <v>54774589.510371797</v>
      </c>
      <c r="I133" s="4">
        <v>36740693.557168603</v>
      </c>
    </row>
    <row r="134" spans="1:9" outlineLevel="1" x14ac:dyDescent="0.2">
      <c r="A134" s="5" t="s">
        <v>123</v>
      </c>
      <c r="B134" s="4">
        <v>0</v>
      </c>
      <c r="C134" s="4">
        <v>530146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1:9" outlineLevel="1" x14ac:dyDescent="0.2">
      <c r="A135" s="5" t="s">
        <v>124</v>
      </c>
      <c r="B135" s="4">
        <v>-134826069</v>
      </c>
      <c r="C135" s="4">
        <v>-110087671</v>
      </c>
      <c r="D135" s="4">
        <v>-107890625.148</v>
      </c>
      <c r="E135" s="4">
        <v>-101299488.59199999</v>
      </c>
      <c r="F135" s="4">
        <v>-101299488.59199999</v>
      </c>
      <c r="G135" s="4">
        <v>-101299488.59199999</v>
      </c>
      <c r="H135" s="4">
        <v>-101299488.59199999</v>
      </c>
      <c r="I135" s="4">
        <v>-101299488.59199999</v>
      </c>
    </row>
    <row r="136" spans="1:9" outlineLevel="1" x14ac:dyDescent="0.2">
      <c r="A136" s="5" t="s">
        <v>125</v>
      </c>
      <c r="B136" s="4">
        <v>-102544059</v>
      </c>
      <c r="C136" s="4">
        <v>-123342533</v>
      </c>
      <c r="D136" s="4">
        <v>-127139929.598</v>
      </c>
      <c r="E136" s="4">
        <v>-122493590.392</v>
      </c>
      <c r="F136" s="4">
        <v>-122493590.392</v>
      </c>
      <c r="G136" s="4">
        <v>-122493590.392</v>
      </c>
      <c r="H136" s="4">
        <v>-122493590.392</v>
      </c>
      <c r="I136" s="4">
        <v>-122493590.392</v>
      </c>
    </row>
    <row r="137" spans="1:9" outlineLevel="1" x14ac:dyDescent="0.2">
      <c r="A137" s="5" t="s">
        <v>126</v>
      </c>
      <c r="B137" s="4">
        <v>-392542438</v>
      </c>
      <c r="C137" s="4">
        <v>-351600000</v>
      </c>
      <c r="D137" s="4">
        <v>-340751550</v>
      </c>
      <c r="E137" s="4">
        <v>-331924709</v>
      </c>
      <c r="F137" s="4">
        <v>-331924709</v>
      </c>
      <c r="G137" s="4">
        <v>-331924709</v>
      </c>
      <c r="H137" s="4">
        <v>-331924709</v>
      </c>
      <c r="I137" s="4">
        <v>-331924709</v>
      </c>
    </row>
    <row r="138" spans="1:9" outlineLevel="1" x14ac:dyDescent="0.2">
      <c r="A138" s="5" t="s">
        <v>127</v>
      </c>
      <c r="B138" s="4">
        <v>-999035</v>
      </c>
      <c r="C138" s="4">
        <v>-895502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1:9" outlineLevel="1" x14ac:dyDescent="0.2">
      <c r="A139" s="5" t="s">
        <v>128</v>
      </c>
      <c r="B139" s="4">
        <v>-17202848</v>
      </c>
      <c r="C139" s="4">
        <v>-20628837</v>
      </c>
      <c r="D139" s="4">
        <v>-26101137</v>
      </c>
      <c r="E139" s="4">
        <v>-18889623.999999899</v>
      </c>
      <c r="F139" s="4">
        <v>-18889623.999999899</v>
      </c>
      <c r="G139" s="4">
        <v>-18889623.999999899</v>
      </c>
      <c r="H139" s="4">
        <v>-18889623.999999899</v>
      </c>
      <c r="I139" s="4">
        <v>-18889623.999999899</v>
      </c>
    </row>
    <row r="140" spans="1:9" outlineLevel="1" x14ac:dyDescent="0.2">
      <c r="A140" s="5" t="s">
        <v>129</v>
      </c>
      <c r="B140" s="4">
        <v>-70767192</v>
      </c>
      <c r="C140" s="4">
        <v>-39365681</v>
      </c>
      <c r="D140" s="4">
        <v>94338017.319999993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</row>
    <row r="141" spans="1:9" outlineLevel="1" x14ac:dyDescent="0.2">
      <c r="A141" s="5" t="s">
        <v>130</v>
      </c>
      <c r="B141" s="4">
        <v>4932104</v>
      </c>
      <c r="C141" s="4">
        <v>8534032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1:9" outlineLevel="1" x14ac:dyDescent="0.2">
      <c r="A142" s="6" t="s">
        <v>131</v>
      </c>
      <c r="B142" s="7">
        <v>-1686328310</v>
      </c>
      <c r="C142" s="7">
        <v>-1427909652</v>
      </c>
      <c r="D142" s="7">
        <v>-1209725555.1255</v>
      </c>
      <c r="E142" s="7">
        <v>-2309769719.2831302</v>
      </c>
      <c r="F142" s="7">
        <v>-1343481464.78546</v>
      </c>
      <c r="G142" s="7">
        <v>-965171425.25383496</v>
      </c>
      <c r="H142" s="7">
        <v>-1109676124.6110401</v>
      </c>
      <c r="I142" s="7">
        <v>-177917158.16751</v>
      </c>
    </row>
    <row r="143" spans="1:9" outlineLevel="1" x14ac:dyDescent="0.2"/>
    <row r="144" spans="1:9" outlineLevel="1" x14ac:dyDescent="0.2">
      <c r="A144" s="3" t="s">
        <v>132</v>
      </c>
    </row>
    <row r="145" spans="1:9" outlineLevel="1" x14ac:dyDescent="0.2">
      <c r="A145" s="5" t="s">
        <v>133</v>
      </c>
      <c r="B145" s="4">
        <v>6817896</v>
      </c>
      <c r="C145" s="4">
        <v>6817901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1:9" outlineLevel="1" x14ac:dyDescent="0.2">
      <c r="A146" s="5" t="s">
        <v>134</v>
      </c>
      <c r="B146" s="4">
        <v>-912996</v>
      </c>
      <c r="C146" s="4">
        <v>-773678</v>
      </c>
      <c r="D146" s="4">
        <v>-773677</v>
      </c>
      <c r="E146" s="4">
        <v>-773676</v>
      </c>
      <c r="F146" s="4">
        <v>-778980</v>
      </c>
      <c r="G146" s="4">
        <v>0</v>
      </c>
      <c r="H146" s="4">
        <v>0</v>
      </c>
      <c r="I146" s="4">
        <v>0</v>
      </c>
    </row>
    <row r="147" spans="1:9" outlineLevel="1" x14ac:dyDescent="0.2">
      <c r="A147" s="5" t="s">
        <v>135</v>
      </c>
      <c r="B147" s="4">
        <v>5619629</v>
      </c>
      <c r="C147" s="4">
        <v>5667513</v>
      </c>
      <c r="D147" s="4">
        <v>3936858.52</v>
      </c>
      <c r="E147" s="4">
        <v>2512553.2799999998</v>
      </c>
      <c r="F147" s="4">
        <v>-12246.72</v>
      </c>
      <c r="G147" s="4">
        <v>-12246.72</v>
      </c>
      <c r="H147" s="4">
        <v>-5102.8</v>
      </c>
      <c r="I147" s="4">
        <v>-0.42</v>
      </c>
    </row>
    <row r="148" spans="1:9" outlineLevel="1" x14ac:dyDescent="0.2">
      <c r="A148" s="5" t="s">
        <v>136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</row>
    <row r="149" spans="1:9" outlineLevel="1" x14ac:dyDescent="0.2">
      <c r="A149" s="5" t="s">
        <v>137</v>
      </c>
      <c r="B149" s="4">
        <v>-154674664</v>
      </c>
      <c r="C149" s="4">
        <v>32788546</v>
      </c>
      <c r="D149" s="4">
        <v>-46137903.697319701</v>
      </c>
      <c r="E149" s="4">
        <v>-55961743.992680296</v>
      </c>
      <c r="F149" s="4">
        <v>0</v>
      </c>
      <c r="G149" s="4">
        <v>0</v>
      </c>
      <c r="H149" s="4">
        <v>0</v>
      </c>
      <c r="I149" s="4">
        <v>0</v>
      </c>
    </row>
    <row r="150" spans="1:9" outlineLevel="1" x14ac:dyDescent="0.2">
      <c r="A150" s="5" t="s">
        <v>138</v>
      </c>
      <c r="B150" s="4">
        <v>-169386</v>
      </c>
      <c r="C150" s="4">
        <v>127056</v>
      </c>
      <c r="D150" s="4">
        <v>95292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1:9" outlineLevel="1" x14ac:dyDescent="0.2">
      <c r="A151" s="5" t="s">
        <v>139</v>
      </c>
      <c r="B151" s="4">
        <v>-10001680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1:9" outlineLevel="1" x14ac:dyDescent="0.2">
      <c r="A152" s="5" t="s">
        <v>140</v>
      </c>
      <c r="B152" s="4">
        <v>-10921855</v>
      </c>
      <c r="C152" s="4">
        <v>-94933379</v>
      </c>
      <c r="D152" s="4">
        <v>11269019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</row>
    <row r="153" spans="1:9" outlineLevel="1" x14ac:dyDescent="0.2">
      <c r="A153" s="5" t="s">
        <v>141</v>
      </c>
      <c r="B153" s="4">
        <v>0</v>
      </c>
      <c r="C153" s="4">
        <v>0</v>
      </c>
      <c r="D153" s="4">
        <v>0</v>
      </c>
      <c r="E153" s="4">
        <v>-146014234.31</v>
      </c>
      <c r="F153" s="4">
        <v>0</v>
      </c>
      <c r="G153" s="4">
        <v>0</v>
      </c>
      <c r="H153" s="4">
        <v>0</v>
      </c>
      <c r="I153" s="4">
        <v>0</v>
      </c>
    </row>
    <row r="154" spans="1:9" outlineLevel="1" x14ac:dyDescent="0.2">
      <c r="A154" s="5" t="s">
        <v>142</v>
      </c>
      <c r="B154" s="4">
        <v>0</v>
      </c>
      <c r="C154" s="4">
        <v>0</v>
      </c>
      <c r="D154" s="4">
        <v>18589286.285714298</v>
      </c>
      <c r="E154" s="4">
        <v>55767857.142857201</v>
      </c>
      <c r="F154" s="4">
        <v>55767857.142856799</v>
      </c>
      <c r="G154" s="4">
        <v>55767857.142856799</v>
      </c>
      <c r="H154" s="4">
        <v>55767857.142857097</v>
      </c>
      <c r="I154" s="4">
        <v>55767857.142857097</v>
      </c>
    </row>
    <row r="155" spans="1:9" outlineLevel="1" x14ac:dyDescent="0.2">
      <c r="A155" s="5" t="s">
        <v>143</v>
      </c>
      <c r="B155" s="4">
        <v>0</v>
      </c>
      <c r="C155" s="4">
        <v>0</v>
      </c>
      <c r="D155" s="4">
        <v>11674101.2857142</v>
      </c>
      <c r="E155" s="4">
        <v>35022305.142857097</v>
      </c>
      <c r="F155" s="4">
        <v>35022305.142857097</v>
      </c>
      <c r="G155" s="4">
        <v>35022305.142857097</v>
      </c>
      <c r="H155" s="4">
        <v>35022305.142857097</v>
      </c>
      <c r="I155" s="4">
        <v>35022305.142857097</v>
      </c>
    </row>
    <row r="156" spans="1:9" outlineLevel="1" x14ac:dyDescent="0.2">
      <c r="A156" s="5" t="s">
        <v>144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1:9" outlineLevel="1" x14ac:dyDescent="0.2">
      <c r="A157" s="5" t="s">
        <v>145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1:9" outlineLevel="1" x14ac:dyDescent="0.2">
      <c r="A158" s="5" t="s">
        <v>146</v>
      </c>
      <c r="B158" s="4">
        <v>1536881</v>
      </c>
      <c r="C158" s="4">
        <v>1114875</v>
      </c>
      <c r="D158" s="4">
        <v>258245.84999999899</v>
      </c>
      <c r="E158" s="4">
        <v>-3220750.1599999899</v>
      </c>
      <c r="F158" s="4">
        <v>0</v>
      </c>
      <c r="G158" s="4">
        <v>0</v>
      </c>
      <c r="H158" s="4">
        <v>0</v>
      </c>
      <c r="I158" s="4">
        <v>0</v>
      </c>
    </row>
    <row r="159" spans="1:9" outlineLevel="1" x14ac:dyDescent="0.2">
      <c r="A159" s="5" t="s">
        <v>147</v>
      </c>
      <c r="B159" s="4">
        <v>2247689</v>
      </c>
      <c r="C159" s="4">
        <v>2247688</v>
      </c>
      <c r="D159" s="4">
        <v>-88264635.183214694</v>
      </c>
      <c r="E159" s="4">
        <v>6369076.0521410098</v>
      </c>
      <c r="F159" s="4">
        <v>6193149.6471410301</v>
      </c>
      <c r="G159" s="4">
        <v>6193149.6471410301</v>
      </c>
      <c r="H159" s="4">
        <v>6193149.6471410301</v>
      </c>
      <c r="I159" s="4">
        <v>6110640.2018778902</v>
      </c>
    </row>
    <row r="160" spans="1:9" outlineLevel="1" x14ac:dyDescent="0.2">
      <c r="A160" s="5" t="s">
        <v>148</v>
      </c>
      <c r="B160" s="4">
        <v>-6827798</v>
      </c>
      <c r="C160" s="4">
        <v>-47053735</v>
      </c>
      <c r="D160" s="4">
        <v>-54094083.18</v>
      </c>
      <c r="E160" s="4">
        <v>-58442508</v>
      </c>
      <c r="F160" s="4">
        <v>-63827664</v>
      </c>
      <c r="G160" s="4">
        <v>-68387688</v>
      </c>
      <c r="H160" s="4">
        <v>-71169624</v>
      </c>
      <c r="I160" s="4">
        <v>-74409516</v>
      </c>
    </row>
    <row r="161" spans="1:9" outlineLevel="1" x14ac:dyDescent="0.2">
      <c r="A161" s="5" t="s">
        <v>149</v>
      </c>
      <c r="B161" s="4">
        <v>-164151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</row>
    <row r="162" spans="1:9" outlineLevel="1" x14ac:dyDescent="0.2">
      <c r="A162" s="5" t="s">
        <v>150</v>
      </c>
      <c r="B162" s="4">
        <v>-82849</v>
      </c>
      <c r="C162" s="4">
        <v>-264176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</row>
    <row r="163" spans="1:9" outlineLevel="1" x14ac:dyDescent="0.2">
      <c r="A163" s="5" t="s">
        <v>151</v>
      </c>
      <c r="B163" s="4">
        <v>591157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</row>
    <row r="164" spans="1:9" outlineLevel="1" x14ac:dyDescent="0.2">
      <c r="A164" s="5" t="s">
        <v>152</v>
      </c>
      <c r="B164" s="4">
        <v>49283</v>
      </c>
      <c r="C164" s="4">
        <v>-359728</v>
      </c>
      <c r="D164" s="4">
        <v>384768</v>
      </c>
      <c r="E164" s="4">
        <v>3.8693542592227399E-8</v>
      </c>
      <c r="F164" s="4">
        <v>0</v>
      </c>
      <c r="G164" s="4">
        <v>0</v>
      </c>
      <c r="H164" s="4">
        <v>-1.90804712474346E-7</v>
      </c>
      <c r="I164" s="4">
        <v>2.6193447411060302E-10</v>
      </c>
    </row>
    <row r="165" spans="1:9" outlineLevel="1" x14ac:dyDescent="0.2">
      <c r="A165" s="5" t="s">
        <v>153</v>
      </c>
      <c r="B165" s="4">
        <v>-147865148</v>
      </c>
      <c r="C165" s="4">
        <v>-108706703</v>
      </c>
      <c r="D165" s="4">
        <v>229282539.77000001</v>
      </c>
      <c r="E165" s="4">
        <v>36711847.046058103</v>
      </c>
      <c r="F165" s="4">
        <v>231505.97394184399</v>
      </c>
      <c r="G165" s="4">
        <v>0</v>
      </c>
      <c r="H165" s="4">
        <v>9.31322574615478E-10</v>
      </c>
      <c r="I165" s="4">
        <v>0</v>
      </c>
    </row>
    <row r="166" spans="1:9" outlineLevel="1" x14ac:dyDescent="0.2">
      <c r="A166" s="5" t="s">
        <v>154</v>
      </c>
      <c r="B166" s="4">
        <v>46279801</v>
      </c>
      <c r="C166" s="4">
        <v>22216718</v>
      </c>
      <c r="D166" s="4">
        <v>0</v>
      </c>
      <c r="E166" s="4">
        <v>2.3283064365386901E-10</v>
      </c>
      <c r="F166" s="4">
        <v>-5.8207660913467401E-11</v>
      </c>
      <c r="G166" s="4">
        <v>0</v>
      </c>
      <c r="H166" s="4">
        <v>0</v>
      </c>
      <c r="I166" s="4">
        <v>4.65661287307739E-10</v>
      </c>
    </row>
    <row r="167" spans="1:9" outlineLevel="1" x14ac:dyDescent="0.2">
      <c r="A167" s="5" t="s">
        <v>155</v>
      </c>
      <c r="B167" s="4">
        <v>0</v>
      </c>
      <c r="C167" s="4">
        <v>0</v>
      </c>
      <c r="D167" s="4">
        <v>-9654042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</row>
    <row r="168" spans="1:9" collapsed="1" x14ac:dyDescent="0.2">
      <c r="A168" s="5" t="s">
        <v>156</v>
      </c>
      <c r="B168" s="4">
        <v>0</v>
      </c>
      <c r="C168" s="4">
        <v>0</v>
      </c>
      <c r="D168" s="4">
        <v>-29177851.805693299</v>
      </c>
      <c r="E168" s="4">
        <v>29177851.4756933</v>
      </c>
      <c r="F168" s="4">
        <v>0</v>
      </c>
      <c r="G168" s="4">
        <v>-3.8882717490196202E-8</v>
      </c>
      <c r="H168" s="4">
        <v>-5.7043507695198001E-9</v>
      </c>
      <c r="I168" s="4">
        <v>1.7697457224130601E-6</v>
      </c>
    </row>
    <row r="169" spans="1:9" x14ac:dyDescent="0.2">
      <c r="A169" s="5" t="s">
        <v>157</v>
      </c>
      <c r="B169" s="4">
        <v>-13895175</v>
      </c>
      <c r="C169" s="4">
        <v>10689790</v>
      </c>
      <c r="D169" s="4">
        <v>-11999317.6197412</v>
      </c>
      <c r="E169" s="4">
        <v>12951315.960238</v>
      </c>
      <c r="F169" s="4">
        <v>2253386.28950318</v>
      </c>
      <c r="G169" s="4">
        <v>0</v>
      </c>
      <c r="H169" s="4">
        <v>0</v>
      </c>
      <c r="I169" s="4">
        <v>0</v>
      </c>
    </row>
    <row r="170" spans="1:9" x14ac:dyDescent="0.2">
      <c r="A170" s="5" t="s">
        <v>158</v>
      </c>
      <c r="B170" s="4">
        <v>-18139493</v>
      </c>
      <c r="C170" s="4">
        <v>8432712</v>
      </c>
      <c r="D170" s="4">
        <v>3712338.94</v>
      </c>
      <c r="E170" s="4">
        <v>4392095.76</v>
      </c>
      <c r="F170" s="4">
        <v>4392095.76</v>
      </c>
      <c r="G170" s="4">
        <v>0</v>
      </c>
      <c r="H170" s="4">
        <v>0</v>
      </c>
      <c r="I170" s="4">
        <v>0</v>
      </c>
    </row>
    <row r="171" spans="1:9" x14ac:dyDescent="0.2">
      <c r="A171" s="5" t="s">
        <v>159</v>
      </c>
      <c r="B171" s="4">
        <v>-1342936</v>
      </c>
      <c r="C171" s="4">
        <v>428184</v>
      </c>
      <c r="D171" s="4">
        <v>-4169357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</row>
    <row r="172" spans="1:9" x14ac:dyDescent="0.2">
      <c r="A172" s="5" t="s">
        <v>160</v>
      </c>
      <c r="B172" s="4">
        <v>0</v>
      </c>
      <c r="C172" s="4">
        <v>-11806416</v>
      </c>
      <c r="D172" s="4">
        <v>-14977209</v>
      </c>
      <c r="E172" s="4">
        <v>3480511</v>
      </c>
      <c r="F172" s="4">
        <v>11303114</v>
      </c>
      <c r="G172" s="4">
        <v>0</v>
      </c>
      <c r="H172" s="4">
        <v>0</v>
      </c>
      <c r="I172" s="4">
        <v>0</v>
      </c>
    </row>
    <row r="173" spans="1:9" x14ac:dyDescent="0.2">
      <c r="A173" s="5" t="s">
        <v>162</v>
      </c>
      <c r="B173" s="4">
        <v>1192344</v>
      </c>
      <c r="C173" s="4">
        <v>1192344</v>
      </c>
      <c r="D173" s="4">
        <v>2156901</v>
      </c>
      <c r="E173" s="4">
        <v>5050572</v>
      </c>
      <c r="F173" s="4">
        <v>5050572</v>
      </c>
      <c r="G173" s="4">
        <v>5050572</v>
      </c>
      <c r="H173" s="4">
        <v>5050572</v>
      </c>
      <c r="I173" s="4">
        <v>5050572</v>
      </c>
    </row>
    <row r="174" spans="1:9" x14ac:dyDescent="0.2">
      <c r="A174" s="5" t="s">
        <v>163</v>
      </c>
      <c r="B174" s="4">
        <v>500004</v>
      </c>
      <c r="C174" s="4">
        <v>500004</v>
      </c>
      <c r="D174" s="4">
        <v>375003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</row>
    <row r="175" spans="1:9" x14ac:dyDescent="0.2">
      <c r="A175" s="5" t="s">
        <v>164</v>
      </c>
      <c r="B175" s="4">
        <v>3358224</v>
      </c>
      <c r="C175" s="4">
        <v>3358224</v>
      </c>
      <c r="D175" s="4">
        <v>2518668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</row>
    <row r="176" spans="1:9" x14ac:dyDescent="0.2">
      <c r="A176" s="5" t="s">
        <v>165</v>
      </c>
      <c r="B176" s="4">
        <v>0</v>
      </c>
      <c r="C176" s="4">
        <v>-2353091</v>
      </c>
      <c r="D176" s="4">
        <v>-2991019</v>
      </c>
      <c r="E176" s="4">
        <v>-2991019</v>
      </c>
      <c r="F176" s="4">
        <v>-2991019</v>
      </c>
      <c r="G176" s="4">
        <v>-2991019</v>
      </c>
      <c r="H176" s="4">
        <v>-2991019</v>
      </c>
      <c r="I176" s="4">
        <v>-2991019</v>
      </c>
    </row>
    <row r="177" spans="1:9" x14ac:dyDescent="0.2">
      <c r="A177" s="5" t="s">
        <v>166</v>
      </c>
      <c r="B177" s="4">
        <v>-1375831</v>
      </c>
      <c r="C177" s="4">
        <v>211920</v>
      </c>
      <c r="D177" s="4">
        <v>-348400.18649999797</v>
      </c>
      <c r="E177" s="4">
        <v>-357109.996412498</v>
      </c>
      <c r="F177" s="4">
        <v>-366037.74632281001</v>
      </c>
      <c r="G177" s="4">
        <v>-300150.95198470698</v>
      </c>
      <c r="H177" s="4">
        <v>-306153.97102440102</v>
      </c>
      <c r="I177" s="4">
        <v>-312277.05044488702</v>
      </c>
    </row>
    <row r="178" spans="1:9" x14ac:dyDescent="0.2">
      <c r="A178" s="5" t="s">
        <v>167</v>
      </c>
      <c r="B178" s="4">
        <v>808654</v>
      </c>
      <c r="C178" s="4">
        <v>6922646</v>
      </c>
      <c r="D178" s="4">
        <v>-466877.05</v>
      </c>
      <c r="E178" s="4">
        <v>-4285376</v>
      </c>
      <c r="F178" s="4">
        <v>-1982000</v>
      </c>
      <c r="G178" s="4">
        <v>-526000</v>
      </c>
      <c r="H178" s="4">
        <v>-397000</v>
      </c>
      <c r="I178" s="4">
        <v>0</v>
      </c>
    </row>
    <row r="179" spans="1:9" x14ac:dyDescent="0.2">
      <c r="A179" s="5" t="s">
        <v>168</v>
      </c>
      <c r="B179" s="4">
        <v>86817</v>
      </c>
      <c r="C179" s="4">
        <v>-54792</v>
      </c>
      <c r="D179" s="4">
        <v>4001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</row>
    <row r="180" spans="1:9" x14ac:dyDescent="0.2">
      <c r="A180" s="5" t="s">
        <v>169</v>
      </c>
      <c r="B180" s="4">
        <v>0</v>
      </c>
      <c r="C180" s="4">
        <v>0</v>
      </c>
      <c r="D180" s="4">
        <v>142800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</row>
    <row r="181" spans="1:9" x14ac:dyDescent="0.2">
      <c r="A181" s="5" t="s">
        <v>170</v>
      </c>
      <c r="B181" s="4">
        <v>0</v>
      </c>
      <c r="C181" s="4">
        <v>94331576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</row>
    <row r="182" spans="1:9" x14ac:dyDescent="0.2">
      <c r="A182" s="5" t="s">
        <v>171</v>
      </c>
      <c r="B182" s="4">
        <v>-275000</v>
      </c>
      <c r="C182" s="4">
        <v>-275000</v>
      </c>
      <c r="D182" s="4">
        <v>-220000</v>
      </c>
      <c r="E182" s="4">
        <v>-220000</v>
      </c>
      <c r="F182" s="4">
        <v>-220000</v>
      </c>
      <c r="G182" s="4">
        <v>-220000</v>
      </c>
      <c r="H182" s="4">
        <v>-220000</v>
      </c>
      <c r="I182" s="4">
        <v>-220000</v>
      </c>
    </row>
    <row r="183" spans="1:9" x14ac:dyDescent="0.2">
      <c r="A183" s="5" t="s">
        <v>172</v>
      </c>
      <c r="B183" s="4">
        <v>-2725006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</row>
    <row r="184" spans="1:9" x14ac:dyDescent="0.2">
      <c r="A184" s="5" t="s">
        <v>173</v>
      </c>
      <c r="B184" s="4">
        <v>90717399</v>
      </c>
      <c r="C184" s="4">
        <v>96608989</v>
      </c>
      <c r="D184" s="4">
        <v>99689939.835061207</v>
      </c>
      <c r="E184" s="4">
        <v>124747262.493654</v>
      </c>
      <c r="F184" s="4">
        <v>107376244.14889599</v>
      </c>
      <c r="G184" s="4">
        <v>113869815.170468</v>
      </c>
      <c r="H184" s="4">
        <v>45131083.882516898</v>
      </c>
      <c r="I184" s="4">
        <v>0</v>
      </c>
    </row>
    <row r="185" spans="1:9" x14ac:dyDescent="0.2">
      <c r="A185" s="5" t="s">
        <v>174</v>
      </c>
      <c r="B185" s="4">
        <v>-5573857</v>
      </c>
      <c r="C185" s="4">
        <v>-5891590</v>
      </c>
      <c r="D185" s="4">
        <v>-4781638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</row>
    <row r="186" spans="1:9" x14ac:dyDescent="0.2">
      <c r="A186" s="5" t="s">
        <v>175</v>
      </c>
      <c r="B186" s="4">
        <v>-2008585</v>
      </c>
      <c r="C186" s="4">
        <v>-17459334</v>
      </c>
      <c r="D186" s="4">
        <v>-15400797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</row>
    <row r="187" spans="1:9" x14ac:dyDescent="0.2">
      <c r="A187" s="5" t="s">
        <v>176</v>
      </c>
      <c r="B187" s="4">
        <v>2008585</v>
      </c>
      <c r="C187" s="4">
        <v>17459334</v>
      </c>
      <c r="D187" s="4">
        <v>15400797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</row>
    <row r="188" spans="1:9" x14ac:dyDescent="0.2">
      <c r="A188" s="6" t="s">
        <v>177</v>
      </c>
      <c r="B188" s="7">
        <v>-215142047</v>
      </c>
      <c r="C188" s="7">
        <v>21184398</v>
      </c>
      <c r="D188" s="7">
        <v>116033751.76402</v>
      </c>
      <c r="E188" s="7">
        <v>43916829.894406497</v>
      </c>
      <c r="F188" s="7">
        <v>157412282.63887399</v>
      </c>
      <c r="G188" s="7">
        <v>143466594.43133801</v>
      </c>
      <c r="H188" s="7">
        <v>72076068.044347703</v>
      </c>
      <c r="I188" s="7">
        <v>24018562.017149098</v>
      </c>
    </row>
    <row r="190" spans="1:9" x14ac:dyDescent="0.2">
      <c r="A190" s="6" t="s">
        <v>178</v>
      </c>
      <c r="B190" s="7">
        <v>-1603249247</v>
      </c>
      <c r="C190" s="7">
        <v>-1380095308</v>
      </c>
      <c r="D190" s="7">
        <v>-1187983407.61624</v>
      </c>
      <c r="E190" s="7">
        <v>-2298082530.5636101</v>
      </c>
      <c r="F190" s="7">
        <v>-1219191418.2175701</v>
      </c>
      <c r="G190" s="7">
        <v>-843218510.82105803</v>
      </c>
      <c r="H190" s="7">
        <v>-1040696113.93125</v>
      </c>
      <c r="I190" s="7">
        <v>-181448414.283896</v>
      </c>
    </row>
    <row r="192" spans="1:9" x14ac:dyDescent="0.2">
      <c r="A192" s="3" t="s">
        <v>179</v>
      </c>
    </row>
    <row r="193" spans="1:9" x14ac:dyDescent="0.2">
      <c r="A193" s="5" t="s">
        <v>180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</row>
    <row r="194" spans="1:9" x14ac:dyDescent="0.2">
      <c r="A194" s="5" t="s">
        <v>181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</row>
    <row r="195" spans="1:9" x14ac:dyDescent="0.2">
      <c r="A195" s="5" t="s">
        <v>182</v>
      </c>
      <c r="B195" s="4">
        <v>230254720</v>
      </c>
      <c r="C195" s="4">
        <v>-333346383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</row>
    <row r="196" spans="1:9" x14ac:dyDescent="0.2">
      <c r="A196" s="5" t="s">
        <v>183</v>
      </c>
      <c r="B196" s="4">
        <v>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</row>
    <row r="197" spans="1:9" x14ac:dyDescent="0.2">
      <c r="A197" s="6" t="s">
        <v>184</v>
      </c>
      <c r="B197" s="7">
        <v>230254720</v>
      </c>
      <c r="C197" s="7">
        <v>-333346383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</row>
    <row r="200" spans="1:9" x14ac:dyDescent="0.2">
      <c r="A200" s="3" t="s">
        <v>185</v>
      </c>
    </row>
    <row r="201" spans="1:9" x14ac:dyDescent="0.2">
      <c r="A201" s="5" t="s">
        <v>186</v>
      </c>
      <c r="B201" s="4">
        <v>1170406</v>
      </c>
      <c r="C201" s="4">
        <v>1203188</v>
      </c>
      <c r="D201" s="4">
        <v>428233.08750000602</v>
      </c>
      <c r="E201" s="4">
        <v>183274.419999957</v>
      </c>
      <c r="F201" s="4">
        <v>-176628.600000142</v>
      </c>
      <c r="G201" s="4">
        <v>-397501.19999992702</v>
      </c>
      <c r="H201" s="4">
        <v>-385867.77999973297</v>
      </c>
      <c r="I201" s="4">
        <v>-803137.80999982299</v>
      </c>
    </row>
    <row r="202" spans="1:9" x14ac:dyDescent="0.2">
      <c r="A202" s="5" t="s">
        <v>187</v>
      </c>
      <c r="B202" s="4">
        <v>-36652428</v>
      </c>
      <c r="C202" s="4">
        <v>-36652403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</row>
    <row r="203" spans="1:9" x14ac:dyDescent="0.2">
      <c r="A203" s="5" t="s">
        <v>188</v>
      </c>
      <c r="B203" s="4">
        <v>-105447912</v>
      </c>
      <c r="C203" s="4">
        <v>-105447912</v>
      </c>
      <c r="D203" s="4">
        <v>-105447911.642857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</row>
    <row r="204" spans="1:9" x14ac:dyDescent="0.2">
      <c r="A204" s="5" t="s">
        <v>189</v>
      </c>
      <c r="B204" s="4">
        <v>-100723681</v>
      </c>
      <c r="C204" s="4">
        <v>-100723680</v>
      </c>
      <c r="D204" s="4">
        <v>-100723679.642857</v>
      </c>
      <c r="E204" s="4">
        <v>-100723678.571428</v>
      </c>
      <c r="F204" s="4">
        <v>0</v>
      </c>
      <c r="G204" s="4">
        <v>0</v>
      </c>
      <c r="H204" s="4">
        <v>0</v>
      </c>
      <c r="I204" s="4">
        <v>0</v>
      </c>
    </row>
    <row r="205" spans="1:9" x14ac:dyDescent="0.2">
      <c r="A205" s="5" t="s">
        <v>190</v>
      </c>
      <c r="B205" s="4">
        <v>-222732420</v>
      </c>
      <c r="C205" s="4">
        <v>-222732420</v>
      </c>
      <c r="D205" s="4">
        <v>-222732420.99999899</v>
      </c>
      <c r="E205" s="4">
        <v>-222732423.99999899</v>
      </c>
      <c r="F205" s="4">
        <v>-222732423.99999899</v>
      </c>
      <c r="G205" s="4">
        <v>0</v>
      </c>
      <c r="H205" s="4">
        <v>0</v>
      </c>
      <c r="I205" s="4">
        <v>0</v>
      </c>
    </row>
    <row r="206" spans="1:9" x14ac:dyDescent="0.2">
      <c r="A206" s="5" t="s">
        <v>191</v>
      </c>
      <c r="B206" s="4">
        <v>-310810896</v>
      </c>
      <c r="C206" s="4">
        <v>-310810896</v>
      </c>
      <c r="D206" s="4">
        <v>-310810896.78571397</v>
      </c>
      <c r="E206" s="4">
        <v>-310810899.14285702</v>
      </c>
      <c r="F206" s="4">
        <v>-310810899.14285702</v>
      </c>
      <c r="G206" s="4">
        <v>-310810899.14285702</v>
      </c>
      <c r="H206" s="4">
        <v>0</v>
      </c>
      <c r="I206" s="4">
        <v>0</v>
      </c>
    </row>
    <row r="207" spans="1:9" x14ac:dyDescent="0.2">
      <c r="A207" s="5" t="s">
        <v>192</v>
      </c>
      <c r="B207" s="4">
        <v>1183626051</v>
      </c>
      <c r="C207" s="4">
        <v>-213276347</v>
      </c>
      <c r="D207" s="4">
        <v>-213276346.74999899</v>
      </c>
      <c r="E207" s="4">
        <v>-213276342.99999899</v>
      </c>
      <c r="F207" s="4">
        <v>-213276342.99999899</v>
      </c>
      <c r="G207" s="4">
        <v>-213276342.99999899</v>
      </c>
      <c r="H207" s="4">
        <v>-213276342.99999899</v>
      </c>
      <c r="I207" s="4">
        <v>0</v>
      </c>
    </row>
    <row r="208" spans="1:9" x14ac:dyDescent="0.2">
      <c r="A208" s="5" t="s">
        <v>193</v>
      </c>
      <c r="B208" s="4">
        <v>0</v>
      </c>
      <c r="C208" s="4">
        <v>1131929657</v>
      </c>
      <c r="D208" s="4">
        <v>-186702455.357142</v>
      </c>
      <c r="E208" s="4">
        <v>-186702457.42857099</v>
      </c>
      <c r="F208" s="4">
        <v>-186702457.42857099</v>
      </c>
      <c r="G208" s="4">
        <v>-186702457.42857099</v>
      </c>
      <c r="H208" s="4">
        <v>-186702457.42857099</v>
      </c>
      <c r="I208" s="4">
        <v>-186702457.42857099</v>
      </c>
    </row>
    <row r="209" spans="1:9" x14ac:dyDescent="0.2">
      <c r="A209" s="5" t="s">
        <v>194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</row>
    <row r="210" spans="1:9" x14ac:dyDescent="0.2">
      <c r="A210" s="5" t="s">
        <v>195</v>
      </c>
      <c r="B210" s="4">
        <v>0</v>
      </c>
      <c r="C210" s="4">
        <v>0</v>
      </c>
      <c r="D210" s="4">
        <v>167166805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</row>
    <row r="211" spans="1:9" x14ac:dyDescent="0.2">
      <c r="A211" s="5" t="s">
        <v>196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</row>
    <row r="212" spans="1:9" x14ac:dyDescent="0.2">
      <c r="A212" s="5" t="s">
        <v>197</v>
      </c>
      <c r="B212" s="4">
        <v>0</v>
      </c>
      <c r="C212" s="4">
        <v>0</v>
      </c>
      <c r="D212" s="4">
        <v>888612713.13661206</v>
      </c>
      <c r="E212" s="4">
        <v>1806109248.1870401</v>
      </c>
      <c r="F212" s="4">
        <v>648329577.25884604</v>
      </c>
      <c r="G212" s="4">
        <v>191336182.37029001</v>
      </c>
      <c r="H212" s="4">
        <v>144349871.80453801</v>
      </c>
      <c r="I212" s="4">
        <v>-895260001.83917701</v>
      </c>
    </row>
    <row r="213" spans="1:9" x14ac:dyDescent="0.2">
      <c r="A213" s="5" t="s">
        <v>198</v>
      </c>
      <c r="B213" s="4">
        <v>154057</v>
      </c>
      <c r="C213" s="4">
        <v>-14587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</row>
    <row r="214" spans="1:9" x14ac:dyDescent="0.2">
      <c r="A214" s="6" t="s">
        <v>199</v>
      </c>
      <c r="B214" s="7">
        <v>408583177</v>
      </c>
      <c r="C214" s="7">
        <v>143474600</v>
      </c>
      <c r="D214" s="7">
        <v>-83485959.954458997</v>
      </c>
      <c r="E214" s="7">
        <v>772046720.46418798</v>
      </c>
      <c r="F214" s="7">
        <v>-285369174.91258103</v>
      </c>
      <c r="G214" s="7">
        <v>-519851018.40113699</v>
      </c>
      <c r="H214" s="7">
        <v>-256014796.40403101</v>
      </c>
      <c r="I214" s="7">
        <v>-1082765597.07774</v>
      </c>
    </row>
    <row r="216" spans="1:9" x14ac:dyDescent="0.2">
      <c r="A216" s="3" t="s">
        <v>200</v>
      </c>
    </row>
    <row r="217" spans="1:9" x14ac:dyDescent="0.2">
      <c r="A217" s="5" t="s">
        <v>201</v>
      </c>
      <c r="B217" s="4">
        <v>-3434474</v>
      </c>
      <c r="C217" s="4">
        <v>-4078884</v>
      </c>
      <c r="D217" s="4">
        <v>-4078884</v>
      </c>
      <c r="E217" s="4">
        <v>-1768928</v>
      </c>
      <c r="F217" s="4">
        <v>-118968</v>
      </c>
      <c r="G217" s="4">
        <v>-49570</v>
      </c>
      <c r="H217" s="4">
        <v>0</v>
      </c>
      <c r="I217" s="4">
        <v>0</v>
      </c>
    </row>
    <row r="218" spans="1:9" x14ac:dyDescent="0.2">
      <c r="A218" s="5" t="s">
        <v>202</v>
      </c>
      <c r="B218" s="4">
        <v>-270206</v>
      </c>
      <c r="C218" s="4">
        <v>-97893</v>
      </c>
      <c r="D218" s="4">
        <v>-243911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</row>
    <row r="219" spans="1:9" x14ac:dyDescent="0.2">
      <c r="A219" s="5" t="s">
        <v>203</v>
      </c>
      <c r="B219" s="4">
        <v>31790622</v>
      </c>
      <c r="C219" s="4">
        <v>33929406</v>
      </c>
      <c r="D219" s="4">
        <v>29976565.048443399</v>
      </c>
      <c r="E219" s="4">
        <v>26702818.863484301</v>
      </c>
      <c r="F219" s="4">
        <v>27439003.251617402</v>
      </c>
      <c r="G219" s="4">
        <v>28195483.903455202</v>
      </c>
      <c r="H219" s="4">
        <v>28972820.377618901</v>
      </c>
      <c r="I219" s="4">
        <v>29771587.659501001</v>
      </c>
    </row>
    <row r="220" spans="1:9" x14ac:dyDescent="0.2">
      <c r="A220" s="5" t="s">
        <v>204</v>
      </c>
      <c r="B220" s="4">
        <v>1080954</v>
      </c>
      <c r="C220" s="4">
        <v>1152914</v>
      </c>
      <c r="D220" s="4">
        <v>930573.80505504995</v>
      </c>
      <c r="E220" s="4">
        <v>1070720.4485024901</v>
      </c>
      <c r="F220" s="4">
        <v>1079964.48724883</v>
      </c>
      <c r="G220" s="4">
        <v>1089288.3341770801</v>
      </c>
      <c r="H220" s="4">
        <v>1098692.6783092499</v>
      </c>
      <c r="I220" s="4">
        <v>1108178.2146159599</v>
      </c>
    </row>
    <row r="221" spans="1:9" x14ac:dyDescent="0.2">
      <c r="A221" s="6" t="s">
        <v>205</v>
      </c>
      <c r="B221" s="7">
        <v>29166896</v>
      </c>
      <c r="C221" s="7">
        <v>30905543</v>
      </c>
      <c r="D221" s="7">
        <v>26584343.853498399</v>
      </c>
      <c r="E221" s="7">
        <v>26004611.3119868</v>
      </c>
      <c r="F221" s="7">
        <v>28399999.738866199</v>
      </c>
      <c r="G221" s="7">
        <v>29235202.237632301</v>
      </c>
      <c r="H221" s="7">
        <v>30071513.0559281</v>
      </c>
      <c r="I221" s="7">
        <v>30879765.874116998</v>
      </c>
    </row>
    <row r="223" spans="1:9" x14ac:dyDescent="0.2">
      <c r="A223" s="3" t="s">
        <v>206</v>
      </c>
    </row>
    <row r="224" spans="1:9" x14ac:dyDescent="0.2">
      <c r="A224" s="5" t="s">
        <v>207</v>
      </c>
      <c r="B224" s="4">
        <v>-75492</v>
      </c>
      <c r="C224" s="4">
        <v>-75492</v>
      </c>
      <c r="D224" s="4">
        <v>-75492</v>
      </c>
      <c r="E224" s="4">
        <v>-52332</v>
      </c>
      <c r="F224" s="4">
        <v>-15252</v>
      </c>
      <c r="G224" s="4">
        <v>-660</v>
      </c>
      <c r="H224" s="4">
        <v>0</v>
      </c>
      <c r="I224" s="4">
        <v>0</v>
      </c>
    </row>
    <row r="225" spans="1:9" x14ac:dyDescent="0.2">
      <c r="A225" s="6" t="s">
        <v>208</v>
      </c>
      <c r="B225" s="7">
        <v>-75492</v>
      </c>
      <c r="C225" s="7">
        <v>-75492</v>
      </c>
      <c r="D225" s="7">
        <v>-75492</v>
      </c>
      <c r="E225" s="7">
        <v>-52332</v>
      </c>
      <c r="F225" s="7">
        <v>-15252</v>
      </c>
      <c r="G225" s="7">
        <v>-660</v>
      </c>
      <c r="H225" s="7">
        <v>0</v>
      </c>
      <c r="I225" s="7">
        <v>0</v>
      </c>
    </row>
    <row r="227" spans="1:9" x14ac:dyDescent="0.2">
      <c r="A227" s="6" t="s">
        <v>209</v>
      </c>
      <c r="B227" s="7">
        <v>29091404</v>
      </c>
      <c r="C227" s="7">
        <v>30830051</v>
      </c>
      <c r="D227" s="7">
        <v>26508851.853498399</v>
      </c>
      <c r="E227" s="7">
        <v>25952279.3119868</v>
      </c>
      <c r="F227" s="7">
        <v>28384747.738866199</v>
      </c>
      <c r="G227" s="7">
        <v>29234542.237632301</v>
      </c>
      <c r="H227" s="7">
        <v>30071513.0559281</v>
      </c>
      <c r="I227" s="7">
        <v>30879765.874116998</v>
      </c>
    </row>
    <row r="228" spans="1:9" x14ac:dyDescent="0.2">
      <c r="A228" s="5" t="s">
        <v>210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30" spans="1:9" x14ac:dyDescent="0.2">
      <c r="A230" s="9" t="s">
        <v>211</v>
      </c>
    </row>
    <row r="231" spans="1:9" x14ac:dyDescent="0.2">
      <c r="A231" s="5" t="s">
        <v>212</v>
      </c>
      <c r="B231" s="4">
        <v>28478067</v>
      </c>
      <c r="C231" s="4">
        <v>-15112455</v>
      </c>
      <c r="D231" s="4">
        <v>-68719660.567222401</v>
      </c>
      <c r="E231" s="4">
        <v>13637435.546342</v>
      </c>
      <c r="F231" s="4">
        <v>-32497742.273982599</v>
      </c>
      <c r="G231" s="4">
        <v>-40049267.4568014</v>
      </c>
      <c r="H231" s="4">
        <v>-10854686.6293239</v>
      </c>
      <c r="I231" s="4">
        <v>-33975546.872660197</v>
      </c>
    </row>
    <row r="232" spans="1:9" x14ac:dyDescent="0.2">
      <c r="A232" s="5" t="s">
        <v>213</v>
      </c>
      <c r="B232" s="4">
        <v>-2137810</v>
      </c>
      <c r="C232" s="4">
        <v>433768</v>
      </c>
      <c r="D232" s="4">
        <v>564009</v>
      </c>
      <c r="E232" s="4">
        <v>43250</v>
      </c>
      <c r="F232" s="4">
        <v>43250</v>
      </c>
      <c r="G232" s="4">
        <v>43250</v>
      </c>
      <c r="H232" s="4">
        <v>43250</v>
      </c>
      <c r="I232" s="4">
        <v>43250</v>
      </c>
    </row>
    <row r="233" spans="1:9" x14ac:dyDescent="0.2">
      <c r="A233" s="5" t="s">
        <v>214</v>
      </c>
      <c r="B233" s="4">
        <v>26340257</v>
      </c>
      <c r="C233" s="4">
        <v>-14678687</v>
      </c>
      <c r="D233" s="4">
        <v>-68155651.567222401</v>
      </c>
      <c r="E233" s="4">
        <v>13680685.546342</v>
      </c>
      <c r="F233" s="4">
        <v>-32454492.273982599</v>
      </c>
      <c r="G233" s="4">
        <v>-40006017.4568014</v>
      </c>
      <c r="H233" s="4">
        <v>-10811436.6293239</v>
      </c>
      <c r="I233" s="4">
        <v>-33932296.872660197</v>
      </c>
    </row>
    <row r="234" spans="1:9" x14ac:dyDescent="0.2">
      <c r="A234" s="5" t="s">
        <v>215</v>
      </c>
      <c r="B234" s="4">
        <v>-50659871.037050001</v>
      </c>
      <c r="C234" s="4">
        <v>-64249995.631449997</v>
      </c>
      <c r="D234" s="4">
        <v>-66642420.749669999</v>
      </c>
      <c r="E234" s="4">
        <v>-68688502.327708095</v>
      </c>
      <c r="F234" s="4">
        <v>-42605256.687148802</v>
      </c>
      <c r="G234" s="4">
        <v>-41004062.272504501</v>
      </c>
      <c r="H234" s="4">
        <v>-36114828.038903601</v>
      </c>
      <c r="I234" s="4">
        <v>-27680864.160172701</v>
      </c>
    </row>
    <row r="235" spans="1:9" x14ac:dyDescent="0.2">
      <c r="A235" s="5" t="s">
        <v>216</v>
      </c>
      <c r="B235" s="4">
        <v>298221110</v>
      </c>
      <c r="C235" s="4">
        <v>26629946</v>
      </c>
      <c r="D235" s="4">
        <v>-94291604.254753605</v>
      </c>
      <c r="E235" s="4">
        <v>-32229641.174885999</v>
      </c>
      <c r="F235" s="4">
        <v>-33122236.070988499</v>
      </c>
      <c r="G235" s="4">
        <v>-21513679.998560701</v>
      </c>
      <c r="H235" s="4">
        <v>-3096057.36455649</v>
      </c>
      <c r="I235" s="4">
        <v>-27549818.133535199</v>
      </c>
    </row>
    <row r="236" spans="1:9" x14ac:dyDescent="0.2">
      <c r="A236" s="5" t="s">
        <v>217</v>
      </c>
      <c r="B236" s="4">
        <v>-1686328310</v>
      </c>
      <c r="C236" s="4">
        <v>-1427909652</v>
      </c>
      <c r="D236" s="4">
        <v>-1209725555.1255</v>
      </c>
      <c r="E236" s="4">
        <v>-2309769719.2831302</v>
      </c>
      <c r="F236" s="4">
        <v>-1343481464.78546</v>
      </c>
      <c r="G236" s="4">
        <v>-965171425.25383496</v>
      </c>
      <c r="H236" s="4">
        <v>-1109676124.6110401</v>
      </c>
      <c r="I236" s="4">
        <v>-177917158.16751</v>
      </c>
    </row>
    <row r="237" spans="1:9" x14ac:dyDescent="0.2">
      <c r="A237" s="5" t="s">
        <v>218</v>
      </c>
      <c r="B237" s="4">
        <v>-215142047</v>
      </c>
      <c r="C237" s="4">
        <v>21184398</v>
      </c>
      <c r="D237" s="4">
        <v>116033751.76402</v>
      </c>
      <c r="E237" s="4">
        <v>43916829.894406497</v>
      </c>
      <c r="F237" s="4">
        <v>157412282.63887399</v>
      </c>
      <c r="G237" s="4">
        <v>143466594.43133801</v>
      </c>
      <c r="H237" s="4">
        <v>72076068.044347703</v>
      </c>
      <c r="I237" s="4">
        <v>24018562.017149098</v>
      </c>
    </row>
    <row r="238" spans="1:9" x14ac:dyDescent="0.2">
      <c r="A238" s="5" t="s">
        <v>219</v>
      </c>
      <c r="B238" s="4">
        <v>-1603249247</v>
      </c>
      <c r="C238" s="4">
        <v>-1380095308</v>
      </c>
      <c r="D238" s="4">
        <v>-1187983407.61624</v>
      </c>
      <c r="E238" s="4">
        <v>-2298082530.5636101</v>
      </c>
      <c r="F238" s="4">
        <v>-1219191418.2175701</v>
      </c>
      <c r="G238" s="4">
        <v>-843218510.82105803</v>
      </c>
      <c r="H238" s="4">
        <v>-1040696113.93125</v>
      </c>
      <c r="I238" s="4">
        <v>-181448414.283896</v>
      </c>
    </row>
    <row r="239" spans="1:9" x14ac:dyDescent="0.2">
      <c r="A239" s="5" t="s">
        <v>220</v>
      </c>
      <c r="B239" s="4">
        <v>0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</row>
    <row r="240" spans="1:9" x14ac:dyDescent="0.2">
      <c r="A240" s="5" t="s">
        <v>221</v>
      </c>
      <c r="B240" s="4">
        <v>0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</row>
    <row r="241" spans="1:9" x14ac:dyDescent="0.2">
      <c r="A241" s="5" t="s">
        <v>222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</row>
    <row r="242" spans="1:9" x14ac:dyDescent="0.2">
      <c r="A242" s="5" t="s">
        <v>223</v>
      </c>
      <c r="B242" s="4">
        <v>0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</row>
    <row r="243" spans="1:9" x14ac:dyDescent="0.2">
      <c r="A243" s="5" t="s">
        <v>224</v>
      </c>
      <c r="B243" s="4">
        <v>230254720</v>
      </c>
      <c r="C243" s="4">
        <v>-333346383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</row>
    <row r="244" spans="1:9" x14ac:dyDescent="0.2">
      <c r="A244" s="5" t="s">
        <v>225</v>
      </c>
      <c r="B244" s="4">
        <v>408583177</v>
      </c>
      <c r="C244" s="4">
        <v>143474600</v>
      </c>
      <c r="D244" s="4">
        <v>-83485959.954458997</v>
      </c>
      <c r="E244" s="4">
        <v>772046720.46418798</v>
      </c>
      <c r="F244" s="4">
        <v>-285369174.91258103</v>
      </c>
      <c r="G244" s="4">
        <v>-519851018.40113699</v>
      </c>
      <c r="H244" s="4">
        <v>-256014796.40403101</v>
      </c>
      <c r="I244" s="4">
        <v>-1082765597.07774</v>
      </c>
    </row>
    <row r="245" spans="1:9" ht="10.8" thickBot="1" x14ac:dyDescent="0.25">
      <c r="A245" s="6" t="s">
        <v>226</v>
      </c>
      <c r="B245" s="10">
        <v>-988730964.03705001</v>
      </c>
      <c r="C245" s="10">
        <v>-1648895773.6314499</v>
      </c>
      <c r="D245" s="10">
        <v>-1406267439.8875899</v>
      </c>
      <c r="E245" s="10">
        <v>-1581043626.88078</v>
      </c>
      <c r="F245" s="10">
        <v>-1579620342.09128</v>
      </c>
      <c r="G245" s="10">
        <v>-1444079608.9514999</v>
      </c>
      <c r="H245" s="10">
        <v>-1343637175.00351</v>
      </c>
      <c r="I245" s="10">
        <v>-1325827172.39447</v>
      </c>
    </row>
    <row r="246" spans="1:9" ht="10.8" thickTop="1" x14ac:dyDescent="0.2"/>
    <row r="247" spans="1:9" x14ac:dyDescent="0.2">
      <c r="A247" s="9" t="s">
        <v>227</v>
      </c>
    </row>
    <row r="248" spans="1:9" x14ac:dyDescent="0.2">
      <c r="A248" s="5" t="s">
        <v>212</v>
      </c>
      <c r="B248" s="4">
        <v>28478067</v>
      </c>
      <c r="C248" s="4">
        <v>-15112455</v>
      </c>
      <c r="D248" s="4">
        <v>-68719660.567222401</v>
      </c>
      <c r="E248" s="4">
        <v>13637435.546342</v>
      </c>
      <c r="F248" s="4">
        <v>-32497742.273982599</v>
      </c>
      <c r="G248" s="4">
        <v>-40049267.4568014</v>
      </c>
      <c r="H248" s="4">
        <v>-10854686.6293239</v>
      </c>
      <c r="I248" s="4">
        <v>-33975546.872660197</v>
      </c>
    </row>
    <row r="249" spans="1:9" x14ac:dyDescent="0.2">
      <c r="A249" s="5" t="s">
        <v>228</v>
      </c>
      <c r="B249" s="4">
        <v>-50000</v>
      </c>
      <c r="C249" s="4">
        <v>-50000</v>
      </c>
      <c r="D249" s="4">
        <v>-5657017</v>
      </c>
      <c r="E249" s="4">
        <v>-50000</v>
      </c>
      <c r="F249" s="4">
        <v>-50000</v>
      </c>
      <c r="G249" s="4">
        <v>-50000</v>
      </c>
      <c r="H249" s="4">
        <v>-50000</v>
      </c>
      <c r="I249" s="4">
        <v>-50000</v>
      </c>
    </row>
    <row r="250" spans="1:9" x14ac:dyDescent="0.2">
      <c r="A250" s="5" t="s">
        <v>229</v>
      </c>
      <c r="B250" s="4">
        <v>28428067</v>
      </c>
      <c r="C250" s="4">
        <v>-15162455</v>
      </c>
      <c r="D250" s="4">
        <v>-74376677.567222401</v>
      </c>
      <c r="E250" s="4">
        <v>13587435.546342</v>
      </c>
      <c r="F250" s="4">
        <v>-32547742.273982599</v>
      </c>
      <c r="G250" s="4">
        <v>-40099267.4568014</v>
      </c>
      <c r="H250" s="4">
        <v>-10904686.6293239</v>
      </c>
      <c r="I250" s="4">
        <v>-34025546.872660197</v>
      </c>
    </row>
    <row r="251" spans="1:9" x14ac:dyDescent="0.2">
      <c r="A251" s="5" t="s">
        <v>216</v>
      </c>
      <c r="B251" s="4">
        <v>298221110</v>
      </c>
      <c r="C251" s="4">
        <v>26629946</v>
      </c>
      <c r="D251" s="4">
        <v>-94291604.254753605</v>
      </c>
      <c r="E251" s="4">
        <v>-32229641.174885999</v>
      </c>
      <c r="F251" s="4">
        <v>-33122236.070988499</v>
      </c>
      <c r="G251" s="4">
        <v>-21513679.998560701</v>
      </c>
      <c r="H251" s="4">
        <v>-3096057.36455649</v>
      </c>
      <c r="I251" s="4">
        <v>-27549818.133535199</v>
      </c>
    </row>
    <row r="252" spans="1:9" x14ac:dyDescent="0.2">
      <c r="A252" s="5" t="s">
        <v>217</v>
      </c>
      <c r="B252" s="4">
        <v>-1686328310</v>
      </c>
      <c r="C252" s="4">
        <v>-1427909652</v>
      </c>
      <c r="D252" s="4">
        <v>-1209725555.1255</v>
      </c>
      <c r="E252" s="4">
        <v>-2309769719.2831302</v>
      </c>
      <c r="F252" s="4">
        <v>-1343481464.78546</v>
      </c>
      <c r="G252" s="4">
        <v>-965171425.25383496</v>
      </c>
      <c r="H252" s="4">
        <v>-1109676124.6110401</v>
      </c>
      <c r="I252" s="4">
        <v>-177917158.16751</v>
      </c>
    </row>
    <row r="253" spans="1:9" x14ac:dyDescent="0.2">
      <c r="A253" s="5" t="s">
        <v>218</v>
      </c>
      <c r="B253" s="4">
        <v>-215142047</v>
      </c>
      <c r="C253" s="4">
        <v>21184398</v>
      </c>
      <c r="D253" s="4">
        <v>116033751.76402</v>
      </c>
      <c r="E253" s="4">
        <v>43916829.894406497</v>
      </c>
      <c r="F253" s="4">
        <v>157412282.63887399</v>
      </c>
      <c r="G253" s="4">
        <v>143466594.43133801</v>
      </c>
      <c r="H253" s="4">
        <v>72076068.044347703</v>
      </c>
      <c r="I253" s="4">
        <v>24018562.017149098</v>
      </c>
    </row>
    <row r="254" spans="1:9" x14ac:dyDescent="0.2">
      <c r="A254" s="5" t="s">
        <v>219</v>
      </c>
      <c r="B254" s="4">
        <v>-1603249247</v>
      </c>
      <c r="C254" s="4">
        <v>-1380095308</v>
      </c>
      <c r="D254" s="4">
        <v>-1187983407.61624</v>
      </c>
      <c r="E254" s="4">
        <v>-2298082530.5636101</v>
      </c>
      <c r="F254" s="4">
        <v>-1219191418.2175701</v>
      </c>
      <c r="G254" s="4">
        <v>-843218510.82105803</v>
      </c>
      <c r="H254" s="4">
        <v>-1040696113.93125</v>
      </c>
      <c r="I254" s="4">
        <v>-181448414.283896</v>
      </c>
    </row>
    <row r="255" spans="1:9" x14ac:dyDescent="0.2">
      <c r="A255" s="5" t="s">
        <v>230</v>
      </c>
      <c r="B255" s="4">
        <v>0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</row>
    <row r="256" spans="1:9" x14ac:dyDescent="0.2">
      <c r="A256" s="5" t="s">
        <v>225</v>
      </c>
      <c r="B256" s="4">
        <v>408583177</v>
      </c>
      <c r="C256" s="4">
        <v>143474600</v>
      </c>
      <c r="D256" s="4">
        <v>-83485959.954458997</v>
      </c>
      <c r="E256" s="4">
        <v>772046720.46418798</v>
      </c>
      <c r="F256" s="4">
        <v>-285369174.91258103</v>
      </c>
      <c r="G256" s="4">
        <v>-519851018.40113699</v>
      </c>
      <c r="H256" s="4">
        <v>-256014796.40403101</v>
      </c>
      <c r="I256" s="4">
        <v>-1082765597.07774</v>
      </c>
    </row>
    <row r="257" spans="1:9" x14ac:dyDescent="0.2">
      <c r="A257" s="5" t="s">
        <v>231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</row>
    <row r="258" spans="1:9" x14ac:dyDescent="0.2">
      <c r="A258" s="5" t="s">
        <v>232</v>
      </c>
      <c r="B258" s="4">
        <v>408583177</v>
      </c>
      <c r="C258" s="4">
        <v>143474600</v>
      </c>
      <c r="D258" s="4">
        <v>-83485959.954458997</v>
      </c>
      <c r="E258" s="4">
        <v>772046720.46418798</v>
      </c>
      <c r="F258" s="4">
        <v>-285369174.91258103</v>
      </c>
      <c r="G258" s="4">
        <v>-519851018.40113699</v>
      </c>
      <c r="H258" s="4">
        <v>-256014796.40403101</v>
      </c>
      <c r="I258" s="4">
        <v>-1082765597.07774</v>
      </c>
    </row>
    <row r="259" spans="1:9" ht="10.8" thickBot="1" x14ac:dyDescent="0.25">
      <c r="A259" s="6" t="s">
        <v>233</v>
      </c>
      <c r="B259" s="10">
        <v>-1166238003</v>
      </c>
      <c r="C259" s="10">
        <v>-1251783163</v>
      </c>
      <c r="D259" s="10">
        <v>-1345846045.1379199</v>
      </c>
      <c r="E259" s="10">
        <v>-1512448374.5530801</v>
      </c>
      <c r="F259" s="10">
        <v>-1537108335.40414</v>
      </c>
      <c r="G259" s="10">
        <v>-1403168796.6789899</v>
      </c>
      <c r="H259" s="10">
        <v>-1307615596.9646101</v>
      </c>
      <c r="I259" s="10">
        <v>-1298239558.2342999</v>
      </c>
    </row>
    <row r="260" spans="1:9" ht="10.8" thickTop="1" x14ac:dyDescent="0.2"/>
    <row r="261" spans="1:9" x14ac:dyDescent="0.2">
      <c r="A261" s="9" t="s">
        <v>234</v>
      </c>
    </row>
    <row r="262" spans="1:9" x14ac:dyDescent="0.2">
      <c r="A262" s="5" t="s">
        <v>235</v>
      </c>
      <c r="B262" s="4">
        <v>-47712736</v>
      </c>
      <c r="C262" s="4">
        <v>-21158355</v>
      </c>
      <c r="D262" s="4">
        <v>-50591295.530279599</v>
      </c>
      <c r="E262" s="4">
        <v>-34172162.681802496</v>
      </c>
      <c r="F262" s="4">
        <v>-22263439.5223905</v>
      </c>
      <c r="G262" s="4">
        <v>-37983290.083212897</v>
      </c>
      <c r="H262" s="4">
        <v>-8224306.99524887</v>
      </c>
      <c r="I262" s="4">
        <v>13602667.037825899</v>
      </c>
    </row>
    <row r="263" spans="1:9" x14ac:dyDescent="0.2">
      <c r="A263" s="5" t="s">
        <v>236</v>
      </c>
      <c r="B263" s="4">
        <v>0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</row>
    <row r="264" spans="1:9" x14ac:dyDescent="0.2">
      <c r="A264" s="5" t="s">
        <v>237</v>
      </c>
      <c r="B264" s="4">
        <v>-47712736</v>
      </c>
      <c r="C264" s="4">
        <v>-21158355</v>
      </c>
      <c r="D264" s="4">
        <v>-50591295.530279599</v>
      </c>
      <c r="E264" s="4">
        <v>-34172162.681802496</v>
      </c>
      <c r="F264" s="4">
        <v>-22263439.5223905</v>
      </c>
      <c r="G264" s="4">
        <v>-37983290.083212897</v>
      </c>
      <c r="H264" s="4">
        <v>-8224306.99524887</v>
      </c>
      <c r="I264" s="4">
        <v>13602667.037825899</v>
      </c>
    </row>
    <row r="265" spans="1:9" x14ac:dyDescent="0.2">
      <c r="A265" s="5" t="s">
        <v>238</v>
      </c>
      <c r="B265" s="4">
        <v>-4257397.52399999</v>
      </c>
      <c r="C265" s="4">
        <v>-1135880.9049500001</v>
      </c>
      <c r="D265" s="4">
        <v>-200965.67386395199</v>
      </c>
      <c r="E265" s="4">
        <v>-1756544.7246960499</v>
      </c>
      <c r="F265" s="4">
        <v>-129484.12135263901</v>
      </c>
      <c r="G265" s="4">
        <v>-69934.292288065597</v>
      </c>
      <c r="H265" s="4">
        <v>-82250.695413164605</v>
      </c>
      <c r="I265" s="4">
        <v>-104775.890735548</v>
      </c>
    </row>
    <row r="266" spans="1:9" x14ac:dyDescent="0.2">
      <c r="A266" s="5" t="s">
        <v>239</v>
      </c>
      <c r="B266" s="4">
        <v>29166896</v>
      </c>
      <c r="C266" s="4">
        <v>30905543</v>
      </c>
      <c r="D266" s="4">
        <v>26584343.853498399</v>
      </c>
      <c r="E266" s="4">
        <v>26004611.3119868</v>
      </c>
      <c r="F266" s="4">
        <v>28399999.738866199</v>
      </c>
      <c r="G266" s="4">
        <v>29235202.237632301</v>
      </c>
      <c r="H266" s="4">
        <v>30071513.0559281</v>
      </c>
      <c r="I266" s="4">
        <v>30879765.874116998</v>
      </c>
    </row>
    <row r="267" spans="1:9" x14ac:dyDescent="0.2">
      <c r="A267" s="5" t="s">
        <v>240</v>
      </c>
      <c r="B267" s="4">
        <v>-75492</v>
      </c>
      <c r="C267" s="4">
        <v>-75492</v>
      </c>
      <c r="D267" s="4">
        <v>-75492</v>
      </c>
      <c r="E267" s="4">
        <v>-52332</v>
      </c>
      <c r="F267" s="4">
        <v>-15252</v>
      </c>
      <c r="G267" s="4">
        <v>-660</v>
      </c>
      <c r="H267" s="4">
        <v>0</v>
      </c>
      <c r="I267" s="4">
        <v>0</v>
      </c>
    </row>
    <row r="268" spans="1:9" x14ac:dyDescent="0.2">
      <c r="A268" s="5" t="s">
        <v>241</v>
      </c>
      <c r="B268" s="4">
        <v>0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</row>
    <row r="269" spans="1:9" x14ac:dyDescent="0.2">
      <c r="A269" s="5" t="s">
        <v>242</v>
      </c>
      <c r="B269" s="4">
        <v>29091404</v>
      </c>
      <c r="C269" s="4">
        <v>30830051</v>
      </c>
      <c r="D269" s="4">
        <v>26508851.853498399</v>
      </c>
      <c r="E269" s="4">
        <v>25952279.3119868</v>
      </c>
      <c r="F269" s="4">
        <v>28384747.738866199</v>
      </c>
      <c r="G269" s="4">
        <v>29234542.237632301</v>
      </c>
      <c r="H269" s="4">
        <v>30071513.0559281</v>
      </c>
      <c r="I269" s="4">
        <v>30879765.874116998</v>
      </c>
    </row>
    <row r="270" spans="1:9" x14ac:dyDescent="0.2">
      <c r="A270" s="5" t="s">
        <v>243</v>
      </c>
      <c r="B270" s="4">
        <v>0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</row>
    <row r="271" spans="1:9" x14ac:dyDescent="0.2">
      <c r="A271" s="5" t="s">
        <v>244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</row>
    <row r="272" spans="1:9" x14ac:dyDescent="0.2">
      <c r="A272" s="5" t="s">
        <v>245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</row>
    <row r="273" spans="1:9" x14ac:dyDescent="0.2">
      <c r="A273" s="5" t="s">
        <v>246</v>
      </c>
      <c r="B273" s="4">
        <v>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</row>
    <row r="274" spans="1:9" ht="10.8" thickBot="1" x14ac:dyDescent="0.25">
      <c r="A274" s="6" t="s">
        <v>247</v>
      </c>
      <c r="B274" s="10">
        <v>-22878729.524</v>
      </c>
      <c r="C274" s="10">
        <v>8535815.0950499903</v>
      </c>
      <c r="D274" s="10">
        <v>-24283409.350645099</v>
      </c>
      <c r="E274" s="10">
        <v>-9976428.0945117697</v>
      </c>
      <c r="F274" s="10">
        <v>5991824.0951231001</v>
      </c>
      <c r="G274" s="10">
        <v>-8818682.1378686391</v>
      </c>
      <c r="H274" s="10">
        <v>21764955.3652661</v>
      </c>
      <c r="I274" s="10">
        <v>44377657.0212074</v>
      </c>
    </row>
    <row r="275" spans="1:9" ht="10.8" thickTop="1" x14ac:dyDescent="0.2"/>
    <row r="276" spans="1:9" x14ac:dyDescent="0.2">
      <c r="A276" s="9" t="s">
        <v>248</v>
      </c>
    </row>
    <row r="277" spans="1:9" x14ac:dyDescent="0.2">
      <c r="A277" s="5" t="s">
        <v>235</v>
      </c>
      <c r="B277" s="4">
        <v>-47712736</v>
      </c>
      <c r="C277" s="4">
        <v>-21158355</v>
      </c>
      <c r="D277" s="4">
        <v>-50591295.530279599</v>
      </c>
      <c r="E277" s="4">
        <v>-34172162.681802496</v>
      </c>
      <c r="F277" s="4">
        <v>-22263439.5223905</v>
      </c>
      <c r="G277" s="4">
        <v>-37983290.083212897</v>
      </c>
      <c r="H277" s="4">
        <v>-8224306.99524887</v>
      </c>
      <c r="I277" s="4">
        <v>13602667.037825899</v>
      </c>
    </row>
    <row r="278" spans="1:9" x14ac:dyDescent="0.2">
      <c r="A278" s="5" t="s">
        <v>249</v>
      </c>
      <c r="B278" s="4">
        <v>-300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</row>
    <row r="279" spans="1:9" x14ac:dyDescent="0.2">
      <c r="A279" s="5" t="s">
        <v>250</v>
      </c>
      <c r="B279" s="4">
        <v>-47713036</v>
      </c>
      <c r="C279" s="4">
        <v>-21158355</v>
      </c>
      <c r="D279" s="4">
        <v>-50591295.530279599</v>
      </c>
      <c r="E279" s="4">
        <v>-34172162.681802496</v>
      </c>
      <c r="F279" s="4">
        <v>-22263439.5223905</v>
      </c>
      <c r="G279" s="4">
        <v>-37983290.083212897</v>
      </c>
      <c r="H279" s="4">
        <v>-8224306.99524887</v>
      </c>
      <c r="I279" s="4">
        <v>13602667.037825899</v>
      </c>
    </row>
    <row r="280" spans="1:9" x14ac:dyDescent="0.2">
      <c r="A280" s="5" t="s">
        <v>239</v>
      </c>
      <c r="B280" s="4">
        <v>29166896</v>
      </c>
      <c r="C280" s="4">
        <v>30905543</v>
      </c>
      <c r="D280" s="4">
        <v>26584343.853498399</v>
      </c>
      <c r="E280" s="4">
        <v>26004611.3119868</v>
      </c>
      <c r="F280" s="4">
        <v>28399999.738866199</v>
      </c>
      <c r="G280" s="4">
        <v>29235202.237632301</v>
      </c>
      <c r="H280" s="4">
        <v>30071513.0559281</v>
      </c>
      <c r="I280" s="4">
        <v>30879765.874116998</v>
      </c>
    </row>
    <row r="281" spans="1:9" x14ac:dyDescent="0.2">
      <c r="A281" s="5" t="s">
        <v>240</v>
      </c>
      <c r="B281" s="4">
        <v>-75492</v>
      </c>
      <c r="C281" s="4">
        <v>-75492</v>
      </c>
      <c r="D281" s="4">
        <v>-75492</v>
      </c>
      <c r="E281" s="4">
        <v>-52332</v>
      </c>
      <c r="F281" s="4">
        <v>-15252</v>
      </c>
      <c r="G281" s="4">
        <v>-660</v>
      </c>
      <c r="H281" s="4">
        <v>0</v>
      </c>
      <c r="I281" s="4">
        <v>0</v>
      </c>
    </row>
    <row r="282" spans="1:9" x14ac:dyDescent="0.2">
      <c r="A282" s="5" t="s">
        <v>241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</row>
    <row r="283" spans="1:9" x14ac:dyDescent="0.2">
      <c r="A283" s="5" t="s">
        <v>242</v>
      </c>
      <c r="B283" s="4">
        <v>29091404</v>
      </c>
      <c r="C283" s="4">
        <v>30830051</v>
      </c>
      <c r="D283" s="4">
        <v>26508851.853498399</v>
      </c>
      <c r="E283" s="4">
        <v>25952279.3119868</v>
      </c>
      <c r="F283" s="4">
        <v>28384747.738866199</v>
      </c>
      <c r="G283" s="4">
        <v>29234542.237632301</v>
      </c>
      <c r="H283" s="4">
        <v>30071513.0559281</v>
      </c>
      <c r="I283" s="4">
        <v>30879765.874116998</v>
      </c>
    </row>
    <row r="284" spans="1:9" x14ac:dyDescent="0.2">
      <c r="A284" s="5" t="s">
        <v>251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</row>
    <row r="285" spans="1:9" x14ac:dyDescent="0.2">
      <c r="A285" s="5" t="s">
        <v>252</v>
      </c>
      <c r="B285" s="4">
        <v>0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</row>
    <row r="286" spans="1:9" x14ac:dyDescent="0.2">
      <c r="A286" s="5" t="s">
        <v>253</v>
      </c>
      <c r="B286" s="4">
        <v>0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</row>
    <row r="287" spans="1:9" x14ac:dyDescent="0.2">
      <c r="A287" s="5" t="s">
        <v>254</v>
      </c>
      <c r="B287" s="4">
        <v>0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</row>
    <row r="288" spans="1:9" ht="10.8" thickBot="1" x14ac:dyDescent="0.25">
      <c r="A288" s="6" t="s">
        <v>255</v>
      </c>
      <c r="B288" s="10">
        <v>-18621632</v>
      </c>
      <c r="C288" s="10">
        <v>9671696</v>
      </c>
      <c r="D288" s="10">
        <v>-24082443.676781099</v>
      </c>
      <c r="E288" s="10">
        <v>-8219883.36981571</v>
      </c>
      <c r="F288" s="10">
        <v>6121308.2164757401</v>
      </c>
      <c r="G288" s="10">
        <v>-8748747.8455805797</v>
      </c>
      <c r="H288" s="10">
        <v>21847206.060679201</v>
      </c>
      <c r="I288" s="10">
        <v>44482432.911942899</v>
      </c>
    </row>
    <row r="289" ht="10.8" thickTop="1" x14ac:dyDescent="0.2"/>
  </sheetData>
  <autoFilter ref="A5:I228"/>
  <pageMargins left="0.25" right="0.25" top="0.5" bottom="0.5" header="0.3" footer="0.05"/>
  <pageSetup scale="8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0"/>
  <sheetViews>
    <sheetView zoomScale="120" zoomScaleNormal="12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0.199999999999999" x14ac:dyDescent="0.2"/>
  <cols>
    <col min="1" max="1" width="40.5" style="5" customWidth="1"/>
    <col min="2" max="3" width="10.69921875" style="4" customWidth="1"/>
    <col min="4" max="7" width="11.59765625" style="4" customWidth="1"/>
    <col min="8" max="9" width="10.69921875" style="4" customWidth="1"/>
    <col min="10" max="16384" width="8.8984375" style="4"/>
  </cols>
  <sheetData>
    <row r="1" spans="1:9" ht="12" x14ac:dyDescent="0.25">
      <c r="A1" s="75" t="s">
        <v>604</v>
      </c>
    </row>
    <row r="2" spans="1:9" ht="12" x14ac:dyDescent="0.25">
      <c r="A2" s="75" t="s">
        <v>600</v>
      </c>
    </row>
    <row r="4" spans="1:9" s="2" customFormat="1" x14ac:dyDescent="0.2">
      <c r="A4" s="1"/>
    </row>
    <row r="5" spans="1:9" s="2" customFormat="1" x14ac:dyDescent="0.2">
      <c r="A5" s="1" t="s">
        <v>581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</row>
    <row r="6" spans="1:9" s="2" customFormat="1" x14ac:dyDescent="0.2">
      <c r="A6" s="1"/>
    </row>
    <row r="7" spans="1:9" x14ac:dyDescent="0.2">
      <c r="A7" s="21" t="s">
        <v>345</v>
      </c>
      <c r="B7" s="22"/>
      <c r="C7" s="22"/>
      <c r="D7" s="22"/>
      <c r="E7" s="22"/>
      <c r="F7" s="22"/>
      <c r="G7" s="22"/>
      <c r="H7" s="22"/>
      <c r="I7" s="22"/>
    </row>
    <row r="9" spans="1:9" x14ac:dyDescent="0.2">
      <c r="A9" s="5" t="s">
        <v>346</v>
      </c>
      <c r="B9" s="4">
        <v>78</v>
      </c>
      <c r="C9" s="4">
        <v>78</v>
      </c>
      <c r="D9" s="4">
        <v>78</v>
      </c>
      <c r="E9" s="4">
        <v>78</v>
      </c>
      <c r="F9" s="4">
        <v>78</v>
      </c>
      <c r="G9" s="4">
        <v>78</v>
      </c>
      <c r="H9" s="4">
        <v>78</v>
      </c>
      <c r="I9" s="4">
        <v>78</v>
      </c>
    </row>
    <row r="10" spans="1:9" s="24" customFormat="1" x14ac:dyDescent="0.2">
      <c r="A10" s="23" t="s">
        <v>347</v>
      </c>
    </row>
    <row r="11" spans="1:9" s="24" customFormat="1" x14ac:dyDescent="0.2">
      <c r="A11" s="23" t="s">
        <v>348</v>
      </c>
    </row>
    <row r="12" spans="1:9" s="24" customFormat="1" x14ac:dyDescent="0.2">
      <c r="A12" s="23" t="s">
        <v>349</v>
      </c>
    </row>
    <row r="13" spans="1:9" s="24" customFormat="1" x14ac:dyDescent="0.2">
      <c r="A13" s="23" t="s">
        <v>350</v>
      </c>
    </row>
    <row r="15" spans="1:9" x14ac:dyDescent="0.2">
      <c r="A15" s="5" t="s">
        <v>351</v>
      </c>
      <c r="B15" s="4">
        <v>0</v>
      </c>
      <c r="C15" s="4">
        <v>0</v>
      </c>
      <c r="D15" s="4">
        <v>0</v>
      </c>
      <c r="E15" s="4">
        <v>89674259</v>
      </c>
      <c r="F15" s="4">
        <v>219397827</v>
      </c>
      <c r="G15" s="4">
        <v>312492898</v>
      </c>
      <c r="H15" s="4">
        <v>406328093</v>
      </c>
      <c r="I15" s="4">
        <v>484649336</v>
      </c>
    </row>
    <row r="16" spans="1:9" x14ac:dyDescent="0.2">
      <c r="A16" s="9" t="s">
        <v>352</v>
      </c>
    </row>
    <row r="17" spans="1:9" x14ac:dyDescent="0.2">
      <c r="A17" s="5" t="s">
        <v>353</v>
      </c>
      <c r="B17" s="4">
        <v>0</v>
      </c>
      <c r="C17" s="4">
        <v>0</v>
      </c>
      <c r="D17" s="4">
        <v>0</v>
      </c>
      <c r="E17" s="4">
        <v>375000000</v>
      </c>
      <c r="F17" s="4">
        <v>750000000</v>
      </c>
      <c r="G17" s="4">
        <v>1125000000</v>
      </c>
      <c r="H17" s="4">
        <v>1500000000</v>
      </c>
      <c r="I17" s="4">
        <v>1875000000</v>
      </c>
    </row>
    <row r="18" spans="1:9" x14ac:dyDescent="0.2">
      <c r="A18" s="5" t="s">
        <v>354</v>
      </c>
      <c r="B18" s="4">
        <v>0</v>
      </c>
      <c r="C18" s="4">
        <v>0</v>
      </c>
      <c r="D18" s="4">
        <v>0</v>
      </c>
      <c r="E18" s="4">
        <v>-31250000</v>
      </c>
      <c r="F18" s="4">
        <v>-31250000</v>
      </c>
      <c r="G18" s="4">
        <v>-31250000</v>
      </c>
      <c r="H18" s="4">
        <v>-31250000</v>
      </c>
      <c r="I18" s="4">
        <v>-31250000</v>
      </c>
    </row>
    <row r="19" spans="1:9" x14ac:dyDescent="0.2">
      <c r="A19" s="5" t="s">
        <v>355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x14ac:dyDescent="0.2">
      <c r="A20" s="5" t="s">
        <v>356</v>
      </c>
      <c r="B20" s="4">
        <v>0</v>
      </c>
      <c r="C20" s="4">
        <v>0</v>
      </c>
      <c r="D20" s="4">
        <v>0</v>
      </c>
      <c r="E20" s="4">
        <v>-375000000</v>
      </c>
      <c r="F20" s="4">
        <v>-375000000</v>
      </c>
      <c r="G20" s="4">
        <v>-375000000</v>
      </c>
      <c r="H20" s="4">
        <v>-375000000</v>
      </c>
      <c r="I20" s="4">
        <v>-375000000</v>
      </c>
    </row>
    <row r="22" spans="1:9" x14ac:dyDescent="0.2">
      <c r="A22" s="9" t="s">
        <v>357</v>
      </c>
    </row>
    <row r="23" spans="1:9" x14ac:dyDescent="0.2">
      <c r="A23" s="5" t="s">
        <v>358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x14ac:dyDescent="0.2">
      <c r="A24" s="5" t="s">
        <v>359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1:9" x14ac:dyDescent="0.2">
      <c r="A25" s="5" t="s">
        <v>360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7" spans="1:9" x14ac:dyDescent="0.2">
      <c r="A27" s="9" t="s">
        <v>361</v>
      </c>
    </row>
    <row r="28" spans="1:9" x14ac:dyDescent="0.2">
      <c r="A28" s="5" t="s">
        <v>362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">
      <c r="A29" s="5" t="s">
        <v>363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">
      <c r="A30" s="5" t="s">
        <v>364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1:9" x14ac:dyDescent="0.2">
      <c r="A31" s="5" t="s">
        <v>365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1:9" x14ac:dyDescent="0.2">
      <c r="A32" s="5" t="s">
        <v>366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4" spans="1:9" x14ac:dyDescent="0.2">
      <c r="A34" s="9" t="s">
        <v>367</v>
      </c>
    </row>
    <row r="35" spans="1:9" x14ac:dyDescent="0.2">
      <c r="A35" s="5" t="s">
        <v>368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2">
      <c r="A36" s="5" t="s">
        <v>369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1:9" x14ac:dyDescent="0.2">
      <c r="A37" s="5" t="s">
        <v>370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 x14ac:dyDescent="0.2">
      <c r="A38" s="5" t="s">
        <v>371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1:9" x14ac:dyDescent="0.2">
      <c r="A39" s="5" t="s">
        <v>372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">
      <c r="A40" s="5" t="s">
        <v>373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x14ac:dyDescent="0.2">
      <c r="A41" s="5" t="s">
        <v>374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2">
      <c r="A42" s="5" t="s">
        <v>375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5" t="s">
        <v>376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x14ac:dyDescent="0.2">
      <c r="A44" s="5" t="s">
        <v>377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1:9" x14ac:dyDescent="0.2">
      <c r="A45" s="5" t="s">
        <v>378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2">
      <c r="A46" s="5" t="s">
        <v>379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x14ac:dyDescent="0.2">
      <c r="A47" s="5" t="s">
        <v>380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x14ac:dyDescent="0.2">
      <c r="A48" s="5" t="s">
        <v>381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x14ac:dyDescent="0.2">
      <c r="A49" s="5" t="s">
        <v>382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">
      <c r="A50" s="5" t="s">
        <v>383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x14ac:dyDescent="0.2">
      <c r="A51" s="5" t="s">
        <v>384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x14ac:dyDescent="0.2">
      <c r="A52" s="5" t="s">
        <v>385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x14ac:dyDescent="0.2">
      <c r="A53" s="5" t="s">
        <v>386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x14ac:dyDescent="0.2">
      <c r="A54" s="5" t="s">
        <v>387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2">
      <c r="A55" s="5" t="s">
        <v>388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7" spans="1:9" x14ac:dyDescent="0.2">
      <c r="A57" s="25" t="s">
        <v>389</v>
      </c>
      <c r="B57" s="26"/>
      <c r="C57" s="26"/>
      <c r="D57" s="26"/>
      <c r="E57" s="26"/>
      <c r="F57" s="26"/>
      <c r="G57" s="26"/>
      <c r="H57" s="26"/>
      <c r="I57" s="26"/>
    </row>
    <row r="58" spans="1:9" x14ac:dyDescent="0.2">
      <c r="A58" s="5" t="s">
        <v>390</v>
      </c>
      <c r="B58" s="4">
        <v>0</v>
      </c>
      <c r="C58" s="4">
        <v>0</v>
      </c>
      <c r="D58" s="4">
        <v>0</v>
      </c>
      <c r="E58" s="4">
        <v>20241832</v>
      </c>
      <c r="F58" s="4">
        <v>54466460</v>
      </c>
      <c r="G58" s="4">
        <v>81893344</v>
      </c>
      <c r="H58" s="4">
        <v>108507894</v>
      </c>
      <c r="I58" s="4">
        <v>135374236</v>
      </c>
    </row>
    <row r="60" spans="1:9" x14ac:dyDescent="0.2">
      <c r="A60" s="9" t="s">
        <v>256</v>
      </c>
    </row>
    <row r="61" spans="1:9" x14ac:dyDescent="0.2">
      <c r="A61" s="5" t="s">
        <v>391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1:9" x14ac:dyDescent="0.2">
      <c r="A62" s="5" t="s">
        <v>392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</row>
    <row r="63" spans="1:9" x14ac:dyDescent="0.2">
      <c r="A63" s="5" t="s">
        <v>393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</row>
    <row r="64" spans="1:9" x14ac:dyDescent="0.2">
      <c r="A64" s="9" t="s">
        <v>259</v>
      </c>
    </row>
    <row r="65" spans="1:9" x14ac:dyDescent="0.2">
      <c r="A65" s="5" t="s">
        <v>369</v>
      </c>
      <c r="B65" s="4">
        <v>0</v>
      </c>
      <c r="C65" s="4">
        <v>0</v>
      </c>
      <c r="D65" s="4">
        <v>0</v>
      </c>
      <c r="E65" s="4">
        <v>-8946565.1598675009</v>
      </c>
      <c r="F65" s="4">
        <v>-24278943.417969901</v>
      </c>
      <c r="G65" s="4">
        <v>-37008775.1336395</v>
      </c>
      <c r="H65" s="4">
        <v>-49672544.4467628</v>
      </c>
      <c r="I65" s="4">
        <v>-65850216.188058898</v>
      </c>
    </row>
    <row r="66" spans="1:9" x14ac:dyDescent="0.2">
      <c r="A66" s="5" t="s">
        <v>370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x14ac:dyDescent="0.2">
      <c r="A67" s="5" t="s">
        <v>371</v>
      </c>
      <c r="B67" s="4">
        <v>0</v>
      </c>
      <c r="C67" s="4">
        <v>0</v>
      </c>
      <c r="D67" s="4">
        <v>0</v>
      </c>
      <c r="E67" s="4">
        <v>-62624703.624999903</v>
      </c>
      <c r="F67" s="4">
        <v>-62593822.625</v>
      </c>
      <c r="G67" s="4">
        <v>-50050094.7999999</v>
      </c>
      <c r="H67" s="4">
        <v>-37537571.100000001</v>
      </c>
      <c r="I67" s="4">
        <v>0</v>
      </c>
    </row>
    <row r="68" spans="1:9" x14ac:dyDescent="0.2">
      <c r="A68" s="5" t="s">
        <v>372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2">
      <c r="A69" s="5" t="s">
        <v>373</v>
      </c>
      <c r="B69" s="4">
        <v>0</v>
      </c>
      <c r="C69" s="4">
        <v>0</v>
      </c>
      <c r="D69" s="4">
        <v>0</v>
      </c>
      <c r="E69" s="4">
        <v>38923864</v>
      </c>
      <c r="F69" s="4">
        <v>101687390</v>
      </c>
      <c r="G69" s="4">
        <v>142999047</v>
      </c>
      <c r="H69" s="4">
        <v>174760204</v>
      </c>
      <c r="I69" s="4">
        <v>200974319</v>
      </c>
    </row>
    <row r="70" spans="1:9" x14ac:dyDescent="0.2">
      <c r="A70" s="5" t="s">
        <v>374</v>
      </c>
      <c r="B70" s="4">
        <v>0</v>
      </c>
      <c r="C70" s="4">
        <v>0</v>
      </c>
      <c r="D70" s="4">
        <v>0</v>
      </c>
      <c r="E70" s="4">
        <v>-375000000</v>
      </c>
      <c r="F70" s="4">
        <v>-375000000</v>
      </c>
      <c r="G70" s="4">
        <v>-375000000</v>
      </c>
      <c r="H70" s="4">
        <v>-375000000</v>
      </c>
      <c r="I70" s="4">
        <v>-375000000</v>
      </c>
    </row>
    <row r="71" spans="1:9" x14ac:dyDescent="0.2">
      <c r="A71" s="5" t="s">
        <v>375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1:9" x14ac:dyDescent="0.2">
      <c r="A72" s="5" t="s">
        <v>376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x14ac:dyDescent="0.2">
      <c r="A73" s="5" t="s">
        <v>394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2">
      <c r="A74" s="5" t="s">
        <v>395</v>
      </c>
      <c r="B74" s="27">
        <v>0</v>
      </c>
      <c r="C74" s="27">
        <v>0</v>
      </c>
      <c r="D74" s="27">
        <v>0</v>
      </c>
      <c r="E74" s="27">
        <v>-407647404.78486699</v>
      </c>
      <c r="F74" s="27">
        <v>-360185376.04297</v>
      </c>
      <c r="G74" s="27">
        <v>-319059822.93363899</v>
      </c>
      <c r="H74" s="27">
        <v>-287449911.54676199</v>
      </c>
      <c r="I74" s="27">
        <v>-239875897.18805799</v>
      </c>
    </row>
    <row r="76" spans="1:9" x14ac:dyDescent="0.2">
      <c r="A76" s="5" t="s">
        <v>396</v>
      </c>
      <c r="B76" s="4">
        <v>0</v>
      </c>
      <c r="C76" s="4">
        <v>0</v>
      </c>
      <c r="D76" s="4">
        <v>0</v>
      </c>
      <c r="E76" s="4">
        <v>-387405572.78486699</v>
      </c>
      <c r="F76" s="4">
        <v>-305718916.04297</v>
      </c>
      <c r="G76" s="4">
        <v>-237166478.93363899</v>
      </c>
      <c r="H76" s="4">
        <v>-178942017.54676199</v>
      </c>
      <c r="I76" s="4">
        <v>-104501661.188058</v>
      </c>
    </row>
    <row r="78" spans="1:9" x14ac:dyDescent="0.2">
      <c r="A78" s="5" t="s">
        <v>397</v>
      </c>
      <c r="B78" s="4">
        <v>0</v>
      </c>
      <c r="C78" s="4">
        <v>0</v>
      </c>
      <c r="D78" s="4">
        <v>0</v>
      </c>
      <c r="E78" s="4">
        <v>0</v>
      </c>
      <c r="F78" s="4">
        <v>387405572.78486699</v>
      </c>
      <c r="G78" s="4">
        <v>693124488.82783699</v>
      </c>
      <c r="H78" s="4">
        <v>930290967.76147604</v>
      </c>
      <c r="I78" s="4">
        <v>1109232985.3082399</v>
      </c>
    </row>
    <row r="79" spans="1:9" x14ac:dyDescent="0.2">
      <c r="A79" s="5" t="s">
        <v>398</v>
      </c>
      <c r="B79" s="4">
        <v>0</v>
      </c>
      <c r="C79" s="4">
        <v>0</v>
      </c>
      <c r="D79" s="4">
        <v>0</v>
      </c>
      <c r="E79" s="4">
        <v>387405572.78486699</v>
      </c>
      <c r="F79" s="4">
        <v>305718916.04297</v>
      </c>
      <c r="G79" s="4">
        <v>237166478.93363899</v>
      </c>
      <c r="H79" s="4">
        <v>178942017.54676199</v>
      </c>
      <c r="I79" s="4">
        <v>104501661.188058</v>
      </c>
    </row>
    <row r="80" spans="1:9" x14ac:dyDescent="0.2">
      <c r="A80" s="5" t="s">
        <v>399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2">
      <c r="A81" s="5" t="s">
        <v>400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x14ac:dyDescent="0.2">
      <c r="A82" s="5" t="s">
        <v>401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1:9" x14ac:dyDescent="0.2">
      <c r="A83" s="5" t="s">
        <v>402</v>
      </c>
      <c r="B83" s="4">
        <v>0</v>
      </c>
      <c r="C83" s="4">
        <v>0</v>
      </c>
      <c r="D83" s="4">
        <v>0</v>
      </c>
      <c r="E83" s="4">
        <v>387405572.78486699</v>
      </c>
      <c r="F83" s="4">
        <v>693124488.82783699</v>
      </c>
      <c r="G83" s="4">
        <v>930290967.76147604</v>
      </c>
      <c r="H83" s="4">
        <v>1109232985.3082399</v>
      </c>
      <c r="I83" s="4">
        <v>1213734646.49629</v>
      </c>
    </row>
    <row r="85" spans="1:9" x14ac:dyDescent="0.2">
      <c r="A85" s="5" t="s">
        <v>403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1:9" s="29" customFormat="1" x14ac:dyDescent="0.2">
      <c r="A86" s="28" t="s">
        <v>404</v>
      </c>
      <c r="B86" s="29">
        <v>0</v>
      </c>
      <c r="C86" s="29">
        <v>0</v>
      </c>
      <c r="D86" s="29">
        <v>0.06</v>
      </c>
      <c r="E86" s="29">
        <v>0.06</v>
      </c>
      <c r="F86" s="29">
        <v>0.06</v>
      </c>
      <c r="G86" s="29">
        <v>0.06</v>
      </c>
      <c r="H86" s="29">
        <v>0.06</v>
      </c>
      <c r="I86" s="29">
        <v>0.06</v>
      </c>
    </row>
    <row r="87" spans="1:9" x14ac:dyDescent="0.2">
      <c r="A87" s="3" t="s">
        <v>405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</row>
    <row r="89" spans="1:9" x14ac:dyDescent="0.2">
      <c r="A89" s="9" t="s">
        <v>406</v>
      </c>
    </row>
    <row r="90" spans="1:9" x14ac:dyDescent="0.2">
      <c r="A90" s="5" t="s">
        <v>407</v>
      </c>
      <c r="B90" s="4">
        <v>0</v>
      </c>
      <c r="C90" s="4">
        <v>0</v>
      </c>
      <c r="D90" s="4">
        <v>0</v>
      </c>
      <c r="E90" s="4">
        <v>536793.90959204896</v>
      </c>
      <c r="F90" s="4">
        <v>1456736.6050781901</v>
      </c>
      <c r="G90" s="4">
        <v>2220526.5080183698</v>
      </c>
      <c r="H90" s="4">
        <v>2980352.66680576</v>
      </c>
      <c r="I90" s="4">
        <v>3951012.9712835299</v>
      </c>
    </row>
    <row r="91" spans="1:9" x14ac:dyDescent="0.2">
      <c r="A91" s="5" t="s">
        <v>408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1:9" x14ac:dyDescent="0.2">
      <c r="A92" s="5" t="s">
        <v>409</v>
      </c>
      <c r="B92" s="4">
        <v>0</v>
      </c>
      <c r="C92" s="4">
        <v>0</v>
      </c>
      <c r="D92" s="4">
        <v>0</v>
      </c>
      <c r="E92" s="4">
        <v>3757482.21749999</v>
      </c>
      <c r="F92" s="4">
        <v>3755629.3574999999</v>
      </c>
      <c r="G92" s="4">
        <v>3003005.6879999898</v>
      </c>
      <c r="H92" s="4">
        <v>2252254.2659999998</v>
      </c>
      <c r="I92" s="4">
        <v>0</v>
      </c>
    </row>
    <row r="93" spans="1:9" x14ac:dyDescent="0.2">
      <c r="A93" s="5" t="s">
        <v>410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1:9" x14ac:dyDescent="0.2">
      <c r="A94" s="5" t="s">
        <v>411</v>
      </c>
      <c r="B94" s="4">
        <v>0</v>
      </c>
      <c r="C94" s="4">
        <v>0</v>
      </c>
      <c r="D94" s="4">
        <v>0</v>
      </c>
      <c r="E94" s="4">
        <v>-2335431.84</v>
      </c>
      <c r="F94" s="4">
        <v>-6101243.4000000004</v>
      </c>
      <c r="G94" s="4">
        <v>-8579942.8200000003</v>
      </c>
      <c r="H94" s="4">
        <v>-10485612.24</v>
      </c>
      <c r="I94" s="4">
        <v>-12058459.140000001</v>
      </c>
    </row>
    <row r="95" spans="1:9" x14ac:dyDescent="0.2">
      <c r="A95" s="5" t="s">
        <v>412</v>
      </c>
      <c r="B95" s="4">
        <v>0</v>
      </c>
      <c r="C95" s="4">
        <v>0</v>
      </c>
      <c r="D95" s="4">
        <v>0</v>
      </c>
      <c r="E95" s="4">
        <v>22500000</v>
      </c>
      <c r="F95" s="4">
        <v>22500000</v>
      </c>
      <c r="G95" s="4">
        <v>22500000</v>
      </c>
      <c r="H95" s="4">
        <v>22500000</v>
      </c>
      <c r="I95" s="4">
        <v>22500000</v>
      </c>
    </row>
    <row r="96" spans="1:9" x14ac:dyDescent="0.2">
      <c r="A96" s="5" t="s">
        <v>413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x14ac:dyDescent="0.2">
      <c r="A97" s="5" t="s">
        <v>414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1:9" x14ac:dyDescent="0.2">
      <c r="A98" s="5" t="s">
        <v>415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 x14ac:dyDescent="0.2">
      <c r="A99" s="5" t="s">
        <v>416</v>
      </c>
      <c r="B99" s="4">
        <v>0</v>
      </c>
      <c r="C99" s="4">
        <v>0</v>
      </c>
      <c r="D99" s="4">
        <v>0</v>
      </c>
      <c r="E99" s="4">
        <v>24458844.287092</v>
      </c>
      <c r="F99" s="4">
        <v>21611122.562578101</v>
      </c>
      <c r="G99" s="4">
        <v>19143589.376018301</v>
      </c>
      <c r="H99" s="4">
        <v>17246994.6928057</v>
      </c>
      <c r="I99" s="4">
        <v>14392553.8312835</v>
      </c>
    </row>
    <row r="100" spans="1:9" x14ac:dyDescent="0.2">
      <c r="A100" s="5" t="s">
        <v>417</v>
      </c>
      <c r="B100" s="4">
        <v>0</v>
      </c>
      <c r="C100" s="4">
        <v>0</v>
      </c>
      <c r="D100" s="4">
        <v>0</v>
      </c>
      <c r="E100" s="4">
        <v>-23244334.367091998</v>
      </c>
      <c r="F100" s="4">
        <v>-18343134.962578099</v>
      </c>
      <c r="G100" s="4">
        <v>-14229988.7360183</v>
      </c>
      <c r="H100" s="4">
        <v>-10736521.052805699</v>
      </c>
      <c r="I100" s="4">
        <v>-6270099.6712835301</v>
      </c>
    </row>
    <row r="101" spans="1:9" x14ac:dyDescent="0.2">
      <c r="A101" s="3" t="s">
        <v>418</v>
      </c>
      <c r="B101" s="30">
        <v>0</v>
      </c>
      <c r="C101" s="30">
        <v>0</v>
      </c>
      <c r="D101" s="30">
        <v>0</v>
      </c>
      <c r="E101" s="30">
        <v>1214509.9199999899</v>
      </c>
      <c r="F101" s="30">
        <v>3267987.6</v>
      </c>
      <c r="G101" s="30">
        <v>4913600.6399999997</v>
      </c>
      <c r="H101" s="30">
        <v>6510473.6399999997</v>
      </c>
      <c r="I101" s="30">
        <v>8122454.1599999899</v>
      </c>
    </row>
    <row r="103" spans="1:9" x14ac:dyDescent="0.2">
      <c r="A103" s="5" t="s">
        <v>419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1:9" x14ac:dyDescent="0.2">
      <c r="A104" s="5" t="s">
        <v>420</v>
      </c>
      <c r="B104" s="4">
        <v>0</v>
      </c>
      <c r="C104" s="4">
        <v>0</v>
      </c>
      <c r="D104" s="4">
        <v>0</v>
      </c>
      <c r="E104" s="4">
        <v>1214509.9199999899</v>
      </c>
      <c r="F104" s="4">
        <v>3267987.6</v>
      </c>
      <c r="G104" s="4">
        <v>4913600.6399999997</v>
      </c>
      <c r="H104" s="4">
        <v>6510473.6399999997</v>
      </c>
      <c r="I104" s="4">
        <v>8122454.1599999899</v>
      </c>
    </row>
    <row r="105" spans="1:9" ht="10.8" thickBot="1" x14ac:dyDescent="0.25">
      <c r="A105" s="3" t="s">
        <v>421</v>
      </c>
      <c r="B105" s="31">
        <v>0</v>
      </c>
      <c r="C105" s="31">
        <v>0</v>
      </c>
      <c r="D105" s="31">
        <v>0</v>
      </c>
      <c r="E105" s="31">
        <v>1214509.9199999899</v>
      </c>
      <c r="F105" s="31">
        <v>3267987.6</v>
      </c>
      <c r="G105" s="31">
        <v>4913600.6399999997</v>
      </c>
      <c r="H105" s="31">
        <v>6510473.6399999997</v>
      </c>
      <c r="I105" s="31">
        <v>8122454.1599999899</v>
      </c>
    </row>
    <row r="106" spans="1:9" ht="10.8" thickTop="1" x14ac:dyDescent="0.2"/>
    <row r="107" spans="1:9" x14ac:dyDescent="0.2">
      <c r="A107" s="32"/>
      <c r="B107" s="33"/>
      <c r="C107" s="33"/>
      <c r="D107" s="33"/>
      <c r="E107" s="33"/>
      <c r="F107" s="33"/>
      <c r="G107" s="33"/>
      <c r="H107" s="33"/>
      <c r="I107" s="33"/>
    </row>
    <row r="108" spans="1:9" x14ac:dyDescent="0.2">
      <c r="A108" s="9" t="s">
        <v>422</v>
      </c>
    </row>
    <row r="109" spans="1:9" x14ac:dyDescent="0.2">
      <c r="A109" s="5" t="s">
        <v>384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1:9" x14ac:dyDescent="0.2">
      <c r="A110" s="5" t="s">
        <v>387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1:9" x14ac:dyDescent="0.2">
      <c r="A111" s="5" t="s">
        <v>423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3" spans="1:9" x14ac:dyDescent="0.2">
      <c r="A113" s="5" t="s">
        <v>385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1:9" x14ac:dyDescent="0.2">
      <c r="A114" s="5" t="s">
        <v>386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1:9" x14ac:dyDescent="0.2">
      <c r="A115" s="5" t="s">
        <v>424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7" spans="1:9" x14ac:dyDescent="0.2">
      <c r="A117" s="5" t="s">
        <v>425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9" spans="1:9" x14ac:dyDescent="0.2">
      <c r="A119" s="5" t="s">
        <v>368</v>
      </c>
      <c r="B119" s="4">
        <v>1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</row>
    <row r="120" spans="1:9" x14ac:dyDescent="0.2">
      <c r="A120" s="5" t="s">
        <v>426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1:9" x14ac:dyDescent="0.2">
      <c r="A121" s="5" t="s">
        <v>388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3" spans="1:9" x14ac:dyDescent="0.2">
      <c r="A123" s="25" t="s">
        <v>427</v>
      </c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5" t="s">
        <v>390</v>
      </c>
      <c r="B124" s="4">
        <v>0</v>
      </c>
      <c r="C124" s="4">
        <v>0</v>
      </c>
      <c r="D124" s="4">
        <v>0</v>
      </c>
      <c r="E124" s="4">
        <v>20241832</v>
      </c>
      <c r="F124" s="4">
        <v>54466460</v>
      </c>
      <c r="G124" s="4">
        <v>81893344</v>
      </c>
      <c r="H124" s="4">
        <v>108507894</v>
      </c>
      <c r="I124" s="4">
        <v>135374236</v>
      </c>
    </row>
    <row r="126" spans="1:9" x14ac:dyDescent="0.2">
      <c r="A126" s="9" t="s">
        <v>256</v>
      </c>
    </row>
    <row r="127" spans="1:9" x14ac:dyDescent="0.2">
      <c r="A127" s="5" t="s">
        <v>391</v>
      </c>
      <c r="B127" s="4">
        <v>0</v>
      </c>
      <c r="C127" s="4">
        <v>0</v>
      </c>
      <c r="D127" s="4">
        <v>0</v>
      </c>
      <c r="E127" s="4">
        <v>16277700.270457501</v>
      </c>
      <c r="F127" s="4">
        <v>17957929.128364</v>
      </c>
      <c r="G127" s="4">
        <v>13931158.9725619</v>
      </c>
      <c r="H127" s="4">
        <v>10511054.1106968</v>
      </c>
      <c r="I127" s="4">
        <v>6138427.57818658</v>
      </c>
    </row>
    <row r="128" spans="1:9" x14ac:dyDescent="0.2">
      <c r="A128" s="5" t="s">
        <v>428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1:9" x14ac:dyDescent="0.2">
      <c r="A129" s="5" t="s">
        <v>393</v>
      </c>
      <c r="B129" s="27">
        <v>0</v>
      </c>
      <c r="C129" s="27">
        <v>0</v>
      </c>
      <c r="D129" s="27">
        <v>0</v>
      </c>
      <c r="E129" s="27">
        <v>16277700.270457501</v>
      </c>
      <c r="F129" s="27">
        <v>17957929.128364</v>
      </c>
      <c r="G129" s="27">
        <v>13931158.9725619</v>
      </c>
      <c r="H129" s="27">
        <v>10511054.1106968</v>
      </c>
      <c r="I129" s="27">
        <v>6138427.57818658</v>
      </c>
    </row>
    <row r="130" spans="1:9" x14ac:dyDescent="0.2">
      <c r="A130" s="9" t="s">
        <v>259</v>
      </c>
    </row>
    <row r="131" spans="1:9" x14ac:dyDescent="0.2">
      <c r="A131" s="5" t="s">
        <v>369</v>
      </c>
      <c r="B131" s="4">
        <v>0</v>
      </c>
      <c r="C131" s="4">
        <v>0</v>
      </c>
      <c r="D131" s="4">
        <v>0</v>
      </c>
      <c r="E131" s="4">
        <v>-8946565.1598675009</v>
      </c>
      <c r="F131" s="4">
        <v>-24278943.417969901</v>
      </c>
      <c r="G131" s="4">
        <v>-37008775.1336395</v>
      </c>
      <c r="H131" s="4">
        <v>-49672544.4467628</v>
      </c>
      <c r="I131" s="4">
        <v>-65850216.188058898</v>
      </c>
    </row>
    <row r="132" spans="1:9" x14ac:dyDescent="0.2">
      <c r="A132" s="5" t="s">
        <v>370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1:9" x14ac:dyDescent="0.2">
      <c r="A133" s="5" t="s">
        <v>371</v>
      </c>
      <c r="B133" s="4">
        <v>0</v>
      </c>
      <c r="C133" s="4">
        <v>0</v>
      </c>
      <c r="D133" s="4">
        <v>0</v>
      </c>
      <c r="E133" s="4">
        <v>-62624703.624999903</v>
      </c>
      <c r="F133" s="4">
        <v>-62593822.625</v>
      </c>
      <c r="G133" s="4">
        <v>-50050094.7999999</v>
      </c>
      <c r="H133" s="4">
        <v>-37537571.100000001</v>
      </c>
      <c r="I133" s="4">
        <v>0</v>
      </c>
    </row>
    <row r="134" spans="1:9" x14ac:dyDescent="0.2">
      <c r="A134" s="5" t="s">
        <v>372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1:9" x14ac:dyDescent="0.2">
      <c r="A135" s="5" t="s">
        <v>373</v>
      </c>
      <c r="B135" s="4">
        <v>0</v>
      </c>
      <c r="C135" s="4">
        <v>0</v>
      </c>
      <c r="D135" s="4">
        <v>0</v>
      </c>
      <c r="E135" s="4">
        <v>38923864</v>
      </c>
      <c r="F135" s="4">
        <v>101687390</v>
      </c>
      <c r="G135" s="4">
        <v>142999047</v>
      </c>
      <c r="H135" s="4">
        <v>174760204</v>
      </c>
      <c r="I135" s="4">
        <v>200974319</v>
      </c>
    </row>
    <row r="136" spans="1:9" x14ac:dyDescent="0.2">
      <c r="A136" s="5" t="s">
        <v>374</v>
      </c>
      <c r="B136" s="4">
        <v>0</v>
      </c>
      <c r="C136" s="4">
        <v>0</v>
      </c>
      <c r="D136" s="4">
        <v>0</v>
      </c>
      <c r="E136" s="4">
        <v>-375000000</v>
      </c>
      <c r="F136" s="4">
        <v>-375000000</v>
      </c>
      <c r="G136" s="4">
        <v>-375000000</v>
      </c>
      <c r="H136" s="4">
        <v>-375000000</v>
      </c>
      <c r="I136" s="4">
        <v>-375000000</v>
      </c>
    </row>
    <row r="137" spans="1:9" x14ac:dyDescent="0.2">
      <c r="A137" s="5" t="s">
        <v>375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1:9" x14ac:dyDescent="0.2">
      <c r="A138" s="5" t="s">
        <v>376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1:9" x14ac:dyDescent="0.2">
      <c r="A139" s="5" t="s">
        <v>429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1:9" x14ac:dyDescent="0.2">
      <c r="A140" s="5" t="s">
        <v>395</v>
      </c>
      <c r="B140" s="27">
        <v>0</v>
      </c>
      <c r="C140" s="27">
        <v>0</v>
      </c>
      <c r="D140" s="27">
        <v>0</v>
      </c>
      <c r="E140" s="27">
        <v>-407647404.78486699</v>
      </c>
      <c r="F140" s="27">
        <v>-360185376.04297</v>
      </c>
      <c r="G140" s="27">
        <v>-319059822.93363899</v>
      </c>
      <c r="H140" s="27">
        <v>-287449911.54676199</v>
      </c>
      <c r="I140" s="27">
        <v>-239875897.18805799</v>
      </c>
    </row>
    <row r="142" spans="1:9" x14ac:dyDescent="0.2">
      <c r="A142" s="5" t="s">
        <v>323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4" spans="1:9" x14ac:dyDescent="0.2">
      <c r="A144" s="5" t="s">
        <v>430</v>
      </c>
      <c r="B144" s="4">
        <v>0</v>
      </c>
      <c r="C144" s="4">
        <v>0</v>
      </c>
      <c r="D144" s="4">
        <v>0</v>
      </c>
      <c r="E144" s="4">
        <v>-371127872.51440901</v>
      </c>
      <c r="F144" s="4">
        <v>-287760986.91460502</v>
      </c>
      <c r="G144" s="4">
        <v>-223235319.961077</v>
      </c>
      <c r="H144" s="4">
        <v>-168430963.43606499</v>
      </c>
      <c r="I144" s="4">
        <v>-98363233.609872296</v>
      </c>
    </row>
    <row r="145" spans="1:9" s="29" customFormat="1" x14ac:dyDescent="0.2">
      <c r="A145" s="28" t="s">
        <v>431</v>
      </c>
      <c r="B145" s="29">
        <v>0.35</v>
      </c>
      <c r="C145" s="29">
        <v>0.35</v>
      </c>
      <c r="D145" s="29">
        <v>0.35</v>
      </c>
      <c r="E145" s="29">
        <v>0.35</v>
      </c>
      <c r="F145" s="29">
        <v>0.35</v>
      </c>
      <c r="G145" s="29">
        <v>0.35</v>
      </c>
      <c r="H145" s="29">
        <v>0.35</v>
      </c>
      <c r="I145" s="29">
        <v>0.35</v>
      </c>
    </row>
    <row r="146" spans="1:9" x14ac:dyDescent="0.2">
      <c r="A146" s="3" t="s">
        <v>432</v>
      </c>
      <c r="B146" s="30">
        <v>0</v>
      </c>
      <c r="C146" s="30">
        <v>0</v>
      </c>
      <c r="D146" s="30">
        <v>0</v>
      </c>
      <c r="E146" s="30">
        <v>-129894755.380043</v>
      </c>
      <c r="F146" s="30">
        <v>-100716345.420112</v>
      </c>
      <c r="G146" s="30">
        <v>-78132361.986377105</v>
      </c>
      <c r="H146" s="30">
        <v>-58950837.202623002</v>
      </c>
      <c r="I146" s="30">
        <v>-34427131.763455302</v>
      </c>
    </row>
    <row r="148" spans="1:9" x14ac:dyDescent="0.2">
      <c r="A148" s="9" t="s">
        <v>406</v>
      </c>
    </row>
    <row r="149" spans="1:9" x14ac:dyDescent="0.2">
      <c r="A149" s="5" t="s">
        <v>433</v>
      </c>
      <c r="B149" s="4">
        <v>0</v>
      </c>
      <c r="C149" s="4">
        <v>0</v>
      </c>
      <c r="D149" s="4">
        <v>0</v>
      </c>
      <c r="E149" s="4">
        <v>2943419.9375963998</v>
      </c>
      <c r="F149" s="4">
        <v>7987772.3845121199</v>
      </c>
      <c r="G149" s="4">
        <v>12175887.018967399</v>
      </c>
      <c r="H149" s="4">
        <v>16342267.122984899</v>
      </c>
      <c r="I149" s="4">
        <v>21664721.125871301</v>
      </c>
    </row>
    <row r="150" spans="1:9" x14ac:dyDescent="0.2">
      <c r="A150" s="5" t="s">
        <v>434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1:9" x14ac:dyDescent="0.2">
      <c r="A151" s="5" t="s">
        <v>435</v>
      </c>
      <c r="B151" s="4">
        <v>0</v>
      </c>
      <c r="C151" s="4">
        <v>0</v>
      </c>
      <c r="D151" s="4">
        <v>0</v>
      </c>
      <c r="E151" s="4">
        <v>20603527.492624901</v>
      </c>
      <c r="F151" s="4">
        <v>20593367.643624999</v>
      </c>
      <c r="G151" s="4">
        <v>16466481.1891999</v>
      </c>
      <c r="H151" s="4">
        <v>12349860.891899999</v>
      </c>
      <c r="I151" s="4">
        <v>0</v>
      </c>
    </row>
    <row r="152" spans="1:9" x14ac:dyDescent="0.2">
      <c r="A152" s="5" t="s">
        <v>436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</row>
    <row r="153" spans="1:9" x14ac:dyDescent="0.2">
      <c r="A153" s="5" t="s">
        <v>437</v>
      </c>
      <c r="B153" s="4">
        <v>0</v>
      </c>
      <c r="C153" s="4">
        <v>0</v>
      </c>
      <c r="D153" s="4">
        <v>0</v>
      </c>
      <c r="E153" s="4">
        <v>-12805951.255999999</v>
      </c>
      <c r="F153" s="4">
        <v>-33455151.309999999</v>
      </c>
      <c r="G153" s="4">
        <v>-47046686.463</v>
      </c>
      <c r="H153" s="4">
        <v>-57496107.115999997</v>
      </c>
      <c r="I153" s="4">
        <v>-66120550.950999998</v>
      </c>
    </row>
    <row r="154" spans="1:9" x14ac:dyDescent="0.2">
      <c r="A154" s="5" t="s">
        <v>438</v>
      </c>
      <c r="B154" s="4">
        <v>0</v>
      </c>
      <c r="C154" s="4">
        <v>0</v>
      </c>
      <c r="D154" s="4">
        <v>0</v>
      </c>
      <c r="E154" s="4">
        <v>123375000</v>
      </c>
      <c r="F154" s="4">
        <v>123375000</v>
      </c>
      <c r="G154" s="4">
        <v>123375000</v>
      </c>
      <c r="H154" s="4">
        <v>123375000</v>
      </c>
      <c r="I154" s="4">
        <v>123375000</v>
      </c>
    </row>
    <row r="155" spans="1:9" x14ac:dyDescent="0.2">
      <c r="A155" s="5" t="s">
        <v>439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1:9" x14ac:dyDescent="0.2">
      <c r="A156" s="5" t="s">
        <v>440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1:9" x14ac:dyDescent="0.2">
      <c r="A157" s="5" t="s">
        <v>441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1:9" x14ac:dyDescent="0.2">
      <c r="A158" s="5" t="s">
        <v>442</v>
      </c>
      <c r="B158" s="4">
        <v>0</v>
      </c>
      <c r="C158" s="4">
        <v>0</v>
      </c>
      <c r="D158" s="4">
        <v>0</v>
      </c>
      <c r="E158" s="4">
        <v>8135517.0284822099</v>
      </c>
      <c r="F158" s="4">
        <v>6420097.2369023599</v>
      </c>
      <c r="G158" s="4">
        <v>4980496.0576064195</v>
      </c>
      <c r="H158" s="4">
        <v>3757782.36848201</v>
      </c>
      <c r="I158" s="4">
        <v>2194534.8849492301</v>
      </c>
    </row>
    <row r="159" spans="1:9" x14ac:dyDescent="0.2">
      <c r="A159" s="3" t="s">
        <v>443</v>
      </c>
      <c r="B159" s="30">
        <v>0</v>
      </c>
      <c r="C159" s="30">
        <v>0</v>
      </c>
      <c r="D159" s="30">
        <v>0</v>
      </c>
      <c r="E159" s="30">
        <v>142251513.202703</v>
      </c>
      <c r="F159" s="30">
        <v>124921085.95503899</v>
      </c>
      <c r="G159" s="30">
        <v>109951177.802773</v>
      </c>
      <c r="H159" s="30">
        <v>98328803.267366901</v>
      </c>
      <c r="I159" s="30">
        <v>81113705.059820607</v>
      </c>
    </row>
    <row r="161" spans="1:9" x14ac:dyDescent="0.2">
      <c r="A161" s="5" t="s">
        <v>444</v>
      </c>
      <c r="B161" s="4">
        <v>0</v>
      </c>
      <c r="C161" s="4">
        <v>0</v>
      </c>
      <c r="D161" s="4">
        <v>0</v>
      </c>
      <c r="E161" s="4">
        <v>-129894755.380043</v>
      </c>
      <c r="F161" s="4">
        <v>-100716345.420112</v>
      </c>
      <c r="G161" s="4">
        <v>-78132361.986377105</v>
      </c>
      <c r="H161" s="4">
        <v>-58950837.202623002</v>
      </c>
      <c r="I161" s="4">
        <v>-34427131.763455302</v>
      </c>
    </row>
    <row r="162" spans="1:9" x14ac:dyDescent="0.2">
      <c r="A162" s="5" t="s">
        <v>445</v>
      </c>
      <c r="B162" s="4">
        <v>0</v>
      </c>
      <c r="C162" s="4">
        <v>0</v>
      </c>
      <c r="D162" s="4">
        <v>0</v>
      </c>
      <c r="E162" s="4">
        <v>142251513.202703</v>
      </c>
      <c r="F162" s="4">
        <v>124921085.95503899</v>
      </c>
      <c r="G162" s="4">
        <v>109951177.802773</v>
      </c>
      <c r="H162" s="4">
        <v>98328803.267366901</v>
      </c>
      <c r="I162" s="4">
        <v>81113705.059820607</v>
      </c>
    </row>
    <row r="163" spans="1:9" ht="10.8" thickBot="1" x14ac:dyDescent="0.25">
      <c r="A163" s="3" t="s">
        <v>446</v>
      </c>
      <c r="B163" s="31">
        <v>0</v>
      </c>
      <c r="C163" s="31">
        <v>0</v>
      </c>
      <c r="D163" s="31">
        <v>0</v>
      </c>
      <c r="E163" s="31">
        <v>12356757.8226601</v>
      </c>
      <c r="F163" s="31">
        <v>24204740.534927402</v>
      </c>
      <c r="G163" s="31">
        <v>31818815.816396698</v>
      </c>
      <c r="H163" s="31">
        <v>39377966.064743899</v>
      </c>
      <c r="I163" s="31">
        <v>46686573.296365298</v>
      </c>
    </row>
    <row r="164" spans="1:9" ht="10.8" thickTop="1" x14ac:dyDescent="0.2"/>
    <row r="165" spans="1:9" x14ac:dyDescent="0.2">
      <c r="A165" s="32"/>
      <c r="B165" s="33"/>
      <c r="C165" s="33"/>
      <c r="D165" s="33"/>
      <c r="E165" s="33"/>
      <c r="F165" s="33"/>
      <c r="G165" s="33"/>
      <c r="H165" s="33"/>
      <c r="I165" s="33"/>
    </row>
    <row r="167" spans="1:9" ht="10.8" thickBot="1" x14ac:dyDescent="0.25">
      <c r="A167" s="9" t="s">
        <v>447</v>
      </c>
      <c r="B167" s="34">
        <v>0</v>
      </c>
      <c r="C167" s="34">
        <v>0</v>
      </c>
      <c r="D167" s="34">
        <v>0</v>
      </c>
      <c r="E167" s="34">
        <v>13571267.7426601</v>
      </c>
      <c r="F167" s="34">
        <v>27472728.134927399</v>
      </c>
      <c r="G167" s="34">
        <v>36732416.456396699</v>
      </c>
      <c r="H167" s="34">
        <v>45888439.704743899</v>
      </c>
      <c r="I167" s="34">
        <v>54809027.456365302</v>
      </c>
    </row>
    <row r="168" spans="1:9" ht="10.8" thickTop="1" x14ac:dyDescent="0.2"/>
    <row r="169" spans="1:9" x14ac:dyDescent="0.2">
      <c r="A169" s="32"/>
      <c r="B169" s="33"/>
      <c r="C169" s="33"/>
      <c r="D169" s="33"/>
      <c r="E169" s="33"/>
      <c r="F169" s="33"/>
      <c r="G169" s="33"/>
      <c r="H169" s="33"/>
      <c r="I169" s="33"/>
    </row>
    <row r="171" spans="1:9" x14ac:dyDescent="0.2">
      <c r="A171" s="5" t="s">
        <v>368</v>
      </c>
      <c r="B171" s="4">
        <v>1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</row>
    <row r="172" spans="1:9" x14ac:dyDescent="0.2">
      <c r="A172" s="5" t="s">
        <v>448</v>
      </c>
      <c r="B172" s="4">
        <v>0</v>
      </c>
      <c r="C172" s="4">
        <v>0</v>
      </c>
      <c r="D172" s="4">
        <v>0</v>
      </c>
      <c r="E172" s="4">
        <v>-129894755.380043</v>
      </c>
      <c r="F172" s="4">
        <v>-100716345.420112</v>
      </c>
      <c r="G172" s="4">
        <v>-78132361.986377105</v>
      </c>
      <c r="H172" s="4">
        <v>-58950837.202623002</v>
      </c>
      <c r="I172" s="4">
        <v>-34427131.763455302</v>
      </c>
    </row>
    <row r="173" spans="1:9" x14ac:dyDescent="0.2">
      <c r="A173" s="5" t="s">
        <v>388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</row>
    <row r="176" spans="1:9" x14ac:dyDescent="0.2">
      <c r="A176" s="9" t="s">
        <v>449</v>
      </c>
    </row>
    <row r="177" spans="1:9" x14ac:dyDescent="0.2">
      <c r="A177" s="5" t="s">
        <v>380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</row>
    <row r="178" spans="1:9" x14ac:dyDescent="0.2">
      <c r="A178" s="5" t="s">
        <v>383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</row>
    <row r="179" spans="1:9" x14ac:dyDescent="0.2">
      <c r="A179" s="5" t="s">
        <v>450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</row>
    <row r="181" spans="1:9" x14ac:dyDescent="0.2">
      <c r="A181" s="5" t="s">
        <v>381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</row>
    <row r="182" spans="1:9" x14ac:dyDescent="0.2">
      <c r="A182" s="5" t="s">
        <v>382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</row>
    <row r="183" spans="1:9" x14ac:dyDescent="0.2">
      <c r="A183" s="5" t="s">
        <v>451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</row>
    <row r="185" spans="1:9" x14ac:dyDescent="0.2">
      <c r="A185" s="5" t="s">
        <v>452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</row>
    <row r="187" spans="1:9" x14ac:dyDescent="0.2">
      <c r="A187" s="35" t="s">
        <v>583</v>
      </c>
      <c r="B187" s="36"/>
      <c r="C187" s="36"/>
      <c r="D187" s="36"/>
      <c r="E187" s="36"/>
      <c r="F187" s="36"/>
      <c r="G187" s="36"/>
      <c r="H187" s="36"/>
      <c r="I187" s="36"/>
    </row>
    <row r="188" spans="1:9" x14ac:dyDescent="0.2">
      <c r="A188" s="5" t="s">
        <v>453</v>
      </c>
      <c r="B188" s="4">
        <v>0</v>
      </c>
      <c r="C188" s="4">
        <v>0</v>
      </c>
      <c r="D188" s="4">
        <v>0</v>
      </c>
      <c r="E188" s="4">
        <v>-387405572.78486699</v>
      </c>
      <c r="F188" s="4">
        <v>-305718916.04297</v>
      </c>
      <c r="G188" s="4">
        <v>-237166478.93363899</v>
      </c>
      <c r="H188" s="4">
        <v>-178942017.54676199</v>
      </c>
      <c r="I188" s="4">
        <v>-104501661.188058</v>
      </c>
    </row>
    <row r="189" spans="1:9" s="29" customFormat="1" x14ac:dyDescent="0.2">
      <c r="A189" s="28" t="s">
        <v>404</v>
      </c>
      <c r="B189" s="29">
        <v>0</v>
      </c>
      <c r="C189" s="29">
        <v>0</v>
      </c>
      <c r="D189" s="29">
        <v>0.06</v>
      </c>
      <c r="E189" s="29">
        <v>0.06</v>
      </c>
      <c r="F189" s="29">
        <v>0.06</v>
      </c>
      <c r="G189" s="29">
        <v>0.06</v>
      </c>
      <c r="H189" s="29">
        <v>0.06</v>
      </c>
      <c r="I189" s="29">
        <v>0.06</v>
      </c>
    </row>
    <row r="190" spans="1:9" x14ac:dyDescent="0.2">
      <c r="A190" s="5" t="s">
        <v>454</v>
      </c>
      <c r="B190" s="4">
        <v>0</v>
      </c>
      <c r="C190" s="4">
        <v>0</v>
      </c>
      <c r="D190" s="4">
        <v>0</v>
      </c>
      <c r="E190" s="4">
        <v>-23244334.367091998</v>
      </c>
      <c r="F190" s="4">
        <v>-18343134.962578099</v>
      </c>
      <c r="G190" s="4">
        <v>-14229988.7360183</v>
      </c>
      <c r="H190" s="4">
        <v>-10736521.052805699</v>
      </c>
      <c r="I190" s="4">
        <v>-6270099.6712835301</v>
      </c>
    </row>
    <row r="191" spans="1:9" x14ac:dyDescent="0.2">
      <c r="A191" s="5" t="s">
        <v>455</v>
      </c>
      <c r="B191" s="4">
        <v>0</v>
      </c>
      <c r="C191" s="4">
        <v>0</v>
      </c>
      <c r="D191" s="4">
        <v>0</v>
      </c>
      <c r="E191" s="4">
        <v>-8135517.0284822099</v>
      </c>
      <c r="F191" s="4">
        <v>-6420097.2369023599</v>
      </c>
      <c r="G191" s="4">
        <v>-4980496.0576064195</v>
      </c>
      <c r="H191" s="4">
        <v>-3757782.36848201</v>
      </c>
      <c r="I191" s="4">
        <v>-2194534.8849492301</v>
      </c>
    </row>
    <row r="192" spans="1:9" x14ac:dyDescent="0.2">
      <c r="A192" s="37"/>
      <c r="B192" s="38"/>
      <c r="C192" s="38"/>
      <c r="D192" s="38"/>
      <c r="E192" s="38"/>
      <c r="F192" s="38"/>
      <c r="G192" s="38"/>
      <c r="H192" s="38"/>
      <c r="I192" s="38"/>
    </row>
    <row r="193" spans="1:9" x14ac:dyDescent="0.2">
      <c r="A193" s="5" t="s">
        <v>456</v>
      </c>
      <c r="B193" s="4">
        <v>0</v>
      </c>
      <c r="C193" s="4">
        <v>0</v>
      </c>
      <c r="D193" s="4">
        <v>0</v>
      </c>
      <c r="E193" s="4">
        <v>-379270055.75638503</v>
      </c>
      <c r="F193" s="4">
        <v>-299298818.80606699</v>
      </c>
      <c r="G193" s="4">
        <v>-232185982.87603301</v>
      </c>
      <c r="H193" s="4">
        <v>-175184235.17828</v>
      </c>
      <c r="I193" s="4">
        <v>-102307126.30310901</v>
      </c>
    </row>
    <row r="194" spans="1:9" s="29" customFormat="1" x14ac:dyDescent="0.2">
      <c r="A194" s="28" t="s">
        <v>457</v>
      </c>
      <c r="B194" s="29">
        <v>0.06</v>
      </c>
      <c r="C194" s="29">
        <v>0.06</v>
      </c>
      <c r="D194" s="29">
        <v>0.06</v>
      </c>
      <c r="E194" s="29">
        <v>0.06</v>
      </c>
      <c r="F194" s="29">
        <v>0.06</v>
      </c>
      <c r="G194" s="29">
        <v>0.06</v>
      </c>
      <c r="H194" s="29">
        <v>0.06</v>
      </c>
      <c r="I194" s="29">
        <v>0.06</v>
      </c>
    </row>
    <row r="195" spans="1:9" x14ac:dyDescent="0.2">
      <c r="A195" s="5" t="s">
        <v>584</v>
      </c>
      <c r="B195" s="4">
        <v>0</v>
      </c>
      <c r="C195" s="4">
        <v>0</v>
      </c>
      <c r="D195" s="4">
        <v>0</v>
      </c>
      <c r="E195" s="4">
        <v>22756203.3453831</v>
      </c>
      <c r="F195" s="4">
        <v>17957929.128364</v>
      </c>
      <c r="G195" s="4">
        <v>13931158.9725619</v>
      </c>
      <c r="H195" s="4">
        <v>10511054.1106968</v>
      </c>
      <c r="I195" s="4">
        <v>6138427.57818658</v>
      </c>
    </row>
    <row r="196" spans="1:9" x14ac:dyDescent="0.2">
      <c r="A196" s="5" t="s">
        <v>585</v>
      </c>
      <c r="B196" s="4">
        <v>0</v>
      </c>
      <c r="C196" s="4">
        <v>0</v>
      </c>
      <c r="D196" s="4">
        <v>0</v>
      </c>
      <c r="E196" s="4">
        <v>22756203.3453831</v>
      </c>
      <c r="F196" s="4">
        <v>17957929.128364</v>
      </c>
      <c r="G196" s="4">
        <v>13931158.9725619</v>
      </c>
      <c r="H196" s="4">
        <v>10511054.1106968</v>
      </c>
      <c r="I196" s="4">
        <v>6138427.57818658</v>
      </c>
    </row>
    <row r="198" spans="1:9" x14ac:dyDescent="0.2">
      <c r="A198" s="39" t="s">
        <v>586</v>
      </c>
      <c r="B198" s="38"/>
      <c r="C198" s="38"/>
      <c r="D198" s="38"/>
      <c r="E198" s="38"/>
      <c r="F198" s="38"/>
      <c r="G198" s="38"/>
      <c r="H198" s="38"/>
      <c r="I198" s="38"/>
    </row>
    <row r="199" spans="1:9" x14ac:dyDescent="0.2">
      <c r="A199" s="5" t="s">
        <v>458</v>
      </c>
      <c r="B199" s="4">
        <v>0</v>
      </c>
      <c r="C199" s="4">
        <v>0</v>
      </c>
      <c r="D199" s="4">
        <v>0</v>
      </c>
      <c r="E199" s="4">
        <v>20241832</v>
      </c>
      <c r="F199" s="4">
        <v>54466460</v>
      </c>
      <c r="G199" s="4">
        <v>81893344</v>
      </c>
      <c r="H199" s="4">
        <v>108507894</v>
      </c>
      <c r="I199" s="4">
        <v>135374236</v>
      </c>
    </row>
    <row r="200" spans="1:9" x14ac:dyDescent="0.2">
      <c r="A200" s="5" t="s">
        <v>459</v>
      </c>
      <c r="B200" s="4">
        <v>0</v>
      </c>
      <c r="C200" s="4">
        <v>0</v>
      </c>
      <c r="D200" s="4">
        <v>0</v>
      </c>
      <c r="E200" s="4">
        <v>-407647404.78486699</v>
      </c>
      <c r="F200" s="4">
        <v>-360185376.04297</v>
      </c>
      <c r="G200" s="4">
        <v>-319059822.93363899</v>
      </c>
      <c r="H200" s="4">
        <v>-287449911.54676199</v>
      </c>
      <c r="I200" s="4">
        <v>-239875897.18805799</v>
      </c>
    </row>
    <row r="201" spans="1:9" x14ac:dyDescent="0.2">
      <c r="A201" s="5" t="s">
        <v>460</v>
      </c>
      <c r="B201" s="4">
        <v>0</v>
      </c>
      <c r="C201" s="4">
        <v>0</v>
      </c>
      <c r="D201" s="4">
        <v>0</v>
      </c>
      <c r="E201" s="4">
        <v>-387405572.78486699</v>
      </c>
      <c r="F201" s="4">
        <v>-305718916.04297</v>
      </c>
      <c r="G201" s="4">
        <v>-237166478.93363899</v>
      </c>
      <c r="H201" s="4">
        <v>-178942017.54676199</v>
      </c>
      <c r="I201" s="4">
        <v>-104501661.188058</v>
      </c>
    </row>
    <row r="203" spans="1:9" x14ac:dyDescent="0.2">
      <c r="A203" s="9" t="s">
        <v>461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</row>
    <row r="204" spans="1:9" x14ac:dyDescent="0.2">
      <c r="A204" s="5" t="s">
        <v>11</v>
      </c>
      <c r="B204" s="4">
        <v>0</v>
      </c>
      <c r="C204" s="4">
        <v>-36614471</v>
      </c>
      <c r="D204" s="4">
        <v>-94248725.883486003</v>
      </c>
      <c r="E204" s="4">
        <v>-16277700.270457501</v>
      </c>
      <c r="F204" s="4">
        <v>-66035931.645437703</v>
      </c>
      <c r="G204" s="4">
        <v>-74758538.821567997</v>
      </c>
      <c r="H204" s="4">
        <v>-46971760.326908998</v>
      </c>
      <c r="I204" s="4">
        <v>-71430962.152049094</v>
      </c>
    </row>
    <row r="205" spans="1:9" x14ac:dyDescent="0.2">
      <c r="A205" s="5" t="s">
        <v>12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</row>
    <row r="206" spans="1:9" x14ac:dyDescent="0.2">
      <c r="A206" s="5" t="s">
        <v>462</v>
      </c>
      <c r="B206" s="4">
        <v>0</v>
      </c>
      <c r="C206" s="4">
        <v>-36614471</v>
      </c>
      <c r="D206" s="4">
        <v>-94248725.883486003</v>
      </c>
      <c r="E206" s="4">
        <v>-16277700.270457501</v>
      </c>
      <c r="F206" s="4">
        <v>-66035931.645437703</v>
      </c>
      <c r="G206" s="4">
        <v>-74758538.821567997</v>
      </c>
      <c r="H206" s="4">
        <v>-46971760.326908998</v>
      </c>
      <c r="I206" s="4">
        <v>-71430962.152049094</v>
      </c>
    </row>
    <row r="207" spans="1:9" x14ac:dyDescent="0.2">
      <c r="A207" s="5" t="s">
        <v>463</v>
      </c>
      <c r="B207" s="4">
        <v>0</v>
      </c>
      <c r="C207" s="4">
        <v>-36614471</v>
      </c>
      <c r="D207" s="4">
        <v>-94248725.883486003</v>
      </c>
      <c r="E207" s="4">
        <v>-16277700.270457501</v>
      </c>
      <c r="F207" s="4">
        <v>-66035931.645437703</v>
      </c>
      <c r="G207" s="4">
        <v>-74758538.821567997</v>
      </c>
      <c r="H207" s="4">
        <v>-46971760.326908998</v>
      </c>
      <c r="I207" s="4">
        <v>-71430962.152049094</v>
      </c>
    </row>
    <row r="208" spans="1:9" x14ac:dyDescent="0.2">
      <c r="A208" s="5" t="s">
        <v>368</v>
      </c>
      <c r="B208" s="4">
        <v>0</v>
      </c>
      <c r="C208" s="4">
        <v>0</v>
      </c>
      <c r="D208" s="4">
        <v>0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</row>
    <row r="209" spans="1:9" x14ac:dyDescent="0.2">
      <c r="A209" s="5" t="s">
        <v>464</v>
      </c>
      <c r="B209" s="4">
        <v>0</v>
      </c>
      <c r="C209" s="4">
        <v>0</v>
      </c>
      <c r="D209" s="4">
        <v>0</v>
      </c>
      <c r="E209" s="4">
        <v>1</v>
      </c>
      <c r="F209" s="4">
        <v>1</v>
      </c>
      <c r="G209" s="4">
        <v>1</v>
      </c>
      <c r="H209" s="4">
        <v>1</v>
      </c>
      <c r="I209" s="4">
        <v>1</v>
      </c>
    </row>
    <row r="210" spans="1:9" x14ac:dyDescent="0.2">
      <c r="A210" s="5" t="s">
        <v>587</v>
      </c>
      <c r="B210" s="4">
        <v>0</v>
      </c>
      <c r="C210" s="4">
        <v>0</v>
      </c>
      <c r="D210" s="4">
        <v>0</v>
      </c>
      <c r="E210" s="4">
        <v>1</v>
      </c>
      <c r="F210" s="4">
        <v>0</v>
      </c>
      <c r="G210" s="4">
        <v>0</v>
      </c>
      <c r="H210" s="4">
        <v>0</v>
      </c>
      <c r="I210" s="4">
        <v>0</v>
      </c>
    </row>
    <row r="211" spans="1:9" x14ac:dyDescent="0.2">
      <c r="A211" s="5" t="s">
        <v>588</v>
      </c>
      <c r="B211" s="4">
        <v>0</v>
      </c>
      <c r="C211" s="4">
        <v>0</v>
      </c>
      <c r="D211" s="4">
        <v>0</v>
      </c>
      <c r="E211" s="4">
        <v>16277700.270457501</v>
      </c>
      <c r="F211" s="4">
        <v>0</v>
      </c>
      <c r="G211" s="4">
        <v>0</v>
      </c>
      <c r="H211" s="4">
        <v>0</v>
      </c>
      <c r="I211" s="4">
        <v>0</v>
      </c>
    </row>
    <row r="212" spans="1:9" x14ac:dyDescent="0.2">
      <c r="A212" s="5" t="s">
        <v>466</v>
      </c>
      <c r="B212" s="4">
        <v>0</v>
      </c>
      <c r="C212" s="4">
        <v>0</v>
      </c>
      <c r="D212" s="4">
        <v>0</v>
      </c>
      <c r="E212" s="4">
        <v>0</v>
      </c>
      <c r="F212" s="4">
        <v>12</v>
      </c>
      <c r="G212" s="4">
        <v>12</v>
      </c>
      <c r="H212" s="4">
        <v>12</v>
      </c>
      <c r="I212" s="4">
        <v>12</v>
      </c>
    </row>
    <row r="213" spans="1:9" x14ac:dyDescent="0.2">
      <c r="A213" s="5" t="s">
        <v>589</v>
      </c>
      <c r="B213" s="4">
        <v>0</v>
      </c>
      <c r="C213" s="4">
        <v>0</v>
      </c>
      <c r="D213" s="4">
        <v>0</v>
      </c>
      <c r="E213" s="4">
        <v>0</v>
      </c>
      <c r="F213" s="4">
        <v>17957929.128364</v>
      </c>
      <c r="G213" s="4">
        <v>13931158.9725619</v>
      </c>
      <c r="H213" s="4">
        <v>10511054.1106968</v>
      </c>
      <c r="I213" s="4">
        <v>6138427.57818658</v>
      </c>
    </row>
    <row r="214" spans="1:9" x14ac:dyDescent="0.2">
      <c r="A214" s="5" t="s">
        <v>388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</row>
    <row r="215" spans="1:9" x14ac:dyDescent="0.2">
      <c r="A215" s="5" t="s">
        <v>465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</row>
    <row r="216" spans="1:9" x14ac:dyDescent="0.2">
      <c r="A216" s="5" t="s">
        <v>590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</row>
    <row r="217" spans="1:9" x14ac:dyDescent="0.2">
      <c r="A217" s="5" t="s">
        <v>467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</row>
    <row r="218" spans="1:9" x14ac:dyDescent="0.2">
      <c r="A218" s="5" t="s">
        <v>465</v>
      </c>
      <c r="B218" s="4">
        <v>12</v>
      </c>
      <c r="C218" s="4">
        <v>12</v>
      </c>
      <c r="D218" s="4">
        <v>12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</row>
    <row r="219" spans="1:9" x14ac:dyDescent="0.2">
      <c r="A219" s="5" t="s">
        <v>591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</row>
    <row r="220" spans="1:9" x14ac:dyDescent="0.2">
      <c r="A220" s="5" t="s">
        <v>388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</row>
    <row r="221" spans="1:9" x14ac:dyDescent="0.2">
      <c r="A221" s="5" t="s">
        <v>592</v>
      </c>
      <c r="B221" s="4">
        <v>0</v>
      </c>
      <c r="C221" s="4">
        <v>0</v>
      </c>
      <c r="D221" s="4">
        <v>0</v>
      </c>
      <c r="E221" s="4">
        <v>16277700.270457501</v>
      </c>
      <c r="F221" s="4">
        <v>17957929.128364</v>
      </c>
      <c r="G221" s="4">
        <v>13931158.9725619</v>
      </c>
      <c r="H221" s="4">
        <v>10511054.1106968</v>
      </c>
      <c r="I221" s="4">
        <v>6138427.57818658</v>
      </c>
    </row>
    <row r="223" spans="1:9" s="29" customFormat="1" x14ac:dyDescent="0.2">
      <c r="A223" s="28" t="s">
        <v>468</v>
      </c>
      <c r="B223" s="29">
        <v>1</v>
      </c>
      <c r="C223" s="29">
        <v>1</v>
      </c>
      <c r="D223" s="29">
        <v>0.999999999999999</v>
      </c>
      <c r="E223" s="29">
        <v>0.999999999999999</v>
      </c>
      <c r="F223" s="29">
        <v>1</v>
      </c>
      <c r="G223" s="29">
        <v>0.999999999999999</v>
      </c>
      <c r="H223" s="29">
        <v>1</v>
      </c>
      <c r="I223" s="29">
        <v>1</v>
      </c>
    </row>
    <row r="224" spans="1:9" x14ac:dyDescent="0.2">
      <c r="A224" s="5" t="s">
        <v>469</v>
      </c>
      <c r="B224" s="4">
        <v>0</v>
      </c>
      <c r="C224" s="4">
        <v>0</v>
      </c>
      <c r="D224" s="4">
        <v>0</v>
      </c>
      <c r="E224" s="4">
        <v>16277700.270457501</v>
      </c>
      <c r="F224" s="4">
        <v>17957929.128364</v>
      </c>
      <c r="G224" s="4">
        <v>13931158.9725619</v>
      </c>
      <c r="H224" s="4">
        <v>10511054.1106968</v>
      </c>
      <c r="I224" s="4">
        <v>6138427.57818658</v>
      </c>
    </row>
    <row r="226" spans="1:9" x14ac:dyDescent="0.2">
      <c r="A226" s="5" t="s">
        <v>368</v>
      </c>
      <c r="B226" s="4">
        <v>1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</row>
    <row r="227" spans="1:9" x14ac:dyDescent="0.2">
      <c r="A227" s="5" t="s">
        <v>470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</row>
    <row r="228" spans="1:9" x14ac:dyDescent="0.2">
      <c r="A228" s="5" t="s">
        <v>471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29" spans="1:9" x14ac:dyDescent="0.2">
      <c r="A229" s="5" t="s">
        <v>465</v>
      </c>
      <c r="B229" s="4">
        <v>11</v>
      </c>
      <c r="C229" s="4">
        <v>11</v>
      </c>
      <c r="D229" s="4">
        <v>11</v>
      </c>
      <c r="E229" s="4">
        <v>11</v>
      </c>
      <c r="F229" s="4">
        <v>11</v>
      </c>
      <c r="G229" s="4">
        <v>11</v>
      </c>
      <c r="H229" s="4">
        <v>11</v>
      </c>
      <c r="I229" s="4">
        <v>11</v>
      </c>
    </row>
    <row r="230" spans="1:9" x14ac:dyDescent="0.2">
      <c r="A230" s="5" t="s">
        <v>472</v>
      </c>
      <c r="B230" s="4">
        <v>66</v>
      </c>
      <c r="C230" s="4">
        <v>66</v>
      </c>
      <c r="D230" s="4">
        <v>66</v>
      </c>
      <c r="E230" s="4">
        <v>66</v>
      </c>
      <c r="F230" s="4">
        <v>66</v>
      </c>
      <c r="G230" s="4">
        <v>66</v>
      </c>
      <c r="H230" s="4">
        <v>66</v>
      </c>
      <c r="I230" s="4">
        <v>66</v>
      </c>
    </row>
    <row r="231" spans="1:9" x14ac:dyDescent="0.2">
      <c r="A231" s="5" t="s">
        <v>473</v>
      </c>
      <c r="B231" s="4">
        <v>0</v>
      </c>
      <c r="C231" s="4">
        <v>0</v>
      </c>
      <c r="D231" s="4">
        <v>0</v>
      </c>
      <c r="E231" s="4">
        <v>15134082.957065601</v>
      </c>
      <c r="F231" s="4">
        <v>16647116.4981301</v>
      </c>
      <c r="G231" s="4">
        <v>12924781.801170001</v>
      </c>
      <c r="H231" s="4">
        <v>9783084.4647176508</v>
      </c>
      <c r="I231" s="4">
        <v>5706875.1364381397</v>
      </c>
    </row>
    <row r="232" spans="1:9" x14ac:dyDescent="0.2">
      <c r="A232" s="5" t="s">
        <v>388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</row>
    <row r="233" spans="1:9" x14ac:dyDescent="0.2">
      <c r="A233" s="5" t="s">
        <v>474</v>
      </c>
      <c r="B233" s="4">
        <v>66</v>
      </c>
      <c r="C233" s="4">
        <v>66</v>
      </c>
      <c r="D233" s="4">
        <v>66</v>
      </c>
      <c r="E233" s="4">
        <v>66</v>
      </c>
      <c r="F233" s="4">
        <v>66</v>
      </c>
      <c r="G233" s="4">
        <v>66</v>
      </c>
      <c r="H233" s="4">
        <v>66</v>
      </c>
      <c r="I233" s="4">
        <v>66</v>
      </c>
    </row>
    <row r="234" spans="1:9" x14ac:dyDescent="0.2">
      <c r="A234" s="5" t="s">
        <v>475</v>
      </c>
      <c r="B234" s="4">
        <v>0</v>
      </c>
      <c r="C234" s="4">
        <v>0</v>
      </c>
      <c r="D234" s="4">
        <v>0</v>
      </c>
      <c r="E234" s="4">
        <v>88639876.769848898</v>
      </c>
      <c r="F234" s="4">
        <v>92048525.019055501</v>
      </c>
      <c r="G234" s="4">
        <v>71007752.961637601</v>
      </c>
      <c r="H234" s="4">
        <v>54196036.490441397</v>
      </c>
      <c r="I234" s="4">
        <v>31102422.352412701</v>
      </c>
    </row>
    <row r="236" spans="1:9" x14ac:dyDescent="0.2">
      <c r="A236" s="5" t="s">
        <v>368</v>
      </c>
      <c r="B236" s="4">
        <v>3</v>
      </c>
      <c r="C236" s="4">
        <v>3</v>
      </c>
      <c r="D236" s="4">
        <v>3</v>
      </c>
      <c r="E236" s="4">
        <v>3</v>
      </c>
      <c r="F236" s="4">
        <v>3</v>
      </c>
      <c r="G236" s="4">
        <v>3</v>
      </c>
      <c r="H236" s="4">
        <v>3</v>
      </c>
      <c r="I236" s="4">
        <v>3</v>
      </c>
    </row>
    <row r="237" spans="1:9" x14ac:dyDescent="0.2">
      <c r="A237" s="5" t="s">
        <v>476</v>
      </c>
      <c r="B237" s="4">
        <v>9</v>
      </c>
      <c r="C237" s="4">
        <v>9</v>
      </c>
      <c r="D237" s="4">
        <v>9</v>
      </c>
      <c r="E237" s="4">
        <v>9</v>
      </c>
      <c r="F237" s="4">
        <v>9</v>
      </c>
      <c r="G237" s="4">
        <v>9</v>
      </c>
      <c r="H237" s="4">
        <v>9</v>
      </c>
      <c r="I237" s="4">
        <v>9</v>
      </c>
    </row>
    <row r="238" spans="1:9" x14ac:dyDescent="0.2">
      <c r="A238" s="5" t="s">
        <v>477</v>
      </c>
      <c r="B238" s="4">
        <v>3</v>
      </c>
      <c r="C238" s="4">
        <v>3</v>
      </c>
      <c r="D238" s="4">
        <v>3</v>
      </c>
      <c r="E238" s="4">
        <v>3</v>
      </c>
      <c r="F238" s="4">
        <v>3</v>
      </c>
      <c r="G238" s="4">
        <v>3</v>
      </c>
      <c r="H238" s="4">
        <v>3</v>
      </c>
      <c r="I238" s="4">
        <v>3</v>
      </c>
    </row>
    <row r="239" spans="1:9" x14ac:dyDescent="0.2">
      <c r="A239" s="5" t="s">
        <v>478</v>
      </c>
      <c r="B239" s="4">
        <v>18</v>
      </c>
      <c r="C239" s="4">
        <v>18</v>
      </c>
      <c r="D239" s="4">
        <v>18</v>
      </c>
      <c r="E239" s="4">
        <v>18</v>
      </c>
      <c r="F239" s="4">
        <v>18</v>
      </c>
      <c r="G239" s="4">
        <v>18</v>
      </c>
      <c r="H239" s="4">
        <v>18</v>
      </c>
      <c r="I239" s="4">
        <v>18</v>
      </c>
    </row>
    <row r="240" spans="1:9" x14ac:dyDescent="0.2">
      <c r="A240" s="5" t="s">
        <v>477</v>
      </c>
      <c r="B240" s="4">
        <v>3</v>
      </c>
      <c r="C240" s="4">
        <v>3</v>
      </c>
      <c r="D240" s="4">
        <v>3</v>
      </c>
      <c r="E240" s="4">
        <v>3</v>
      </c>
      <c r="F240" s="4">
        <v>3</v>
      </c>
      <c r="G240" s="4">
        <v>3</v>
      </c>
      <c r="H240" s="4">
        <v>3</v>
      </c>
      <c r="I240" s="4">
        <v>3</v>
      </c>
    </row>
    <row r="241" spans="1:9" x14ac:dyDescent="0.2">
      <c r="A241" s="5" t="s">
        <v>479</v>
      </c>
      <c r="B241" s="4">
        <v>27</v>
      </c>
      <c r="C241" s="4">
        <v>27</v>
      </c>
      <c r="D241" s="4">
        <v>27</v>
      </c>
      <c r="E241" s="4">
        <v>27</v>
      </c>
      <c r="F241" s="4">
        <v>27</v>
      </c>
      <c r="G241" s="4">
        <v>27</v>
      </c>
      <c r="H241" s="4">
        <v>27</v>
      </c>
      <c r="I241" s="4">
        <v>27</v>
      </c>
    </row>
    <row r="242" spans="1:9" x14ac:dyDescent="0.2">
      <c r="A242" s="5" t="s">
        <v>465</v>
      </c>
      <c r="B242" s="4">
        <v>3</v>
      </c>
      <c r="C242" s="4">
        <v>3</v>
      </c>
      <c r="D242" s="4">
        <v>3</v>
      </c>
      <c r="E242" s="4">
        <v>3</v>
      </c>
      <c r="F242" s="4">
        <v>3</v>
      </c>
      <c r="G242" s="4">
        <v>3</v>
      </c>
      <c r="H242" s="4">
        <v>3</v>
      </c>
      <c r="I242" s="4">
        <v>3</v>
      </c>
    </row>
    <row r="243" spans="1:9" x14ac:dyDescent="0.2">
      <c r="A243" s="5" t="s">
        <v>480</v>
      </c>
      <c r="B243" s="4">
        <v>36</v>
      </c>
      <c r="C243" s="4">
        <v>36</v>
      </c>
      <c r="D243" s="4">
        <v>36</v>
      </c>
      <c r="E243" s="4">
        <v>36</v>
      </c>
      <c r="F243" s="4">
        <v>36</v>
      </c>
      <c r="G243" s="4">
        <v>36</v>
      </c>
      <c r="H243" s="4">
        <v>36</v>
      </c>
      <c r="I243" s="4">
        <v>36</v>
      </c>
    </row>
    <row r="244" spans="1:9" x14ac:dyDescent="0.2">
      <c r="A244" s="5" t="s">
        <v>388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</row>
    <row r="245" spans="1:9" x14ac:dyDescent="0.2">
      <c r="A245" s="5" t="s">
        <v>481</v>
      </c>
      <c r="B245" s="4">
        <v>90</v>
      </c>
      <c r="C245" s="4">
        <v>90</v>
      </c>
      <c r="D245" s="4">
        <v>90</v>
      </c>
      <c r="E245" s="4">
        <v>90</v>
      </c>
      <c r="F245" s="4">
        <v>90</v>
      </c>
      <c r="G245" s="4">
        <v>90</v>
      </c>
      <c r="H245" s="4">
        <v>90</v>
      </c>
      <c r="I245" s="4">
        <v>90</v>
      </c>
    </row>
    <row r="246" spans="1:9" x14ac:dyDescent="0.2">
      <c r="A246" s="5" t="s">
        <v>482</v>
      </c>
      <c r="B246" s="4">
        <v>0</v>
      </c>
      <c r="C246" s="4">
        <v>0</v>
      </c>
      <c r="D246" s="4">
        <v>0</v>
      </c>
      <c r="E246" s="4">
        <v>121195277.310763</v>
      </c>
      <c r="F246" s="4">
        <v>127964383.275783</v>
      </c>
      <c r="G246" s="4">
        <v>98870070.906761602</v>
      </c>
      <c r="H246" s="4">
        <v>75218144.711835101</v>
      </c>
      <c r="I246" s="4">
        <v>43379277.508785903</v>
      </c>
    </row>
    <row r="248" spans="1:9" x14ac:dyDescent="0.2">
      <c r="A248" s="5" t="s">
        <v>483</v>
      </c>
      <c r="B248" s="4">
        <v>0</v>
      </c>
      <c r="C248" s="4">
        <v>0</v>
      </c>
      <c r="D248" s="4">
        <v>0</v>
      </c>
      <c r="E248" s="4">
        <v>16277700.270457501</v>
      </c>
      <c r="F248" s="4">
        <v>17957929.128364</v>
      </c>
      <c r="G248" s="4">
        <v>13931158.9725619</v>
      </c>
      <c r="H248" s="4">
        <v>10511054.1106968</v>
      </c>
      <c r="I248" s="4">
        <v>6138427.57818658</v>
      </c>
    </row>
    <row r="249" spans="1:9" x14ac:dyDescent="0.2">
      <c r="A249" s="5" t="s">
        <v>484</v>
      </c>
      <c r="B249" s="4">
        <v>0</v>
      </c>
      <c r="C249" s="4">
        <v>0</v>
      </c>
      <c r="D249" s="4">
        <v>0</v>
      </c>
      <c r="E249" s="4">
        <v>16277700.270457501</v>
      </c>
      <c r="F249" s="4">
        <v>17957929.128364</v>
      </c>
      <c r="G249" s="4">
        <v>13931158.9725619</v>
      </c>
      <c r="H249" s="4">
        <v>10511054.1106968</v>
      </c>
      <c r="I249" s="4">
        <v>6138427.57818658</v>
      </c>
    </row>
    <row r="250" spans="1:9" x14ac:dyDescent="0.2">
      <c r="A250" s="5" t="s">
        <v>485</v>
      </c>
      <c r="B250" s="4">
        <v>0</v>
      </c>
      <c r="C250" s="4">
        <v>0</v>
      </c>
      <c r="D250" s="4">
        <v>0</v>
      </c>
      <c r="E250" s="4">
        <v>-16277700.270457501</v>
      </c>
      <c r="F250" s="4">
        <v>-17957929.128364</v>
      </c>
      <c r="G250" s="4">
        <v>-13931158.9725619</v>
      </c>
      <c r="H250" s="4">
        <v>-10511054.1106968</v>
      </c>
      <c r="I250" s="4">
        <v>-6138427.57818658</v>
      </c>
    </row>
    <row r="254" spans="1:9" x14ac:dyDescent="0.2">
      <c r="A254" s="40" t="s">
        <v>486</v>
      </c>
      <c r="B254" s="4">
        <v>0</v>
      </c>
      <c r="C254" s="4">
        <v>0</v>
      </c>
      <c r="D254" s="4">
        <v>0</v>
      </c>
      <c r="E254" s="4">
        <v>16277700.270457501</v>
      </c>
      <c r="F254" s="4">
        <v>17957929.128364</v>
      </c>
      <c r="G254" s="4">
        <v>13931158.9725619</v>
      </c>
      <c r="H254" s="4">
        <v>10511054.1106968</v>
      </c>
      <c r="I254" s="4">
        <v>6138427.57818658</v>
      </c>
    </row>
    <row r="255" spans="1:9" x14ac:dyDescent="0.2">
      <c r="A255" s="5" t="s">
        <v>487</v>
      </c>
      <c r="B255" s="4">
        <v>0</v>
      </c>
      <c r="C255" s="4">
        <v>0</v>
      </c>
      <c r="D255" s="4">
        <v>0</v>
      </c>
      <c r="E255" s="4">
        <v>16277700.270457501</v>
      </c>
      <c r="F255" s="4">
        <v>17957929.128364</v>
      </c>
      <c r="G255" s="4">
        <v>13931158.9725619</v>
      </c>
      <c r="H255" s="4">
        <v>10511054.1106968</v>
      </c>
      <c r="I255" s="4">
        <v>6138427.57818658</v>
      </c>
    </row>
    <row r="257" spans="1:9" x14ac:dyDescent="0.2">
      <c r="A257" s="9" t="s">
        <v>488</v>
      </c>
    </row>
    <row r="258" spans="1:9" x14ac:dyDescent="0.2">
      <c r="A258" s="5" t="s">
        <v>368</v>
      </c>
      <c r="B258" s="4">
        <v>0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</row>
    <row r="259" spans="1:9" x14ac:dyDescent="0.2">
      <c r="A259" s="40" t="s">
        <v>489</v>
      </c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</row>
    <row r="260" spans="1:9" x14ac:dyDescent="0.2">
      <c r="A260" s="5" t="s">
        <v>490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</row>
    <row r="262" spans="1:9" x14ac:dyDescent="0.2">
      <c r="A262" s="5" t="s">
        <v>388</v>
      </c>
      <c r="B262" s="4">
        <v>0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</row>
    <row r="264" spans="1:9" x14ac:dyDescent="0.2">
      <c r="A264" s="73" t="s">
        <v>491</v>
      </c>
      <c r="B264" s="54"/>
      <c r="C264" s="54"/>
      <c r="D264" s="54"/>
      <c r="E264" s="54"/>
      <c r="F264" s="54"/>
      <c r="G264" s="54"/>
      <c r="H264" s="54"/>
      <c r="I264" s="54"/>
    </row>
    <row r="266" spans="1:9" x14ac:dyDescent="0.2">
      <c r="A266" s="3" t="s">
        <v>492</v>
      </c>
    </row>
    <row r="267" spans="1:9" x14ac:dyDescent="0.2">
      <c r="A267" s="5" t="s">
        <v>593</v>
      </c>
      <c r="B267" s="4">
        <v>0</v>
      </c>
      <c r="C267" s="4">
        <v>0</v>
      </c>
      <c r="D267" s="4">
        <v>0</v>
      </c>
      <c r="E267" s="4">
        <v>16277700.270457501</v>
      </c>
      <c r="F267" s="4">
        <v>17957929.128364</v>
      </c>
      <c r="G267" s="4">
        <v>13931158.9725619</v>
      </c>
      <c r="H267" s="4">
        <v>10511054.1106968</v>
      </c>
      <c r="I267" s="4">
        <v>6138427.57818658</v>
      </c>
    </row>
    <row r="268" spans="1:9" x14ac:dyDescent="0.2">
      <c r="A268" s="5" t="s">
        <v>594</v>
      </c>
      <c r="B268" s="4">
        <v>0</v>
      </c>
      <c r="C268" s="4">
        <v>0</v>
      </c>
      <c r="D268" s="4">
        <v>0</v>
      </c>
      <c r="E268" s="4">
        <v>104917577.040306</v>
      </c>
      <c r="F268" s="4">
        <v>110006454.14741901</v>
      </c>
      <c r="G268" s="4">
        <v>84938911.934199601</v>
      </c>
      <c r="H268" s="4">
        <v>64707090.601138301</v>
      </c>
      <c r="I268" s="4">
        <v>37240849.930599503</v>
      </c>
    </row>
    <row r="270" spans="1:9" x14ac:dyDescent="0.2">
      <c r="A270" s="3" t="s">
        <v>493</v>
      </c>
    </row>
    <row r="271" spans="1:9" x14ac:dyDescent="0.2">
      <c r="A271" s="5" t="s">
        <v>595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</row>
    <row r="272" spans="1:9" x14ac:dyDescent="0.2">
      <c r="A272" s="5" t="s">
        <v>596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</row>
    <row r="274" spans="1:9" x14ac:dyDescent="0.2">
      <c r="A274" s="5" t="s">
        <v>369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</row>
    <row r="275" spans="1:9" x14ac:dyDescent="0.2">
      <c r="A275" s="5" t="s">
        <v>370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</row>
    <row r="276" spans="1:9" x14ac:dyDescent="0.2">
      <c r="A276" s="5" t="s">
        <v>371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</row>
    <row r="277" spans="1:9" x14ac:dyDescent="0.2">
      <c r="A277" s="5" t="s">
        <v>372</v>
      </c>
      <c r="B277" s="4">
        <v>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</row>
    <row r="278" spans="1:9" x14ac:dyDescent="0.2">
      <c r="A278" s="5" t="s">
        <v>373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</row>
    <row r="279" spans="1:9" x14ac:dyDescent="0.2">
      <c r="A279" s="5" t="s">
        <v>374</v>
      </c>
      <c r="B279" s="4">
        <v>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</row>
    <row r="280" spans="1:9" x14ac:dyDescent="0.2">
      <c r="A280" s="5" t="s">
        <v>375</v>
      </c>
      <c r="B280" s="4">
        <v>0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</row>
    <row r="281" spans="1:9" x14ac:dyDescent="0.2">
      <c r="A281" s="5" t="s">
        <v>376</v>
      </c>
      <c r="B281" s="4">
        <v>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</row>
    <row r="282" spans="1:9" x14ac:dyDescent="0.2">
      <c r="A282" s="5" t="s">
        <v>394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</row>
    <row r="283" spans="1:9" x14ac:dyDescent="0.2">
      <c r="B283" s="4">
        <v>0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</row>
    <row r="284" spans="1:9" x14ac:dyDescent="0.2"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</row>
    <row r="285" spans="1:9" x14ac:dyDescent="0.2">
      <c r="A285" s="21" t="s">
        <v>494</v>
      </c>
      <c r="B285" s="22"/>
      <c r="C285" s="22"/>
      <c r="D285" s="22"/>
      <c r="E285" s="22"/>
      <c r="F285" s="22"/>
      <c r="G285" s="22"/>
      <c r="H285" s="22"/>
      <c r="I285" s="22"/>
    </row>
    <row r="287" spans="1:9" x14ac:dyDescent="0.2">
      <c r="A287" s="5" t="s">
        <v>346</v>
      </c>
      <c r="B287" s="4">
        <v>78</v>
      </c>
      <c r="C287" s="4">
        <v>78</v>
      </c>
      <c r="D287" s="4">
        <v>78</v>
      </c>
      <c r="E287" s="4">
        <v>78</v>
      </c>
      <c r="F287" s="4">
        <v>78</v>
      </c>
      <c r="G287" s="4">
        <v>78</v>
      </c>
      <c r="H287" s="4">
        <v>78</v>
      </c>
      <c r="I287" s="4">
        <v>78</v>
      </c>
    </row>
    <row r="288" spans="1:9" s="24" customFormat="1" x14ac:dyDescent="0.2">
      <c r="A288" s="23" t="s">
        <v>347</v>
      </c>
    </row>
    <row r="289" spans="1:9" s="24" customFormat="1" x14ac:dyDescent="0.2">
      <c r="A289" s="23" t="s">
        <v>348</v>
      </c>
    </row>
    <row r="290" spans="1:9" s="24" customFormat="1" x14ac:dyDescent="0.2">
      <c r="A290" s="23" t="s">
        <v>349</v>
      </c>
    </row>
    <row r="291" spans="1:9" s="24" customFormat="1" x14ac:dyDescent="0.2">
      <c r="A291" s="23" t="s">
        <v>350</v>
      </c>
    </row>
    <row r="293" spans="1:9" x14ac:dyDescent="0.2">
      <c r="A293" s="5" t="s">
        <v>351</v>
      </c>
      <c r="B293" s="4">
        <v>0</v>
      </c>
      <c r="C293" s="4">
        <v>0</v>
      </c>
      <c r="D293" s="4">
        <v>11972122</v>
      </c>
      <c r="E293" s="4">
        <v>54115824</v>
      </c>
      <c r="F293" s="4">
        <v>38758172</v>
      </c>
      <c r="G293" s="4">
        <v>31428374</v>
      </c>
      <c r="H293" s="4">
        <v>28771435</v>
      </c>
      <c r="I293" s="4">
        <v>26896210</v>
      </c>
    </row>
    <row r="294" spans="1:9" x14ac:dyDescent="0.2">
      <c r="A294" s="9" t="s">
        <v>352</v>
      </c>
    </row>
    <row r="295" spans="1:9" x14ac:dyDescent="0.2">
      <c r="A295" s="5" t="s">
        <v>353</v>
      </c>
      <c r="B295" s="4">
        <v>0</v>
      </c>
      <c r="C295" s="4">
        <v>0</v>
      </c>
      <c r="D295" s="4">
        <v>98887388</v>
      </c>
      <c r="E295" s="4">
        <v>98887388</v>
      </c>
      <c r="F295" s="4">
        <v>98887388</v>
      </c>
      <c r="G295" s="4">
        <v>98887388</v>
      </c>
      <c r="H295" s="4">
        <v>98887388</v>
      </c>
      <c r="I295" s="4">
        <v>98887388</v>
      </c>
    </row>
    <row r="296" spans="1:9" x14ac:dyDescent="0.2">
      <c r="A296" s="5" t="s">
        <v>354</v>
      </c>
      <c r="B296" s="4">
        <v>0</v>
      </c>
      <c r="C296" s="4">
        <v>0</v>
      </c>
      <c r="D296" s="4">
        <v>-6492330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</row>
    <row r="297" spans="1:9" x14ac:dyDescent="0.2">
      <c r="A297" s="5" t="s">
        <v>355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</row>
    <row r="298" spans="1:9" x14ac:dyDescent="0.2">
      <c r="A298" s="5" t="s">
        <v>356</v>
      </c>
      <c r="B298" s="4">
        <v>0</v>
      </c>
      <c r="C298" s="4">
        <v>0</v>
      </c>
      <c r="D298" s="4">
        <v>-98887388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</row>
    <row r="300" spans="1:9" x14ac:dyDescent="0.2">
      <c r="A300" s="9" t="s">
        <v>357</v>
      </c>
    </row>
    <row r="301" spans="1:9" x14ac:dyDescent="0.2">
      <c r="A301" s="5" t="s">
        <v>358</v>
      </c>
      <c r="B301" s="4">
        <v>0</v>
      </c>
      <c r="C301" s="4">
        <v>0</v>
      </c>
      <c r="D301" s="4">
        <v>251765</v>
      </c>
      <c r="E301" s="4">
        <v>267556</v>
      </c>
      <c r="F301" s="4">
        <v>283347</v>
      </c>
      <c r="G301" s="4">
        <v>299138</v>
      </c>
      <c r="H301" s="4">
        <v>314929</v>
      </c>
      <c r="I301" s="4">
        <v>330720</v>
      </c>
    </row>
    <row r="302" spans="1:9" x14ac:dyDescent="0.2">
      <c r="A302" s="5" t="s">
        <v>359</v>
      </c>
      <c r="B302" s="4">
        <v>0</v>
      </c>
      <c r="C302" s="4">
        <v>0</v>
      </c>
      <c r="D302" s="4">
        <v>-1315</v>
      </c>
      <c r="E302" s="4">
        <v>-1316</v>
      </c>
      <c r="F302" s="4">
        <v>-1316</v>
      </c>
      <c r="G302" s="4">
        <v>-1316</v>
      </c>
      <c r="H302" s="4">
        <v>-1316</v>
      </c>
      <c r="I302" s="4">
        <v>-1316</v>
      </c>
    </row>
    <row r="303" spans="1:9" x14ac:dyDescent="0.2">
      <c r="A303" s="5" t="s">
        <v>360</v>
      </c>
      <c r="B303" s="4">
        <v>0</v>
      </c>
      <c r="C303" s="4">
        <v>0</v>
      </c>
      <c r="D303" s="4">
        <v>-251765</v>
      </c>
      <c r="E303" s="4">
        <v>-15791</v>
      </c>
      <c r="F303" s="4">
        <v>-15791</v>
      </c>
      <c r="G303" s="4">
        <v>-15791</v>
      </c>
      <c r="H303" s="4">
        <v>-15791</v>
      </c>
      <c r="I303" s="4">
        <v>-15791</v>
      </c>
    </row>
    <row r="305" spans="1:9" x14ac:dyDescent="0.2">
      <c r="A305" s="9" t="s">
        <v>361</v>
      </c>
    </row>
    <row r="306" spans="1:9" x14ac:dyDescent="0.2">
      <c r="A306" s="5" t="s">
        <v>362</v>
      </c>
      <c r="B306" s="4">
        <v>0</v>
      </c>
      <c r="C306" s="4">
        <v>0</v>
      </c>
      <c r="D306" s="4">
        <v>241689</v>
      </c>
      <c r="E306" s="4">
        <v>241689</v>
      </c>
      <c r="F306" s="4">
        <v>241689</v>
      </c>
      <c r="G306" s="4">
        <v>241689</v>
      </c>
      <c r="H306" s="4">
        <v>241689</v>
      </c>
      <c r="I306" s="4">
        <v>241689</v>
      </c>
    </row>
    <row r="307" spans="1:9" x14ac:dyDescent="0.2">
      <c r="A307" s="5" t="s">
        <v>363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</row>
    <row r="308" spans="1:9" x14ac:dyDescent="0.2">
      <c r="A308" s="5" t="s">
        <v>364</v>
      </c>
      <c r="B308" s="4">
        <v>0</v>
      </c>
      <c r="C308" s="4">
        <v>0</v>
      </c>
      <c r="D308" s="4">
        <v>-6169</v>
      </c>
      <c r="E308" s="4">
        <v>-15836</v>
      </c>
      <c r="F308" s="4">
        <v>-25504</v>
      </c>
      <c r="G308" s="4">
        <v>-35172</v>
      </c>
      <c r="H308" s="4">
        <v>-44839</v>
      </c>
      <c r="I308" s="4">
        <v>-54507</v>
      </c>
    </row>
    <row r="309" spans="1:9" x14ac:dyDescent="0.2">
      <c r="A309" s="5" t="s">
        <v>365</v>
      </c>
      <c r="B309" s="4">
        <v>0</v>
      </c>
      <c r="C309" s="4">
        <v>0</v>
      </c>
      <c r="D309" s="4">
        <v>806</v>
      </c>
      <c r="E309" s="4">
        <v>805</v>
      </c>
      <c r="F309" s="4">
        <v>806</v>
      </c>
      <c r="G309" s="4">
        <v>806</v>
      </c>
      <c r="H309" s="4">
        <v>806</v>
      </c>
      <c r="I309" s="4">
        <v>806</v>
      </c>
    </row>
    <row r="310" spans="1:9" x14ac:dyDescent="0.2">
      <c r="A310" s="5" t="s">
        <v>366</v>
      </c>
      <c r="B310" s="4">
        <v>0</v>
      </c>
      <c r="C310" s="4">
        <v>0</v>
      </c>
      <c r="D310" s="4">
        <v>806</v>
      </c>
      <c r="E310" s="4">
        <v>805</v>
      </c>
      <c r="F310" s="4">
        <v>806</v>
      </c>
      <c r="G310" s="4">
        <v>806</v>
      </c>
      <c r="H310" s="4">
        <v>806</v>
      </c>
      <c r="I310" s="4">
        <v>806</v>
      </c>
    </row>
    <row r="312" spans="1:9" x14ac:dyDescent="0.2">
      <c r="A312" s="9" t="s">
        <v>367</v>
      </c>
    </row>
    <row r="313" spans="1:9" x14ac:dyDescent="0.2">
      <c r="A313" s="5" t="s">
        <v>368</v>
      </c>
      <c r="B313" s="4">
        <v>12</v>
      </c>
      <c r="C313" s="4">
        <v>12</v>
      </c>
      <c r="D313" s="4">
        <v>12</v>
      </c>
      <c r="E313" s="4">
        <v>12</v>
      </c>
      <c r="F313" s="4">
        <v>12</v>
      </c>
      <c r="G313" s="4">
        <v>12</v>
      </c>
      <c r="H313" s="4">
        <v>12</v>
      </c>
      <c r="I313" s="4">
        <v>12</v>
      </c>
    </row>
    <row r="314" spans="1:9" x14ac:dyDescent="0.2">
      <c r="A314" s="5" t="s">
        <v>369</v>
      </c>
      <c r="B314" s="4">
        <v>0</v>
      </c>
      <c r="C314" s="4">
        <v>0</v>
      </c>
      <c r="D314" s="4">
        <v>-2854826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</row>
    <row r="315" spans="1:9" x14ac:dyDescent="0.2">
      <c r="A315" s="5" t="s">
        <v>370</v>
      </c>
      <c r="B315" s="4">
        <v>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</row>
    <row r="316" spans="1:9" x14ac:dyDescent="0.2">
      <c r="A316" s="5" t="s">
        <v>371</v>
      </c>
      <c r="B316" s="4">
        <v>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</row>
    <row r="317" spans="1:9" x14ac:dyDescent="0.2">
      <c r="A317" s="5" t="s">
        <v>372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</row>
    <row r="318" spans="1:9" x14ac:dyDescent="0.2">
      <c r="A318" s="5" t="s">
        <v>373</v>
      </c>
      <c r="B318" s="4">
        <v>0</v>
      </c>
      <c r="C318" s="4">
        <v>0</v>
      </c>
      <c r="D318" s="4">
        <v>3605865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</row>
    <row r="319" spans="1:9" x14ac:dyDescent="0.2">
      <c r="A319" s="5" t="s">
        <v>374</v>
      </c>
      <c r="B319" s="4">
        <v>0</v>
      </c>
      <c r="C319" s="4">
        <v>0</v>
      </c>
      <c r="D319" s="4">
        <v>-87423682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</row>
    <row r="320" spans="1:9" x14ac:dyDescent="0.2">
      <c r="A320" s="5" t="s">
        <v>375</v>
      </c>
      <c r="B320" s="4">
        <v>0</v>
      </c>
      <c r="C320" s="4">
        <v>0</v>
      </c>
      <c r="D320" s="4">
        <v>247818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</row>
    <row r="321" spans="1:9" x14ac:dyDescent="0.2">
      <c r="A321" s="5" t="s">
        <v>376</v>
      </c>
      <c r="B321" s="4">
        <v>0</v>
      </c>
      <c r="C321" s="4">
        <v>0</v>
      </c>
      <c r="D321" s="4">
        <v>-237937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</row>
    <row r="322" spans="1:9" x14ac:dyDescent="0.2">
      <c r="A322" s="5" t="s">
        <v>377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</row>
    <row r="323" spans="1:9" x14ac:dyDescent="0.2">
      <c r="A323" s="5" t="s">
        <v>378</v>
      </c>
      <c r="B323" s="4">
        <v>0</v>
      </c>
      <c r="C323" s="4">
        <v>0</v>
      </c>
      <c r="D323" s="4">
        <v>82568776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</row>
    <row r="324" spans="1:9" x14ac:dyDescent="0.2">
      <c r="A324" s="5" t="s">
        <v>379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</row>
    <row r="325" spans="1:9" x14ac:dyDescent="0.2">
      <c r="A325" s="5" t="s">
        <v>380</v>
      </c>
      <c r="B325" s="4">
        <v>0</v>
      </c>
      <c r="C325" s="4">
        <v>0</v>
      </c>
      <c r="D325" s="4">
        <v>-28899072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</row>
    <row r="326" spans="1:9" x14ac:dyDescent="0.2">
      <c r="A326" s="5" t="s">
        <v>381</v>
      </c>
      <c r="B326" s="4">
        <v>0</v>
      </c>
      <c r="C326" s="4">
        <v>0</v>
      </c>
      <c r="D326" s="4">
        <v>31513854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</row>
    <row r="327" spans="1:9" x14ac:dyDescent="0.2">
      <c r="A327" s="5" t="s">
        <v>382</v>
      </c>
      <c r="B327" s="4">
        <v>0</v>
      </c>
      <c r="C327" s="4">
        <v>0</v>
      </c>
      <c r="D327" s="4">
        <v>-1267862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</row>
    <row r="328" spans="1:9" x14ac:dyDescent="0.2">
      <c r="A328" s="5" t="s">
        <v>383</v>
      </c>
      <c r="B328" s="4">
        <v>0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</row>
    <row r="329" spans="1:9" x14ac:dyDescent="0.2">
      <c r="A329" s="5" t="s">
        <v>384</v>
      </c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  <row r="330" spans="1:9" x14ac:dyDescent="0.2">
      <c r="A330" s="5" t="s">
        <v>385</v>
      </c>
      <c r="B330" s="4">
        <v>0</v>
      </c>
      <c r="C330" s="4">
        <v>0</v>
      </c>
      <c r="D330" s="4">
        <v>5430987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</row>
    <row r="331" spans="1:9" x14ac:dyDescent="0.2">
      <c r="A331" s="5" t="s">
        <v>386</v>
      </c>
      <c r="B331" s="4">
        <v>0</v>
      </c>
      <c r="C331" s="4">
        <v>0</v>
      </c>
      <c r="D331" s="4">
        <v>-5185348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</row>
    <row r="332" spans="1:9" x14ac:dyDescent="0.2">
      <c r="A332" s="5" t="s">
        <v>387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</row>
    <row r="333" spans="1:9" x14ac:dyDescent="0.2">
      <c r="A333" s="5" t="s">
        <v>388</v>
      </c>
      <c r="B333" s="4">
        <v>0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</row>
    <row r="335" spans="1:9" x14ac:dyDescent="0.2">
      <c r="A335" s="25" t="s">
        <v>389</v>
      </c>
      <c r="B335" s="26"/>
      <c r="C335" s="26"/>
      <c r="D335" s="26"/>
      <c r="E335" s="26"/>
      <c r="F335" s="26"/>
      <c r="G335" s="26"/>
      <c r="H335" s="26"/>
      <c r="I335" s="26"/>
    </row>
    <row r="336" spans="1:9" x14ac:dyDescent="0.2">
      <c r="A336" s="5" t="s">
        <v>390</v>
      </c>
      <c r="B336" s="4">
        <v>0</v>
      </c>
      <c r="C336" s="4">
        <v>0</v>
      </c>
      <c r="D336" s="4">
        <v>6931825.5199999996</v>
      </c>
      <c r="E336" s="4">
        <v>11034765</v>
      </c>
      <c r="F336" s="4">
        <v>9834107</v>
      </c>
      <c r="G336" s="4">
        <v>8604354</v>
      </c>
      <c r="H336" s="4">
        <v>7887998</v>
      </c>
      <c r="I336" s="4">
        <v>7414282</v>
      </c>
    </row>
    <row r="338" spans="1:9" x14ac:dyDescent="0.2">
      <c r="A338" s="9" t="s">
        <v>256</v>
      </c>
    </row>
    <row r="339" spans="1:9" x14ac:dyDescent="0.2">
      <c r="A339" s="5" t="s">
        <v>391</v>
      </c>
      <c r="B339" s="4">
        <v>0</v>
      </c>
      <c r="C339" s="4">
        <v>0</v>
      </c>
      <c r="D339" s="4">
        <v>0</v>
      </c>
      <c r="E339" s="4">
        <v>-1724189.2242308699</v>
      </c>
      <c r="F339" s="4">
        <v>-1265821.6221848601</v>
      </c>
      <c r="G339" s="4">
        <v>-1030911.19412802</v>
      </c>
      <c r="H339" s="4">
        <v>-900229.18098936998</v>
      </c>
      <c r="I339" s="4">
        <v>-801036.32832726405</v>
      </c>
    </row>
    <row r="340" spans="1:9" x14ac:dyDescent="0.2">
      <c r="A340" s="5" t="s">
        <v>392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</row>
    <row r="341" spans="1:9" x14ac:dyDescent="0.2">
      <c r="A341" s="5" t="s">
        <v>393</v>
      </c>
      <c r="B341" s="27">
        <v>0</v>
      </c>
      <c r="C341" s="27">
        <v>0</v>
      </c>
      <c r="D341" s="27">
        <v>0</v>
      </c>
      <c r="E341" s="27">
        <v>-1724189.2242308699</v>
      </c>
      <c r="F341" s="27">
        <v>-1265821.6221848601</v>
      </c>
      <c r="G341" s="27">
        <v>-1030911.19412802</v>
      </c>
      <c r="H341" s="27">
        <v>-900229.18098936998</v>
      </c>
      <c r="I341" s="27">
        <v>-801036.32832726405</v>
      </c>
    </row>
    <row r="342" spans="1:9" x14ac:dyDescent="0.2">
      <c r="A342" s="9" t="s">
        <v>259</v>
      </c>
    </row>
    <row r="343" spans="1:9" x14ac:dyDescent="0.2">
      <c r="A343" s="5" t="s">
        <v>369</v>
      </c>
      <c r="B343" s="4">
        <v>0</v>
      </c>
      <c r="C343" s="4">
        <v>0</v>
      </c>
      <c r="D343" s="4">
        <v>-2174876.4970461898</v>
      </c>
      <c r="E343" s="4">
        <v>-3558717.07301878</v>
      </c>
      <c r="F343" s="4">
        <v>-2272148.0363489799</v>
      </c>
      <c r="G343" s="4">
        <v>-1683260.11494676</v>
      </c>
      <c r="H343" s="4">
        <v>-1268433.4880937899</v>
      </c>
      <c r="I343" s="4">
        <v>-1218508.9038599799</v>
      </c>
    </row>
    <row r="344" spans="1:9" x14ac:dyDescent="0.2">
      <c r="A344" s="5" t="s">
        <v>370</v>
      </c>
      <c r="B344" s="4">
        <v>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</row>
    <row r="345" spans="1:9" x14ac:dyDescent="0.2">
      <c r="A345" s="5" t="s">
        <v>371</v>
      </c>
      <c r="B345" s="4">
        <v>0</v>
      </c>
      <c r="C345" s="4">
        <v>0</v>
      </c>
      <c r="D345" s="4">
        <v>-9706762.6991251204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</row>
    <row r="346" spans="1:9" x14ac:dyDescent="0.2">
      <c r="A346" s="5" t="s">
        <v>372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</row>
    <row r="347" spans="1:9" x14ac:dyDescent="0.2">
      <c r="A347" s="5" t="s">
        <v>373</v>
      </c>
      <c r="B347" s="4">
        <v>0</v>
      </c>
      <c r="C347" s="4">
        <v>0</v>
      </c>
      <c r="D347" s="4">
        <v>8237064</v>
      </c>
      <c r="E347" s="4">
        <v>21882974</v>
      </c>
      <c r="F347" s="4">
        <v>13993732</v>
      </c>
      <c r="G347" s="4">
        <v>10635441</v>
      </c>
      <c r="H347" s="4">
        <v>8712218</v>
      </c>
      <c r="I347" s="4">
        <v>7447332</v>
      </c>
    </row>
    <row r="348" spans="1:9" x14ac:dyDescent="0.2">
      <c r="A348" s="5" t="s">
        <v>374</v>
      </c>
      <c r="B348" s="4">
        <v>0</v>
      </c>
      <c r="C348" s="4">
        <v>0</v>
      </c>
      <c r="D348" s="4">
        <v>-115708109.52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</row>
    <row r="349" spans="1:9" x14ac:dyDescent="0.2">
      <c r="A349" s="5" t="s">
        <v>375</v>
      </c>
      <c r="B349" s="4">
        <v>0</v>
      </c>
      <c r="C349" s="4">
        <v>0</v>
      </c>
      <c r="D349" s="4">
        <v>243870.69</v>
      </c>
      <c r="E349" s="4">
        <v>-15791</v>
      </c>
      <c r="F349" s="4">
        <v>-15791</v>
      </c>
      <c r="G349" s="4">
        <v>-15791</v>
      </c>
      <c r="H349" s="4">
        <v>-15791</v>
      </c>
      <c r="I349" s="4">
        <v>-15791</v>
      </c>
    </row>
    <row r="350" spans="1:9" x14ac:dyDescent="0.2">
      <c r="A350" s="5" t="s">
        <v>376</v>
      </c>
      <c r="B350" s="4">
        <v>0</v>
      </c>
      <c r="C350" s="4">
        <v>0</v>
      </c>
      <c r="D350" s="4">
        <v>-235519.65</v>
      </c>
      <c r="E350" s="4">
        <v>9667</v>
      </c>
      <c r="F350" s="4">
        <v>9668</v>
      </c>
      <c r="G350" s="4">
        <v>9668</v>
      </c>
      <c r="H350" s="4">
        <v>9667</v>
      </c>
      <c r="I350" s="4">
        <v>9668</v>
      </c>
    </row>
    <row r="351" spans="1:9" x14ac:dyDescent="0.2">
      <c r="A351" s="5" t="s">
        <v>394</v>
      </c>
      <c r="B351" s="4">
        <v>0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</row>
    <row r="352" spans="1:9" x14ac:dyDescent="0.2">
      <c r="A352" s="5" t="s">
        <v>395</v>
      </c>
      <c r="B352" s="27">
        <v>0</v>
      </c>
      <c r="C352" s="27">
        <v>0</v>
      </c>
      <c r="D352" s="27">
        <v>-119344333.676171</v>
      </c>
      <c r="E352" s="27">
        <v>18318132.9269812</v>
      </c>
      <c r="F352" s="27">
        <v>11715460.963651</v>
      </c>
      <c r="G352" s="27">
        <v>8946057.8850532304</v>
      </c>
      <c r="H352" s="27">
        <v>7437660.5119062001</v>
      </c>
      <c r="I352" s="27">
        <v>6222700.0961400103</v>
      </c>
    </row>
    <row r="354" spans="1:9" x14ac:dyDescent="0.2">
      <c r="A354" s="5" t="s">
        <v>396</v>
      </c>
      <c r="B354" s="4">
        <v>0</v>
      </c>
      <c r="C354" s="4">
        <v>0</v>
      </c>
      <c r="D354" s="4">
        <v>-112412508.15617099</v>
      </c>
      <c r="E354" s="4">
        <v>27628708.702750299</v>
      </c>
      <c r="F354" s="4">
        <v>20283746.341466099</v>
      </c>
      <c r="G354" s="4">
        <v>16519500.6909252</v>
      </c>
      <c r="H354" s="4">
        <v>14425429.3309168</v>
      </c>
      <c r="I354" s="4">
        <v>12835945.767812699</v>
      </c>
    </row>
    <row r="356" spans="1:9" x14ac:dyDescent="0.2">
      <c r="A356" s="5" t="s">
        <v>397</v>
      </c>
      <c r="B356" s="4">
        <v>0</v>
      </c>
      <c r="C356" s="4">
        <v>0</v>
      </c>
      <c r="D356" s="4">
        <v>0</v>
      </c>
      <c r="E356" s="4">
        <v>112412508.15617099</v>
      </c>
      <c r="F356" s="4">
        <v>84783799.453420907</v>
      </c>
      <c r="G356" s="4">
        <v>64500053.111954801</v>
      </c>
      <c r="H356" s="4">
        <v>47980552.421029598</v>
      </c>
      <c r="I356" s="4">
        <v>33555123.090112798</v>
      </c>
    </row>
    <row r="357" spans="1:9" x14ac:dyDescent="0.2">
      <c r="A357" s="5" t="s">
        <v>398</v>
      </c>
      <c r="B357" s="4">
        <v>0</v>
      </c>
      <c r="C357" s="4">
        <v>0</v>
      </c>
      <c r="D357" s="4">
        <v>112412508.15617099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</row>
    <row r="358" spans="1:9" x14ac:dyDescent="0.2">
      <c r="A358" s="5" t="s">
        <v>399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</row>
    <row r="359" spans="1:9" x14ac:dyDescent="0.2">
      <c r="A359" s="5" t="s">
        <v>400</v>
      </c>
      <c r="B359" s="4">
        <v>0</v>
      </c>
      <c r="C359" s="4">
        <v>0</v>
      </c>
      <c r="D359" s="4">
        <v>0</v>
      </c>
      <c r="E359" s="4">
        <v>-27628708.702750299</v>
      </c>
      <c r="F359" s="4">
        <v>-20283746.341466099</v>
      </c>
      <c r="G359" s="4">
        <v>-16519500.6909252</v>
      </c>
      <c r="H359" s="4">
        <v>-14425429.3309168</v>
      </c>
      <c r="I359" s="4">
        <v>-12835945.767812699</v>
      </c>
    </row>
    <row r="360" spans="1:9" x14ac:dyDescent="0.2">
      <c r="A360" s="5" t="s">
        <v>401</v>
      </c>
      <c r="B360" s="4">
        <v>0</v>
      </c>
      <c r="C360" s="4">
        <v>0</v>
      </c>
      <c r="D360" s="4">
        <v>0</v>
      </c>
      <c r="E360" s="4">
        <v>-27628708.702750299</v>
      </c>
      <c r="F360" s="4">
        <v>-20283746.341466099</v>
      </c>
      <c r="G360" s="4">
        <v>-16519500.6909252</v>
      </c>
      <c r="H360" s="4">
        <v>-14425429.3309168</v>
      </c>
      <c r="I360" s="4">
        <v>-12835945.767812699</v>
      </c>
    </row>
    <row r="361" spans="1:9" x14ac:dyDescent="0.2">
      <c r="A361" s="5" t="s">
        <v>402</v>
      </c>
      <c r="B361" s="4">
        <v>0</v>
      </c>
      <c r="C361" s="4">
        <v>0</v>
      </c>
      <c r="D361" s="4">
        <v>112412508.15617099</v>
      </c>
      <c r="E361" s="4">
        <v>84783799.453420907</v>
      </c>
      <c r="F361" s="4">
        <v>64500053.111954801</v>
      </c>
      <c r="G361" s="4">
        <v>47980552.421029598</v>
      </c>
      <c r="H361" s="4">
        <v>33555123.090112798</v>
      </c>
      <c r="I361" s="4">
        <v>20719177.322299998</v>
      </c>
    </row>
    <row r="363" spans="1:9" x14ac:dyDescent="0.2">
      <c r="A363" s="5" t="s">
        <v>403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</row>
    <row r="364" spans="1:9" s="29" customFormat="1" x14ac:dyDescent="0.2">
      <c r="A364" s="28" t="s">
        <v>404</v>
      </c>
      <c r="B364" s="29">
        <v>0</v>
      </c>
      <c r="C364" s="29">
        <v>0</v>
      </c>
      <c r="D364" s="29">
        <v>0.06</v>
      </c>
      <c r="E364" s="29">
        <v>0.06</v>
      </c>
      <c r="F364" s="29">
        <v>0.06</v>
      </c>
      <c r="G364" s="29">
        <v>0.06</v>
      </c>
      <c r="H364" s="29">
        <v>0.06</v>
      </c>
      <c r="I364" s="29">
        <v>0.06</v>
      </c>
    </row>
    <row r="365" spans="1:9" x14ac:dyDescent="0.2">
      <c r="A365" s="3" t="s">
        <v>405</v>
      </c>
      <c r="B365" s="30">
        <v>0</v>
      </c>
      <c r="C365" s="30">
        <v>0</v>
      </c>
      <c r="D365" s="30">
        <v>0</v>
      </c>
      <c r="E365" s="30">
        <v>0</v>
      </c>
      <c r="F365" s="30">
        <v>0</v>
      </c>
      <c r="G365" s="30">
        <v>0</v>
      </c>
      <c r="H365" s="30">
        <v>0</v>
      </c>
      <c r="I365" s="30">
        <v>0</v>
      </c>
    </row>
    <row r="367" spans="1:9" x14ac:dyDescent="0.2">
      <c r="A367" s="9" t="s">
        <v>406</v>
      </c>
    </row>
    <row r="368" spans="1:9" x14ac:dyDescent="0.2">
      <c r="A368" s="5" t="s">
        <v>407</v>
      </c>
      <c r="B368" s="4">
        <v>0</v>
      </c>
      <c r="C368" s="4">
        <v>0</v>
      </c>
      <c r="D368" s="4">
        <v>130492.589822771</v>
      </c>
      <c r="E368" s="4">
        <v>213523.024381127</v>
      </c>
      <c r="F368" s="4">
        <v>136328.88218093899</v>
      </c>
      <c r="G368" s="4">
        <v>100995.606896806</v>
      </c>
      <c r="H368" s="4">
        <v>76106.009285627704</v>
      </c>
      <c r="I368" s="4">
        <v>73110.534231599202</v>
      </c>
    </row>
    <row r="369" spans="1:9" x14ac:dyDescent="0.2">
      <c r="A369" s="5" t="s">
        <v>408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</row>
    <row r="370" spans="1:9" x14ac:dyDescent="0.2">
      <c r="A370" s="5" t="s">
        <v>409</v>
      </c>
      <c r="B370" s="4">
        <v>0</v>
      </c>
      <c r="C370" s="4">
        <v>0</v>
      </c>
      <c r="D370" s="4">
        <v>582405.76194750704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</row>
    <row r="371" spans="1:9" x14ac:dyDescent="0.2">
      <c r="A371" s="5" t="s">
        <v>410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</row>
    <row r="372" spans="1:9" x14ac:dyDescent="0.2">
      <c r="A372" s="5" t="s">
        <v>411</v>
      </c>
      <c r="B372" s="4">
        <v>0</v>
      </c>
      <c r="C372" s="4">
        <v>0</v>
      </c>
      <c r="D372" s="4">
        <v>-494223.83999999898</v>
      </c>
      <c r="E372" s="4">
        <v>-1312978.44</v>
      </c>
      <c r="F372" s="4">
        <v>-839623.91999999899</v>
      </c>
      <c r="G372" s="4">
        <v>-638126.46</v>
      </c>
      <c r="H372" s="4">
        <v>-522733.07999999903</v>
      </c>
      <c r="I372" s="4">
        <v>-446839.92</v>
      </c>
    </row>
    <row r="373" spans="1:9" x14ac:dyDescent="0.2">
      <c r="A373" s="5" t="s">
        <v>412</v>
      </c>
      <c r="B373" s="4">
        <v>0</v>
      </c>
      <c r="C373" s="4">
        <v>0</v>
      </c>
      <c r="D373" s="4">
        <v>6942486.5712000001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</row>
    <row r="374" spans="1:9" x14ac:dyDescent="0.2">
      <c r="A374" s="5" t="s">
        <v>413</v>
      </c>
      <c r="B374" s="4">
        <v>0</v>
      </c>
      <c r="C374" s="4">
        <v>0</v>
      </c>
      <c r="D374" s="4">
        <v>-14632.241400000001</v>
      </c>
      <c r="E374" s="4">
        <v>947.46</v>
      </c>
      <c r="F374" s="4">
        <v>947.46</v>
      </c>
      <c r="G374" s="4">
        <v>947.46</v>
      </c>
      <c r="H374" s="4">
        <v>947.46</v>
      </c>
      <c r="I374" s="4">
        <v>947.46</v>
      </c>
    </row>
    <row r="375" spans="1:9" x14ac:dyDescent="0.2">
      <c r="A375" s="5" t="s">
        <v>414</v>
      </c>
      <c r="B375" s="4">
        <v>0</v>
      </c>
      <c r="C375" s="4">
        <v>0</v>
      </c>
      <c r="D375" s="4">
        <v>14131.179</v>
      </c>
      <c r="E375" s="4">
        <v>-580.02</v>
      </c>
      <c r="F375" s="4">
        <v>-580.08000000000004</v>
      </c>
      <c r="G375" s="4">
        <v>-580.08000000000004</v>
      </c>
      <c r="H375" s="4">
        <v>-580.02</v>
      </c>
      <c r="I375" s="4">
        <v>-580.08000000000004</v>
      </c>
    </row>
    <row r="376" spans="1:9" x14ac:dyDescent="0.2">
      <c r="A376" s="5" t="s">
        <v>415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</row>
    <row r="377" spans="1:9" x14ac:dyDescent="0.2">
      <c r="A377" s="5" t="s">
        <v>416</v>
      </c>
      <c r="B377" s="4">
        <v>0</v>
      </c>
      <c r="C377" s="4">
        <v>0</v>
      </c>
      <c r="D377" s="4">
        <v>7160660.0205702698</v>
      </c>
      <c r="E377" s="4">
        <v>-1099087.97561887</v>
      </c>
      <c r="F377" s="4">
        <v>-702927.65781906003</v>
      </c>
      <c r="G377" s="4">
        <v>-536763.47310319298</v>
      </c>
      <c r="H377" s="4">
        <v>-446259.63071437198</v>
      </c>
      <c r="I377" s="4">
        <v>-373362.00576839998</v>
      </c>
    </row>
    <row r="378" spans="1:9" x14ac:dyDescent="0.2">
      <c r="A378" s="5" t="s">
        <v>417</v>
      </c>
      <c r="B378" s="4">
        <v>0</v>
      </c>
      <c r="C378" s="4">
        <v>0</v>
      </c>
      <c r="D378" s="4">
        <v>-6744750.4893702799</v>
      </c>
      <c r="E378" s="4">
        <v>1657722.52216502</v>
      </c>
      <c r="F378" s="4">
        <v>1217024.78048796</v>
      </c>
      <c r="G378" s="4">
        <v>991170.04145551205</v>
      </c>
      <c r="H378" s="4">
        <v>865525.75985500996</v>
      </c>
      <c r="I378" s="4">
        <v>770156.74606876401</v>
      </c>
    </row>
    <row r="379" spans="1:9" x14ac:dyDescent="0.2">
      <c r="A379" s="3" t="s">
        <v>418</v>
      </c>
      <c r="B379" s="30">
        <v>0</v>
      </c>
      <c r="C379" s="30">
        <v>0</v>
      </c>
      <c r="D379" s="30">
        <v>415909.53119999898</v>
      </c>
      <c r="E379" s="30">
        <v>558634.54654614697</v>
      </c>
      <c r="F379" s="30">
        <v>514097.12266890798</v>
      </c>
      <c r="G379" s="30">
        <v>454406.56835231802</v>
      </c>
      <c r="H379" s="30">
        <v>419266.129140637</v>
      </c>
      <c r="I379" s="30">
        <v>396794.74030036398</v>
      </c>
    </row>
    <row r="381" spans="1:9" x14ac:dyDescent="0.2">
      <c r="A381" s="5" t="s">
        <v>419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</row>
    <row r="382" spans="1:9" x14ac:dyDescent="0.2">
      <c r="A382" s="5" t="s">
        <v>420</v>
      </c>
      <c r="B382" s="4">
        <v>0</v>
      </c>
      <c r="C382" s="4">
        <v>0</v>
      </c>
      <c r="D382" s="4">
        <v>415909.53119999898</v>
      </c>
      <c r="E382" s="4">
        <v>558634.54654614697</v>
      </c>
      <c r="F382" s="4">
        <v>514097.12266890798</v>
      </c>
      <c r="G382" s="4">
        <v>454406.56835231802</v>
      </c>
      <c r="H382" s="4">
        <v>419266.129140637</v>
      </c>
      <c r="I382" s="4">
        <v>396794.74030036398</v>
      </c>
    </row>
    <row r="383" spans="1:9" ht="10.8" thickBot="1" x14ac:dyDescent="0.25">
      <c r="A383" s="3" t="s">
        <v>421</v>
      </c>
      <c r="B383" s="31">
        <v>0</v>
      </c>
      <c r="C383" s="31">
        <v>0</v>
      </c>
      <c r="D383" s="31">
        <v>415909.53119999898</v>
      </c>
      <c r="E383" s="31">
        <v>558634.54654614697</v>
      </c>
      <c r="F383" s="31">
        <v>514097.12266890798</v>
      </c>
      <c r="G383" s="31">
        <v>454406.56835231802</v>
      </c>
      <c r="H383" s="31">
        <v>419266.129140637</v>
      </c>
      <c r="I383" s="31">
        <v>396794.74030036398</v>
      </c>
    </row>
    <row r="384" spans="1:9" ht="10.8" thickTop="1" x14ac:dyDescent="0.2"/>
    <row r="385" spans="1:9" x14ac:dyDescent="0.2">
      <c r="A385" s="32"/>
      <c r="B385" s="33"/>
      <c r="C385" s="33"/>
      <c r="D385" s="33"/>
      <c r="E385" s="33"/>
      <c r="F385" s="33"/>
      <c r="G385" s="33"/>
      <c r="H385" s="33"/>
      <c r="I385" s="33"/>
    </row>
    <row r="386" spans="1:9" x14ac:dyDescent="0.2">
      <c r="A386" s="9" t="s">
        <v>422</v>
      </c>
    </row>
    <row r="387" spans="1:9" x14ac:dyDescent="0.2">
      <c r="A387" s="5" t="s">
        <v>384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</row>
    <row r="388" spans="1:9" x14ac:dyDescent="0.2">
      <c r="A388" s="5" t="s">
        <v>387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</row>
    <row r="389" spans="1:9" x14ac:dyDescent="0.2">
      <c r="A389" s="5" t="s">
        <v>423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</row>
    <row r="391" spans="1:9" x14ac:dyDescent="0.2">
      <c r="A391" s="5" t="s">
        <v>385</v>
      </c>
      <c r="B391" s="4">
        <v>0</v>
      </c>
      <c r="C391" s="4">
        <v>0</v>
      </c>
      <c r="D391" s="4">
        <v>5430987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</row>
    <row r="392" spans="1:9" x14ac:dyDescent="0.2">
      <c r="A392" s="5" t="s">
        <v>386</v>
      </c>
      <c r="B392" s="4">
        <v>0</v>
      </c>
      <c r="C392" s="4">
        <v>0</v>
      </c>
      <c r="D392" s="4">
        <v>-5185348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</row>
    <row r="393" spans="1:9" x14ac:dyDescent="0.2">
      <c r="A393" s="5" t="s">
        <v>424</v>
      </c>
      <c r="B393" s="4">
        <v>0</v>
      </c>
      <c r="C393" s="4">
        <v>0</v>
      </c>
      <c r="D393" s="4">
        <v>245639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</row>
    <row r="395" spans="1:9" x14ac:dyDescent="0.2">
      <c r="A395" s="5" t="s">
        <v>425</v>
      </c>
      <c r="B395" s="4">
        <v>0</v>
      </c>
      <c r="C395" s="4">
        <v>0</v>
      </c>
      <c r="D395" s="4">
        <v>245639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</row>
    <row r="397" spans="1:9" x14ac:dyDescent="0.2">
      <c r="A397" s="5" t="s">
        <v>368</v>
      </c>
      <c r="B397" s="4">
        <v>1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</row>
    <row r="398" spans="1:9" x14ac:dyDescent="0.2">
      <c r="A398" s="5" t="s">
        <v>426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</row>
    <row r="399" spans="1:9" x14ac:dyDescent="0.2">
      <c r="A399" s="5" t="s">
        <v>388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</row>
    <row r="401" spans="1:9" x14ac:dyDescent="0.2">
      <c r="A401" s="25" t="s">
        <v>427</v>
      </c>
      <c r="B401" s="26"/>
      <c r="C401" s="26"/>
      <c r="D401" s="26"/>
      <c r="E401" s="26"/>
      <c r="F401" s="26"/>
      <c r="G401" s="26"/>
      <c r="H401" s="26"/>
      <c r="I401" s="26"/>
    </row>
    <row r="402" spans="1:9" x14ac:dyDescent="0.2">
      <c r="A402" s="5" t="s">
        <v>390</v>
      </c>
      <c r="B402" s="4">
        <v>0</v>
      </c>
      <c r="C402" s="4">
        <v>0</v>
      </c>
      <c r="D402" s="4">
        <v>6931825.5199999996</v>
      </c>
      <c r="E402" s="4">
        <v>11034765</v>
      </c>
      <c r="F402" s="4">
        <v>9834107</v>
      </c>
      <c r="G402" s="4">
        <v>8604354</v>
      </c>
      <c r="H402" s="4">
        <v>7887998</v>
      </c>
      <c r="I402" s="4">
        <v>7414282</v>
      </c>
    </row>
    <row r="404" spans="1:9" x14ac:dyDescent="0.2">
      <c r="A404" s="9" t="s">
        <v>256</v>
      </c>
    </row>
    <row r="405" spans="1:9" x14ac:dyDescent="0.2">
      <c r="A405" s="5" t="s">
        <v>391</v>
      </c>
      <c r="B405" s="4">
        <v>0</v>
      </c>
      <c r="C405" s="4">
        <v>0</v>
      </c>
      <c r="D405" s="4">
        <v>6603110.7290935004</v>
      </c>
      <c r="E405" s="4">
        <v>-1724189.2242308699</v>
      </c>
      <c r="F405" s="4">
        <v>-1265821.6221848601</v>
      </c>
      <c r="G405" s="4">
        <v>-1030911.19412802</v>
      </c>
      <c r="H405" s="4">
        <v>-900229.18098936998</v>
      </c>
      <c r="I405" s="4">
        <v>-801036.32832726405</v>
      </c>
    </row>
    <row r="406" spans="1:9" x14ac:dyDescent="0.2">
      <c r="A406" s="5" t="s">
        <v>428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</row>
    <row r="407" spans="1:9" x14ac:dyDescent="0.2">
      <c r="A407" s="5" t="s">
        <v>393</v>
      </c>
      <c r="B407" s="27">
        <v>0</v>
      </c>
      <c r="C407" s="27">
        <v>0</v>
      </c>
      <c r="D407" s="27">
        <v>6603110.7290935004</v>
      </c>
      <c r="E407" s="27">
        <v>-1724189.2242308699</v>
      </c>
      <c r="F407" s="27">
        <v>-1265821.6221848601</v>
      </c>
      <c r="G407" s="27">
        <v>-1030911.19412802</v>
      </c>
      <c r="H407" s="27">
        <v>-900229.18098936998</v>
      </c>
      <c r="I407" s="27">
        <v>-801036.32832726405</v>
      </c>
    </row>
    <row r="408" spans="1:9" x14ac:dyDescent="0.2">
      <c r="A408" s="9" t="s">
        <v>259</v>
      </c>
    </row>
    <row r="409" spans="1:9" x14ac:dyDescent="0.2">
      <c r="A409" s="5" t="s">
        <v>369</v>
      </c>
      <c r="B409" s="4">
        <v>0</v>
      </c>
      <c r="C409" s="4">
        <v>0</v>
      </c>
      <c r="D409" s="4">
        <v>-2174876.4970461898</v>
      </c>
      <c r="E409" s="4">
        <v>-3558717.07301878</v>
      </c>
      <c r="F409" s="4">
        <v>-2272148.0363489799</v>
      </c>
      <c r="G409" s="4">
        <v>-1683260.11494676</v>
      </c>
      <c r="H409" s="4">
        <v>-1268433.4880937899</v>
      </c>
      <c r="I409" s="4">
        <v>-1218508.9038599799</v>
      </c>
    </row>
    <row r="410" spans="1:9" x14ac:dyDescent="0.2">
      <c r="A410" s="5" t="s">
        <v>370</v>
      </c>
      <c r="B410" s="4">
        <v>0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</row>
    <row r="411" spans="1:9" x14ac:dyDescent="0.2">
      <c r="A411" s="5" t="s">
        <v>371</v>
      </c>
      <c r="B411" s="4">
        <v>0</v>
      </c>
      <c r="C411" s="4">
        <v>0</v>
      </c>
      <c r="D411" s="4">
        <v>-9706762.6991251204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</row>
    <row r="412" spans="1:9" x14ac:dyDescent="0.2">
      <c r="A412" s="5" t="s">
        <v>372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</row>
    <row r="413" spans="1:9" x14ac:dyDescent="0.2">
      <c r="A413" s="5" t="s">
        <v>373</v>
      </c>
      <c r="B413" s="4">
        <v>0</v>
      </c>
      <c r="C413" s="4">
        <v>0</v>
      </c>
      <c r="D413" s="4">
        <v>8237064</v>
      </c>
      <c r="E413" s="4">
        <v>21882974</v>
      </c>
      <c r="F413" s="4">
        <v>13993732</v>
      </c>
      <c r="G413" s="4">
        <v>10635441</v>
      </c>
      <c r="H413" s="4">
        <v>8712218</v>
      </c>
      <c r="I413" s="4">
        <v>7447332</v>
      </c>
    </row>
    <row r="414" spans="1:9" x14ac:dyDescent="0.2">
      <c r="A414" s="5" t="s">
        <v>374</v>
      </c>
      <c r="B414" s="4">
        <v>0</v>
      </c>
      <c r="C414" s="4">
        <v>0</v>
      </c>
      <c r="D414" s="4">
        <v>-115708109.52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</row>
    <row r="415" spans="1:9" x14ac:dyDescent="0.2">
      <c r="A415" s="5" t="s">
        <v>375</v>
      </c>
      <c r="B415" s="4">
        <v>0</v>
      </c>
      <c r="C415" s="4">
        <v>0</v>
      </c>
      <c r="D415" s="4">
        <v>243870.69</v>
      </c>
      <c r="E415" s="4">
        <v>-15791</v>
      </c>
      <c r="F415" s="4">
        <v>-15791</v>
      </c>
      <c r="G415" s="4">
        <v>-15791</v>
      </c>
      <c r="H415" s="4">
        <v>-15791</v>
      </c>
      <c r="I415" s="4">
        <v>-15791</v>
      </c>
    </row>
    <row r="416" spans="1:9" x14ac:dyDescent="0.2">
      <c r="A416" s="5" t="s">
        <v>376</v>
      </c>
      <c r="B416" s="4">
        <v>0</v>
      </c>
      <c r="C416" s="4">
        <v>0</v>
      </c>
      <c r="D416" s="4">
        <v>-235519.65</v>
      </c>
      <c r="E416" s="4">
        <v>9667</v>
      </c>
      <c r="F416" s="4">
        <v>9668</v>
      </c>
      <c r="G416" s="4">
        <v>9668</v>
      </c>
      <c r="H416" s="4">
        <v>9667</v>
      </c>
      <c r="I416" s="4">
        <v>9668</v>
      </c>
    </row>
    <row r="417" spans="1:9" x14ac:dyDescent="0.2">
      <c r="A417" s="5" t="s">
        <v>429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</row>
    <row r="418" spans="1:9" x14ac:dyDescent="0.2">
      <c r="A418" s="5" t="s">
        <v>395</v>
      </c>
      <c r="B418" s="27">
        <v>0</v>
      </c>
      <c r="C418" s="27">
        <v>0</v>
      </c>
      <c r="D418" s="27">
        <v>-119344333.676171</v>
      </c>
      <c r="E418" s="27">
        <v>18318132.9269812</v>
      </c>
      <c r="F418" s="27">
        <v>11715460.963651</v>
      </c>
      <c r="G418" s="27">
        <v>8946057.8850532304</v>
      </c>
      <c r="H418" s="27">
        <v>7437660.5119062001</v>
      </c>
      <c r="I418" s="27">
        <v>6222700.0961400103</v>
      </c>
    </row>
    <row r="420" spans="1:9" x14ac:dyDescent="0.2">
      <c r="A420" s="5" t="s">
        <v>323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</row>
    <row r="422" spans="1:9" x14ac:dyDescent="0.2">
      <c r="A422" s="5" t="s">
        <v>430</v>
      </c>
      <c r="B422" s="4">
        <v>0</v>
      </c>
      <c r="C422" s="4">
        <v>0</v>
      </c>
      <c r="D422" s="4">
        <v>-105809397.427077</v>
      </c>
      <c r="E422" s="4">
        <v>27628708.702750299</v>
      </c>
      <c r="F422" s="4">
        <v>20283746.341466099</v>
      </c>
      <c r="G422" s="4">
        <v>16519500.6909252</v>
      </c>
      <c r="H422" s="4">
        <v>14425429.3309168</v>
      </c>
      <c r="I422" s="4">
        <v>12835945.767812699</v>
      </c>
    </row>
    <row r="423" spans="1:9" s="29" customFormat="1" x14ac:dyDescent="0.2">
      <c r="A423" s="28" t="s">
        <v>431</v>
      </c>
      <c r="B423" s="29">
        <v>0.35</v>
      </c>
      <c r="C423" s="29">
        <v>0.35</v>
      </c>
      <c r="D423" s="29">
        <v>0.35</v>
      </c>
      <c r="E423" s="29">
        <v>0.35</v>
      </c>
      <c r="F423" s="29">
        <v>0.35</v>
      </c>
      <c r="G423" s="29">
        <v>0.35</v>
      </c>
      <c r="H423" s="29">
        <v>0.35</v>
      </c>
      <c r="I423" s="29">
        <v>0.35</v>
      </c>
    </row>
    <row r="424" spans="1:9" x14ac:dyDescent="0.2">
      <c r="A424" s="3" t="s">
        <v>432</v>
      </c>
      <c r="B424" s="30">
        <v>0</v>
      </c>
      <c r="C424" s="30">
        <v>0</v>
      </c>
      <c r="D424" s="30">
        <v>-37033289.681477197</v>
      </c>
      <c r="E424" s="30">
        <v>9670048.0459626094</v>
      </c>
      <c r="F424" s="30">
        <v>7099311.2195131499</v>
      </c>
      <c r="G424" s="30">
        <v>5781825.2418238204</v>
      </c>
      <c r="H424" s="30">
        <v>5048900.2658208897</v>
      </c>
      <c r="I424" s="30">
        <v>4492581.0187344598</v>
      </c>
    </row>
    <row r="426" spans="1:9" x14ac:dyDescent="0.2">
      <c r="A426" s="9" t="s">
        <v>406</v>
      </c>
    </row>
    <row r="427" spans="1:9" x14ac:dyDescent="0.2">
      <c r="A427" s="5" t="s">
        <v>433</v>
      </c>
      <c r="B427" s="4">
        <v>0</v>
      </c>
      <c r="C427" s="4">
        <v>0</v>
      </c>
      <c r="D427" s="4">
        <v>715534.36752819899</v>
      </c>
      <c r="E427" s="4">
        <v>1170817.9170231801</v>
      </c>
      <c r="F427" s="4">
        <v>747536.70395881694</v>
      </c>
      <c r="G427" s="4">
        <v>553792.57781748602</v>
      </c>
      <c r="H427" s="4">
        <v>417314.61758285802</v>
      </c>
      <c r="I427" s="4">
        <v>400889.429369936</v>
      </c>
    </row>
    <row r="428" spans="1:9" x14ac:dyDescent="0.2">
      <c r="A428" s="5" t="s">
        <v>434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</row>
    <row r="429" spans="1:9" x14ac:dyDescent="0.2">
      <c r="A429" s="5" t="s">
        <v>435</v>
      </c>
      <c r="B429" s="4">
        <v>0</v>
      </c>
      <c r="C429" s="4">
        <v>0</v>
      </c>
      <c r="D429" s="4">
        <v>3193524.9280121601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</row>
    <row r="430" spans="1:9" x14ac:dyDescent="0.2">
      <c r="A430" s="5" t="s">
        <v>436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</row>
    <row r="431" spans="1:9" x14ac:dyDescent="0.2">
      <c r="A431" s="5" t="s">
        <v>437</v>
      </c>
      <c r="B431" s="4">
        <v>0</v>
      </c>
      <c r="C431" s="4">
        <v>0</v>
      </c>
      <c r="D431" s="4">
        <v>-2709994.0559999999</v>
      </c>
      <c r="E431" s="4">
        <v>-7199498.4460000005</v>
      </c>
      <c r="F431" s="4">
        <v>-4603937.8279999997</v>
      </c>
      <c r="G431" s="4">
        <v>-3499060.0890000002</v>
      </c>
      <c r="H431" s="4">
        <v>-2866319.7220000001</v>
      </c>
      <c r="I431" s="4">
        <v>-2450172.2280000001</v>
      </c>
    </row>
    <row r="432" spans="1:9" x14ac:dyDescent="0.2">
      <c r="A432" s="5" t="s">
        <v>438</v>
      </c>
      <c r="B432" s="4">
        <v>0</v>
      </c>
      <c r="C432" s="4">
        <v>0</v>
      </c>
      <c r="D432" s="4">
        <v>38067968.032080002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</row>
    <row r="433" spans="1:9" x14ac:dyDescent="0.2">
      <c r="A433" s="5" t="s">
        <v>439</v>
      </c>
      <c r="B433" s="4">
        <v>0</v>
      </c>
      <c r="C433" s="4">
        <v>0</v>
      </c>
      <c r="D433" s="4">
        <v>-80233.457009999998</v>
      </c>
      <c r="E433" s="4">
        <v>5195.2389999999996</v>
      </c>
      <c r="F433" s="4">
        <v>5195.2389999999996</v>
      </c>
      <c r="G433" s="4">
        <v>5195.2389999999996</v>
      </c>
      <c r="H433" s="4">
        <v>5195.2389999999996</v>
      </c>
      <c r="I433" s="4">
        <v>5195.2389999999996</v>
      </c>
    </row>
    <row r="434" spans="1:9" x14ac:dyDescent="0.2">
      <c r="A434" s="5" t="s">
        <v>440</v>
      </c>
      <c r="B434" s="4">
        <v>0</v>
      </c>
      <c r="C434" s="4">
        <v>0</v>
      </c>
      <c r="D434" s="4">
        <v>77485.964850000004</v>
      </c>
      <c r="E434" s="4">
        <v>-3180.4430000000002</v>
      </c>
      <c r="F434" s="4">
        <v>-3180.7719999999999</v>
      </c>
      <c r="G434" s="4">
        <v>-3180.7719999999999</v>
      </c>
      <c r="H434" s="4">
        <v>-3180.4430000000002</v>
      </c>
      <c r="I434" s="4">
        <v>-3180.7719999999999</v>
      </c>
    </row>
    <row r="435" spans="1:9" x14ac:dyDescent="0.2">
      <c r="A435" s="5" t="s">
        <v>441</v>
      </c>
      <c r="B435" s="4">
        <v>0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</row>
    <row r="436" spans="1:9" x14ac:dyDescent="0.2">
      <c r="A436" s="5" t="s">
        <v>442</v>
      </c>
      <c r="B436" s="4">
        <v>0</v>
      </c>
      <c r="C436" s="4">
        <v>0</v>
      </c>
      <c r="D436" s="4">
        <v>2360662.6712795901</v>
      </c>
      <c r="E436" s="4">
        <v>-580202.88275775698</v>
      </c>
      <c r="F436" s="4">
        <v>-425958.67317078903</v>
      </c>
      <c r="G436" s="4">
        <v>-346909.51450942899</v>
      </c>
      <c r="H436" s="4">
        <v>-302934.01594925299</v>
      </c>
      <c r="I436" s="4">
        <v>-269554.86112406699</v>
      </c>
    </row>
    <row r="437" spans="1:9" x14ac:dyDescent="0.2">
      <c r="A437" s="3" t="s">
        <v>443</v>
      </c>
      <c r="B437" s="30">
        <v>0</v>
      </c>
      <c r="C437" s="30">
        <v>0</v>
      </c>
      <c r="D437" s="30">
        <v>41624948.450739898</v>
      </c>
      <c r="E437" s="30">
        <v>-6606868.6157345697</v>
      </c>
      <c r="F437" s="30">
        <v>-4280345.33021197</v>
      </c>
      <c r="G437" s="30">
        <v>-3290162.5586919398</v>
      </c>
      <c r="H437" s="30">
        <v>-2749924.3243663898</v>
      </c>
      <c r="I437" s="30">
        <v>-2316823.1927541299</v>
      </c>
    </row>
    <row r="439" spans="1:9" x14ac:dyDescent="0.2">
      <c r="A439" s="5" t="s">
        <v>444</v>
      </c>
      <c r="B439" s="4">
        <v>0</v>
      </c>
      <c r="C439" s="4">
        <v>0</v>
      </c>
      <c r="D439" s="4">
        <v>-37033289.681477197</v>
      </c>
      <c r="E439" s="4">
        <v>9670048.0459626094</v>
      </c>
      <c r="F439" s="4">
        <v>7099311.2195131499</v>
      </c>
      <c r="G439" s="4">
        <v>5781825.2418238204</v>
      </c>
      <c r="H439" s="4">
        <v>5048900.2658208897</v>
      </c>
      <c r="I439" s="4">
        <v>4492581.0187344598</v>
      </c>
    </row>
    <row r="440" spans="1:9" x14ac:dyDescent="0.2">
      <c r="A440" s="5" t="s">
        <v>445</v>
      </c>
      <c r="B440" s="4">
        <v>0</v>
      </c>
      <c r="C440" s="4">
        <v>0</v>
      </c>
      <c r="D440" s="4">
        <v>41624948.450739898</v>
      </c>
      <c r="E440" s="4">
        <v>-6606868.6157345697</v>
      </c>
      <c r="F440" s="4">
        <v>-4280345.33021197</v>
      </c>
      <c r="G440" s="4">
        <v>-3290162.5586919398</v>
      </c>
      <c r="H440" s="4">
        <v>-2749924.3243663898</v>
      </c>
      <c r="I440" s="4">
        <v>-2316823.1927541299</v>
      </c>
    </row>
    <row r="441" spans="1:9" ht="10.8" thickBot="1" x14ac:dyDescent="0.25">
      <c r="A441" s="3" t="s">
        <v>446</v>
      </c>
      <c r="B441" s="31">
        <v>0</v>
      </c>
      <c r="C441" s="31">
        <v>0</v>
      </c>
      <c r="D441" s="31">
        <v>4591658.7692627199</v>
      </c>
      <c r="E441" s="31">
        <v>3063179.4302280401</v>
      </c>
      <c r="F441" s="31">
        <v>2818965.8893011799</v>
      </c>
      <c r="G441" s="31">
        <v>2491662.6831318699</v>
      </c>
      <c r="H441" s="31">
        <v>2298975.9414544902</v>
      </c>
      <c r="I441" s="31">
        <v>2175757.8259803299</v>
      </c>
    </row>
    <row r="442" spans="1:9" ht="10.8" thickTop="1" x14ac:dyDescent="0.2"/>
    <row r="443" spans="1:9" x14ac:dyDescent="0.2">
      <c r="A443" s="32"/>
      <c r="B443" s="33"/>
      <c r="C443" s="33"/>
      <c r="D443" s="33"/>
      <c r="E443" s="33"/>
      <c r="F443" s="33"/>
      <c r="G443" s="33"/>
      <c r="H443" s="33"/>
      <c r="I443" s="33"/>
    </row>
    <row r="445" spans="1:9" ht="10.8" thickBot="1" x14ac:dyDescent="0.25">
      <c r="A445" s="9" t="s">
        <v>447</v>
      </c>
      <c r="B445" s="34">
        <v>0</v>
      </c>
      <c r="C445" s="34">
        <v>0</v>
      </c>
      <c r="D445" s="34">
        <v>5007568.30046272</v>
      </c>
      <c r="E445" s="34">
        <v>3621813.9767741901</v>
      </c>
      <c r="F445" s="34">
        <v>3333063.01197008</v>
      </c>
      <c r="G445" s="34">
        <v>2946069.2514841901</v>
      </c>
      <c r="H445" s="34">
        <v>2718242.0705951299</v>
      </c>
      <c r="I445" s="34">
        <v>2572552.56628069</v>
      </c>
    </row>
    <row r="446" spans="1:9" ht="10.8" thickTop="1" x14ac:dyDescent="0.2"/>
    <row r="447" spans="1:9" x14ac:dyDescent="0.2">
      <c r="A447" s="32"/>
      <c r="B447" s="33"/>
      <c r="C447" s="33"/>
      <c r="D447" s="33"/>
      <c r="E447" s="33"/>
      <c r="F447" s="33"/>
      <c r="G447" s="33"/>
      <c r="H447" s="33"/>
      <c r="I447" s="33"/>
    </row>
    <row r="449" spans="1:9" x14ac:dyDescent="0.2">
      <c r="A449" s="5" t="s">
        <v>368</v>
      </c>
      <c r="B449" s="4">
        <v>1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</row>
    <row r="450" spans="1:9" x14ac:dyDescent="0.2">
      <c r="A450" s="5" t="s">
        <v>448</v>
      </c>
      <c r="B450" s="4">
        <v>0</v>
      </c>
      <c r="C450" s="4">
        <v>0</v>
      </c>
      <c r="D450" s="4">
        <v>-37033289.681477197</v>
      </c>
      <c r="E450" s="4">
        <v>9670048.0459626094</v>
      </c>
      <c r="F450" s="4">
        <v>7099311.2195131499</v>
      </c>
      <c r="G450" s="4">
        <v>5781825.2418238204</v>
      </c>
      <c r="H450" s="4">
        <v>5048900.2658208897</v>
      </c>
      <c r="I450" s="4">
        <v>4492581.0187344598</v>
      </c>
    </row>
    <row r="451" spans="1:9" x14ac:dyDescent="0.2">
      <c r="A451" s="5" t="s">
        <v>388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</row>
    <row r="454" spans="1:9" x14ac:dyDescent="0.2">
      <c r="A454" s="9" t="s">
        <v>449</v>
      </c>
    </row>
    <row r="455" spans="1:9" x14ac:dyDescent="0.2">
      <c r="A455" s="5" t="s">
        <v>380</v>
      </c>
      <c r="B455" s="4">
        <v>0</v>
      </c>
      <c r="C455" s="4">
        <v>0</v>
      </c>
      <c r="D455" s="4">
        <v>-28899072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</row>
    <row r="456" spans="1:9" x14ac:dyDescent="0.2">
      <c r="A456" s="5" t="s">
        <v>383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</row>
    <row r="457" spans="1:9" x14ac:dyDescent="0.2">
      <c r="A457" s="5" t="s">
        <v>450</v>
      </c>
      <c r="B457" s="4">
        <v>0</v>
      </c>
      <c r="C457" s="4">
        <v>0</v>
      </c>
      <c r="D457" s="4">
        <v>-28899072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</row>
    <row r="459" spans="1:9" x14ac:dyDescent="0.2">
      <c r="A459" s="5" t="s">
        <v>381</v>
      </c>
      <c r="B459" s="4">
        <v>0</v>
      </c>
      <c r="C459" s="4">
        <v>0</v>
      </c>
      <c r="D459" s="4">
        <v>31513854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</row>
    <row r="460" spans="1:9" x14ac:dyDescent="0.2">
      <c r="A460" s="5" t="s">
        <v>382</v>
      </c>
      <c r="B460" s="4">
        <v>0</v>
      </c>
      <c r="C460" s="4">
        <v>0</v>
      </c>
      <c r="D460" s="4">
        <v>-1267862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</row>
    <row r="461" spans="1:9" x14ac:dyDescent="0.2">
      <c r="A461" s="5" t="s">
        <v>451</v>
      </c>
      <c r="B461" s="4">
        <v>0</v>
      </c>
      <c r="C461" s="4">
        <v>0</v>
      </c>
      <c r="D461" s="4">
        <v>30245992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</row>
    <row r="463" spans="1:9" x14ac:dyDescent="0.2">
      <c r="A463" s="5" t="s">
        <v>452</v>
      </c>
      <c r="B463" s="4">
        <v>0</v>
      </c>
      <c r="C463" s="4">
        <v>0</v>
      </c>
      <c r="D463" s="4">
        <v>1346920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</row>
    <row r="465" spans="1:9" x14ac:dyDescent="0.2">
      <c r="A465" s="35" t="s">
        <v>583</v>
      </c>
      <c r="B465" s="36"/>
      <c r="C465" s="36"/>
      <c r="D465" s="36"/>
      <c r="E465" s="36"/>
      <c r="F465" s="36"/>
      <c r="G465" s="36"/>
      <c r="H465" s="36"/>
      <c r="I465" s="36"/>
    </row>
    <row r="466" spans="1:9" x14ac:dyDescent="0.2">
      <c r="A466" s="5" t="s">
        <v>453</v>
      </c>
      <c r="B466" s="4">
        <v>0</v>
      </c>
      <c r="C466" s="4">
        <v>0</v>
      </c>
      <c r="D466" s="4">
        <v>-112412508.15617099</v>
      </c>
      <c r="E466" s="4">
        <v>29352897.9269812</v>
      </c>
      <c r="F466" s="4">
        <v>21549567.963651001</v>
      </c>
      <c r="G466" s="4">
        <v>17550411.885053199</v>
      </c>
      <c r="H466" s="4">
        <v>15325658.511906199</v>
      </c>
      <c r="I466" s="4">
        <v>13636982.096139999</v>
      </c>
    </row>
    <row r="467" spans="1:9" s="29" customFormat="1" x14ac:dyDescent="0.2">
      <c r="A467" s="28" t="s">
        <v>404</v>
      </c>
      <c r="B467" s="29">
        <v>0</v>
      </c>
      <c r="C467" s="29">
        <v>0</v>
      </c>
      <c r="D467" s="29">
        <v>0.06</v>
      </c>
      <c r="E467" s="29">
        <v>0.06</v>
      </c>
      <c r="F467" s="29">
        <v>0.06</v>
      </c>
      <c r="G467" s="29">
        <v>0.06</v>
      </c>
      <c r="H467" s="29">
        <v>0.06</v>
      </c>
      <c r="I467" s="29">
        <v>0.06</v>
      </c>
    </row>
    <row r="468" spans="1:9" x14ac:dyDescent="0.2">
      <c r="A468" s="5" t="s">
        <v>454</v>
      </c>
      <c r="B468" s="4">
        <v>0</v>
      </c>
      <c r="C468" s="4">
        <v>0</v>
      </c>
      <c r="D468" s="4">
        <v>-6744750.4893702799</v>
      </c>
      <c r="E468" s="4">
        <v>1761173.8756188699</v>
      </c>
      <c r="F468" s="4">
        <v>1292974.0778190601</v>
      </c>
      <c r="G468" s="4">
        <v>1053024.7131031901</v>
      </c>
      <c r="H468" s="4">
        <v>919539.51071437204</v>
      </c>
      <c r="I468" s="4">
        <v>818218.92576839996</v>
      </c>
    </row>
    <row r="469" spans="1:9" x14ac:dyDescent="0.2">
      <c r="A469" s="5" t="s">
        <v>455</v>
      </c>
      <c r="B469" s="4">
        <v>0</v>
      </c>
      <c r="C469" s="4">
        <v>0</v>
      </c>
      <c r="D469" s="4">
        <v>-2360662.6712795901</v>
      </c>
      <c r="E469" s="4">
        <v>616410.85646660498</v>
      </c>
      <c r="F469" s="4">
        <v>452540.92723667098</v>
      </c>
      <c r="G469" s="4">
        <v>368558.64958611701</v>
      </c>
      <c r="H469" s="4">
        <v>321838.82875003002</v>
      </c>
      <c r="I469" s="4">
        <v>286376.62401894003</v>
      </c>
    </row>
    <row r="470" spans="1:9" x14ac:dyDescent="0.2">
      <c r="A470" s="37"/>
      <c r="B470" s="38"/>
      <c r="C470" s="38"/>
      <c r="D470" s="38"/>
      <c r="E470" s="38"/>
      <c r="F470" s="38"/>
      <c r="G470" s="38"/>
      <c r="H470" s="38"/>
      <c r="I470" s="38"/>
    </row>
    <row r="471" spans="1:9" x14ac:dyDescent="0.2">
      <c r="A471" s="5" t="s">
        <v>456</v>
      </c>
      <c r="B471" s="4">
        <v>0</v>
      </c>
      <c r="C471" s="4">
        <v>0</v>
      </c>
      <c r="D471" s="4">
        <v>-110051845.484891</v>
      </c>
      <c r="E471" s="4">
        <v>28736487.070514601</v>
      </c>
      <c r="F471" s="4">
        <v>21097027.036414299</v>
      </c>
      <c r="G471" s="4">
        <v>17181853.235467099</v>
      </c>
      <c r="H471" s="4">
        <v>15003819.683156099</v>
      </c>
      <c r="I471" s="4">
        <v>13350605.472121</v>
      </c>
    </row>
    <row r="472" spans="1:9" s="29" customFormat="1" x14ac:dyDescent="0.2">
      <c r="A472" s="28" t="s">
        <v>457</v>
      </c>
      <c r="B472" s="29">
        <v>0.06</v>
      </c>
      <c r="C472" s="29">
        <v>0.06</v>
      </c>
      <c r="D472" s="29">
        <v>0.06</v>
      </c>
      <c r="E472" s="29">
        <v>0.06</v>
      </c>
      <c r="F472" s="29">
        <v>0.06</v>
      </c>
      <c r="G472" s="29">
        <v>0.06</v>
      </c>
      <c r="H472" s="29">
        <v>0.06</v>
      </c>
      <c r="I472" s="29">
        <v>0.06</v>
      </c>
    </row>
    <row r="473" spans="1:9" x14ac:dyDescent="0.2">
      <c r="A473" s="5" t="s">
        <v>584</v>
      </c>
      <c r="B473" s="4">
        <v>0</v>
      </c>
      <c r="C473" s="4">
        <v>0</v>
      </c>
      <c r="D473" s="4">
        <v>6603110.7290935004</v>
      </c>
      <c r="E473" s="4">
        <v>-1724189.2242308699</v>
      </c>
      <c r="F473" s="4">
        <v>-1265821.6221848601</v>
      </c>
      <c r="G473" s="4">
        <v>-1030911.19412802</v>
      </c>
      <c r="H473" s="4">
        <v>-900229.18098936998</v>
      </c>
      <c r="I473" s="4">
        <v>-801036.32832726405</v>
      </c>
    </row>
    <row r="474" spans="1:9" x14ac:dyDescent="0.2">
      <c r="A474" s="5" t="s">
        <v>585</v>
      </c>
      <c r="B474" s="4">
        <v>0</v>
      </c>
      <c r="C474" s="4">
        <v>0</v>
      </c>
      <c r="D474" s="4">
        <v>6603110.7290935004</v>
      </c>
      <c r="E474" s="4">
        <v>-1724189.2242308699</v>
      </c>
      <c r="F474" s="4">
        <v>-1265821.6221848601</v>
      </c>
      <c r="G474" s="4">
        <v>-1030911.19412802</v>
      </c>
      <c r="H474" s="4">
        <v>-900229.18098936998</v>
      </c>
      <c r="I474" s="4">
        <v>-801036.32832726405</v>
      </c>
    </row>
    <row r="476" spans="1:9" x14ac:dyDescent="0.2">
      <c r="A476" s="39" t="s">
        <v>586</v>
      </c>
      <c r="B476" s="38"/>
      <c r="C476" s="38"/>
      <c r="D476" s="38"/>
      <c r="E476" s="38"/>
      <c r="F476" s="38"/>
      <c r="G476" s="38"/>
      <c r="H476" s="38"/>
      <c r="I476" s="38"/>
    </row>
    <row r="477" spans="1:9" x14ac:dyDescent="0.2">
      <c r="A477" s="5" t="s">
        <v>458</v>
      </c>
      <c r="B477" s="4">
        <v>0</v>
      </c>
      <c r="C477" s="4">
        <v>0</v>
      </c>
      <c r="D477" s="4">
        <v>6931825.5199999996</v>
      </c>
      <c r="E477" s="4">
        <v>11034765</v>
      </c>
      <c r="F477" s="4">
        <v>9834107</v>
      </c>
      <c r="G477" s="4">
        <v>8604354</v>
      </c>
      <c r="H477" s="4">
        <v>7887998</v>
      </c>
      <c r="I477" s="4">
        <v>7414282</v>
      </c>
    </row>
    <row r="478" spans="1:9" x14ac:dyDescent="0.2">
      <c r="A478" s="5" t="s">
        <v>459</v>
      </c>
      <c r="B478" s="4">
        <v>0</v>
      </c>
      <c r="C478" s="4">
        <v>0</v>
      </c>
      <c r="D478" s="4">
        <v>-119344333.676171</v>
      </c>
      <c r="E478" s="4">
        <v>18318132.9269812</v>
      </c>
      <c r="F478" s="4">
        <v>11715460.963651</v>
      </c>
      <c r="G478" s="4">
        <v>8946057.8850532304</v>
      </c>
      <c r="H478" s="4">
        <v>7437660.5119062001</v>
      </c>
      <c r="I478" s="4">
        <v>6222700.0961400103</v>
      </c>
    </row>
    <row r="479" spans="1:9" x14ac:dyDescent="0.2">
      <c r="A479" s="5" t="s">
        <v>460</v>
      </c>
      <c r="B479" s="4">
        <v>0</v>
      </c>
      <c r="C479" s="4">
        <v>0</v>
      </c>
      <c r="D479" s="4">
        <v>-112412508.15617099</v>
      </c>
      <c r="E479" s="4">
        <v>29352897.9269812</v>
      </c>
      <c r="F479" s="4">
        <v>21549567.963651001</v>
      </c>
      <c r="G479" s="4">
        <v>17550411.885053199</v>
      </c>
      <c r="H479" s="4">
        <v>15325658.511906199</v>
      </c>
      <c r="I479" s="4">
        <v>13636982.096139999</v>
      </c>
    </row>
    <row r="481" spans="1:9" x14ac:dyDescent="0.2">
      <c r="A481" s="9" t="s">
        <v>461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</row>
    <row r="482" spans="1:9" x14ac:dyDescent="0.2">
      <c r="A482" s="5" t="s">
        <v>11</v>
      </c>
      <c r="B482" s="4">
        <v>0</v>
      </c>
      <c r="C482" s="4">
        <v>-36614471</v>
      </c>
      <c r="D482" s="4">
        <v>-94248725.883486003</v>
      </c>
      <c r="E482" s="4">
        <v>-16277700.270457501</v>
      </c>
      <c r="F482" s="4">
        <v>-66035931.645437703</v>
      </c>
      <c r="G482" s="4">
        <v>-74758538.821567997</v>
      </c>
      <c r="H482" s="4">
        <v>-46971760.326908998</v>
      </c>
      <c r="I482" s="4">
        <v>-71430962.152049094</v>
      </c>
    </row>
    <row r="483" spans="1:9" x14ac:dyDescent="0.2">
      <c r="A483" s="5" t="s">
        <v>12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</row>
    <row r="484" spans="1:9" x14ac:dyDescent="0.2">
      <c r="A484" s="5" t="s">
        <v>462</v>
      </c>
      <c r="B484" s="4">
        <v>0</v>
      </c>
      <c r="C484" s="4">
        <v>-36614471</v>
      </c>
      <c r="D484" s="4">
        <v>-94248725.883486003</v>
      </c>
      <c r="E484" s="4">
        <v>-16277700.270457501</v>
      </c>
      <c r="F484" s="4">
        <v>-66035931.645437703</v>
      </c>
      <c r="G484" s="4">
        <v>-74758538.821567997</v>
      </c>
      <c r="H484" s="4">
        <v>-46971760.326908998</v>
      </c>
      <c r="I484" s="4">
        <v>-71430962.152049094</v>
      </c>
    </row>
    <row r="485" spans="1:9" x14ac:dyDescent="0.2">
      <c r="A485" s="5" t="s">
        <v>463</v>
      </c>
      <c r="B485" s="4">
        <v>0</v>
      </c>
      <c r="C485" s="4">
        <v>-36614471</v>
      </c>
      <c r="D485" s="4">
        <v>-94248725.883486003</v>
      </c>
      <c r="E485" s="4">
        <v>-16277700.270457501</v>
      </c>
      <c r="F485" s="4">
        <v>-66035931.645437703</v>
      </c>
      <c r="G485" s="4">
        <v>-74758538.821567997</v>
      </c>
      <c r="H485" s="4">
        <v>-46971760.326908998</v>
      </c>
      <c r="I485" s="4">
        <v>-71430962.152049094</v>
      </c>
    </row>
    <row r="486" spans="1:9" x14ac:dyDescent="0.2">
      <c r="A486" s="5" t="s">
        <v>368</v>
      </c>
      <c r="B486" s="4">
        <v>0</v>
      </c>
      <c r="C486" s="4">
        <v>0</v>
      </c>
      <c r="D486" s="4">
        <v>1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</row>
    <row r="487" spans="1:9" x14ac:dyDescent="0.2">
      <c r="A487" s="5" t="s">
        <v>464</v>
      </c>
      <c r="B487" s="4">
        <v>0</v>
      </c>
      <c r="C487" s="4">
        <v>0</v>
      </c>
      <c r="D487" s="4">
        <v>1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</row>
    <row r="488" spans="1:9" x14ac:dyDescent="0.2">
      <c r="A488" s="5" t="s">
        <v>587</v>
      </c>
      <c r="B488" s="4">
        <v>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</row>
    <row r="489" spans="1:9" x14ac:dyDescent="0.2">
      <c r="A489" s="5" t="s">
        <v>588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</row>
    <row r="490" spans="1:9" x14ac:dyDescent="0.2">
      <c r="A490" s="5" t="s">
        <v>466</v>
      </c>
      <c r="B490" s="4">
        <v>0</v>
      </c>
      <c r="C490" s="4">
        <v>0</v>
      </c>
      <c r="D490" s="4">
        <v>12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</row>
    <row r="491" spans="1:9" x14ac:dyDescent="0.2">
      <c r="A491" s="5" t="s">
        <v>589</v>
      </c>
      <c r="B491" s="4">
        <v>0</v>
      </c>
      <c r="C491" s="4">
        <v>0</v>
      </c>
      <c r="D491" s="4">
        <v>6603110.7290935004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</row>
    <row r="492" spans="1:9" x14ac:dyDescent="0.2">
      <c r="A492" s="5" t="s">
        <v>388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</row>
    <row r="493" spans="1:9" x14ac:dyDescent="0.2">
      <c r="A493" s="5" t="s">
        <v>465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</row>
    <row r="494" spans="1:9" x14ac:dyDescent="0.2">
      <c r="A494" s="5" t="s">
        <v>590</v>
      </c>
      <c r="B494" s="4">
        <v>0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</row>
    <row r="495" spans="1:9" x14ac:dyDescent="0.2">
      <c r="A495" s="5" t="s">
        <v>467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</row>
    <row r="496" spans="1:9" x14ac:dyDescent="0.2">
      <c r="A496" s="5" t="s">
        <v>465</v>
      </c>
      <c r="B496" s="4">
        <v>12</v>
      </c>
      <c r="C496" s="4">
        <v>12</v>
      </c>
      <c r="D496" s="4">
        <v>0</v>
      </c>
      <c r="E496" s="4">
        <v>12</v>
      </c>
      <c r="F496" s="4">
        <v>12</v>
      </c>
      <c r="G496" s="4">
        <v>12</v>
      </c>
      <c r="H496" s="4">
        <v>12</v>
      </c>
      <c r="I496" s="4">
        <v>12</v>
      </c>
    </row>
    <row r="497" spans="1:9" x14ac:dyDescent="0.2">
      <c r="A497" s="5" t="s">
        <v>591</v>
      </c>
      <c r="B497" s="4">
        <v>0</v>
      </c>
      <c r="C497" s="4">
        <v>0</v>
      </c>
      <c r="D497" s="4">
        <v>0</v>
      </c>
      <c r="E497" s="4">
        <v>-1724189.2242308699</v>
      </c>
      <c r="F497" s="4">
        <v>-1265821.6221848601</v>
      </c>
      <c r="G497" s="4">
        <v>-1030911.19412802</v>
      </c>
      <c r="H497" s="4">
        <v>-900229.18098936998</v>
      </c>
      <c r="I497" s="4">
        <v>-801036.32832726405</v>
      </c>
    </row>
    <row r="498" spans="1:9" x14ac:dyDescent="0.2">
      <c r="A498" s="5" t="s">
        <v>388</v>
      </c>
      <c r="B498" s="4">
        <v>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</row>
    <row r="499" spans="1:9" x14ac:dyDescent="0.2">
      <c r="A499" s="5" t="s">
        <v>592</v>
      </c>
      <c r="B499" s="4">
        <v>0</v>
      </c>
      <c r="C499" s="4">
        <v>0</v>
      </c>
      <c r="D499" s="4">
        <v>6603110.7290935004</v>
      </c>
      <c r="E499" s="4">
        <v>-1724189.2242308699</v>
      </c>
      <c r="F499" s="4">
        <v>-1265821.6221848601</v>
      </c>
      <c r="G499" s="4">
        <v>-1030911.19412802</v>
      </c>
      <c r="H499" s="4">
        <v>-900229.18098936998</v>
      </c>
      <c r="I499" s="4">
        <v>-801036.32832726405</v>
      </c>
    </row>
    <row r="501" spans="1:9" s="29" customFormat="1" x14ac:dyDescent="0.2">
      <c r="A501" s="28" t="s">
        <v>468</v>
      </c>
      <c r="B501" s="29">
        <v>1</v>
      </c>
      <c r="C501" s="29">
        <v>1</v>
      </c>
      <c r="D501" s="29">
        <v>0.999999999999999</v>
      </c>
      <c r="E501" s="29">
        <v>0.999999999999999</v>
      </c>
      <c r="F501" s="29">
        <v>1</v>
      </c>
      <c r="G501" s="29">
        <v>0.999999999999999</v>
      </c>
      <c r="H501" s="29">
        <v>1</v>
      </c>
      <c r="I501" s="29">
        <v>1</v>
      </c>
    </row>
    <row r="502" spans="1:9" x14ac:dyDescent="0.2">
      <c r="A502" s="5" t="s">
        <v>469</v>
      </c>
      <c r="B502" s="4">
        <v>0</v>
      </c>
      <c r="C502" s="4">
        <v>0</v>
      </c>
      <c r="D502" s="4">
        <v>6603110.7290935004</v>
      </c>
      <c r="E502" s="4">
        <v>-1724189.2242308699</v>
      </c>
      <c r="F502" s="4">
        <v>-1265821.6221848601</v>
      </c>
      <c r="G502" s="4">
        <v>-1030911.19412802</v>
      </c>
      <c r="H502" s="4">
        <v>-900229.18098936998</v>
      </c>
      <c r="I502" s="4">
        <v>-801036.32832726405</v>
      </c>
    </row>
    <row r="504" spans="1:9" x14ac:dyDescent="0.2">
      <c r="A504" s="5" t="s">
        <v>368</v>
      </c>
      <c r="B504" s="4">
        <v>1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</row>
    <row r="505" spans="1:9" x14ac:dyDescent="0.2">
      <c r="A505" s="5" t="s">
        <v>470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</row>
    <row r="506" spans="1:9" x14ac:dyDescent="0.2">
      <c r="A506" s="5" t="s">
        <v>471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</row>
    <row r="507" spans="1:9" x14ac:dyDescent="0.2">
      <c r="A507" s="5" t="s">
        <v>465</v>
      </c>
      <c r="B507" s="4">
        <v>11</v>
      </c>
      <c r="C507" s="4">
        <v>11</v>
      </c>
      <c r="D507" s="4">
        <v>11</v>
      </c>
      <c r="E507" s="4">
        <v>11</v>
      </c>
      <c r="F507" s="4">
        <v>11</v>
      </c>
      <c r="G507" s="4">
        <v>11</v>
      </c>
      <c r="H507" s="4">
        <v>11</v>
      </c>
      <c r="I507" s="4">
        <v>11</v>
      </c>
    </row>
    <row r="508" spans="1:9" x14ac:dyDescent="0.2">
      <c r="A508" s="5" t="s">
        <v>472</v>
      </c>
      <c r="B508" s="4">
        <v>66</v>
      </c>
      <c r="C508" s="4">
        <v>66</v>
      </c>
      <c r="D508" s="4">
        <v>66</v>
      </c>
      <c r="E508" s="4">
        <v>66</v>
      </c>
      <c r="F508" s="4">
        <v>66</v>
      </c>
      <c r="G508" s="4">
        <v>66</v>
      </c>
      <c r="H508" s="4">
        <v>66</v>
      </c>
      <c r="I508" s="4">
        <v>66</v>
      </c>
    </row>
    <row r="509" spans="1:9" x14ac:dyDescent="0.2">
      <c r="A509" s="5" t="s">
        <v>473</v>
      </c>
      <c r="B509" s="4">
        <v>0</v>
      </c>
      <c r="C509" s="4">
        <v>0</v>
      </c>
      <c r="D509" s="4">
        <v>4402073.8193956604</v>
      </c>
      <c r="E509" s="4">
        <v>-1603053.39941336</v>
      </c>
      <c r="F509" s="4">
        <v>-1173424.8342187901</v>
      </c>
      <c r="G509" s="4">
        <v>-956438.89117418102</v>
      </c>
      <c r="H509" s="4">
        <v>-837881.53143079195</v>
      </c>
      <c r="I509" s="4">
        <v>-744720.73626142798</v>
      </c>
    </row>
    <row r="510" spans="1:9" x14ac:dyDescent="0.2">
      <c r="A510" s="5" t="s">
        <v>388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</row>
    <row r="511" spans="1:9" x14ac:dyDescent="0.2">
      <c r="A511" s="5" t="s">
        <v>474</v>
      </c>
      <c r="B511" s="4">
        <v>66</v>
      </c>
      <c r="C511" s="4">
        <v>66</v>
      </c>
      <c r="D511" s="4">
        <v>66</v>
      </c>
      <c r="E511" s="4">
        <v>66</v>
      </c>
      <c r="F511" s="4">
        <v>66</v>
      </c>
      <c r="G511" s="4">
        <v>66</v>
      </c>
      <c r="H511" s="4">
        <v>66</v>
      </c>
      <c r="I511" s="4">
        <v>66</v>
      </c>
    </row>
    <row r="512" spans="1:9" x14ac:dyDescent="0.2">
      <c r="A512" s="5" t="s">
        <v>475</v>
      </c>
      <c r="B512" s="4">
        <v>0</v>
      </c>
      <c r="C512" s="4">
        <v>0</v>
      </c>
      <c r="D512" s="4">
        <v>6603110.7290935004</v>
      </c>
      <c r="E512" s="4">
        <v>-9389036.4009897504</v>
      </c>
      <c r="F512" s="4">
        <v>-6488332.3921414204</v>
      </c>
      <c r="G512" s="4">
        <v>-5254601.3969265297</v>
      </c>
      <c r="H512" s="4">
        <v>-4641670.8570654998</v>
      </c>
      <c r="I512" s="4">
        <v>-4058721.86092006</v>
      </c>
    </row>
    <row r="514" spans="1:9" x14ac:dyDescent="0.2">
      <c r="A514" s="5" t="s">
        <v>368</v>
      </c>
      <c r="B514" s="4">
        <v>3</v>
      </c>
      <c r="C514" s="4">
        <v>3</v>
      </c>
      <c r="D514" s="4">
        <v>3</v>
      </c>
      <c r="E514" s="4">
        <v>3</v>
      </c>
      <c r="F514" s="4">
        <v>3</v>
      </c>
      <c r="G514" s="4">
        <v>3</v>
      </c>
      <c r="H514" s="4">
        <v>3</v>
      </c>
      <c r="I514" s="4">
        <v>3</v>
      </c>
    </row>
    <row r="515" spans="1:9" x14ac:dyDescent="0.2">
      <c r="A515" s="5" t="s">
        <v>476</v>
      </c>
      <c r="B515" s="4">
        <v>9</v>
      </c>
      <c r="C515" s="4">
        <v>9</v>
      </c>
      <c r="D515" s="4">
        <v>9</v>
      </c>
      <c r="E515" s="4">
        <v>9</v>
      </c>
      <c r="F515" s="4">
        <v>9</v>
      </c>
      <c r="G515" s="4">
        <v>9</v>
      </c>
      <c r="H515" s="4">
        <v>9</v>
      </c>
      <c r="I515" s="4">
        <v>9</v>
      </c>
    </row>
    <row r="516" spans="1:9" x14ac:dyDescent="0.2">
      <c r="A516" s="5" t="s">
        <v>477</v>
      </c>
      <c r="B516" s="4">
        <v>3</v>
      </c>
      <c r="C516" s="4">
        <v>3</v>
      </c>
      <c r="D516" s="4">
        <v>3</v>
      </c>
      <c r="E516" s="4">
        <v>3</v>
      </c>
      <c r="F516" s="4">
        <v>3</v>
      </c>
      <c r="G516" s="4">
        <v>3</v>
      </c>
      <c r="H516" s="4">
        <v>3</v>
      </c>
      <c r="I516" s="4">
        <v>3</v>
      </c>
    </row>
    <row r="517" spans="1:9" x14ac:dyDescent="0.2">
      <c r="A517" s="5" t="s">
        <v>478</v>
      </c>
      <c r="B517" s="4">
        <v>18</v>
      </c>
      <c r="C517" s="4">
        <v>18</v>
      </c>
      <c r="D517" s="4">
        <v>18</v>
      </c>
      <c r="E517" s="4">
        <v>18</v>
      </c>
      <c r="F517" s="4">
        <v>18</v>
      </c>
      <c r="G517" s="4">
        <v>18</v>
      </c>
      <c r="H517" s="4">
        <v>18</v>
      </c>
      <c r="I517" s="4">
        <v>18</v>
      </c>
    </row>
    <row r="518" spans="1:9" x14ac:dyDescent="0.2">
      <c r="A518" s="5" t="s">
        <v>477</v>
      </c>
      <c r="B518" s="4">
        <v>3</v>
      </c>
      <c r="C518" s="4">
        <v>3</v>
      </c>
      <c r="D518" s="4">
        <v>3</v>
      </c>
      <c r="E518" s="4">
        <v>3</v>
      </c>
      <c r="F518" s="4">
        <v>3</v>
      </c>
      <c r="G518" s="4">
        <v>3</v>
      </c>
      <c r="H518" s="4">
        <v>3</v>
      </c>
      <c r="I518" s="4">
        <v>3</v>
      </c>
    </row>
    <row r="519" spans="1:9" x14ac:dyDescent="0.2">
      <c r="A519" s="5" t="s">
        <v>479</v>
      </c>
      <c r="B519" s="4">
        <v>27</v>
      </c>
      <c r="C519" s="4">
        <v>27</v>
      </c>
      <c r="D519" s="4">
        <v>27</v>
      </c>
      <c r="E519" s="4">
        <v>27</v>
      </c>
      <c r="F519" s="4">
        <v>27</v>
      </c>
      <c r="G519" s="4">
        <v>27</v>
      </c>
      <c r="H519" s="4">
        <v>27</v>
      </c>
      <c r="I519" s="4">
        <v>27</v>
      </c>
    </row>
    <row r="520" spans="1:9" x14ac:dyDescent="0.2">
      <c r="A520" s="5" t="s">
        <v>465</v>
      </c>
      <c r="B520" s="4">
        <v>3</v>
      </c>
      <c r="C520" s="4">
        <v>3</v>
      </c>
      <c r="D520" s="4">
        <v>3</v>
      </c>
      <c r="E520" s="4">
        <v>3</v>
      </c>
      <c r="F520" s="4">
        <v>3</v>
      </c>
      <c r="G520" s="4">
        <v>3</v>
      </c>
      <c r="H520" s="4">
        <v>3</v>
      </c>
      <c r="I520" s="4">
        <v>3</v>
      </c>
    </row>
    <row r="521" spans="1:9" x14ac:dyDescent="0.2">
      <c r="A521" s="5" t="s">
        <v>480</v>
      </c>
      <c r="B521" s="4">
        <v>36</v>
      </c>
      <c r="C521" s="4">
        <v>36</v>
      </c>
      <c r="D521" s="4">
        <v>36</v>
      </c>
      <c r="E521" s="4">
        <v>36</v>
      </c>
      <c r="F521" s="4">
        <v>36</v>
      </c>
      <c r="G521" s="4">
        <v>36</v>
      </c>
      <c r="H521" s="4">
        <v>36</v>
      </c>
      <c r="I521" s="4">
        <v>36</v>
      </c>
    </row>
    <row r="522" spans="1:9" x14ac:dyDescent="0.2">
      <c r="A522" s="5" t="s">
        <v>388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</row>
    <row r="523" spans="1:9" x14ac:dyDescent="0.2">
      <c r="A523" s="5" t="s">
        <v>481</v>
      </c>
      <c r="B523" s="4">
        <v>90</v>
      </c>
      <c r="C523" s="4">
        <v>90</v>
      </c>
      <c r="D523" s="4">
        <v>90</v>
      </c>
      <c r="E523" s="4">
        <v>90</v>
      </c>
      <c r="F523" s="4">
        <v>90</v>
      </c>
      <c r="G523" s="4">
        <v>90</v>
      </c>
      <c r="H523" s="4">
        <v>90</v>
      </c>
      <c r="I523" s="4">
        <v>90</v>
      </c>
    </row>
    <row r="524" spans="1:9" x14ac:dyDescent="0.2">
      <c r="A524" s="5" t="s">
        <v>482</v>
      </c>
      <c r="B524" s="4">
        <v>0</v>
      </c>
      <c r="C524" s="4">
        <v>0</v>
      </c>
      <c r="D524" s="4">
        <v>49145448.911654197</v>
      </c>
      <c r="E524" s="4">
        <v>-12837414.849451501</v>
      </c>
      <c r="F524" s="4">
        <v>-9019975.6365111396</v>
      </c>
      <c r="G524" s="4">
        <v>-7316423.7851825804</v>
      </c>
      <c r="H524" s="4">
        <v>-6442129.2190442402</v>
      </c>
      <c r="I524" s="4">
        <v>-5660794.5175745897</v>
      </c>
    </row>
    <row r="526" spans="1:9" x14ac:dyDescent="0.2">
      <c r="A526" s="5" t="s">
        <v>483</v>
      </c>
      <c r="B526" s="4">
        <v>0</v>
      </c>
      <c r="C526" s="4">
        <v>0</v>
      </c>
      <c r="D526" s="4">
        <v>6603110.7290935004</v>
      </c>
      <c r="E526" s="4">
        <v>-1724189.2242308699</v>
      </c>
      <c r="F526" s="4">
        <v>-1265821.6221848601</v>
      </c>
      <c r="G526" s="4">
        <v>-1030911.19412802</v>
      </c>
      <c r="H526" s="4">
        <v>-900229.18098936998</v>
      </c>
      <c r="I526" s="4">
        <v>-801036.32832726405</v>
      </c>
    </row>
    <row r="527" spans="1:9" x14ac:dyDescent="0.2">
      <c r="A527" s="5" t="s">
        <v>484</v>
      </c>
      <c r="B527" s="4">
        <v>0</v>
      </c>
      <c r="C527" s="4">
        <v>0</v>
      </c>
      <c r="D527" s="4">
        <v>6603110.7290935004</v>
      </c>
      <c r="E527" s="4">
        <v>-1724189.2242308699</v>
      </c>
      <c r="F527" s="4">
        <v>-1265821.6221848601</v>
      </c>
      <c r="G527" s="4">
        <v>-1030911.19412802</v>
      </c>
      <c r="H527" s="4">
        <v>-900229.18098936998</v>
      </c>
      <c r="I527" s="4">
        <v>-801036.32832726405</v>
      </c>
    </row>
    <row r="528" spans="1:9" x14ac:dyDescent="0.2">
      <c r="A528" s="5" t="s">
        <v>485</v>
      </c>
      <c r="B528" s="4">
        <v>0</v>
      </c>
      <c r="C528" s="4">
        <v>0</v>
      </c>
      <c r="D528" s="4">
        <v>-6603110.7290935004</v>
      </c>
      <c r="E528" s="4">
        <v>1724189.2242308699</v>
      </c>
      <c r="F528" s="4">
        <v>1265821.6221848601</v>
      </c>
      <c r="G528" s="4">
        <v>1030911.19412802</v>
      </c>
      <c r="H528" s="4">
        <v>900229.18098936998</v>
      </c>
      <c r="I528" s="4">
        <v>801036.32832726405</v>
      </c>
    </row>
    <row r="532" spans="1:9" x14ac:dyDescent="0.2">
      <c r="A532" s="40" t="s">
        <v>486</v>
      </c>
      <c r="B532" s="4">
        <v>0</v>
      </c>
      <c r="C532" s="4">
        <v>0</v>
      </c>
      <c r="D532" s="4">
        <v>6603110.7290935004</v>
      </c>
      <c r="E532" s="4">
        <v>-1724189.2242308699</v>
      </c>
      <c r="F532" s="4">
        <v>-1265821.6221848601</v>
      </c>
      <c r="G532" s="4">
        <v>-1030911.19412802</v>
      </c>
      <c r="H532" s="4">
        <v>-900229.18098936998</v>
      </c>
      <c r="I532" s="4">
        <v>-801036.32832726405</v>
      </c>
    </row>
    <row r="533" spans="1:9" x14ac:dyDescent="0.2">
      <c r="A533" s="5" t="s">
        <v>487</v>
      </c>
      <c r="B533" s="4">
        <v>0</v>
      </c>
      <c r="C533" s="4">
        <v>0</v>
      </c>
      <c r="D533" s="4">
        <v>6603110.7290935004</v>
      </c>
      <c r="E533" s="4">
        <v>-1724189.2242308699</v>
      </c>
      <c r="F533" s="4">
        <v>-1265821.6221848601</v>
      </c>
      <c r="G533" s="4">
        <v>-1030911.19412802</v>
      </c>
      <c r="H533" s="4">
        <v>-900229.18098936998</v>
      </c>
      <c r="I533" s="4">
        <v>-801036.32832726405</v>
      </c>
    </row>
    <row r="535" spans="1:9" x14ac:dyDescent="0.2">
      <c r="A535" s="9" t="s">
        <v>488</v>
      </c>
    </row>
    <row r="536" spans="1:9" x14ac:dyDescent="0.2">
      <c r="A536" s="5" t="s">
        <v>368</v>
      </c>
      <c r="B536" s="4">
        <v>0</v>
      </c>
      <c r="C536" s="4">
        <v>0</v>
      </c>
      <c r="D536" s="4">
        <v>0</v>
      </c>
      <c r="E536" s="4">
        <v>12</v>
      </c>
      <c r="F536" s="4">
        <v>12</v>
      </c>
      <c r="G536" s="4">
        <v>12</v>
      </c>
      <c r="H536" s="4">
        <v>12</v>
      </c>
      <c r="I536" s="4">
        <v>12</v>
      </c>
    </row>
    <row r="537" spans="1:9" x14ac:dyDescent="0.2">
      <c r="A537" s="40" t="s">
        <v>489</v>
      </c>
      <c r="B537" s="4">
        <v>0</v>
      </c>
      <c r="C537" s="4">
        <v>0</v>
      </c>
      <c r="D537" s="4">
        <v>0</v>
      </c>
      <c r="E537" s="4">
        <v>-1724189.2242308699</v>
      </c>
      <c r="F537" s="4">
        <v>-1265821.6221848601</v>
      </c>
      <c r="G537" s="4">
        <v>-1030911.19412802</v>
      </c>
      <c r="H537" s="4">
        <v>-900229.18098936998</v>
      </c>
      <c r="I537" s="4">
        <v>-801036.32832726405</v>
      </c>
    </row>
    <row r="538" spans="1:9" x14ac:dyDescent="0.2">
      <c r="A538" s="5" t="s">
        <v>490</v>
      </c>
      <c r="B538" s="4">
        <v>0</v>
      </c>
      <c r="C538" s="4">
        <v>0</v>
      </c>
      <c r="D538" s="4">
        <v>0</v>
      </c>
      <c r="E538" s="4">
        <v>-1724189.2242308699</v>
      </c>
      <c r="F538" s="4">
        <v>-1265821.6221848601</v>
      </c>
      <c r="G538" s="4">
        <v>-1030911.19412802</v>
      </c>
      <c r="H538" s="4">
        <v>-900229.18098936998</v>
      </c>
      <c r="I538" s="4">
        <v>-801036.32832726405</v>
      </c>
    </row>
    <row r="540" spans="1:9" x14ac:dyDescent="0.2">
      <c r="A540" s="5" t="s">
        <v>388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</row>
    <row r="542" spans="1:9" x14ac:dyDescent="0.2">
      <c r="A542" s="73" t="s">
        <v>491</v>
      </c>
      <c r="B542" s="54"/>
      <c r="C542" s="54"/>
      <c r="D542" s="54"/>
      <c r="E542" s="54"/>
      <c r="F542" s="54"/>
      <c r="G542" s="54"/>
      <c r="H542" s="54"/>
      <c r="I542" s="54"/>
    </row>
    <row r="544" spans="1:9" x14ac:dyDescent="0.2">
      <c r="A544" s="3" t="s">
        <v>492</v>
      </c>
    </row>
    <row r="545" spans="1:9" x14ac:dyDescent="0.2">
      <c r="A545" s="5" t="s">
        <v>593</v>
      </c>
      <c r="B545" s="4">
        <v>0</v>
      </c>
      <c r="C545" s="4">
        <v>0</v>
      </c>
      <c r="D545" s="4">
        <v>6603110.7290935004</v>
      </c>
      <c r="E545" s="4">
        <v>-1724189.2242308699</v>
      </c>
      <c r="F545" s="4">
        <v>-1265821.6221848601</v>
      </c>
      <c r="G545" s="4">
        <v>-1030911.19412802</v>
      </c>
      <c r="H545" s="4">
        <v>-900229.18098936998</v>
      </c>
      <c r="I545" s="4">
        <v>-801036.32832726405</v>
      </c>
    </row>
    <row r="546" spans="1:9" x14ac:dyDescent="0.2">
      <c r="A546" s="5" t="s">
        <v>594</v>
      </c>
      <c r="B546" s="4">
        <v>0</v>
      </c>
      <c r="C546" s="4">
        <v>0</v>
      </c>
      <c r="D546" s="4">
        <v>13206221.458187001</v>
      </c>
      <c r="E546" s="4">
        <v>-11113225.625220601</v>
      </c>
      <c r="F546" s="4">
        <v>-7754154.01432628</v>
      </c>
      <c r="G546" s="4">
        <v>-6285512.5910545504</v>
      </c>
      <c r="H546" s="4">
        <v>-5541900.0380548704</v>
      </c>
      <c r="I546" s="4">
        <v>-4859758.1892473605</v>
      </c>
    </row>
    <row r="548" spans="1:9" x14ac:dyDescent="0.2">
      <c r="A548" s="3" t="s">
        <v>493</v>
      </c>
    </row>
    <row r="549" spans="1:9" x14ac:dyDescent="0.2">
      <c r="A549" s="5" t="s">
        <v>595</v>
      </c>
      <c r="B549" s="4">
        <v>0</v>
      </c>
      <c r="C549" s="4">
        <v>0</v>
      </c>
      <c r="D549" s="4">
        <v>0</v>
      </c>
      <c r="E549" s="4">
        <v>-1724189.2242308699</v>
      </c>
      <c r="F549" s="4">
        <v>-1265821.6221848601</v>
      </c>
      <c r="G549" s="4">
        <v>-1030911.19412802</v>
      </c>
      <c r="H549" s="4">
        <v>-900229.18098936998</v>
      </c>
      <c r="I549" s="4">
        <v>-801036.32832726405</v>
      </c>
    </row>
    <row r="550" spans="1:9" x14ac:dyDescent="0.2">
      <c r="A550" s="5" t="s">
        <v>596</v>
      </c>
      <c r="B550" s="4">
        <v>0</v>
      </c>
      <c r="C550" s="4">
        <v>0</v>
      </c>
      <c r="D550" s="4">
        <v>0</v>
      </c>
      <c r="E550" s="4">
        <v>-11113225.625220601</v>
      </c>
      <c r="F550" s="4">
        <v>-7754154.01432628</v>
      </c>
      <c r="G550" s="4">
        <v>-6285512.5910545504</v>
      </c>
      <c r="H550" s="4">
        <v>-5541900.0380548704</v>
      </c>
      <c r="I550" s="4">
        <v>-4859758.1892473605</v>
      </c>
    </row>
    <row r="552" spans="1:9" x14ac:dyDescent="0.2">
      <c r="A552" s="5" t="s">
        <v>369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</row>
    <row r="553" spans="1:9" x14ac:dyDescent="0.2">
      <c r="A553" s="5" t="s">
        <v>370</v>
      </c>
      <c r="B553" s="4">
        <v>0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</row>
    <row r="554" spans="1:9" x14ac:dyDescent="0.2">
      <c r="A554" s="5" t="s">
        <v>371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</row>
    <row r="555" spans="1:9" x14ac:dyDescent="0.2">
      <c r="A555" s="5" t="s">
        <v>372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</row>
    <row r="556" spans="1:9" x14ac:dyDescent="0.2">
      <c r="A556" s="5" t="s">
        <v>373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</row>
    <row r="557" spans="1:9" x14ac:dyDescent="0.2">
      <c r="A557" s="5" t="s">
        <v>374</v>
      </c>
      <c r="B557" s="4">
        <v>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</row>
    <row r="558" spans="1:9" x14ac:dyDescent="0.2">
      <c r="A558" s="5" t="s">
        <v>375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</row>
    <row r="559" spans="1:9" x14ac:dyDescent="0.2">
      <c r="A559" s="5" t="s">
        <v>376</v>
      </c>
      <c r="B559" s="4">
        <v>0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</row>
    <row r="560" spans="1:9" x14ac:dyDescent="0.2">
      <c r="A560" s="5" t="s">
        <v>394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</row>
    <row r="561" spans="1:9" x14ac:dyDescent="0.2"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</row>
    <row r="562" spans="1:9" x14ac:dyDescent="0.2"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</row>
    <row r="563" spans="1:9" x14ac:dyDescent="0.2">
      <c r="A563" s="21" t="s">
        <v>495</v>
      </c>
      <c r="B563" s="22"/>
      <c r="C563" s="22"/>
      <c r="D563" s="22"/>
      <c r="E563" s="22"/>
      <c r="F563" s="22"/>
      <c r="G563" s="22"/>
      <c r="H563" s="22"/>
      <c r="I563" s="22"/>
    </row>
    <row r="565" spans="1:9" x14ac:dyDescent="0.2">
      <c r="A565" s="5" t="s">
        <v>346</v>
      </c>
      <c r="B565" s="4">
        <v>156</v>
      </c>
      <c r="C565" s="4">
        <v>156</v>
      </c>
      <c r="D565" s="4">
        <v>156</v>
      </c>
      <c r="E565" s="4">
        <v>156</v>
      </c>
      <c r="F565" s="4">
        <v>156</v>
      </c>
      <c r="G565" s="4">
        <v>156</v>
      </c>
      <c r="H565" s="4">
        <v>156</v>
      </c>
      <c r="I565" s="4">
        <v>156</v>
      </c>
    </row>
    <row r="566" spans="1:9" s="24" customFormat="1" x14ac:dyDescent="0.2">
      <c r="A566" s="23" t="s">
        <v>347</v>
      </c>
      <c r="B566" s="24" t="s">
        <v>496</v>
      </c>
      <c r="C566" s="24" t="s">
        <v>496</v>
      </c>
      <c r="D566" s="24" t="s">
        <v>496</v>
      </c>
      <c r="E566" s="24" t="s">
        <v>496</v>
      </c>
      <c r="F566" s="24" t="s">
        <v>496</v>
      </c>
      <c r="G566" s="24" t="s">
        <v>496</v>
      </c>
      <c r="H566" s="24" t="s">
        <v>496</v>
      </c>
      <c r="I566" s="24" t="s">
        <v>496</v>
      </c>
    </row>
    <row r="567" spans="1:9" s="24" customFormat="1" x14ac:dyDescent="0.2">
      <c r="A567" s="23" t="s">
        <v>348</v>
      </c>
    </row>
    <row r="568" spans="1:9" s="24" customFormat="1" x14ac:dyDescent="0.2">
      <c r="A568" s="23" t="s">
        <v>349</v>
      </c>
    </row>
    <row r="569" spans="1:9" s="24" customFormat="1" x14ac:dyDescent="0.2">
      <c r="A569" s="23" t="s">
        <v>350</v>
      </c>
    </row>
    <row r="571" spans="1:9" x14ac:dyDescent="0.2">
      <c r="A571" s="5" t="s">
        <v>351</v>
      </c>
      <c r="B571" s="4">
        <v>0</v>
      </c>
      <c r="C571" s="4">
        <v>0</v>
      </c>
      <c r="D571" s="4">
        <v>11972122</v>
      </c>
      <c r="E571" s="4">
        <v>143790083</v>
      </c>
      <c r="F571" s="4">
        <v>258155999</v>
      </c>
      <c r="G571" s="4">
        <v>343921272</v>
      </c>
      <c r="H571" s="4">
        <v>435099528</v>
      </c>
      <c r="I571" s="4">
        <v>511545546</v>
      </c>
    </row>
    <row r="572" spans="1:9" x14ac:dyDescent="0.2">
      <c r="A572" s="9" t="s">
        <v>352</v>
      </c>
    </row>
    <row r="573" spans="1:9" x14ac:dyDescent="0.2">
      <c r="A573" s="5" t="s">
        <v>353</v>
      </c>
      <c r="B573" s="4">
        <v>0</v>
      </c>
      <c r="C573" s="4">
        <v>0</v>
      </c>
      <c r="D573" s="4">
        <v>98887388</v>
      </c>
      <c r="E573" s="4">
        <v>473887388</v>
      </c>
      <c r="F573" s="4">
        <v>848887388</v>
      </c>
      <c r="G573" s="4">
        <v>1223887388</v>
      </c>
      <c r="H573" s="4">
        <v>1598887388</v>
      </c>
      <c r="I573" s="4">
        <v>1973887388</v>
      </c>
    </row>
    <row r="574" spans="1:9" x14ac:dyDescent="0.2">
      <c r="A574" s="5" t="s">
        <v>354</v>
      </c>
      <c r="B574" s="4">
        <v>0</v>
      </c>
      <c r="C574" s="4">
        <v>0</v>
      </c>
      <c r="D574" s="4">
        <v>-6492330</v>
      </c>
      <c r="E574" s="4">
        <v>-31250000</v>
      </c>
      <c r="F574" s="4">
        <v>-31250000</v>
      </c>
      <c r="G574" s="4">
        <v>-31250000</v>
      </c>
      <c r="H574" s="4">
        <v>-31250000</v>
      </c>
      <c r="I574" s="4">
        <v>-31250000</v>
      </c>
    </row>
    <row r="575" spans="1:9" x14ac:dyDescent="0.2">
      <c r="A575" s="5" t="s">
        <v>355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</row>
    <row r="576" spans="1:9" x14ac:dyDescent="0.2">
      <c r="A576" s="5" t="s">
        <v>356</v>
      </c>
      <c r="B576" s="4">
        <v>0</v>
      </c>
      <c r="C576" s="4">
        <v>0</v>
      </c>
      <c r="D576" s="4">
        <v>-98887388</v>
      </c>
      <c r="E576" s="4">
        <v>-375000000</v>
      </c>
      <c r="F576" s="4">
        <v>-375000000</v>
      </c>
      <c r="G576" s="4">
        <v>-375000000</v>
      </c>
      <c r="H576" s="4">
        <v>-375000000</v>
      </c>
      <c r="I576" s="4">
        <v>-375000000</v>
      </c>
    </row>
    <row r="578" spans="1:9" x14ac:dyDescent="0.2">
      <c r="A578" s="9" t="s">
        <v>357</v>
      </c>
    </row>
    <row r="579" spans="1:9" x14ac:dyDescent="0.2">
      <c r="A579" s="5" t="s">
        <v>358</v>
      </c>
      <c r="B579" s="4">
        <v>0</v>
      </c>
      <c r="C579" s="4">
        <v>0</v>
      </c>
      <c r="D579" s="4">
        <v>251765</v>
      </c>
      <c r="E579" s="4">
        <v>267556</v>
      </c>
      <c r="F579" s="4">
        <v>283347</v>
      </c>
      <c r="G579" s="4">
        <v>299138</v>
      </c>
      <c r="H579" s="4">
        <v>314929</v>
      </c>
      <c r="I579" s="4">
        <v>330720</v>
      </c>
    </row>
    <row r="580" spans="1:9" x14ac:dyDescent="0.2">
      <c r="A580" s="5" t="s">
        <v>359</v>
      </c>
      <c r="B580" s="4">
        <v>0</v>
      </c>
      <c r="C580" s="4">
        <v>0</v>
      </c>
      <c r="D580" s="4">
        <v>-1315</v>
      </c>
      <c r="E580" s="4">
        <v>-1316</v>
      </c>
      <c r="F580" s="4">
        <v>-1316</v>
      </c>
      <c r="G580" s="4">
        <v>-1316</v>
      </c>
      <c r="H580" s="4">
        <v>-1316</v>
      </c>
      <c r="I580" s="4">
        <v>-1316</v>
      </c>
    </row>
    <row r="581" spans="1:9" x14ac:dyDescent="0.2">
      <c r="A581" s="5" t="s">
        <v>360</v>
      </c>
      <c r="B581" s="4">
        <v>0</v>
      </c>
      <c r="C581" s="4">
        <v>0</v>
      </c>
      <c r="D581" s="4">
        <v>-251765</v>
      </c>
      <c r="E581" s="4">
        <v>-15791</v>
      </c>
      <c r="F581" s="4">
        <v>-15791</v>
      </c>
      <c r="G581" s="4">
        <v>-15791</v>
      </c>
      <c r="H581" s="4">
        <v>-15791</v>
      </c>
      <c r="I581" s="4">
        <v>-15791</v>
      </c>
    </row>
    <row r="583" spans="1:9" x14ac:dyDescent="0.2">
      <c r="A583" s="9" t="s">
        <v>361</v>
      </c>
    </row>
    <row r="584" spans="1:9" x14ac:dyDescent="0.2">
      <c r="A584" s="5" t="s">
        <v>362</v>
      </c>
      <c r="B584" s="4">
        <v>0</v>
      </c>
      <c r="C584" s="4">
        <v>0</v>
      </c>
      <c r="D584" s="4">
        <v>241689</v>
      </c>
      <c r="E584" s="4">
        <v>241689</v>
      </c>
      <c r="F584" s="4">
        <v>241689</v>
      </c>
      <c r="G584" s="4">
        <v>241689</v>
      </c>
      <c r="H584" s="4">
        <v>241689</v>
      </c>
      <c r="I584" s="4">
        <v>241689</v>
      </c>
    </row>
    <row r="585" spans="1:9" x14ac:dyDescent="0.2">
      <c r="A585" s="5" t="s">
        <v>363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</row>
    <row r="586" spans="1:9" x14ac:dyDescent="0.2">
      <c r="A586" s="5" t="s">
        <v>364</v>
      </c>
      <c r="B586" s="4">
        <v>0</v>
      </c>
      <c r="C586" s="4">
        <v>0</v>
      </c>
      <c r="D586" s="4">
        <v>-6169</v>
      </c>
      <c r="E586" s="4">
        <v>-15836</v>
      </c>
      <c r="F586" s="4">
        <v>-25504</v>
      </c>
      <c r="G586" s="4">
        <v>-35172</v>
      </c>
      <c r="H586" s="4">
        <v>-44839</v>
      </c>
      <c r="I586" s="4">
        <v>-54507</v>
      </c>
    </row>
    <row r="587" spans="1:9" x14ac:dyDescent="0.2">
      <c r="A587" s="5" t="s">
        <v>365</v>
      </c>
      <c r="B587" s="4">
        <v>0</v>
      </c>
      <c r="C587" s="4">
        <v>0</v>
      </c>
      <c r="D587" s="4">
        <v>806</v>
      </c>
      <c r="E587" s="4">
        <v>805</v>
      </c>
      <c r="F587" s="4">
        <v>806</v>
      </c>
      <c r="G587" s="4">
        <v>806</v>
      </c>
      <c r="H587" s="4">
        <v>806</v>
      </c>
      <c r="I587" s="4">
        <v>806</v>
      </c>
    </row>
    <row r="588" spans="1:9" x14ac:dyDescent="0.2">
      <c r="A588" s="5" t="s">
        <v>366</v>
      </c>
      <c r="B588" s="4">
        <v>0</v>
      </c>
      <c r="C588" s="4">
        <v>0</v>
      </c>
      <c r="D588" s="4">
        <v>806</v>
      </c>
      <c r="E588" s="4">
        <v>805</v>
      </c>
      <c r="F588" s="4">
        <v>806</v>
      </c>
      <c r="G588" s="4">
        <v>806</v>
      </c>
      <c r="H588" s="4">
        <v>806</v>
      </c>
      <c r="I588" s="4">
        <v>806</v>
      </c>
    </row>
    <row r="590" spans="1:9" x14ac:dyDescent="0.2">
      <c r="A590" s="9" t="s">
        <v>367</v>
      </c>
    </row>
    <row r="591" spans="1:9" x14ac:dyDescent="0.2">
      <c r="A591" s="5" t="s">
        <v>368</v>
      </c>
      <c r="B591" s="4">
        <v>12</v>
      </c>
      <c r="C591" s="4">
        <v>12</v>
      </c>
      <c r="D591" s="4">
        <v>12</v>
      </c>
      <c r="E591" s="4">
        <v>12</v>
      </c>
      <c r="F591" s="4">
        <v>12</v>
      </c>
      <c r="G591" s="4">
        <v>12</v>
      </c>
      <c r="H591" s="4">
        <v>12</v>
      </c>
      <c r="I591" s="4">
        <v>12</v>
      </c>
    </row>
    <row r="592" spans="1:9" x14ac:dyDescent="0.2">
      <c r="A592" s="5" t="s">
        <v>369</v>
      </c>
      <c r="B592" s="4">
        <v>0</v>
      </c>
      <c r="C592" s="4">
        <v>0</v>
      </c>
      <c r="D592" s="4">
        <v>-2854826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</row>
    <row r="593" spans="1:9" x14ac:dyDescent="0.2">
      <c r="A593" s="5" t="s">
        <v>370</v>
      </c>
      <c r="B593" s="4">
        <v>0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</row>
    <row r="594" spans="1:9" x14ac:dyDescent="0.2">
      <c r="A594" s="5" t="s">
        <v>371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</row>
    <row r="595" spans="1:9" x14ac:dyDescent="0.2">
      <c r="A595" s="5" t="s">
        <v>372</v>
      </c>
      <c r="B595" s="4">
        <v>0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</row>
    <row r="596" spans="1:9" x14ac:dyDescent="0.2">
      <c r="A596" s="5" t="s">
        <v>373</v>
      </c>
      <c r="B596" s="4">
        <v>0</v>
      </c>
      <c r="C596" s="4">
        <v>0</v>
      </c>
      <c r="D596" s="4">
        <v>3605865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</row>
    <row r="597" spans="1:9" x14ac:dyDescent="0.2">
      <c r="A597" s="5" t="s">
        <v>374</v>
      </c>
      <c r="B597" s="4">
        <v>0</v>
      </c>
      <c r="C597" s="4">
        <v>0</v>
      </c>
      <c r="D597" s="4">
        <v>-87423682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</row>
    <row r="598" spans="1:9" x14ac:dyDescent="0.2">
      <c r="A598" s="5" t="s">
        <v>375</v>
      </c>
      <c r="B598" s="4">
        <v>0</v>
      </c>
      <c r="C598" s="4">
        <v>0</v>
      </c>
      <c r="D598" s="4">
        <v>247818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</row>
    <row r="599" spans="1:9" x14ac:dyDescent="0.2">
      <c r="A599" s="5" t="s">
        <v>376</v>
      </c>
      <c r="B599" s="4">
        <v>0</v>
      </c>
      <c r="C599" s="4">
        <v>0</v>
      </c>
      <c r="D599" s="4">
        <v>-237937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</row>
    <row r="600" spans="1:9" x14ac:dyDescent="0.2">
      <c r="A600" s="5" t="s">
        <v>377</v>
      </c>
      <c r="B600" s="4">
        <v>0</v>
      </c>
      <c r="C600" s="4">
        <v>0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</row>
    <row r="601" spans="1:9" x14ac:dyDescent="0.2">
      <c r="A601" s="5" t="s">
        <v>378</v>
      </c>
      <c r="B601" s="4">
        <v>0</v>
      </c>
      <c r="C601" s="4">
        <v>0</v>
      </c>
      <c r="D601" s="4">
        <v>82568776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</row>
    <row r="602" spans="1:9" x14ac:dyDescent="0.2">
      <c r="A602" s="5" t="s">
        <v>379</v>
      </c>
      <c r="B602" s="4">
        <v>0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</row>
    <row r="603" spans="1:9" x14ac:dyDescent="0.2">
      <c r="A603" s="5" t="s">
        <v>380</v>
      </c>
      <c r="B603" s="4">
        <v>0</v>
      </c>
      <c r="C603" s="4">
        <v>0</v>
      </c>
      <c r="D603" s="4">
        <v>-28899072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</row>
    <row r="604" spans="1:9" x14ac:dyDescent="0.2">
      <c r="A604" s="5" t="s">
        <v>381</v>
      </c>
      <c r="B604" s="4">
        <v>0</v>
      </c>
      <c r="C604" s="4">
        <v>0</v>
      </c>
      <c r="D604" s="4">
        <v>31513854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</row>
    <row r="605" spans="1:9" x14ac:dyDescent="0.2">
      <c r="A605" s="5" t="s">
        <v>382</v>
      </c>
      <c r="B605" s="4">
        <v>0</v>
      </c>
      <c r="C605" s="4">
        <v>0</v>
      </c>
      <c r="D605" s="4">
        <v>-1267862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</row>
    <row r="606" spans="1:9" x14ac:dyDescent="0.2">
      <c r="A606" s="5" t="s">
        <v>383</v>
      </c>
      <c r="B606" s="4">
        <v>0</v>
      </c>
      <c r="C606" s="4">
        <v>0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</row>
    <row r="607" spans="1:9" x14ac:dyDescent="0.2">
      <c r="A607" s="5" t="s">
        <v>384</v>
      </c>
      <c r="B607" s="4">
        <v>0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</row>
    <row r="608" spans="1:9" x14ac:dyDescent="0.2">
      <c r="A608" s="5" t="s">
        <v>385</v>
      </c>
      <c r="B608" s="4">
        <v>0</v>
      </c>
      <c r="C608" s="4">
        <v>0</v>
      </c>
      <c r="D608" s="4">
        <v>5430987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</row>
    <row r="609" spans="1:9" x14ac:dyDescent="0.2">
      <c r="A609" s="5" t="s">
        <v>386</v>
      </c>
      <c r="B609" s="4">
        <v>0</v>
      </c>
      <c r="C609" s="4">
        <v>0</v>
      </c>
      <c r="D609" s="4">
        <v>-5185348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</row>
    <row r="610" spans="1:9" x14ac:dyDescent="0.2">
      <c r="A610" s="5" t="s">
        <v>387</v>
      </c>
      <c r="B610" s="4">
        <v>0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</row>
    <row r="611" spans="1:9" x14ac:dyDescent="0.2">
      <c r="A611" s="5" t="s">
        <v>388</v>
      </c>
      <c r="B611" s="4">
        <v>0</v>
      </c>
      <c r="C611" s="4">
        <v>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</row>
    <row r="613" spans="1:9" x14ac:dyDescent="0.2">
      <c r="A613" s="25" t="s">
        <v>389</v>
      </c>
      <c r="B613" s="26"/>
      <c r="C613" s="26"/>
      <c r="D613" s="26"/>
      <c r="E613" s="26"/>
      <c r="F613" s="26"/>
      <c r="G613" s="26"/>
      <c r="H613" s="26"/>
      <c r="I613" s="26"/>
    </row>
    <row r="614" spans="1:9" x14ac:dyDescent="0.2">
      <c r="A614" s="5" t="s">
        <v>390</v>
      </c>
      <c r="B614" s="4">
        <v>0</v>
      </c>
      <c r="C614" s="4">
        <v>0</v>
      </c>
      <c r="D614" s="4">
        <v>6931825.5199999996</v>
      </c>
      <c r="E614" s="4">
        <v>31276597</v>
      </c>
      <c r="F614" s="4">
        <v>64300567</v>
      </c>
      <c r="G614" s="4">
        <v>90497698</v>
      </c>
      <c r="H614" s="4">
        <v>116395892</v>
      </c>
      <c r="I614" s="4">
        <v>142788518</v>
      </c>
    </row>
    <row r="616" spans="1:9" x14ac:dyDescent="0.2">
      <c r="A616" s="9" t="s">
        <v>256</v>
      </c>
    </row>
    <row r="617" spans="1:9" x14ac:dyDescent="0.2">
      <c r="A617" s="5" t="s">
        <v>391</v>
      </c>
      <c r="B617" s="4">
        <v>0</v>
      </c>
      <c r="C617" s="4">
        <v>0</v>
      </c>
      <c r="D617" s="4">
        <v>0</v>
      </c>
      <c r="E617" s="4">
        <v>-1724189.2242308699</v>
      </c>
      <c r="F617" s="4">
        <v>-1265821.6221848601</v>
      </c>
      <c r="G617" s="4">
        <v>-1030911.19412802</v>
      </c>
      <c r="H617" s="4">
        <v>-900229.18098936998</v>
      </c>
      <c r="I617" s="4">
        <v>-801036.32832726405</v>
      </c>
    </row>
    <row r="618" spans="1:9" x14ac:dyDescent="0.2">
      <c r="A618" s="5" t="s">
        <v>392</v>
      </c>
      <c r="B618" s="4">
        <v>0</v>
      </c>
      <c r="C618" s="4">
        <v>0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</row>
    <row r="619" spans="1:9" x14ac:dyDescent="0.2">
      <c r="A619" s="5" t="s">
        <v>393</v>
      </c>
      <c r="B619" s="27">
        <v>0</v>
      </c>
      <c r="C619" s="27">
        <v>0</v>
      </c>
      <c r="D619" s="27">
        <v>0</v>
      </c>
      <c r="E619" s="27">
        <v>-1724189.2242308699</v>
      </c>
      <c r="F619" s="27">
        <v>-1265821.6221848601</v>
      </c>
      <c r="G619" s="27">
        <v>-1030911.19412802</v>
      </c>
      <c r="H619" s="27">
        <v>-900229.18098936998</v>
      </c>
      <c r="I619" s="27">
        <v>-801036.32832726405</v>
      </c>
    </row>
    <row r="620" spans="1:9" x14ac:dyDescent="0.2">
      <c r="A620" s="9" t="s">
        <v>259</v>
      </c>
    </row>
    <row r="621" spans="1:9" x14ac:dyDescent="0.2">
      <c r="A621" s="5" t="s">
        <v>369</v>
      </c>
      <c r="B621" s="4">
        <v>0</v>
      </c>
      <c r="C621" s="4">
        <v>0</v>
      </c>
      <c r="D621" s="4">
        <v>-2174876.4970461898</v>
      </c>
      <c r="E621" s="4">
        <v>-12505282.232886201</v>
      </c>
      <c r="F621" s="4">
        <v>-26551091.4543189</v>
      </c>
      <c r="G621" s="4">
        <v>-38692035.2485862</v>
      </c>
      <c r="H621" s="4">
        <v>-50940977.934856497</v>
      </c>
      <c r="I621" s="4">
        <v>-67068725.091918901</v>
      </c>
    </row>
    <row r="622" spans="1:9" x14ac:dyDescent="0.2">
      <c r="A622" s="5" t="s">
        <v>370</v>
      </c>
      <c r="B622" s="4">
        <v>0</v>
      </c>
      <c r="C622" s="4">
        <v>0</v>
      </c>
      <c r="D622" s="4">
        <v>0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</row>
    <row r="623" spans="1:9" x14ac:dyDescent="0.2">
      <c r="A623" s="5" t="s">
        <v>371</v>
      </c>
      <c r="B623" s="4">
        <v>0</v>
      </c>
      <c r="C623" s="4">
        <v>0</v>
      </c>
      <c r="D623" s="4">
        <v>-9706762.6991251204</v>
      </c>
      <c r="E623" s="4">
        <v>-62624703.624999903</v>
      </c>
      <c r="F623" s="4">
        <v>-62593822.625</v>
      </c>
      <c r="G623" s="4">
        <v>-50050094.7999999</v>
      </c>
      <c r="H623" s="4">
        <v>-37537571.100000001</v>
      </c>
      <c r="I623" s="4">
        <v>0</v>
      </c>
    </row>
    <row r="624" spans="1:9" x14ac:dyDescent="0.2">
      <c r="A624" s="5" t="s">
        <v>372</v>
      </c>
      <c r="B624" s="4">
        <v>0</v>
      </c>
      <c r="C624" s="4">
        <v>0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</row>
    <row r="625" spans="1:9" x14ac:dyDescent="0.2">
      <c r="A625" s="5" t="s">
        <v>373</v>
      </c>
      <c r="B625" s="4">
        <v>0</v>
      </c>
      <c r="C625" s="4">
        <v>0</v>
      </c>
      <c r="D625" s="4">
        <v>8237064</v>
      </c>
      <c r="E625" s="4">
        <v>60806838</v>
      </c>
      <c r="F625" s="4">
        <v>115681122</v>
      </c>
      <c r="G625" s="4">
        <v>153634488</v>
      </c>
      <c r="H625" s="4">
        <v>183472422</v>
      </c>
      <c r="I625" s="4">
        <v>208421651</v>
      </c>
    </row>
    <row r="626" spans="1:9" x14ac:dyDescent="0.2">
      <c r="A626" s="5" t="s">
        <v>374</v>
      </c>
      <c r="B626" s="4">
        <v>0</v>
      </c>
      <c r="C626" s="4">
        <v>0</v>
      </c>
      <c r="D626" s="4">
        <v>-115708109.52</v>
      </c>
      <c r="E626" s="4">
        <v>-375000000</v>
      </c>
      <c r="F626" s="4">
        <v>-375000000</v>
      </c>
      <c r="G626" s="4">
        <v>-375000000</v>
      </c>
      <c r="H626" s="4">
        <v>-375000000</v>
      </c>
      <c r="I626" s="4">
        <v>-375000000</v>
      </c>
    </row>
    <row r="627" spans="1:9" x14ac:dyDescent="0.2">
      <c r="A627" s="5" t="s">
        <v>375</v>
      </c>
      <c r="B627" s="4">
        <v>0</v>
      </c>
      <c r="C627" s="4">
        <v>0</v>
      </c>
      <c r="D627" s="4">
        <v>243870.69</v>
      </c>
      <c r="E627" s="4">
        <v>-15791</v>
      </c>
      <c r="F627" s="4">
        <v>-15791</v>
      </c>
      <c r="G627" s="4">
        <v>-15791</v>
      </c>
      <c r="H627" s="4">
        <v>-15791</v>
      </c>
      <c r="I627" s="4">
        <v>-15791</v>
      </c>
    </row>
    <row r="628" spans="1:9" x14ac:dyDescent="0.2">
      <c r="A628" s="5" t="s">
        <v>376</v>
      </c>
      <c r="B628" s="4">
        <v>0</v>
      </c>
      <c r="C628" s="4">
        <v>0</v>
      </c>
      <c r="D628" s="4">
        <v>-235519.65</v>
      </c>
      <c r="E628" s="4">
        <v>9667</v>
      </c>
      <c r="F628" s="4">
        <v>9668</v>
      </c>
      <c r="G628" s="4">
        <v>9668</v>
      </c>
      <c r="H628" s="4">
        <v>9667</v>
      </c>
      <c r="I628" s="4">
        <v>9668</v>
      </c>
    </row>
    <row r="629" spans="1:9" x14ac:dyDescent="0.2">
      <c r="A629" s="5" t="s">
        <v>394</v>
      </c>
      <c r="B629" s="4">
        <v>0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</row>
    <row r="630" spans="1:9" x14ac:dyDescent="0.2">
      <c r="A630" s="5" t="s">
        <v>395</v>
      </c>
      <c r="B630" s="27">
        <v>0</v>
      </c>
      <c r="C630" s="27">
        <v>0</v>
      </c>
      <c r="D630" s="27">
        <v>-119344333.676171</v>
      </c>
      <c r="E630" s="27">
        <v>-389329271.85788602</v>
      </c>
      <c r="F630" s="27">
        <v>-348469915.079319</v>
      </c>
      <c r="G630" s="27">
        <v>-310113765.04858601</v>
      </c>
      <c r="H630" s="27">
        <v>-280012251.03485602</v>
      </c>
      <c r="I630" s="27">
        <v>-233653197.09191799</v>
      </c>
    </row>
    <row r="632" spans="1:9" x14ac:dyDescent="0.2">
      <c r="A632" s="5" t="s">
        <v>396</v>
      </c>
      <c r="B632" s="4">
        <v>0</v>
      </c>
      <c r="C632" s="4">
        <v>0</v>
      </c>
      <c r="D632" s="4">
        <v>-112412508.15617099</v>
      </c>
      <c r="E632" s="4">
        <v>-359776864.08211702</v>
      </c>
      <c r="F632" s="4">
        <v>-285435169.70150298</v>
      </c>
      <c r="G632" s="4">
        <v>-220646978.24271399</v>
      </c>
      <c r="H632" s="4">
        <v>-164516588.215846</v>
      </c>
      <c r="I632" s="4">
        <v>-91665715.420246199</v>
      </c>
    </row>
    <row r="634" spans="1:9" x14ac:dyDescent="0.2">
      <c r="A634" s="5" t="s">
        <v>397</v>
      </c>
      <c r="B634" s="4">
        <v>0</v>
      </c>
      <c r="C634" s="4">
        <v>0</v>
      </c>
      <c r="D634" s="4">
        <v>0</v>
      </c>
      <c r="E634" s="4">
        <v>112412508.15617099</v>
      </c>
      <c r="F634" s="4">
        <v>472189372.23828799</v>
      </c>
      <c r="G634" s="4">
        <v>757624541.93979204</v>
      </c>
      <c r="H634" s="4">
        <v>978271520.18250597</v>
      </c>
      <c r="I634" s="4">
        <v>1142788108.39835</v>
      </c>
    </row>
    <row r="635" spans="1:9" x14ac:dyDescent="0.2">
      <c r="A635" s="5" t="s">
        <v>398</v>
      </c>
      <c r="B635" s="4">
        <v>0</v>
      </c>
      <c r="C635" s="4">
        <v>0</v>
      </c>
      <c r="D635" s="4">
        <v>112412508.15617099</v>
      </c>
      <c r="E635" s="4">
        <v>387405572.78486699</v>
      </c>
      <c r="F635" s="4">
        <v>305718916.04297</v>
      </c>
      <c r="G635" s="4">
        <v>237166478.93363899</v>
      </c>
      <c r="H635" s="4">
        <v>178942017.54676199</v>
      </c>
      <c r="I635" s="4">
        <v>104501661.188058</v>
      </c>
    </row>
    <row r="636" spans="1:9" x14ac:dyDescent="0.2">
      <c r="A636" s="5" t="s">
        <v>399</v>
      </c>
      <c r="B636" s="4">
        <v>0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</row>
    <row r="637" spans="1:9" x14ac:dyDescent="0.2">
      <c r="A637" s="5" t="s">
        <v>400</v>
      </c>
      <c r="B637" s="4">
        <v>0</v>
      </c>
      <c r="C637" s="4">
        <v>0</v>
      </c>
      <c r="D637" s="4">
        <v>0</v>
      </c>
      <c r="E637" s="4">
        <v>-27628708.702750299</v>
      </c>
      <c r="F637" s="4">
        <v>-20283746.341466099</v>
      </c>
      <c r="G637" s="4">
        <v>-16519500.6909252</v>
      </c>
      <c r="H637" s="4">
        <v>-14425429.3309168</v>
      </c>
      <c r="I637" s="4">
        <v>-12835945.767812699</v>
      </c>
    </row>
    <row r="638" spans="1:9" x14ac:dyDescent="0.2">
      <c r="A638" s="5" t="s">
        <v>401</v>
      </c>
      <c r="B638" s="4">
        <v>0</v>
      </c>
      <c r="C638" s="4">
        <v>0</v>
      </c>
      <c r="D638" s="4">
        <v>0</v>
      </c>
      <c r="E638" s="4">
        <v>-27628708.702750299</v>
      </c>
      <c r="F638" s="4">
        <v>-20283746.341466099</v>
      </c>
      <c r="G638" s="4">
        <v>-16519500.6909252</v>
      </c>
      <c r="H638" s="4">
        <v>-14425429.3309168</v>
      </c>
      <c r="I638" s="4">
        <v>-12835945.767812699</v>
      </c>
    </row>
    <row r="639" spans="1:9" x14ac:dyDescent="0.2">
      <c r="A639" s="5" t="s">
        <v>402</v>
      </c>
      <c r="B639" s="4">
        <v>0</v>
      </c>
      <c r="C639" s="4">
        <v>0</v>
      </c>
      <c r="D639" s="4">
        <v>112412508.15617099</v>
      </c>
      <c r="E639" s="4">
        <v>472189372.23828799</v>
      </c>
      <c r="F639" s="4">
        <v>757624541.93979204</v>
      </c>
      <c r="G639" s="4">
        <v>978271520.18250597</v>
      </c>
      <c r="H639" s="4">
        <v>1142788108.39835</v>
      </c>
      <c r="I639" s="4">
        <v>1234453823.8185899</v>
      </c>
    </row>
    <row r="641" spans="1:9" x14ac:dyDescent="0.2">
      <c r="A641" s="5" t="s">
        <v>403</v>
      </c>
      <c r="B641" s="4">
        <v>0</v>
      </c>
      <c r="C641" s="4">
        <v>0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</row>
    <row r="642" spans="1:9" s="29" customFormat="1" x14ac:dyDescent="0.2">
      <c r="A642" s="28" t="s">
        <v>404</v>
      </c>
      <c r="B642" s="29">
        <v>0</v>
      </c>
      <c r="C642" s="29">
        <v>0</v>
      </c>
      <c r="D642" s="29">
        <v>0.12</v>
      </c>
      <c r="E642" s="29">
        <v>0.12</v>
      </c>
      <c r="F642" s="29">
        <v>0.12</v>
      </c>
      <c r="G642" s="29">
        <v>0.12</v>
      </c>
      <c r="H642" s="29">
        <v>0.12</v>
      </c>
      <c r="I642" s="29">
        <v>0.12</v>
      </c>
    </row>
    <row r="643" spans="1:9" x14ac:dyDescent="0.2">
      <c r="A643" s="3" t="s">
        <v>405</v>
      </c>
      <c r="B643" s="30">
        <v>0</v>
      </c>
      <c r="C643" s="30">
        <v>0</v>
      </c>
      <c r="D643" s="30">
        <v>0</v>
      </c>
      <c r="E643" s="30">
        <v>0</v>
      </c>
      <c r="F643" s="30">
        <v>0</v>
      </c>
      <c r="G643" s="30">
        <v>0</v>
      </c>
      <c r="H643" s="30">
        <v>0</v>
      </c>
      <c r="I643" s="30">
        <v>0</v>
      </c>
    </row>
    <row r="645" spans="1:9" x14ac:dyDescent="0.2">
      <c r="A645" s="9" t="s">
        <v>406</v>
      </c>
    </row>
    <row r="646" spans="1:9" x14ac:dyDescent="0.2">
      <c r="A646" s="5" t="s">
        <v>407</v>
      </c>
      <c r="B646" s="4">
        <v>0</v>
      </c>
      <c r="C646" s="4">
        <v>0</v>
      </c>
      <c r="D646" s="4">
        <v>130492.589822771</v>
      </c>
      <c r="E646" s="4">
        <v>750316.93397317699</v>
      </c>
      <c r="F646" s="4">
        <v>1593065.48725913</v>
      </c>
      <c r="G646" s="4">
        <v>2321522.1149151698</v>
      </c>
      <c r="H646" s="4">
        <v>3056458.6760913902</v>
      </c>
      <c r="I646" s="4">
        <v>4024123.5055151298</v>
      </c>
    </row>
    <row r="647" spans="1:9" x14ac:dyDescent="0.2">
      <c r="A647" s="5" t="s">
        <v>408</v>
      </c>
      <c r="B647" s="4">
        <v>0</v>
      </c>
      <c r="C647" s="4">
        <v>0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</row>
    <row r="648" spans="1:9" x14ac:dyDescent="0.2">
      <c r="A648" s="5" t="s">
        <v>409</v>
      </c>
      <c r="B648" s="4">
        <v>0</v>
      </c>
      <c r="C648" s="4">
        <v>0</v>
      </c>
      <c r="D648" s="4">
        <v>582405.76194750704</v>
      </c>
      <c r="E648" s="4">
        <v>3757482.21749999</v>
      </c>
      <c r="F648" s="4">
        <v>3755629.3574999999</v>
      </c>
      <c r="G648" s="4">
        <v>3003005.6879999898</v>
      </c>
      <c r="H648" s="4">
        <v>2252254.2659999998</v>
      </c>
      <c r="I648" s="4">
        <v>0</v>
      </c>
    </row>
    <row r="649" spans="1:9" x14ac:dyDescent="0.2">
      <c r="A649" s="5" t="s">
        <v>410</v>
      </c>
      <c r="B649" s="4">
        <v>0</v>
      </c>
      <c r="C649" s="4">
        <v>0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</row>
    <row r="650" spans="1:9" x14ac:dyDescent="0.2">
      <c r="A650" s="5" t="s">
        <v>411</v>
      </c>
      <c r="B650" s="4">
        <v>0</v>
      </c>
      <c r="C650" s="4">
        <v>0</v>
      </c>
      <c r="D650" s="4">
        <v>-494223.83999999898</v>
      </c>
      <c r="E650" s="4">
        <v>-3648410.28</v>
      </c>
      <c r="F650" s="4">
        <v>-6940867.3199999901</v>
      </c>
      <c r="G650" s="4">
        <v>-9218069.2799999993</v>
      </c>
      <c r="H650" s="4">
        <v>-11008345.32</v>
      </c>
      <c r="I650" s="4">
        <v>-12505299.0599999</v>
      </c>
    </row>
    <row r="651" spans="1:9" x14ac:dyDescent="0.2">
      <c r="A651" s="5" t="s">
        <v>412</v>
      </c>
      <c r="B651" s="4">
        <v>0</v>
      </c>
      <c r="C651" s="4">
        <v>0</v>
      </c>
      <c r="D651" s="4">
        <v>6942486.5712000001</v>
      </c>
      <c r="E651" s="4">
        <v>22500000</v>
      </c>
      <c r="F651" s="4">
        <v>22500000</v>
      </c>
      <c r="G651" s="4">
        <v>22500000</v>
      </c>
      <c r="H651" s="4">
        <v>22500000</v>
      </c>
      <c r="I651" s="4">
        <v>22500000</v>
      </c>
    </row>
    <row r="652" spans="1:9" x14ac:dyDescent="0.2">
      <c r="A652" s="5" t="s">
        <v>413</v>
      </c>
      <c r="B652" s="4">
        <v>0</v>
      </c>
      <c r="C652" s="4">
        <v>0</v>
      </c>
      <c r="D652" s="4">
        <v>-14632.241400000001</v>
      </c>
      <c r="E652" s="4">
        <v>947.46</v>
      </c>
      <c r="F652" s="4">
        <v>947.46</v>
      </c>
      <c r="G652" s="4">
        <v>947.46</v>
      </c>
      <c r="H652" s="4">
        <v>947.46</v>
      </c>
      <c r="I652" s="4">
        <v>947.46</v>
      </c>
    </row>
    <row r="653" spans="1:9" x14ac:dyDescent="0.2">
      <c r="A653" s="5" t="s">
        <v>414</v>
      </c>
      <c r="B653" s="4">
        <v>0</v>
      </c>
      <c r="C653" s="4">
        <v>0</v>
      </c>
      <c r="D653" s="4">
        <v>14131.179</v>
      </c>
      <c r="E653" s="4">
        <v>-580.02</v>
      </c>
      <c r="F653" s="4">
        <v>-580.08000000000004</v>
      </c>
      <c r="G653" s="4">
        <v>-580.08000000000004</v>
      </c>
      <c r="H653" s="4">
        <v>-580.02</v>
      </c>
      <c r="I653" s="4">
        <v>-580.08000000000004</v>
      </c>
    </row>
    <row r="654" spans="1:9" x14ac:dyDescent="0.2">
      <c r="A654" s="5" t="s">
        <v>415</v>
      </c>
      <c r="B654" s="4">
        <v>0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</row>
    <row r="655" spans="1:9" x14ac:dyDescent="0.2">
      <c r="A655" s="5" t="s">
        <v>416</v>
      </c>
      <c r="B655" s="4">
        <v>0</v>
      </c>
      <c r="C655" s="4">
        <v>0</v>
      </c>
      <c r="D655" s="4">
        <v>7160660.0205702698</v>
      </c>
      <c r="E655" s="4">
        <v>23359756.311473101</v>
      </c>
      <c r="F655" s="4">
        <v>20908194.904759102</v>
      </c>
      <c r="G655" s="4">
        <v>18606825.902915101</v>
      </c>
      <c r="H655" s="4">
        <v>16800735.062091298</v>
      </c>
      <c r="I655" s="4">
        <v>14019191.825515101</v>
      </c>
    </row>
    <row r="656" spans="1:9" x14ac:dyDescent="0.2">
      <c r="A656" s="5" t="s">
        <v>417</v>
      </c>
      <c r="B656" s="4">
        <v>0</v>
      </c>
      <c r="C656" s="4">
        <v>0</v>
      </c>
      <c r="D656" s="4">
        <v>-6744750.4893702799</v>
      </c>
      <c r="E656" s="4">
        <v>-21586611.844927002</v>
      </c>
      <c r="F656" s="4">
        <v>-17126110.1820902</v>
      </c>
      <c r="G656" s="4">
        <v>-13238818.6945628</v>
      </c>
      <c r="H656" s="4">
        <v>-9870995.2929507494</v>
      </c>
      <c r="I656" s="4">
        <v>-5499942.9252147703</v>
      </c>
    </row>
    <row r="657" spans="1:9" x14ac:dyDescent="0.2">
      <c r="A657" s="3" t="s">
        <v>418</v>
      </c>
      <c r="B657" s="30">
        <v>0</v>
      </c>
      <c r="C657" s="30">
        <v>0</v>
      </c>
      <c r="D657" s="30">
        <v>415909.53119999898</v>
      </c>
      <c r="E657" s="30">
        <v>1773144.4665461399</v>
      </c>
      <c r="F657" s="30">
        <v>3782084.7226689002</v>
      </c>
      <c r="G657" s="30">
        <v>5368007.2083523097</v>
      </c>
      <c r="H657" s="30">
        <v>6929739.76914063</v>
      </c>
      <c r="I657" s="30">
        <v>8519248.9003003594</v>
      </c>
    </row>
    <row r="659" spans="1:9" x14ac:dyDescent="0.2">
      <c r="A659" s="5" t="s">
        <v>419</v>
      </c>
      <c r="B659" s="4">
        <v>0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</row>
    <row r="660" spans="1:9" x14ac:dyDescent="0.2">
      <c r="A660" s="5" t="s">
        <v>420</v>
      </c>
      <c r="B660" s="4">
        <v>0</v>
      </c>
      <c r="C660" s="4">
        <v>0</v>
      </c>
      <c r="D660" s="4">
        <v>415909.53119999898</v>
      </c>
      <c r="E660" s="4">
        <v>1773144.4665461399</v>
      </c>
      <c r="F660" s="4">
        <v>3782084.7226689002</v>
      </c>
      <c r="G660" s="4">
        <v>5368007.2083523097</v>
      </c>
      <c r="H660" s="4">
        <v>6929739.76914063</v>
      </c>
      <c r="I660" s="4">
        <v>8519248.9003003594</v>
      </c>
    </row>
    <row r="661" spans="1:9" ht="10.8" thickBot="1" x14ac:dyDescent="0.25">
      <c r="A661" s="3" t="s">
        <v>421</v>
      </c>
      <c r="B661" s="31">
        <v>0</v>
      </c>
      <c r="C661" s="31">
        <v>0</v>
      </c>
      <c r="D661" s="31">
        <v>415909.53119999898</v>
      </c>
      <c r="E661" s="31">
        <v>1773144.4665461399</v>
      </c>
      <c r="F661" s="31">
        <v>3782084.7226689002</v>
      </c>
      <c r="G661" s="31">
        <v>5368007.2083523097</v>
      </c>
      <c r="H661" s="31">
        <v>6929739.76914063</v>
      </c>
      <c r="I661" s="31">
        <v>8519248.9003003594</v>
      </c>
    </row>
    <row r="662" spans="1:9" ht="10.8" thickTop="1" x14ac:dyDescent="0.2"/>
    <row r="663" spans="1:9" x14ac:dyDescent="0.2">
      <c r="A663" s="32"/>
      <c r="B663" s="33"/>
      <c r="C663" s="33"/>
      <c r="D663" s="33"/>
      <c r="E663" s="33"/>
      <c r="F663" s="33"/>
      <c r="G663" s="33"/>
      <c r="H663" s="33"/>
      <c r="I663" s="33"/>
    </row>
    <row r="664" spans="1:9" x14ac:dyDescent="0.2">
      <c r="A664" s="9" t="s">
        <v>422</v>
      </c>
    </row>
    <row r="665" spans="1:9" x14ac:dyDescent="0.2">
      <c r="A665" s="5" t="s">
        <v>384</v>
      </c>
      <c r="B665" s="4">
        <v>0</v>
      </c>
      <c r="C665" s="4">
        <v>0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</row>
    <row r="666" spans="1:9" x14ac:dyDescent="0.2">
      <c r="A666" s="5" t="s">
        <v>387</v>
      </c>
      <c r="B666" s="4">
        <v>0</v>
      </c>
      <c r="C666" s="4">
        <v>0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</row>
    <row r="667" spans="1:9" x14ac:dyDescent="0.2">
      <c r="A667" s="5" t="s">
        <v>423</v>
      </c>
      <c r="B667" s="4">
        <v>0</v>
      </c>
      <c r="C667" s="4">
        <v>0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</row>
    <row r="669" spans="1:9" x14ac:dyDescent="0.2">
      <c r="A669" s="5" t="s">
        <v>385</v>
      </c>
      <c r="B669" s="4">
        <v>0</v>
      </c>
      <c r="C669" s="4">
        <v>0</v>
      </c>
      <c r="D669" s="4">
        <v>5430987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</row>
    <row r="670" spans="1:9" x14ac:dyDescent="0.2">
      <c r="A670" s="5" t="s">
        <v>386</v>
      </c>
      <c r="B670" s="4">
        <v>0</v>
      </c>
      <c r="C670" s="4">
        <v>0</v>
      </c>
      <c r="D670" s="4">
        <v>-5185348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</row>
    <row r="671" spans="1:9" x14ac:dyDescent="0.2">
      <c r="A671" s="5" t="s">
        <v>424</v>
      </c>
      <c r="B671" s="4">
        <v>0</v>
      </c>
      <c r="C671" s="4">
        <v>0</v>
      </c>
      <c r="D671" s="4">
        <v>245639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</row>
    <row r="673" spans="1:9" x14ac:dyDescent="0.2">
      <c r="A673" s="5" t="s">
        <v>425</v>
      </c>
      <c r="B673" s="4">
        <v>0</v>
      </c>
      <c r="C673" s="4">
        <v>0</v>
      </c>
      <c r="D673" s="4">
        <v>245639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</row>
    <row r="675" spans="1:9" x14ac:dyDescent="0.2">
      <c r="A675" s="5" t="s">
        <v>368</v>
      </c>
      <c r="B675" s="4">
        <v>2</v>
      </c>
      <c r="C675" s="4">
        <v>2</v>
      </c>
      <c r="D675" s="4">
        <v>2</v>
      </c>
      <c r="E675" s="4">
        <v>2</v>
      </c>
      <c r="F675" s="4">
        <v>2</v>
      </c>
      <c r="G675" s="4">
        <v>2</v>
      </c>
      <c r="H675" s="4">
        <v>2</v>
      </c>
      <c r="I675" s="4">
        <v>2</v>
      </c>
    </row>
    <row r="676" spans="1:9" x14ac:dyDescent="0.2">
      <c r="A676" s="5" t="s">
        <v>426</v>
      </c>
      <c r="B676" s="4">
        <v>0</v>
      </c>
      <c r="C676" s="4">
        <v>0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</row>
    <row r="677" spans="1:9" x14ac:dyDescent="0.2">
      <c r="A677" s="5" t="s">
        <v>388</v>
      </c>
      <c r="B677" s="4">
        <v>0</v>
      </c>
      <c r="C677" s="4">
        <v>0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</row>
    <row r="679" spans="1:9" x14ac:dyDescent="0.2">
      <c r="A679" s="25" t="s">
        <v>427</v>
      </c>
      <c r="B679" s="26"/>
      <c r="C679" s="26"/>
      <c r="D679" s="26"/>
      <c r="E679" s="26"/>
      <c r="F679" s="26"/>
      <c r="G679" s="26"/>
      <c r="H679" s="26"/>
      <c r="I679" s="26"/>
    </row>
    <row r="680" spans="1:9" x14ac:dyDescent="0.2">
      <c r="A680" s="5" t="s">
        <v>390</v>
      </c>
      <c r="B680" s="4">
        <v>0</v>
      </c>
      <c r="C680" s="4">
        <v>0</v>
      </c>
      <c r="D680" s="4">
        <v>6931825.5199999996</v>
      </c>
      <c r="E680" s="4">
        <v>31276597</v>
      </c>
      <c r="F680" s="4">
        <v>64300567</v>
      </c>
      <c r="G680" s="4">
        <v>90497698</v>
      </c>
      <c r="H680" s="4">
        <v>116395892</v>
      </c>
      <c r="I680" s="4">
        <v>142788518</v>
      </c>
    </row>
    <row r="682" spans="1:9" x14ac:dyDescent="0.2">
      <c r="A682" s="9" t="s">
        <v>256</v>
      </c>
    </row>
    <row r="683" spans="1:9" x14ac:dyDescent="0.2">
      <c r="A683" s="5" t="s">
        <v>391</v>
      </c>
      <c r="B683" s="4">
        <v>0</v>
      </c>
      <c r="C683" s="4">
        <v>0</v>
      </c>
      <c r="D683" s="4">
        <v>6603110.7290935004</v>
      </c>
      <c r="E683" s="4">
        <v>14553511.0462266</v>
      </c>
      <c r="F683" s="4">
        <v>16692107.5061792</v>
      </c>
      <c r="G683" s="4">
        <v>12900247.7784339</v>
      </c>
      <c r="H683" s="4">
        <v>9610824.9297074694</v>
      </c>
      <c r="I683" s="4">
        <v>5337391.24985932</v>
      </c>
    </row>
    <row r="684" spans="1:9" x14ac:dyDescent="0.2">
      <c r="A684" s="5" t="s">
        <v>428</v>
      </c>
      <c r="B684" s="4">
        <v>0</v>
      </c>
      <c r="C684" s="4">
        <v>0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</row>
    <row r="685" spans="1:9" x14ac:dyDescent="0.2">
      <c r="A685" s="5" t="s">
        <v>393</v>
      </c>
      <c r="B685" s="27">
        <v>0</v>
      </c>
      <c r="C685" s="27">
        <v>0</v>
      </c>
      <c r="D685" s="27">
        <v>6603110.7290935004</v>
      </c>
      <c r="E685" s="27">
        <v>14553511.0462266</v>
      </c>
      <c r="F685" s="27">
        <v>16692107.5061792</v>
      </c>
      <c r="G685" s="27">
        <v>12900247.7784339</v>
      </c>
      <c r="H685" s="27">
        <v>9610824.9297074694</v>
      </c>
      <c r="I685" s="27">
        <v>5337391.24985932</v>
      </c>
    </row>
    <row r="686" spans="1:9" x14ac:dyDescent="0.2">
      <c r="A686" s="9" t="s">
        <v>259</v>
      </c>
    </row>
    <row r="687" spans="1:9" x14ac:dyDescent="0.2">
      <c r="A687" s="5" t="s">
        <v>369</v>
      </c>
      <c r="B687" s="4">
        <v>0</v>
      </c>
      <c r="C687" s="4">
        <v>0</v>
      </c>
      <c r="D687" s="4">
        <v>-2174876.4970461898</v>
      </c>
      <c r="E687" s="4">
        <v>-12505282.232886201</v>
      </c>
      <c r="F687" s="4">
        <v>-26551091.4543189</v>
      </c>
      <c r="G687" s="4">
        <v>-38692035.2485862</v>
      </c>
      <c r="H687" s="4">
        <v>-50940977.934856497</v>
      </c>
      <c r="I687" s="4">
        <v>-67068725.091918901</v>
      </c>
    </row>
    <row r="688" spans="1:9" x14ac:dyDescent="0.2">
      <c r="A688" s="5" t="s">
        <v>370</v>
      </c>
      <c r="B688" s="4">
        <v>0</v>
      </c>
      <c r="C688" s="4">
        <v>0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</row>
    <row r="689" spans="1:9" x14ac:dyDescent="0.2">
      <c r="A689" s="5" t="s">
        <v>371</v>
      </c>
      <c r="B689" s="4">
        <v>0</v>
      </c>
      <c r="C689" s="4">
        <v>0</v>
      </c>
      <c r="D689" s="4">
        <v>-9706762.6991251204</v>
      </c>
      <c r="E689" s="4">
        <v>-62624703.624999903</v>
      </c>
      <c r="F689" s="4">
        <v>-62593822.625</v>
      </c>
      <c r="G689" s="4">
        <v>-50050094.7999999</v>
      </c>
      <c r="H689" s="4">
        <v>-37537571.100000001</v>
      </c>
      <c r="I689" s="4">
        <v>0</v>
      </c>
    </row>
    <row r="690" spans="1:9" x14ac:dyDescent="0.2">
      <c r="A690" s="5" t="s">
        <v>372</v>
      </c>
      <c r="B690" s="4">
        <v>0</v>
      </c>
      <c r="C690" s="4">
        <v>0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</row>
    <row r="691" spans="1:9" x14ac:dyDescent="0.2">
      <c r="A691" s="5" t="s">
        <v>373</v>
      </c>
      <c r="B691" s="4">
        <v>0</v>
      </c>
      <c r="C691" s="4">
        <v>0</v>
      </c>
      <c r="D691" s="4">
        <v>8237064</v>
      </c>
      <c r="E691" s="4">
        <v>60806838</v>
      </c>
      <c r="F691" s="4">
        <v>115681122</v>
      </c>
      <c r="G691" s="4">
        <v>153634488</v>
      </c>
      <c r="H691" s="4">
        <v>183472422</v>
      </c>
      <c r="I691" s="4">
        <v>208421651</v>
      </c>
    </row>
    <row r="692" spans="1:9" x14ac:dyDescent="0.2">
      <c r="A692" s="5" t="s">
        <v>374</v>
      </c>
      <c r="B692" s="4">
        <v>0</v>
      </c>
      <c r="C692" s="4">
        <v>0</v>
      </c>
      <c r="D692" s="4">
        <v>-115708109.52</v>
      </c>
      <c r="E692" s="4">
        <v>-375000000</v>
      </c>
      <c r="F692" s="4">
        <v>-375000000</v>
      </c>
      <c r="G692" s="4">
        <v>-375000000</v>
      </c>
      <c r="H692" s="4">
        <v>-375000000</v>
      </c>
      <c r="I692" s="4">
        <v>-375000000</v>
      </c>
    </row>
    <row r="693" spans="1:9" x14ac:dyDescent="0.2">
      <c r="A693" s="5" t="s">
        <v>375</v>
      </c>
      <c r="B693" s="4">
        <v>0</v>
      </c>
      <c r="C693" s="4">
        <v>0</v>
      </c>
      <c r="D693" s="4">
        <v>243870.69</v>
      </c>
      <c r="E693" s="4">
        <v>-15791</v>
      </c>
      <c r="F693" s="4">
        <v>-15791</v>
      </c>
      <c r="G693" s="4">
        <v>-15791</v>
      </c>
      <c r="H693" s="4">
        <v>-15791</v>
      </c>
      <c r="I693" s="4">
        <v>-15791</v>
      </c>
    </row>
    <row r="694" spans="1:9" x14ac:dyDescent="0.2">
      <c r="A694" s="5" t="s">
        <v>376</v>
      </c>
      <c r="B694" s="4">
        <v>0</v>
      </c>
      <c r="C694" s="4">
        <v>0</v>
      </c>
      <c r="D694" s="4">
        <v>-235519.65</v>
      </c>
      <c r="E694" s="4">
        <v>9667</v>
      </c>
      <c r="F694" s="4">
        <v>9668</v>
      </c>
      <c r="G694" s="4">
        <v>9668</v>
      </c>
      <c r="H694" s="4">
        <v>9667</v>
      </c>
      <c r="I694" s="4">
        <v>9668</v>
      </c>
    </row>
    <row r="695" spans="1:9" x14ac:dyDescent="0.2">
      <c r="A695" s="5" t="s">
        <v>429</v>
      </c>
      <c r="B695" s="4">
        <v>0</v>
      </c>
      <c r="C695" s="4">
        <v>0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</row>
    <row r="696" spans="1:9" x14ac:dyDescent="0.2">
      <c r="A696" s="5" t="s">
        <v>395</v>
      </c>
      <c r="B696" s="27">
        <v>0</v>
      </c>
      <c r="C696" s="27">
        <v>0</v>
      </c>
      <c r="D696" s="27">
        <v>-119344333.676171</v>
      </c>
      <c r="E696" s="27">
        <v>-389329271.85788602</v>
      </c>
      <c r="F696" s="27">
        <v>-348469915.079319</v>
      </c>
      <c r="G696" s="27">
        <v>-310113765.04858601</v>
      </c>
      <c r="H696" s="27">
        <v>-280012251.03485602</v>
      </c>
      <c r="I696" s="27">
        <v>-233653197.09191799</v>
      </c>
    </row>
    <row r="698" spans="1:9" x14ac:dyDescent="0.2">
      <c r="A698" s="5" t="s">
        <v>323</v>
      </c>
      <c r="B698" s="4">
        <v>0</v>
      </c>
      <c r="C698" s="4">
        <v>0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</row>
    <row r="700" spans="1:9" x14ac:dyDescent="0.2">
      <c r="A700" s="5" t="s">
        <v>430</v>
      </c>
      <c r="B700" s="4">
        <v>0</v>
      </c>
      <c r="C700" s="4">
        <v>0</v>
      </c>
      <c r="D700" s="4">
        <v>-105809397.427077</v>
      </c>
      <c r="E700" s="4">
        <v>-343499163.81165898</v>
      </c>
      <c r="F700" s="4">
        <v>-267477240.57313901</v>
      </c>
      <c r="G700" s="4">
        <v>-206715819.270152</v>
      </c>
      <c r="H700" s="4">
        <v>-154005534.105149</v>
      </c>
      <c r="I700" s="4">
        <v>-85527287.842059597</v>
      </c>
    </row>
    <row r="701" spans="1:9" s="29" customFormat="1" x14ac:dyDescent="0.2">
      <c r="A701" s="28" t="s">
        <v>431</v>
      </c>
      <c r="B701" s="29">
        <v>0.7</v>
      </c>
      <c r="C701" s="29">
        <v>0.7</v>
      </c>
      <c r="D701" s="29">
        <v>0.7</v>
      </c>
      <c r="E701" s="29">
        <v>0.7</v>
      </c>
      <c r="F701" s="29">
        <v>0.7</v>
      </c>
      <c r="G701" s="29">
        <v>0.7</v>
      </c>
      <c r="H701" s="29">
        <v>0.7</v>
      </c>
      <c r="I701" s="29">
        <v>0.7</v>
      </c>
    </row>
    <row r="702" spans="1:9" x14ac:dyDescent="0.2">
      <c r="A702" s="3" t="s">
        <v>432</v>
      </c>
      <c r="B702" s="30">
        <v>0</v>
      </c>
      <c r="C702" s="30">
        <v>0</v>
      </c>
      <c r="D702" s="30">
        <v>-37033289.681477197</v>
      </c>
      <c r="E702" s="30">
        <v>-120224707.33408</v>
      </c>
      <c r="F702" s="30">
        <v>-93617034.200598896</v>
      </c>
      <c r="G702" s="30">
        <v>-72350536.744553298</v>
      </c>
      <c r="H702" s="30">
        <v>-53901936.936802201</v>
      </c>
      <c r="I702" s="30">
        <v>-29934550.744720802</v>
      </c>
    </row>
    <row r="704" spans="1:9" x14ac:dyDescent="0.2">
      <c r="A704" s="9" t="s">
        <v>406</v>
      </c>
    </row>
    <row r="705" spans="1:9" x14ac:dyDescent="0.2">
      <c r="A705" s="5" t="s">
        <v>433</v>
      </c>
      <c r="B705" s="4">
        <v>0</v>
      </c>
      <c r="C705" s="4">
        <v>0</v>
      </c>
      <c r="D705" s="4">
        <v>715534.36752819899</v>
      </c>
      <c r="E705" s="4">
        <v>4114237.8546195901</v>
      </c>
      <c r="F705" s="4">
        <v>8735309.0884709302</v>
      </c>
      <c r="G705" s="4">
        <v>12729679.5967848</v>
      </c>
      <c r="H705" s="4">
        <v>16759581.7405678</v>
      </c>
      <c r="I705" s="4">
        <v>22065610.555241302</v>
      </c>
    </row>
    <row r="706" spans="1:9" x14ac:dyDescent="0.2">
      <c r="A706" s="5" t="s">
        <v>434</v>
      </c>
      <c r="B706" s="4">
        <v>0</v>
      </c>
      <c r="C706" s="4">
        <v>0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</row>
    <row r="707" spans="1:9" x14ac:dyDescent="0.2">
      <c r="A707" s="5" t="s">
        <v>435</v>
      </c>
      <c r="B707" s="4">
        <v>0</v>
      </c>
      <c r="C707" s="4">
        <v>0</v>
      </c>
      <c r="D707" s="4">
        <v>3193524.9280121601</v>
      </c>
      <c r="E707" s="4">
        <v>20603527.492624901</v>
      </c>
      <c r="F707" s="4">
        <v>20593367.643624999</v>
      </c>
      <c r="G707" s="4">
        <v>16466481.1891999</v>
      </c>
      <c r="H707" s="4">
        <v>12349860.891899999</v>
      </c>
      <c r="I707" s="4">
        <v>0</v>
      </c>
    </row>
    <row r="708" spans="1:9" x14ac:dyDescent="0.2">
      <c r="A708" s="5" t="s">
        <v>436</v>
      </c>
      <c r="B708" s="4">
        <v>0</v>
      </c>
      <c r="C708" s="4">
        <v>0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</row>
    <row r="709" spans="1:9" x14ac:dyDescent="0.2">
      <c r="A709" s="5" t="s">
        <v>437</v>
      </c>
      <c r="B709" s="4">
        <v>0</v>
      </c>
      <c r="C709" s="4">
        <v>0</v>
      </c>
      <c r="D709" s="4">
        <v>-2709994.0559999999</v>
      </c>
      <c r="E709" s="4">
        <v>-20005449.702</v>
      </c>
      <c r="F709" s="4">
        <v>-38059089.137999997</v>
      </c>
      <c r="G709" s="4">
        <v>-50545746.552000001</v>
      </c>
      <c r="H709" s="4">
        <v>-60362426.838</v>
      </c>
      <c r="I709" s="4">
        <v>-68570723.179000005</v>
      </c>
    </row>
    <row r="710" spans="1:9" x14ac:dyDescent="0.2">
      <c r="A710" s="5" t="s">
        <v>438</v>
      </c>
      <c r="B710" s="4">
        <v>0</v>
      </c>
      <c r="C710" s="4">
        <v>0</v>
      </c>
      <c r="D710" s="4">
        <v>38067968.032080002</v>
      </c>
      <c r="E710" s="4">
        <v>123375000</v>
      </c>
      <c r="F710" s="4">
        <v>123375000</v>
      </c>
      <c r="G710" s="4">
        <v>123375000</v>
      </c>
      <c r="H710" s="4">
        <v>123375000</v>
      </c>
      <c r="I710" s="4">
        <v>123375000</v>
      </c>
    </row>
    <row r="711" spans="1:9" x14ac:dyDescent="0.2">
      <c r="A711" s="5" t="s">
        <v>439</v>
      </c>
      <c r="B711" s="4">
        <v>0</v>
      </c>
      <c r="C711" s="4">
        <v>0</v>
      </c>
      <c r="D711" s="4">
        <v>-80233.457009999998</v>
      </c>
      <c r="E711" s="4">
        <v>5195.2389999999996</v>
      </c>
      <c r="F711" s="4">
        <v>5195.2389999999996</v>
      </c>
      <c r="G711" s="4">
        <v>5195.2389999999996</v>
      </c>
      <c r="H711" s="4">
        <v>5195.2389999999996</v>
      </c>
      <c r="I711" s="4">
        <v>5195.2389999999996</v>
      </c>
    </row>
    <row r="712" spans="1:9" x14ac:dyDescent="0.2">
      <c r="A712" s="5" t="s">
        <v>440</v>
      </c>
      <c r="B712" s="4">
        <v>0</v>
      </c>
      <c r="C712" s="4">
        <v>0</v>
      </c>
      <c r="D712" s="4">
        <v>77485.964850000004</v>
      </c>
      <c r="E712" s="4">
        <v>-3180.4430000000002</v>
      </c>
      <c r="F712" s="4">
        <v>-3180.7719999999999</v>
      </c>
      <c r="G712" s="4">
        <v>-3180.7719999999999</v>
      </c>
      <c r="H712" s="4">
        <v>-3180.4430000000002</v>
      </c>
      <c r="I712" s="4">
        <v>-3180.7719999999999</v>
      </c>
    </row>
    <row r="713" spans="1:9" x14ac:dyDescent="0.2">
      <c r="A713" s="5" t="s">
        <v>441</v>
      </c>
      <c r="B713" s="4">
        <v>0</v>
      </c>
      <c r="C713" s="4">
        <v>0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</row>
    <row r="714" spans="1:9" x14ac:dyDescent="0.2">
      <c r="A714" s="5" t="s">
        <v>442</v>
      </c>
      <c r="B714" s="4">
        <v>0</v>
      </c>
      <c r="C714" s="4">
        <v>0</v>
      </c>
      <c r="D714" s="4">
        <v>2360662.6712795901</v>
      </c>
      <c r="E714" s="4">
        <v>7555314.1457244596</v>
      </c>
      <c r="F714" s="4">
        <v>5994138.56373158</v>
      </c>
      <c r="G714" s="4">
        <v>4633586.5430969996</v>
      </c>
      <c r="H714" s="4">
        <v>3454848.3525327598</v>
      </c>
      <c r="I714" s="4">
        <v>1924980.02382517</v>
      </c>
    </row>
    <row r="715" spans="1:9" x14ac:dyDescent="0.2">
      <c r="A715" s="3" t="s">
        <v>443</v>
      </c>
      <c r="B715" s="30">
        <v>0</v>
      </c>
      <c r="C715" s="30">
        <v>0</v>
      </c>
      <c r="D715" s="30">
        <v>41624948.450739898</v>
      </c>
      <c r="E715" s="30">
        <v>135644644.58696899</v>
      </c>
      <c r="F715" s="30">
        <v>120640740.624827</v>
      </c>
      <c r="G715" s="30">
        <v>106661015.24408101</v>
      </c>
      <c r="H715" s="30">
        <v>95578878.9430006</v>
      </c>
      <c r="I715" s="30">
        <v>78796881.867066503</v>
      </c>
    </row>
    <row r="717" spans="1:9" x14ac:dyDescent="0.2">
      <c r="A717" s="5" t="s">
        <v>444</v>
      </c>
      <c r="B717" s="4">
        <v>0</v>
      </c>
      <c r="C717" s="4">
        <v>0</v>
      </c>
      <c r="D717" s="4">
        <v>-37033289.681477197</v>
      </c>
      <c r="E717" s="4">
        <v>-120224707.33408</v>
      </c>
      <c r="F717" s="4">
        <v>-93617034.200598896</v>
      </c>
      <c r="G717" s="4">
        <v>-72350536.744553298</v>
      </c>
      <c r="H717" s="4">
        <v>-53901936.936802201</v>
      </c>
      <c r="I717" s="4">
        <v>-29934550.744720802</v>
      </c>
    </row>
    <row r="718" spans="1:9" x14ac:dyDescent="0.2">
      <c r="A718" s="5" t="s">
        <v>445</v>
      </c>
      <c r="B718" s="4">
        <v>0</v>
      </c>
      <c r="C718" s="4">
        <v>0</v>
      </c>
      <c r="D718" s="4">
        <v>41624948.450739898</v>
      </c>
      <c r="E718" s="4">
        <v>135644644.58696899</v>
      </c>
      <c r="F718" s="4">
        <v>120640740.624827</v>
      </c>
      <c r="G718" s="4">
        <v>106661015.24408101</v>
      </c>
      <c r="H718" s="4">
        <v>95578878.9430006</v>
      </c>
      <c r="I718" s="4">
        <v>78796881.867066503</v>
      </c>
    </row>
    <row r="719" spans="1:9" ht="10.8" thickBot="1" x14ac:dyDescent="0.25">
      <c r="A719" s="3" t="s">
        <v>446</v>
      </c>
      <c r="B719" s="31">
        <v>0</v>
      </c>
      <c r="C719" s="31">
        <v>0</v>
      </c>
      <c r="D719" s="31">
        <v>4591658.7692627199</v>
      </c>
      <c r="E719" s="31">
        <v>15419937.2528881</v>
      </c>
      <c r="F719" s="31">
        <v>27023706.424228601</v>
      </c>
      <c r="G719" s="31">
        <v>34310478.499528497</v>
      </c>
      <c r="H719" s="31">
        <v>41676942.006198399</v>
      </c>
      <c r="I719" s="31">
        <v>48862331.122345597</v>
      </c>
    </row>
    <row r="720" spans="1:9" ht="10.8" thickTop="1" x14ac:dyDescent="0.2"/>
    <row r="721" spans="1:9" x14ac:dyDescent="0.2">
      <c r="A721" s="32"/>
      <c r="B721" s="33"/>
      <c r="C721" s="33"/>
      <c r="D721" s="33"/>
      <c r="E721" s="33"/>
      <c r="F721" s="33"/>
      <c r="G721" s="33"/>
      <c r="H721" s="33"/>
      <c r="I721" s="33"/>
    </row>
    <row r="723" spans="1:9" ht="10.8" thickBot="1" x14ac:dyDescent="0.25">
      <c r="A723" s="9" t="s">
        <v>447</v>
      </c>
      <c r="B723" s="34">
        <v>0</v>
      </c>
      <c r="C723" s="34">
        <v>0</v>
      </c>
      <c r="D723" s="34">
        <v>5007568.30046272</v>
      </c>
      <c r="E723" s="34">
        <v>17193081.719434299</v>
      </c>
      <c r="F723" s="34">
        <v>30805791.146897499</v>
      </c>
      <c r="G723" s="34">
        <v>39678485.707880899</v>
      </c>
      <c r="H723" s="34">
        <v>48606681.775339</v>
      </c>
      <c r="I723" s="34">
        <v>57381580.022646002</v>
      </c>
    </row>
    <row r="724" spans="1:9" ht="10.8" thickTop="1" x14ac:dyDescent="0.2"/>
    <row r="725" spans="1:9" x14ac:dyDescent="0.2">
      <c r="A725" s="32"/>
      <c r="B725" s="33"/>
      <c r="C725" s="33"/>
      <c r="D725" s="33"/>
      <c r="E725" s="33"/>
      <c r="F725" s="33"/>
      <c r="G725" s="33"/>
      <c r="H725" s="33"/>
      <c r="I725" s="33"/>
    </row>
    <row r="727" spans="1:9" x14ac:dyDescent="0.2">
      <c r="A727" s="5" t="s">
        <v>368</v>
      </c>
      <c r="B727" s="4">
        <v>2</v>
      </c>
      <c r="C727" s="4">
        <v>2</v>
      </c>
      <c r="D727" s="4">
        <v>2</v>
      </c>
      <c r="E727" s="4">
        <v>2</v>
      </c>
      <c r="F727" s="4">
        <v>2</v>
      </c>
      <c r="G727" s="4">
        <v>2</v>
      </c>
      <c r="H727" s="4">
        <v>2</v>
      </c>
      <c r="I727" s="4">
        <v>2</v>
      </c>
    </row>
    <row r="728" spans="1:9" x14ac:dyDescent="0.2">
      <c r="A728" s="5" t="s">
        <v>448</v>
      </c>
      <c r="B728" s="4">
        <v>0</v>
      </c>
      <c r="C728" s="4">
        <v>0</v>
      </c>
      <c r="D728" s="4">
        <v>-37033289.681477197</v>
      </c>
      <c r="E728" s="4">
        <v>-120224707.33408</v>
      </c>
      <c r="F728" s="4">
        <v>-93617034.200598896</v>
      </c>
      <c r="G728" s="4">
        <v>-72350536.744553298</v>
      </c>
      <c r="H728" s="4">
        <v>-53901936.936802201</v>
      </c>
      <c r="I728" s="4">
        <v>-29934550.744720802</v>
      </c>
    </row>
    <row r="729" spans="1:9" x14ac:dyDescent="0.2">
      <c r="A729" s="5" t="s">
        <v>388</v>
      </c>
      <c r="B729" s="4">
        <v>0</v>
      </c>
      <c r="C729" s="4">
        <v>0</v>
      </c>
      <c r="D729" s="4">
        <v>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</row>
    <row r="732" spans="1:9" x14ac:dyDescent="0.2">
      <c r="A732" s="9" t="s">
        <v>449</v>
      </c>
    </row>
    <row r="733" spans="1:9" x14ac:dyDescent="0.2">
      <c r="A733" s="5" t="s">
        <v>380</v>
      </c>
      <c r="B733" s="4">
        <v>0</v>
      </c>
      <c r="C733" s="4">
        <v>0</v>
      </c>
      <c r="D733" s="4">
        <v>-28899072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</row>
    <row r="734" spans="1:9" x14ac:dyDescent="0.2">
      <c r="A734" s="5" t="s">
        <v>383</v>
      </c>
      <c r="B734" s="4">
        <v>0</v>
      </c>
      <c r="C734" s="4">
        <v>0</v>
      </c>
      <c r="D734" s="4">
        <v>0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</row>
    <row r="735" spans="1:9" x14ac:dyDescent="0.2">
      <c r="A735" s="5" t="s">
        <v>450</v>
      </c>
      <c r="B735" s="4">
        <v>0</v>
      </c>
      <c r="C735" s="4">
        <v>0</v>
      </c>
      <c r="D735" s="4">
        <v>-28899072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</row>
    <row r="737" spans="1:9" x14ac:dyDescent="0.2">
      <c r="A737" s="5" t="s">
        <v>381</v>
      </c>
      <c r="B737" s="4">
        <v>0</v>
      </c>
      <c r="C737" s="4">
        <v>0</v>
      </c>
      <c r="D737" s="4">
        <v>31513854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</row>
    <row r="738" spans="1:9" x14ac:dyDescent="0.2">
      <c r="A738" s="5" t="s">
        <v>382</v>
      </c>
      <c r="B738" s="4">
        <v>0</v>
      </c>
      <c r="C738" s="4">
        <v>0</v>
      </c>
      <c r="D738" s="4">
        <v>-1267862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</row>
    <row r="739" spans="1:9" x14ac:dyDescent="0.2">
      <c r="A739" s="5" t="s">
        <v>451</v>
      </c>
      <c r="B739" s="4">
        <v>0</v>
      </c>
      <c r="C739" s="4">
        <v>0</v>
      </c>
      <c r="D739" s="4">
        <v>30245992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</row>
    <row r="741" spans="1:9" x14ac:dyDescent="0.2">
      <c r="A741" s="5" t="s">
        <v>452</v>
      </c>
      <c r="B741" s="4">
        <v>0</v>
      </c>
      <c r="C741" s="4">
        <v>0</v>
      </c>
      <c r="D741" s="4">
        <v>1346920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</row>
    <row r="743" spans="1:9" x14ac:dyDescent="0.2">
      <c r="A743" s="35" t="s">
        <v>583</v>
      </c>
      <c r="B743" s="36"/>
      <c r="C743" s="36"/>
      <c r="D743" s="36"/>
      <c r="E743" s="36"/>
      <c r="F743" s="36"/>
      <c r="G743" s="36"/>
      <c r="H743" s="36"/>
      <c r="I743" s="36"/>
    </row>
    <row r="744" spans="1:9" x14ac:dyDescent="0.2">
      <c r="A744" s="5" t="s">
        <v>453</v>
      </c>
      <c r="B744" s="4">
        <v>0</v>
      </c>
      <c r="C744" s="4">
        <v>0</v>
      </c>
      <c r="D744" s="4">
        <v>-112412508.15617099</v>
      </c>
      <c r="E744" s="4">
        <v>-358052674.85788602</v>
      </c>
      <c r="F744" s="4">
        <v>-284169348.079319</v>
      </c>
      <c r="G744" s="4">
        <v>-219616067.04858601</v>
      </c>
      <c r="H744" s="4">
        <v>-163616359.03485599</v>
      </c>
      <c r="I744" s="4">
        <v>-90864679.091918901</v>
      </c>
    </row>
    <row r="745" spans="1:9" s="29" customFormat="1" x14ac:dyDescent="0.2">
      <c r="A745" s="28" t="s">
        <v>404</v>
      </c>
      <c r="B745" s="29">
        <v>0</v>
      </c>
      <c r="C745" s="29">
        <v>0</v>
      </c>
      <c r="D745" s="29">
        <v>0.12</v>
      </c>
      <c r="E745" s="29">
        <v>0.12</v>
      </c>
      <c r="F745" s="29">
        <v>0.12</v>
      </c>
      <c r="G745" s="29">
        <v>0.12</v>
      </c>
      <c r="H745" s="29">
        <v>0.12</v>
      </c>
      <c r="I745" s="29">
        <v>0.12</v>
      </c>
    </row>
    <row r="746" spans="1:9" x14ac:dyDescent="0.2">
      <c r="A746" s="5" t="s">
        <v>454</v>
      </c>
      <c r="B746" s="4">
        <v>0</v>
      </c>
      <c r="C746" s="4">
        <v>0</v>
      </c>
      <c r="D746" s="4">
        <v>-6744750.4893702799</v>
      </c>
      <c r="E746" s="4">
        <v>-21483160.491473101</v>
      </c>
      <c r="F746" s="4">
        <v>-17050160.884759098</v>
      </c>
      <c r="G746" s="4">
        <v>-13176964.022915101</v>
      </c>
      <c r="H746" s="4">
        <v>-9816981.5420913901</v>
      </c>
      <c r="I746" s="4">
        <v>-5451880.7455151305</v>
      </c>
    </row>
    <row r="747" spans="1:9" x14ac:dyDescent="0.2">
      <c r="A747" s="5" t="s">
        <v>455</v>
      </c>
      <c r="B747" s="4">
        <v>0</v>
      </c>
      <c r="C747" s="4">
        <v>0</v>
      </c>
      <c r="D747" s="4">
        <v>-2360662.6712795901</v>
      </c>
      <c r="E747" s="4">
        <v>-7519106.1720156102</v>
      </c>
      <c r="F747" s="4">
        <v>-5967556.3096656902</v>
      </c>
      <c r="G747" s="4">
        <v>-4611937.4080203101</v>
      </c>
      <c r="H747" s="4">
        <v>-3435943.5397319798</v>
      </c>
      <c r="I747" s="4">
        <v>-1908158.26093029</v>
      </c>
    </row>
    <row r="748" spans="1:9" x14ac:dyDescent="0.2">
      <c r="A748" s="37"/>
      <c r="B748" s="38"/>
      <c r="C748" s="38"/>
      <c r="D748" s="38"/>
      <c r="E748" s="38"/>
      <c r="F748" s="38"/>
      <c r="G748" s="38"/>
      <c r="H748" s="38"/>
      <c r="I748" s="38"/>
    </row>
    <row r="749" spans="1:9" x14ac:dyDescent="0.2">
      <c r="A749" s="5" t="s">
        <v>456</v>
      </c>
      <c r="B749" s="4">
        <v>0</v>
      </c>
      <c r="C749" s="4">
        <v>0</v>
      </c>
      <c r="D749" s="4">
        <v>-110051845.484891</v>
      </c>
      <c r="E749" s="4">
        <v>-350533568.68586999</v>
      </c>
      <c r="F749" s="4">
        <v>-278201791.76965302</v>
      </c>
      <c r="G749" s="4">
        <v>-215004129.64056501</v>
      </c>
      <c r="H749" s="4">
        <v>-160180415.49512401</v>
      </c>
      <c r="I749" s="4">
        <v>-88956520.830988601</v>
      </c>
    </row>
    <row r="750" spans="1:9" s="29" customFormat="1" x14ac:dyDescent="0.2">
      <c r="A750" s="28" t="s">
        <v>457</v>
      </c>
      <c r="B750" s="29">
        <v>0.12</v>
      </c>
      <c r="C750" s="29">
        <v>0.12</v>
      </c>
      <c r="D750" s="29">
        <v>0.12</v>
      </c>
      <c r="E750" s="29">
        <v>0.12</v>
      </c>
      <c r="F750" s="29">
        <v>0.12</v>
      </c>
      <c r="G750" s="29">
        <v>0.12</v>
      </c>
      <c r="H750" s="29">
        <v>0.12</v>
      </c>
      <c r="I750" s="29">
        <v>0.12</v>
      </c>
    </row>
    <row r="751" spans="1:9" x14ac:dyDescent="0.2">
      <c r="A751" s="5" t="s">
        <v>584</v>
      </c>
      <c r="B751" s="4">
        <v>0</v>
      </c>
      <c r="C751" s="4">
        <v>0</v>
      </c>
      <c r="D751" s="4">
        <v>6603110.7290935004</v>
      </c>
      <c r="E751" s="4">
        <v>21032014.1211522</v>
      </c>
      <c r="F751" s="4">
        <v>16692107.5061791</v>
      </c>
      <c r="G751" s="4">
        <v>12900247.7784339</v>
      </c>
      <c r="H751" s="4">
        <v>9610824.9297074694</v>
      </c>
      <c r="I751" s="4">
        <v>5337391.2498593098</v>
      </c>
    </row>
    <row r="752" spans="1:9" x14ac:dyDescent="0.2">
      <c r="A752" s="5" t="s">
        <v>585</v>
      </c>
      <c r="B752" s="4">
        <v>0</v>
      </c>
      <c r="C752" s="4">
        <v>0</v>
      </c>
      <c r="D752" s="4">
        <v>6603110.7290935004</v>
      </c>
      <c r="E752" s="4">
        <v>21032014.1211522</v>
      </c>
      <c r="F752" s="4">
        <v>16692107.5061791</v>
      </c>
      <c r="G752" s="4">
        <v>12900247.7784339</v>
      </c>
      <c r="H752" s="4">
        <v>9610824.9297074694</v>
      </c>
      <c r="I752" s="4">
        <v>5337391.2498593098</v>
      </c>
    </row>
    <row r="754" spans="1:9" x14ac:dyDescent="0.2">
      <c r="A754" s="39" t="s">
        <v>586</v>
      </c>
      <c r="B754" s="38"/>
      <c r="C754" s="38"/>
      <c r="D754" s="38"/>
      <c r="E754" s="38"/>
      <c r="F754" s="38"/>
      <c r="G754" s="38"/>
      <c r="H754" s="38"/>
      <c r="I754" s="38"/>
    </row>
    <row r="755" spans="1:9" x14ac:dyDescent="0.2">
      <c r="A755" s="5" t="s">
        <v>458</v>
      </c>
      <c r="B755" s="4">
        <v>0</v>
      </c>
      <c r="C755" s="4">
        <v>0</v>
      </c>
      <c r="D755" s="4">
        <v>6931825.5199999996</v>
      </c>
      <c r="E755" s="4">
        <v>31276597</v>
      </c>
      <c r="F755" s="4">
        <v>64300567</v>
      </c>
      <c r="G755" s="4">
        <v>90497698</v>
      </c>
      <c r="H755" s="4">
        <v>116395892</v>
      </c>
      <c r="I755" s="4">
        <v>142788518</v>
      </c>
    </row>
    <row r="756" spans="1:9" x14ac:dyDescent="0.2">
      <c r="A756" s="5" t="s">
        <v>459</v>
      </c>
      <c r="B756" s="4">
        <v>0</v>
      </c>
      <c r="C756" s="4">
        <v>0</v>
      </c>
      <c r="D756" s="4">
        <v>-119344333.676171</v>
      </c>
      <c r="E756" s="4">
        <v>-389329271.85788602</v>
      </c>
      <c r="F756" s="4">
        <v>-348469915.079319</v>
      </c>
      <c r="G756" s="4">
        <v>-310113765.04858601</v>
      </c>
      <c r="H756" s="4">
        <v>-280012251.03485602</v>
      </c>
      <c r="I756" s="4">
        <v>-233653197.09191799</v>
      </c>
    </row>
    <row r="757" spans="1:9" x14ac:dyDescent="0.2">
      <c r="A757" s="5" t="s">
        <v>460</v>
      </c>
      <c r="B757" s="4">
        <v>0</v>
      </c>
      <c r="C757" s="4">
        <v>0</v>
      </c>
      <c r="D757" s="4">
        <v>-112412508.15617099</v>
      </c>
      <c r="E757" s="4">
        <v>-358052674.85788602</v>
      </c>
      <c r="F757" s="4">
        <v>-284169348.079319</v>
      </c>
      <c r="G757" s="4">
        <v>-219616067.04858601</v>
      </c>
      <c r="H757" s="4">
        <v>-163616359.03485599</v>
      </c>
      <c r="I757" s="4">
        <v>-90864679.091918901</v>
      </c>
    </row>
    <row r="759" spans="1:9" x14ac:dyDescent="0.2">
      <c r="A759" s="9" t="s">
        <v>461</v>
      </c>
      <c r="B759" s="4">
        <v>0</v>
      </c>
      <c r="C759" s="4">
        <v>0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</row>
    <row r="760" spans="1:9" x14ac:dyDescent="0.2">
      <c r="A760" s="5" t="s">
        <v>11</v>
      </c>
      <c r="B760" s="4">
        <v>0</v>
      </c>
      <c r="C760" s="4">
        <v>-73228942</v>
      </c>
      <c r="D760" s="4">
        <v>-188497451.76697201</v>
      </c>
      <c r="E760" s="4">
        <v>-32555400.540915001</v>
      </c>
      <c r="F760" s="4">
        <v>-132071863.290875</v>
      </c>
      <c r="G760" s="4">
        <v>-149517077.64313599</v>
      </c>
      <c r="H760" s="4">
        <v>-93943520.653817996</v>
      </c>
      <c r="I760" s="4">
        <v>-142861924.30409801</v>
      </c>
    </row>
    <row r="761" spans="1:9" x14ac:dyDescent="0.2">
      <c r="A761" s="5" t="s">
        <v>12</v>
      </c>
      <c r="B761" s="4">
        <v>0</v>
      </c>
      <c r="C761" s="4">
        <v>0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</row>
    <row r="762" spans="1:9" x14ac:dyDescent="0.2">
      <c r="A762" s="5" t="s">
        <v>462</v>
      </c>
      <c r="B762" s="4">
        <v>0</v>
      </c>
      <c r="C762" s="4">
        <v>-73228942</v>
      </c>
      <c r="D762" s="4">
        <v>-188497451.76697201</v>
      </c>
      <c r="E762" s="4">
        <v>-32555400.540915001</v>
      </c>
      <c r="F762" s="4">
        <v>-132071863.290875</v>
      </c>
      <c r="G762" s="4">
        <v>-149517077.64313599</v>
      </c>
      <c r="H762" s="4">
        <v>-93943520.653817996</v>
      </c>
      <c r="I762" s="4">
        <v>-142861924.30409801</v>
      </c>
    </row>
    <row r="763" spans="1:9" x14ac:dyDescent="0.2">
      <c r="A763" s="5" t="s">
        <v>463</v>
      </c>
      <c r="B763" s="4">
        <v>0</v>
      </c>
      <c r="C763" s="4">
        <v>-73228942</v>
      </c>
      <c r="D763" s="4">
        <v>-188497451.76697201</v>
      </c>
      <c r="E763" s="4">
        <v>-32555400.540915001</v>
      </c>
      <c r="F763" s="4">
        <v>-132071863.290875</v>
      </c>
      <c r="G763" s="4">
        <v>-149517077.64313599</v>
      </c>
      <c r="H763" s="4">
        <v>-93943520.653817996</v>
      </c>
      <c r="I763" s="4">
        <v>-142861924.30409801</v>
      </c>
    </row>
    <row r="764" spans="1:9" x14ac:dyDescent="0.2">
      <c r="A764" s="5" t="s">
        <v>368</v>
      </c>
      <c r="B764" s="4">
        <v>0</v>
      </c>
      <c r="C764" s="4">
        <v>0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</row>
    <row r="765" spans="1:9" x14ac:dyDescent="0.2">
      <c r="A765" s="5" t="s">
        <v>464</v>
      </c>
      <c r="B765" s="4">
        <v>0</v>
      </c>
      <c r="C765" s="4">
        <v>0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</row>
    <row r="766" spans="1:9" x14ac:dyDescent="0.2">
      <c r="A766" s="5" t="s">
        <v>587</v>
      </c>
      <c r="B766" s="4">
        <v>0</v>
      </c>
      <c r="C766" s="4">
        <v>0</v>
      </c>
      <c r="D766" s="4">
        <v>0</v>
      </c>
      <c r="E766" s="4">
        <v>1</v>
      </c>
      <c r="F766" s="4">
        <v>0</v>
      </c>
      <c r="G766" s="4">
        <v>0</v>
      </c>
      <c r="H766" s="4">
        <v>0</v>
      </c>
      <c r="I766" s="4">
        <v>0</v>
      </c>
    </row>
    <row r="767" spans="1:9" x14ac:dyDescent="0.2">
      <c r="A767" s="5" t="s">
        <v>588</v>
      </c>
      <c r="B767" s="4">
        <v>0</v>
      </c>
      <c r="C767" s="4">
        <v>0</v>
      </c>
      <c r="D767" s="4">
        <v>0</v>
      </c>
      <c r="E767" s="4">
        <v>16277700.270457501</v>
      </c>
      <c r="F767" s="4">
        <v>0</v>
      </c>
      <c r="G767" s="4">
        <v>0</v>
      </c>
      <c r="H767" s="4">
        <v>0</v>
      </c>
      <c r="I767" s="4">
        <v>0</v>
      </c>
    </row>
    <row r="768" spans="1:9" x14ac:dyDescent="0.2">
      <c r="A768" s="5" t="s">
        <v>466</v>
      </c>
      <c r="B768" s="4">
        <v>0</v>
      </c>
      <c r="C768" s="4">
        <v>0</v>
      </c>
      <c r="D768" s="4">
        <v>12</v>
      </c>
      <c r="E768" s="4">
        <v>0</v>
      </c>
      <c r="F768" s="4">
        <v>12</v>
      </c>
      <c r="G768" s="4">
        <v>12</v>
      </c>
      <c r="H768" s="4">
        <v>12</v>
      </c>
      <c r="I768" s="4">
        <v>12</v>
      </c>
    </row>
    <row r="769" spans="1:9" x14ac:dyDescent="0.2">
      <c r="A769" s="5" t="s">
        <v>589</v>
      </c>
      <c r="B769" s="4">
        <v>0</v>
      </c>
      <c r="C769" s="4">
        <v>0</v>
      </c>
      <c r="D769" s="4">
        <v>6603110.7290935004</v>
      </c>
      <c r="E769" s="4">
        <v>0</v>
      </c>
      <c r="F769" s="4">
        <v>17957929.128364</v>
      </c>
      <c r="G769" s="4">
        <v>13931158.9725619</v>
      </c>
      <c r="H769" s="4">
        <v>10511054.1106968</v>
      </c>
      <c r="I769" s="4">
        <v>6138427.57818658</v>
      </c>
    </row>
    <row r="770" spans="1:9" x14ac:dyDescent="0.2">
      <c r="A770" s="5" t="s">
        <v>388</v>
      </c>
      <c r="B770" s="4">
        <v>0</v>
      </c>
      <c r="C770" s="4">
        <v>0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</row>
    <row r="771" spans="1:9" x14ac:dyDescent="0.2">
      <c r="A771" s="5" t="s">
        <v>465</v>
      </c>
      <c r="B771" s="4">
        <v>0</v>
      </c>
      <c r="C771" s="4">
        <v>0</v>
      </c>
      <c r="D771" s="4">
        <v>0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</row>
    <row r="772" spans="1:9" x14ac:dyDescent="0.2">
      <c r="A772" s="5" t="s">
        <v>590</v>
      </c>
      <c r="B772" s="4">
        <v>0</v>
      </c>
      <c r="C772" s="4">
        <v>0</v>
      </c>
      <c r="D772" s="4">
        <v>0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</row>
    <row r="773" spans="1:9" x14ac:dyDescent="0.2">
      <c r="A773" s="5" t="s">
        <v>467</v>
      </c>
      <c r="B773" s="4">
        <v>0</v>
      </c>
      <c r="C773" s="4">
        <v>0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</row>
    <row r="774" spans="1:9" x14ac:dyDescent="0.2">
      <c r="A774" s="5" t="s">
        <v>465</v>
      </c>
      <c r="B774" s="4">
        <v>24</v>
      </c>
      <c r="C774" s="4">
        <v>24</v>
      </c>
      <c r="D774" s="4">
        <v>12</v>
      </c>
      <c r="E774" s="4">
        <v>12</v>
      </c>
      <c r="F774" s="4">
        <v>12</v>
      </c>
      <c r="G774" s="4">
        <v>12</v>
      </c>
      <c r="H774" s="4">
        <v>12</v>
      </c>
      <c r="I774" s="4">
        <v>12</v>
      </c>
    </row>
    <row r="775" spans="1:9" x14ac:dyDescent="0.2">
      <c r="A775" s="5" t="s">
        <v>591</v>
      </c>
      <c r="B775" s="4">
        <v>0</v>
      </c>
      <c r="C775" s="4">
        <v>0</v>
      </c>
      <c r="D775" s="4">
        <v>0</v>
      </c>
      <c r="E775" s="4">
        <v>-1724189.2242308699</v>
      </c>
      <c r="F775" s="4">
        <v>-1265821.6221848601</v>
      </c>
      <c r="G775" s="4">
        <v>-1030911.19412802</v>
      </c>
      <c r="H775" s="4">
        <v>-900229.18098936998</v>
      </c>
      <c r="I775" s="4">
        <v>-801036.32832726405</v>
      </c>
    </row>
    <row r="776" spans="1:9" x14ac:dyDescent="0.2">
      <c r="A776" s="5" t="s">
        <v>388</v>
      </c>
      <c r="B776" s="4">
        <v>0</v>
      </c>
      <c r="C776" s="4">
        <v>0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</row>
    <row r="777" spans="1:9" x14ac:dyDescent="0.2">
      <c r="A777" s="5" t="s">
        <v>592</v>
      </c>
      <c r="B777" s="4">
        <v>0</v>
      </c>
      <c r="C777" s="4">
        <v>0</v>
      </c>
      <c r="D777" s="4">
        <v>6603110.7290935004</v>
      </c>
      <c r="E777" s="4">
        <v>14553511.0462266</v>
      </c>
      <c r="F777" s="4">
        <v>16692107.5061791</v>
      </c>
      <c r="G777" s="4">
        <v>12900247.7784339</v>
      </c>
      <c r="H777" s="4">
        <v>9610824.9297074694</v>
      </c>
      <c r="I777" s="4">
        <v>5337391.2498593098</v>
      </c>
    </row>
    <row r="779" spans="1:9" s="29" customFormat="1" x14ac:dyDescent="0.2">
      <c r="A779" s="28" t="s">
        <v>468</v>
      </c>
      <c r="B779" s="29">
        <v>2</v>
      </c>
      <c r="C779" s="29">
        <v>2</v>
      </c>
      <c r="D779" s="29">
        <v>1.99999999999999</v>
      </c>
      <c r="E779" s="29">
        <v>1.99999999999999</v>
      </c>
      <c r="F779" s="29">
        <v>2</v>
      </c>
      <c r="G779" s="29">
        <v>1.99999999999999</v>
      </c>
      <c r="H779" s="29">
        <v>2</v>
      </c>
      <c r="I779" s="29">
        <v>2</v>
      </c>
    </row>
    <row r="780" spans="1:9" x14ac:dyDescent="0.2">
      <c r="A780" s="5" t="s">
        <v>469</v>
      </c>
      <c r="B780" s="4">
        <v>0</v>
      </c>
      <c r="C780" s="4">
        <v>0</v>
      </c>
      <c r="D780" s="4">
        <v>6603110.7290935004</v>
      </c>
      <c r="E780" s="4">
        <v>14553511.0462266</v>
      </c>
      <c r="F780" s="4">
        <v>16692107.5061791</v>
      </c>
      <c r="G780" s="4">
        <v>12900247.7784339</v>
      </c>
      <c r="H780" s="4">
        <v>9610824.9297074694</v>
      </c>
      <c r="I780" s="4">
        <v>5337391.24985932</v>
      </c>
    </row>
    <row r="782" spans="1:9" x14ac:dyDescent="0.2">
      <c r="A782" s="5" t="s">
        <v>368</v>
      </c>
      <c r="B782" s="4">
        <v>2</v>
      </c>
      <c r="C782" s="4">
        <v>2</v>
      </c>
      <c r="D782" s="4">
        <v>2</v>
      </c>
      <c r="E782" s="4">
        <v>2</v>
      </c>
      <c r="F782" s="4">
        <v>2</v>
      </c>
      <c r="G782" s="4">
        <v>2</v>
      </c>
      <c r="H782" s="4">
        <v>2</v>
      </c>
      <c r="I782" s="4">
        <v>2</v>
      </c>
    </row>
    <row r="783" spans="1:9" x14ac:dyDescent="0.2">
      <c r="A783" s="5" t="s">
        <v>470</v>
      </c>
      <c r="B783" s="4">
        <v>0</v>
      </c>
      <c r="C783" s="4">
        <v>0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</row>
    <row r="784" spans="1:9" x14ac:dyDescent="0.2">
      <c r="A784" s="5" t="s">
        <v>471</v>
      </c>
      <c r="B784" s="4">
        <v>0</v>
      </c>
      <c r="C784" s="4">
        <v>0</v>
      </c>
      <c r="D784" s="4">
        <v>0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</row>
    <row r="785" spans="1:9" x14ac:dyDescent="0.2">
      <c r="A785" s="5" t="s">
        <v>465</v>
      </c>
      <c r="B785" s="4">
        <v>22</v>
      </c>
      <c r="C785" s="4">
        <v>22</v>
      </c>
      <c r="D785" s="4">
        <v>22</v>
      </c>
      <c r="E785" s="4">
        <v>22</v>
      </c>
      <c r="F785" s="4">
        <v>22</v>
      </c>
      <c r="G785" s="4">
        <v>22</v>
      </c>
      <c r="H785" s="4">
        <v>22</v>
      </c>
      <c r="I785" s="4">
        <v>22</v>
      </c>
    </row>
    <row r="786" spans="1:9" x14ac:dyDescent="0.2">
      <c r="A786" s="5" t="s">
        <v>472</v>
      </c>
      <c r="B786" s="4">
        <v>132</v>
      </c>
      <c r="C786" s="4">
        <v>132</v>
      </c>
      <c r="D786" s="4">
        <v>132</v>
      </c>
      <c r="E786" s="4">
        <v>132</v>
      </c>
      <c r="F786" s="4">
        <v>132</v>
      </c>
      <c r="G786" s="4">
        <v>132</v>
      </c>
      <c r="H786" s="4">
        <v>132</v>
      </c>
      <c r="I786" s="4">
        <v>132</v>
      </c>
    </row>
    <row r="787" spans="1:9" x14ac:dyDescent="0.2">
      <c r="A787" s="5" t="s">
        <v>473</v>
      </c>
      <c r="B787" s="4">
        <v>0</v>
      </c>
      <c r="C787" s="4">
        <v>0</v>
      </c>
      <c r="D787" s="4">
        <v>4402073.8193956604</v>
      </c>
      <c r="E787" s="4">
        <v>13531029.5576522</v>
      </c>
      <c r="F787" s="4">
        <v>15473691.6639113</v>
      </c>
      <c r="G787" s="4">
        <v>11968342.9099958</v>
      </c>
      <c r="H787" s="4">
        <v>8945202.9332868606</v>
      </c>
      <c r="I787" s="4">
        <v>4962154.4001767104</v>
      </c>
    </row>
    <row r="788" spans="1:9" x14ac:dyDescent="0.2">
      <c r="A788" s="5" t="s">
        <v>388</v>
      </c>
      <c r="B788" s="4">
        <v>0</v>
      </c>
      <c r="C788" s="4">
        <v>0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</row>
    <row r="789" spans="1:9" x14ac:dyDescent="0.2">
      <c r="A789" s="5" t="s">
        <v>474</v>
      </c>
      <c r="B789" s="4">
        <v>132</v>
      </c>
      <c r="C789" s="4">
        <v>132</v>
      </c>
      <c r="D789" s="4">
        <v>132</v>
      </c>
      <c r="E789" s="4">
        <v>132</v>
      </c>
      <c r="F789" s="4">
        <v>132</v>
      </c>
      <c r="G789" s="4">
        <v>132</v>
      </c>
      <c r="H789" s="4">
        <v>132</v>
      </c>
      <c r="I789" s="4">
        <v>132</v>
      </c>
    </row>
    <row r="790" spans="1:9" x14ac:dyDescent="0.2">
      <c r="A790" s="5" t="s">
        <v>475</v>
      </c>
      <c r="B790" s="4">
        <v>0</v>
      </c>
      <c r="C790" s="4">
        <v>0</v>
      </c>
      <c r="D790" s="4">
        <v>6603110.7290935004</v>
      </c>
      <c r="E790" s="4">
        <v>79250840.368859097</v>
      </c>
      <c r="F790" s="4">
        <v>85560192.626914099</v>
      </c>
      <c r="G790" s="4">
        <v>65753151.564711101</v>
      </c>
      <c r="H790" s="4">
        <v>49554365.633375898</v>
      </c>
      <c r="I790" s="4">
        <v>27043700.491492599</v>
      </c>
    </row>
    <row r="792" spans="1:9" x14ac:dyDescent="0.2">
      <c r="A792" s="5" t="s">
        <v>368</v>
      </c>
      <c r="B792" s="4">
        <v>6</v>
      </c>
      <c r="C792" s="4">
        <v>6</v>
      </c>
      <c r="D792" s="4">
        <v>6</v>
      </c>
      <c r="E792" s="4">
        <v>6</v>
      </c>
      <c r="F792" s="4">
        <v>6</v>
      </c>
      <c r="G792" s="4">
        <v>6</v>
      </c>
      <c r="H792" s="4">
        <v>6</v>
      </c>
      <c r="I792" s="4">
        <v>6</v>
      </c>
    </row>
    <row r="793" spans="1:9" x14ac:dyDescent="0.2">
      <c r="A793" s="5" t="s">
        <v>476</v>
      </c>
      <c r="B793" s="4">
        <v>18</v>
      </c>
      <c r="C793" s="4">
        <v>18</v>
      </c>
      <c r="D793" s="4">
        <v>18</v>
      </c>
      <c r="E793" s="4">
        <v>18</v>
      </c>
      <c r="F793" s="4">
        <v>18</v>
      </c>
      <c r="G793" s="4">
        <v>18</v>
      </c>
      <c r="H793" s="4">
        <v>18</v>
      </c>
      <c r="I793" s="4">
        <v>18</v>
      </c>
    </row>
    <row r="794" spans="1:9" x14ac:dyDescent="0.2">
      <c r="A794" s="5" t="s">
        <v>477</v>
      </c>
      <c r="B794" s="4">
        <v>6</v>
      </c>
      <c r="C794" s="4">
        <v>6</v>
      </c>
      <c r="D794" s="4">
        <v>6</v>
      </c>
      <c r="E794" s="4">
        <v>6</v>
      </c>
      <c r="F794" s="4">
        <v>6</v>
      </c>
      <c r="G794" s="4">
        <v>6</v>
      </c>
      <c r="H794" s="4">
        <v>6</v>
      </c>
      <c r="I794" s="4">
        <v>6</v>
      </c>
    </row>
    <row r="795" spans="1:9" x14ac:dyDescent="0.2">
      <c r="A795" s="5" t="s">
        <v>478</v>
      </c>
      <c r="B795" s="4">
        <v>36</v>
      </c>
      <c r="C795" s="4">
        <v>36</v>
      </c>
      <c r="D795" s="4">
        <v>36</v>
      </c>
      <c r="E795" s="4">
        <v>36</v>
      </c>
      <c r="F795" s="4">
        <v>36</v>
      </c>
      <c r="G795" s="4">
        <v>36</v>
      </c>
      <c r="H795" s="4">
        <v>36</v>
      </c>
      <c r="I795" s="4">
        <v>36</v>
      </c>
    </row>
    <row r="796" spans="1:9" x14ac:dyDescent="0.2">
      <c r="A796" s="5" t="s">
        <v>477</v>
      </c>
      <c r="B796" s="4">
        <v>6</v>
      </c>
      <c r="C796" s="4">
        <v>6</v>
      </c>
      <c r="D796" s="4">
        <v>6</v>
      </c>
      <c r="E796" s="4">
        <v>6</v>
      </c>
      <c r="F796" s="4">
        <v>6</v>
      </c>
      <c r="G796" s="4">
        <v>6</v>
      </c>
      <c r="H796" s="4">
        <v>6</v>
      </c>
      <c r="I796" s="4">
        <v>6</v>
      </c>
    </row>
    <row r="797" spans="1:9" x14ac:dyDescent="0.2">
      <c r="A797" s="5" t="s">
        <v>479</v>
      </c>
      <c r="B797" s="4">
        <v>54</v>
      </c>
      <c r="C797" s="4">
        <v>54</v>
      </c>
      <c r="D797" s="4">
        <v>54</v>
      </c>
      <c r="E797" s="4">
        <v>54</v>
      </c>
      <c r="F797" s="4">
        <v>54</v>
      </c>
      <c r="G797" s="4">
        <v>54</v>
      </c>
      <c r="H797" s="4">
        <v>54</v>
      </c>
      <c r="I797" s="4">
        <v>54</v>
      </c>
    </row>
    <row r="798" spans="1:9" x14ac:dyDescent="0.2">
      <c r="A798" s="5" t="s">
        <v>465</v>
      </c>
      <c r="B798" s="4">
        <v>6</v>
      </c>
      <c r="C798" s="4">
        <v>6</v>
      </c>
      <c r="D798" s="4">
        <v>6</v>
      </c>
      <c r="E798" s="4">
        <v>6</v>
      </c>
      <c r="F798" s="4">
        <v>6</v>
      </c>
      <c r="G798" s="4">
        <v>6</v>
      </c>
      <c r="H798" s="4">
        <v>6</v>
      </c>
      <c r="I798" s="4">
        <v>6</v>
      </c>
    </row>
    <row r="799" spans="1:9" x14ac:dyDescent="0.2">
      <c r="A799" s="5" t="s">
        <v>480</v>
      </c>
      <c r="B799" s="4">
        <v>72</v>
      </c>
      <c r="C799" s="4">
        <v>72</v>
      </c>
      <c r="D799" s="4">
        <v>72</v>
      </c>
      <c r="E799" s="4">
        <v>72</v>
      </c>
      <c r="F799" s="4">
        <v>72</v>
      </c>
      <c r="G799" s="4">
        <v>72</v>
      </c>
      <c r="H799" s="4">
        <v>72</v>
      </c>
      <c r="I799" s="4">
        <v>72</v>
      </c>
    </row>
    <row r="800" spans="1:9" x14ac:dyDescent="0.2">
      <c r="A800" s="5" t="s">
        <v>388</v>
      </c>
      <c r="B800" s="4">
        <v>0</v>
      </c>
      <c r="C800" s="4">
        <v>0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</row>
    <row r="801" spans="1:9" x14ac:dyDescent="0.2">
      <c r="A801" s="5" t="s">
        <v>481</v>
      </c>
      <c r="B801" s="4">
        <v>180</v>
      </c>
      <c r="C801" s="4">
        <v>180</v>
      </c>
      <c r="D801" s="4">
        <v>180</v>
      </c>
      <c r="E801" s="4">
        <v>180</v>
      </c>
      <c r="F801" s="4">
        <v>180</v>
      </c>
      <c r="G801" s="4">
        <v>180</v>
      </c>
      <c r="H801" s="4">
        <v>180</v>
      </c>
      <c r="I801" s="4">
        <v>180</v>
      </c>
    </row>
    <row r="802" spans="1:9" x14ac:dyDescent="0.2">
      <c r="A802" s="5" t="s">
        <v>482</v>
      </c>
      <c r="B802" s="4">
        <v>0</v>
      </c>
      <c r="C802" s="4">
        <v>0</v>
      </c>
      <c r="D802" s="4">
        <v>49145448.911654197</v>
      </c>
      <c r="E802" s="4">
        <v>108357862.461312</v>
      </c>
      <c r="F802" s="4">
        <v>118944407.639272</v>
      </c>
      <c r="G802" s="4">
        <v>91553647.121579006</v>
      </c>
      <c r="H802" s="4">
        <v>68776015.492790893</v>
      </c>
      <c r="I802" s="4">
        <v>37718482.991211198</v>
      </c>
    </row>
    <row r="804" spans="1:9" x14ac:dyDescent="0.2">
      <c r="A804" s="5" t="s">
        <v>483</v>
      </c>
      <c r="B804" s="4">
        <v>0</v>
      </c>
      <c r="C804" s="4">
        <v>0</v>
      </c>
      <c r="D804" s="4">
        <v>6603110.7290935004</v>
      </c>
      <c r="E804" s="4">
        <v>14553511.0462266</v>
      </c>
      <c r="F804" s="4">
        <v>16692107.5061792</v>
      </c>
      <c r="G804" s="4">
        <v>12900247.7784339</v>
      </c>
      <c r="H804" s="4">
        <v>9610824.9297074694</v>
      </c>
      <c r="I804" s="4">
        <v>5337391.24985932</v>
      </c>
    </row>
    <row r="805" spans="1:9" x14ac:dyDescent="0.2">
      <c r="A805" s="5" t="s">
        <v>484</v>
      </c>
      <c r="B805" s="4">
        <v>0</v>
      </c>
      <c r="C805" s="4">
        <v>0</v>
      </c>
      <c r="D805" s="4">
        <v>6603110.7290935004</v>
      </c>
      <c r="E805" s="4">
        <v>14553511.0462266</v>
      </c>
      <c r="F805" s="4">
        <v>16692107.5061792</v>
      </c>
      <c r="G805" s="4">
        <v>12900247.7784339</v>
      </c>
      <c r="H805" s="4">
        <v>9610824.9297074694</v>
      </c>
      <c r="I805" s="4">
        <v>5337391.24985932</v>
      </c>
    </row>
    <row r="806" spans="1:9" x14ac:dyDescent="0.2">
      <c r="A806" s="5" t="s">
        <v>485</v>
      </c>
      <c r="B806" s="4">
        <v>0</v>
      </c>
      <c r="C806" s="4">
        <v>0</v>
      </c>
      <c r="D806" s="4">
        <v>-6603110.7290935004</v>
      </c>
      <c r="E806" s="4">
        <v>-14553511.0462266</v>
      </c>
      <c r="F806" s="4">
        <v>-16692107.5061792</v>
      </c>
      <c r="G806" s="4">
        <v>-12900247.7784339</v>
      </c>
      <c r="H806" s="4">
        <v>-9610824.9297074694</v>
      </c>
      <c r="I806" s="4">
        <v>-5337391.24985932</v>
      </c>
    </row>
    <row r="810" spans="1:9" x14ac:dyDescent="0.2">
      <c r="A810" s="40" t="s">
        <v>486</v>
      </c>
      <c r="B810" s="4">
        <v>0</v>
      </c>
      <c r="C810" s="4">
        <v>0</v>
      </c>
      <c r="D810" s="4">
        <v>6603110.7290935004</v>
      </c>
      <c r="E810" s="4">
        <v>14553511.0462266</v>
      </c>
      <c r="F810" s="4">
        <v>16692107.5061792</v>
      </c>
      <c r="G810" s="4">
        <v>12900247.7784339</v>
      </c>
      <c r="H810" s="4">
        <v>9610824.9297074694</v>
      </c>
      <c r="I810" s="4">
        <v>5337391.24985932</v>
      </c>
    </row>
    <row r="811" spans="1:9" x14ac:dyDescent="0.2">
      <c r="A811" s="5" t="s">
        <v>487</v>
      </c>
      <c r="B811" s="4">
        <v>0</v>
      </c>
      <c r="C811" s="4">
        <v>0</v>
      </c>
      <c r="D811" s="4">
        <v>6603110.7290935004</v>
      </c>
      <c r="E811" s="4">
        <v>14553511.0462266</v>
      </c>
      <c r="F811" s="4">
        <v>16692107.5061792</v>
      </c>
      <c r="G811" s="4">
        <v>12900247.7784339</v>
      </c>
      <c r="H811" s="4">
        <v>9610824.9297074694</v>
      </c>
      <c r="I811" s="4">
        <v>5337391.24985932</v>
      </c>
    </row>
    <row r="813" spans="1:9" x14ac:dyDescent="0.2">
      <c r="A813" s="9" t="s">
        <v>488</v>
      </c>
    </row>
    <row r="814" spans="1:9" x14ac:dyDescent="0.2">
      <c r="A814" s="5" t="s">
        <v>368</v>
      </c>
      <c r="B814" s="4">
        <v>0</v>
      </c>
      <c r="C814" s="4">
        <v>0</v>
      </c>
      <c r="D814" s="4">
        <v>0</v>
      </c>
      <c r="E814" s="4">
        <v>12</v>
      </c>
      <c r="F814" s="4">
        <v>12</v>
      </c>
      <c r="G814" s="4">
        <v>12</v>
      </c>
      <c r="H814" s="4">
        <v>12</v>
      </c>
      <c r="I814" s="4">
        <v>12</v>
      </c>
    </row>
    <row r="815" spans="1:9" x14ac:dyDescent="0.2">
      <c r="A815" s="40" t="s">
        <v>489</v>
      </c>
      <c r="B815" s="4">
        <v>0</v>
      </c>
      <c r="C815" s="4">
        <v>0</v>
      </c>
      <c r="D815" s="4">
        <v>0</v>
      </c>
      <c r="E815" s="4">
        <v>-1724189.2242308699</v>
      </c>
      <c r="F815" s="4">
        <v>-1265821.6221848601</v>
      </c>
      <c r="G815" s="4">
        <v>-1030911.19412802</v>
      </c>
      <c r="H815" s="4">
        <v>-900229.18098936998</v>
      </c>
      <c r="I815" s="4">
        <v>-801036.32832726405</v>
      </c>
    </row>
    <row r="816" spans="1:9" x14ac:dyDescent="0.2">
      <c r="A816" s="5" t="s">
        <v>490</v>
      </c>
      <c r="B816" s="4">
        <v>0</v>
      </c>
      <c r="C816" s="4">
        <v>0</v>
      </c>
      <c r="D816" s="4">
        <v>0</v>
      </c>
      <c r="E816" s="4">
        <v>-1724189.2242308699</v>
      </c>
      <c r="F816" s="4">
        <v>-1265821.6221848601</v>
      </c>
      <c r="G816" s="4">
        <v>-1030911.19412802</v>
      </c>
      <c r="H816" s="4">
        <v>-900229.18098936998</v>
      </c>
      <c r="I816" s="4">
        <v>-801036.32832726405</v>
      </c>
    </row>
    <row r="818" spans="1:9" x14ac:dyDescent="0.2">
      <c r="A818" s="5" t="s">
        <v>388</v>
      </c>
      <c r="B818" s="4">
        <v>0</v>
      </c>
      <c r="C818" s="4">
        <v>0</v>
      </c>
      <c r="D818" s="4">
        <v>0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</row>
    <row r="820" spans="1:9" x14ac:dyDescent="0.2">
      <c r="A820" s="73" t="s">
        <v>491</v>
      </c>
      <c r="B820" s="54"/>
      <c r="C820" s="54"/>
      <c r="D820" s="54"/>
      <c r="E820" s="54"/>
      <c r="F820" s="54"/>
      <c r="G820" s="54"/>
      <c r="H820" s="54"/>
      <c r="I820" s="54"/>
    </row>
    <row r="822" spans="1:9" x14ac:dyDescent="0.2">
      <c r="A822" s="3" t="s">
        <v>492</v>
      </c>
    </row>
    <row r="823" spans="1:9" x14ac:dyDescent="0.2">
      <c r="A823" s="5" t="s">
        <v>593</v>
      </c>
      <c r="B823" s="4">
        <v>0</v>
      </c>
      <c r="C823" s="4">
        <v>0</v>
      </c>
      <c r="D823" s="4">
        <v>6603110.7290935004</v>
      </c>
      <c r="E823" s="4">
        <v>14553511.0462266</v>
      </c>
      <c r="F823" s="4">
        <v>16692107.5061792</v>
      </c>
      <c r="G823" s="4">
        <v>12900247.7784339</v>
      </c>
      <c r="H823" s="4">
        <v>9610824.9297074694</v>
      </c>
      <c r="I823" s="4">
        <v>5337391.24985932</v>
      </c>
    </row>
    <row r="824" spans="1:9" x14ac:dyDescent="0.2">
      <c r="A824" s="5" t="s">
        <v>594</v>
      </c>
      <c r="B824" s="4">
        <v>0</v>
      </c>
      <c r="C824" s="4">
        <v>0</v>
      </c>
      <c r="D824" s="4">
        <v>13206221.458187001</v>
      </c>
      <c r="E824" s="4">
        <v>93804351.415085807</v>
      </c>
      <c r="F824" s="4">
        <v>102252300.133093</v>
      </c>
      <c r="G824" s="4">
        <v>78653399.343144998</v>
      </c>
      <c r="H824" s="4">
        <v>59165190.563083403</v>
      </c>
      <c r="I824" s="4">
        <v>32381091.7413521</v>
      </c>
    </row>
    <row r="826" spans="1:9" x14ac:dyDescent="0.2">
      <c r="A826" s="3" t="s">
        <v>493</v>
      </c>
    </row>
    <row r="827" spans="1:9" x14ac:dyDescent="0.2">
      <c r="A827" s="5" t="s">
        <v>595</v>
      </c>
      <c r="B827" s="4">
        <v>0</v>
      </c>
      <c r="C827" s="4">
        <v>0</v>
      </c>
      <c r="D827" s="4">
        <v>0</v>
      </c>
      <c r="E827" s="4">
        <v>-1724189.2242308699</v>
      </c>
      <c r="F827" s="4">
        <v>-1265821.6221848601</v>
      </c>
      <c r="G827" s="4">
        <v>-1030911.19412802</v>
      </c>
      <c r="H827" s="4">
        <v>-900229.18098936998</v>
      </c>
      <c r="I827" s="4">
        <v>-801036.32832726405</v>
      </c>
    </row>
    <row r="828" spans="1:9" x14ac:dyDescent="0.2">
      <c r="A828" s="5" t="s">
        <v>596</v>
      </c>
      <c r="B828" s="4">
        <v>0</v>
      </c>
      <c r="C828" s="4">
        <v>0</v>
      </c>
      <c r="D828" s="4">
        <v>0</v>
      </c>
      <c r="E828" s="4">
        <v>-11113225.625220601</v>
      </c>
      <c r="F828" s="4">
        <v>-7754154.01432628</v>
      </c>
      <c r="G828" s="4">
        <v>-6285512.5910545504</v>
      </c>
      <c r="H828" s="4">
        <v>-5541900.0380548704</v>
      </c>
      <c r="I828" s="4">
        <v>-4859758.1892473605</v>
      </c>
    </row>
    <row r="830" spans="1:9" x14ac:dyDescent="0.2">
      <c r="A830" s="5" t="s">
        <v>369</v>
      </c>
      <c r="B830" s="4">
        <v>0</v>
      </c>
      <c r="C830" s="4">
        <v>0</v>
      </c>
      <c r="D830" s="4">
        <v>0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</row>
    <row r="831" spans="1:9" x14ac:dyDescent="0.2">
      <c r="A831" s="5" t="s">
        <v>370</v>
      </c>
      <c r="B831" s="4">
        <v>0</v>
      </c>
      <c r="C831" s="4">
        <v>0</v>
      </c>
      <c r="D831" s="4">
        <v>0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</row>
    <row r="832" spans="1:9" x14ac:dyDescent="0.2">
      <c r="A832" s="5" t="s">
        <v>371</v>
      </c>
      <c r="B832" s="4">
        <v>0</v>
      </c>
      <c r="C832" s="4">
        <v>0</v>
      </c>
      <c r="D832" s="4">
        <v>0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</row>
    <row r="833" spans="1:9" x14ac:dyDescent="0.2">
      <c r="A833" s="5" t="s">
        <v>372</v>
      </c>
      <c r="B833" s="4">
        <v>0</v>
      </c>
      <c r="C833" s="4">
        <v>0</v>
      </c>
      <c r="D833" s="4">
        <v>0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</row>
    <row r="834" spans="1:9" x14ac:dyDescent="0.2">
      <c r="A834" s="5" t="s">
        <v>373</v>
      </c>
      <c r="B834" s="4">
        <v>0</v>
      </c>
      <c r="C834" s="4">
        <v>0</v>
      </c>
      <c r="D834" s="4">
        <v>0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</row>
    <row r="835" spans="1:9" x14ac:dyDescent="0.2">
      <c r="A835" s="5" t="s">
        <v>374</v>
      </c>
      <c r="B835" s="4">
        <v>0</v>
      </c>
      <c r="C835" s="4">
        <v>0</v>
      </c>
      <c r="D835" s="4">
        <v>0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</row>
    <row r="836" spans="1:9" x14ac:dyDescent="0.2">
      <c r="A836" s="5" t="s">
        <v>375</v>
      </c>
      <c r="B836" s="4">
        <v>0</v>
      </c>
      <c r="C836" s="4">
        <v>0</v>
      </c>
      <c r="D836" s="4">
        <v>0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</row>
    <row r="837" spans="1:9" x14ac:dyDescent="0.2">
      <c r="A837" s="5" t="s">
        <v>376</v>
      </c>
      <c r="B837" s="4">
        <v>0</v>
      </c>
      <c r="C837" s="4">
        <v>0</v>
      </c>
      <c r="D837" s="4">
        <v>0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</row>
    <row r="838" spans="1:9" ht="11.25" x14ac:dyDescent="0.2">
      <c r="A838" s="5" t="s">
        <v>394</v>
      </c>
      <c r="B838" s="4">
        <v>0</v>
      </c>
      <c r="C838" s="4">
        <v>0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</row>
    <row r="839" spans="1:9" ht="11.25" x14ac:dyDescent="0.2">
      <c r="B839" s="4">
        <v>0</v>
      </c>
      <c r="C839" s="4">
        <v>0</v>
      </c>
      <c r="D839" s="4">
        <v>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</row>
    <row r="840" spans="1:9" x14ac:dyDescent="0.2">
      <c r="B840" s="4">
        <v>0</v>
      </c>
      <c r="C840" s="4">
        <v>0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</row>
  </sheetData>
  <pageMargins left="0.25" right="0.25" top="0.5" bottom="0.5" header="0.3" footer="0.05"/>
  <pageSetup scale="85" orientation="portrait" horizontalDpi="4294967293" verticalDpi="4294967293" r:id="rId1"/>
  <rowBreaks count="3" manualBreakCount="3">
    <brk id="612" max="16383" man="1"/>
    <brk id="678" max="16383" man="1"/>
    <brk id="74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01E76C-E47E-4A48-BF4C-5BCADDECEF5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AED3FC3-4A08-4566-9969-247A110AE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23BC90-FC9C-43FC-8E21-1586B0C618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Hi Level Tax Calc</vt:lpstr>
      <vt:lpstr>TAX  Pretax Book Income</vt:lpstr>
      <vt:lpstr>Perms &amp; Temps Detail</vt:lpstr>
      <vt:lpstr>TAX  Schedule M</vt:lpstr>
      <vt:lpstr>TAX  Gas Reserves</vt:lpstr>
      <vt:lpstr>Sheet1</vt:lpstr>
      <vt:lpstr>'Hi Level Tax Calc'!Print_Area</vt:lpstr>
      <vt:lpstr>'Perms &amp; Temps Detail'!Print_Area</vt:lpstr>
      <vt:lpstr>'TAX  Gas Reserves'!Print_Area</vt:lpstr>
      <vt:lpstr>'TAX  Pretax Book Income'!Print_Area</vt:lpstr>
      <vt:lpstr>'TAX  Schedule M'!Print_Area</vt:lpstr>
      <vt:lpstr>'Perms &amp; Temps Detail'!Print_Titles</vt:lpstr>
      <vt:lpstr>'TAX  Gas Reserves'!Print_Titles</vt:lpstr>
      <vt:lpstr>'TAX  Pretax Book Income'!Print_Titles</vt:lpstr>
      <vt:lpstr>'TAX  Schedule 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2016-04-11T18:01:54Z</dcterms:created>
  <dcterms:modified xsi:type="dcterms:W3CDTF">2016-04-15T11:05:36Z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