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12816"/>
  </bookViews>
  <sheets>
    <sheet name="Calculations" sheetId="1" r:id="rId1"/>
    <sheet name="Figure 1" sheetId="3" r:id="rId2"/>
    <sheet name="Chart Data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C25" i="1" l="1"/>
  <c r="C20" i="1"/>
  <c r="C27" i="1" l="1"/>
  <c r="F8" i="2" s="1"/>
  <c r="B9" i="2" s="1"/>
  <c r="E20" i="1"/>
  <c r="I20" i="1"/>
  <c r="E25" i="1"/>
  <c r="G25" i="1"/>
  <c r="G27" i="1" s="1"/>
  <c r="I25" i="1"/>
  <c r="I27" i="1" l="1"/>
  <c r="E34" i="1" s="1"/>
  <c r="D12" i="2" s="1"/>
  <c r="E27" i="1"/>
  <c r="E31" i="1" s="1"/>
  <c r="K20" i="1"/>
  <c r="E35" i="1" s="1"/>
  <c r="E14" i="2" s="1"/>
  <c r="K25" i="1"/>
  <c r="E39" i="1" s="1"/>
  <c r="D15" i="2" s="1"/>
  <c r="E33" i="1" l="1"/>
  <c r="D11" i="2" s="1"/>
  <c r="F10" i="2"/>
  <c r="E9" i="2"/>
  <c r="K27" i="1"/>
  <c r="M20" i="1"/>
  <c r="E38" i="1" s="1"/>
  <c r="D13" i="2" s="1"/>
  <c r="B11" i="2" l="1"/>
  <c r="B12" i="2" s="1"/>
  <c r="B13" i="2" s="1"/>
  <c r="B14" i="2" s="1"/>
  <c r="B15" i="2" s="1"/>
  <c r="E40" i="1"/>
  <c r="E42" i="1"/>
  <c r="M25" i="1"/>
  <c r="M27" i="1" s="1"/>
  <c r="C16" i="2" s="1"/>
</calcChain>
</file>

<file path=xl/sharedStrings.xml><?xml version="1.0" encoding="utf-8"?>
<sst xmlns="http://schemas.openxmlformats.org/spreadsheetml/2006/main" count="58" uniqueCount="55">
  <si>
    <t>Function</t>
  </si>
  <si>
    <t>Steam</t>
  </si>
  <si>
    <t>Nuclear</t>
  </si>
  <si>
    <t>Peaker Plants</t>
  </si>
  <si>
    <t>Solar</t>
  </si>
  <si>
    <t>Total Production</t>
  </si>
  <si>
    <t>Transmission</t>
  </si>
  <si>
    <t>Distribution</t>
  </si>
  <si>
    <t>General</t>
  </si>
  <si>
    <t>Total T, D and G</t>
  </si>
  <si>
    <t>Total</t>
  </si>
  <si>
    <t>Ordered Rates</t>
  </si>
  <si>
    <t>Approved</t>
  </si>
  <si>
    <t>Parameters</t>
  </si>
  <si>
    <t>Proposed</t>
  </si>
  <si>
    <t>30 Year LS</t>
  </si>
  <si>
    <t>Combined Cycle</t>
  </si>
  <si>
    <t>FLORIDA POWER AND LIGHT COMPANY</t>
  </si>
  <si>
    <t>SUMMARY OF ANNUAL DEPRECIATION EXPENSE BY SCENARIO AS OF DECEMBER 31, 2016</t>
  </si>
  <si>
    <t>Base</t>
  </si>
  <si>
    <t>End</t>
  </si>
  <si>
    <t>Down</t>
  </si>
  <si>
    <t>Up</t>
  </si>
  <si>
    <t>Start</t>
  </si>
  <si>
    <t>Approved Parameters</t>
  </si>
  <si>
    <t>Proposed Estimates</t>
  </si>
  <si>
    <t>Calculation Time Period</t>
  </si>
  <si>
    <t>CSP NS Estimate</t>
  </si>
  <si>
    <t>CSP ASL Estimate</t>
  </si>
  <si>
    <t>CC Life Span Estimate</t>
  </si>
  <si>
    <t>Mass Property Lives and NS</t>
  </si>
  <si>
    <t>Other Production Changes</t>
  </si>
  <si>
    <t>Approved Depr Rates</t>
  </si>
  <si>
    <t>Source:</t>
  </si>
  <si>
    <t>Column 7 - Table 1 of 2nd Notice of Identified Adjustment</t>
  </si>
  <si>
    <t>Change in Calculation Time Period</t>
  </si>
  <si>
    <t>Change CSP Net Salvage to +35%</t>
  </si>
  <si>
    <t>Change CSP Survivor Curve to 9-L0</t>
  </si>
  <si>
    <t>All Other Changes for Production</t>
  </si>
  <si>
    <t>Changes for T, D and G</t>
  </si>
  <si>
    <t>Change CC Life Span from 30 Years to 40 Years</t>
  </si>
  <si>
    <t xml:space="preserve">      (interim retirements and net salvage</t>
  </si>
  <si>
    <t>Total Changes in Lives and Net Salvage</t>
  </si>
  <si>
    <t>Column 3 - "FPL 2016 Depr Schedules -Approved Estimates.xlsx"</t>
  </si>
  <si>
    <t xml:space="preserve">      and minor life span changes)</t>
  </si>
  <si>
    <t>Approved, Except</t>
  </si>
  <si>
    <t xml:space="preserve">CSP 35 % NS </t>
  </si>
  <si>
    <t>CSP 35 % NS 9-L0</t>
  </si>
  <si>
    <t>Column 6 - "FPL 2016 Depr Tables - Proposed Estimates - Except CC 30 Year LS.xlsx"</t>
  </si>
  <si>
    <t>Column 2 - Table 3 of  Attachment 2 of Second Notice of Identified Adjustment</t>
  </si>
  <si>
    <t>Column 4 - "FPL 2016 Depr Schedules - Approved Estimates - Except CSP 35 NS.xlsx"</t>
  </si>
  <si>
    <t>Column 5 - "FPL 2016 Depr Schedules - Approved Estimates - Except CSP 35 NS 9 L0.xlsx"</t>
  </si>
  <si>
    <t>SFHHA 013842</t>
  </si>
  <si>
    <t>FPL RC-16</t>
  </si>
  <si>
    <t>SFHHA 013844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</si>
</sst>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&quot;$&quot;0,000.0,,"/>
    <numFmt numFmtId="167" formatCode="&quot;$&quot;#,000.0,,"/>
    <numFmt numFmtId="168" formatCode="&quot;$&quot;#,###.0,,"/>
    <numFmt numFmtId="169" formatCode="&quot;$&quot;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0" fontId="0" fillId="0" borderId="0" xfId="0" applyFill="1"/>
    <xf numFmtId="165" fontId="0" fillId="0" borderId="0" xfId="1" applyNumberFormat="1" applyFont="1" applyFill="1"/>
    <xf numFmtId="165" fontId="0" fillId="0" borderId="1" xfId="1" applyNumberFormat="1" applyFont="1" applyFill="1" applyBorder="1"/>
    <xf numFmtId="165" fontId="0" fillId="0" borderId="2" xfId="1" applyNumberFormat="1" applyFont="1" applyFill="1" applyBorder="1"/>
    <xf numFmtId="165" fontId="0" fillId="0" borderId="0" xfId="1" applyNumberFormat="1" applyFont="1" applyFill="1" applyBorder="1"/>
    <xf numFmtId="0" fontId="0" fillId="0" borderId="0" xfId="0" applyFill="1" applyBorder="1"/>
    <xf numFmtId="165" fontId="0" fillId="0" borderId="0" xfId="1" applyNumberFormat="1" applyFont="1" applyBorder="1"/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3" xfId="1" applyNumberFormat="1" applyFont="1" applyBorder="1"/>
    <xf numFmtId="165" fontId="2" fillId="0" borderId="0" xfId="1" applyNumberFormat="1" applyFont="1" applyBorder="1"/>
    <xf numFmtId="165" fontId="2" fillId="0" borderId="3" xfId="1" applyNumberFormat="1" applyFont="1" applyFill="1" applyBorder="1"/>
    <xf numFmtId="0" fontId="0" fillId="0" borderId="0" xfId="0" applyFont="1"/>
    <xf numFmtId="0" fontId="0" fillId="0" borderId="0" xfId="0" applyFont="1" applyFill="1"/>
    <xf numFmtId="0" fontId="5" fillId="0" borderId="0" xfId="0" applyFont="1"/>
    <xf numFmtId="166" fontId="0" fillId="0" borderId="0" xfId="1" applyNumberFormat="1" applyFont="1"/>
    <xf numFmtId="167" fontId="0" fillId="0" borderId="0" xfId="1" applyNumberFormat="1" applyFont="1"/>
    <xf numFmtId="168" fontId="0" fillId="0" borderId="0" xfId="1" applyNumberFormat="1" applyFont="1"/>
    <xf numFmtId="165" fontId="0" fillId="0" borderId="0" xfId="0" applyNumberFormat="1"/>
    <xf numFmtId="0" fontId="6" fillId="0" borderId="0" xfId="0" applyFont="1"/>
    <xf numFmtId="165" fontId="7" fillId="0" borderId="0" xfId="0" applyNumberFormat="1" applyFont="1"/>
    <xf numFmtId="169" fontId="0" fillId="0" borderId="0" xfId="0" applyNumberForma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Data'!$B$7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'Chart Data'!$A$8:$A$16</c:f>
              <c:strCache>
                <c:ptCount val="9"/>
                <c:pt idx="0">
                  <c:v>Approved Depr Rates</c:v>
                </c:pt>
                <c:pt idx="1">
                  <c:v>Calculation Time Period</c:v>
                </c:pt>
                <c:pt idx="2">
                  <c:v>Approved Parameters</c:v>
                </c:pt>
                <c:pt idx="3">
                  <c:v>CSP NS Estimate</c:v>
                </c:pt>
                <c:pt idx="4">
                  <c:v>CSP ASL Estimate</c:v>
                </c:pt>
                <c:pt idx="5">
                  <c:v>CC Life Span Estimate</c:v>
                </c:pt>
                <c:pt idx="6">
                  <c:v>Other Production Changes</c:v>
                </c:pt>
                <c:pt idx="7">
                  <c:v>Mass Property Lives and NS</c:v>
                </c:pt>
                <c:pt idx="8">
                  <c:v>Proposed Estimates</c:v>
                </c:pt>
              </c:strCache>
            </c:strRef>
          </c:cat>
          <c:val>
            <c:numRef>
              <c:f>'Chart Data'!$B$8:$B$16</c:f>
              <c:numCache>
                <c:formatCode>"$"#,###.0,,</c:formatCode>
                <c:ptCount val="9"/>
                <c:pt idx="1">
                  <c:v>1344641299</c:v>
                </c:pt>
                <c:pt idx="3">
                  <c:v>1947316080</c:v>
                </c:pt>
                <c:pt idx="4">
                  <c:v>1655920514</c:v>
                </c:pt>
                <c:pt idx="5">
                  <c:v>1541694677</c:v>
                </c:pt>
                <c:pt idx="6">
                  <c:v>1541694677</c:v>
                </c:pt>
                <c:pt idx="7">
                  <c:v>1539856821</c:v>
                </c:pt>
              </c:numCache>
            </c:numRef>
          </c:val>
        </c:ser>
        <c:ser>
          <c:idx val="1"/>
          <c:order val="1"/>
          <c:tx>
            <c:strRef>
              <c:f>'Chart Data'!$C$7</c:f>
              <c:strCache>
                <c:ptCount val="1"/>
                <c:pt idx="0">
                  <c:v>End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5.7679773433849953E-7"/>
                  <c:y val="-0.242383334581087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Data'!$A$8:$A$16</c:f>
              <c:strCache>
                <c:ptCount val="9"/>
                <c:pt idx="0">
                  <c:v>Approved Depr Rates</c:v>
                </c:pt>
                <c:pt idx="1">
                  <c:v>Calculation Time Period</c:v>
                </c:pt>
                <c:pt idx="2">
                  <c:v>Approved Parameters</c:v>
                </c:pt>
                <c:pt idx="3">
                  <c:v>CSP NS Estimate</c:v>
                </c:pt>
                <c:pt idx="4">
                  <c:v>CSP ASL Estimate</c:v>
                </c:pt>
                <c:pt idx="5">
                  <c:v>CC Life Span Estimate</c:v>
                </c:pt>
                <c:pt idx="6">
                  <c:v>Other Production Changes</c:v>
                </c:pt>
                <c:pt idx="7">
                  <c:v>Mass Property Lives and NS</c:v>
                </c:pt>
                <c:pt idx="8">
                  <c:v>Proposed Estimates</c:v>
                </c:pt>
              </c:strCache>
            </c:strRef>
          </c:cat>
          <c:val>
            <c:numRef>
              <c:f>'Chart Data'!$C$8:$C$16</c:f>
              <c:numCache>
                <c:formatCode>"$"#,###.0,,</c:formatCode>
                <c:ptCount val="9"/>
                <c:pt idx="8">
                  <c:v>1539856821</c:v>
                </c:pt>
              </c:numCache>
            </c:numRef>
          </c:val>
        </c:ser>
        <c:ser>
          <c:idx val="2"/>
          <c:order val="2"/>
          <c:tx>
            <c:strRef>
              <c:f>'Chart Data'!$D$7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4656290935914963E-3"/>
                  <c:y val="-6.0589810797581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6648791877339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63538864785488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4334226118629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50662452197888E-3"/>
                  <c:y val="-2.62425764583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Data'!$A$8:$A$16</c:f>
              <c:strCache>
                <c:ptCount val="9"/>
                <c:pt idx="0">
                  <c:v>Approved Depr Rates</c:v>
                </c:pt>
                <c:pt idx="1">
                  <c:v>Calculation Time Period</c:v>
                </c:pt>
                <c:pt idx="2">
                  <c:v>Approved Parameters</c:v>
                </c:pt>
                <c:pt idx="3">
                  <c:v>CSP NS Estimate</c:v>
                </c:pt>
                <c:pt idx="4">
                  <c:v>CSP ASL Estimate</c:v>
                </c:pt>
                <c:pt idx="5">
                  <c:v>CC Life Span Estimate</c:v>
                </c:pt>
                <c:pt idx="6">
                  <c:v>Other Production Changes</c:v>
                </c:pt>
                <c:pt idx="7">
                  <c:v>Mass Property Lives and NS</c:v>
                </c:pt>
                <c:pt idx="8">
                  <c:v>Proposed Estimates</c:v>
                </c:pt>
              </c:strCache>
            </c:strRef>
          </c:cat>
          <c:val>
            <c:numRef>
              <c:f>'Chart Data'!$D$8:$D$16</c:f>
              <c:numCache>
                <c:formatCode>"$"#,###.0,,</c:formatCode>
                <c:ptCount val="9"/>
                <c:pt idx="3">
                  <c:v>155767360</c:v>
                </c:pt>
                <c:pt idx="4">
                  <c:v>291395566</c:v>
                </c:pt>
                <c:pt idx="5">
                  <c:v>114225837</c:v>
                </c:pt>
                <c:pt idx="7">
                  <c:v>26653646</c:v>
                </c:pt>
              </c:numCache>
            </c:numRef>
          </c:val>
        </c:ser>
        <c:ser>
          <c:idx val="3"/>
          <c:order val="3"/>
          <c:tx>
            <c:strRef>
              <c:f>'Chart Data'!$E$7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rgbClr val="CC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4.3946219379250012E-3"/>
                  <c:y val="-0.139374625574384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22985556410174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Data'!$A$8:$A$16</c:f>
              <c:strCache>
                <c:ptCount val="9"/>
                <c:pt idx="0">
                  <c:v>Approved Depr Rates</c:v>
                </c:pt>
                <c:pt idx="1">
                  <c:v>Calculation Time Period</c:v>
                </c:pt>
                <c:pt idx="2">
                  <c:v>Approved Parameters</c:v>
                </c:pt>
                <c:pt idx="3">
                  <c:v>CSP NS Estimate</c:v>
                </c:pt>
                <c:pt idx="4">
                  <c:v>CSP ASL Estimate</c:v>
                </c:pt>
                <c:pt idx="5">
                  <c:v>CC Life Span Estimate</c:v>
                </c:pt>
                <c:pt idx="6">
                  <c:v>Other Production Changes</c:v>
                </c:pt>
                <c:pt idx="7">
                  <c:v>Mass Property Lives and NS</c:v>
                </c:pt>
                <c:pt idx="8">
                  <c:v>Proposed Estimates</c:v>
                </c:pt>
              </c:strCache>
            </c:strRef>
          </c:cat>
          <c:val>
            <c:numRef>
              <c:f>'Chart Data'!$E$8:$E$16</c:f>
              <c:numCache>
                <c:formatCode>"$"#,###.0,,</c:formatCode>
                <c:ptCount val="9"/>
                <c:pt idx="1">
                  <c:v>758442141</c:v>
                </c:pt>
                <c:pt idx="6">
                  <c:v>24815790</c:v>
                </c:pt>
              </c:numCache>
            </c:numRef>
          </c:val>
        </c:ser>
        <c:ser>
          <c:idx val="4"/>
          <c:order val="4"/>
          <c:tx>
            <c:strRef>
              <c:f>'Chart Data'!$F$7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7679773433849953E-7"/>
                  <c:y val="-0.21612963165182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639126497511656E-3"/>
                  <c:y val="-0.325215301186415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Data'!$A$8:$A$16</c:f>
              <c:strCache>
                <c:ptCount val="9"/>
                <c:pt idx="0">
                  <c:v>Approved Depr Rates</c:v>
                </c:pt>
                <c:pt idx="1">
                  <c:v>Calculation Time Period</c:v>
                </c:pt>
                <c:pt idx="2">
                  <c:v>Approved Parameters</c:v>
                </c:pt>
                <c:pt idx="3">
                  <c:v>CSP NS Estimate</c:v>
                </c:pt>
                <c:pt idx="4">
                  <c:v>CSP ASL Estimate</c:v>
                </c:pt>
                <c:pt idx="5">
                  <c:v>CC Life Span Estimate</c:v>
                </c:pt>
                <c:pt idx="6">
                  <c:v>Other Production Changes</c:v>
                </c:pt>
                <c:pt idx="7">
                  <c:v>Mass Property Lives and NS</c:v>
                </c:pt>
                <c:pt idx="8">
                  <c:v>Proposed Estimates</c:v>
                </c:pt>
              </c:strCache>
            </c:strRef>
          </c:cat>
          <c:val>
            <c:numRef>
              <c:f>'Chart Data'!$F$8:$F$16</c:f>
              <c:numCache>
                <c:formatCode>"$"#,###.0,,</c:formatCode>
                <c:ptCount val="9"/>
                <c:pt idx="0">
                  <c:v>1344641299</c:v>
                </c:pt>
                <c:pt idx="2">
                  <c:v>2103083440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21209600"/>
        <c:axId val="121211136"/>
      </c:barChart>
      <c:catAx>
        <c:axId val="1212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11136"/>
        <c:crosses val="autoZero"/>
        <c:auto val="1"/>
        <c:lblAlgn val="ctr"/>
        <c:lblOffset val="100"/>
        <c:noMultiLvlLbl val="0"/>
      </c:catAx>
      <c:valAx>
        <c:axId val="121211136"/>
        <c:scaling>
          <c:orientation val="minMax"/>
          <c:max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.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0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0.48753</cdr:x>
      <cdr:y>0.1883</cdr:y>
    </cdr:from>
    <cdr:to>
      <cdr:x>0.86611</cdr:x>
      <cdr:y>0.35242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4226178" y="1184634"/>
          <a:ext cx="3281740" cy="103252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0.53256</cdr:x>
      <cdr:y>0.17614</cdr:y>
    </cdr:from>
    <cdr:to>
      <cdr:x>0.85795</cdr:x>
      <cdr:y>0.26764</cdr:y>
    </cdr:to>
    <cdr:sp macro="" textlink="">
      <cdr:nvSpPr>
        <cdr:cNvPr id="4" name="TextBox 3"/>
        <cdr:cNvSpPr txBox="1"/>
      </cdr:nvSpPr>
      <cdr:spPr>
        <a:xfrm xmlns:a="http://schemas.openxmlformats.org/drawingml/2006/main" rot="1052240">
          <a:off x="4616494" y="1108164"/>
          <a:ext cx="2820660" cy="57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/>
            <a:t>Changes</a:t>
          </a:r>
          <a:r>
            <a:rPr lang="en-US" sz="1400" baseline="0"/>
            <a:t> in Lives and Net Salvage</a:t>
          </a:r>
        </a:p>
        <a:p xmlns:a="http://schemas.openxmlformats.org/drawingml/2006/main">
          <a:pPr algn="ctr"/>
          <a:r>
            <a:rPr lang="en-US" sz="1400" baseline="0"/>
            <a:t>(total decrease of $563 million)</a:t>
          </a:r>
          <a:endParaRPr lang="en-US" sz="1400"/>
        </a:p>
      </cdr:txBody>
    </cdr:sp>
  </cdr:relSizeAnchor>
  <cdr:relSizeAnchor xmlns:cdr="http://schemas.openxmlformats.org/drawingml/2006/chartDrawing">
    <cdr:from>
      <cdr:x>0.11457</cdr:x>
      <cdr:y>0.10178</cdr:y>
    </cdr:from>
    <cdr:to>
      <cdr:x>0.25946</cdr:x>
      <cdr:y>0.35107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993130" y="640336"/>
          <a:ext cx="1256050" cy="156836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0.13745</cdr:x>
      <cdr:y>0.0213</cdr:y>
    </cdr:from>
    <cdr:to>
      <cdr:x>0.20665</cdr:x>
      <cdr:y>0.32194</cdr:y>
    </cdr:to>
    <cdr:sp macro="" textlink="">
      <cdr:nvSpPr>
        <cdr:cNvPr id="6" name="TextBox 2"/>
        <cdr:cNvSpPr txBox="1"/>
      </cdr:nvSpPr>
      <cdr:spPr>
        <a:xfrm xmlns:a="http://schemas.openxmlformats.org/drawingml/2006/main" rot="18563054">
          <a:off x="545743" y="779789"/>
          <a:ext cx="1891417" cy="599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Change in Calculation Time Period</a:t>
          </a:r>
        </a:p>
      </cdr:txBody>
    </cdr:sp>
  </cdr:relSizeAnchor>
  <cdr:relSizeAnchor xmlns:cdr="http://schemas.openxmlformats.org/drawingml/2006/chartDrawing">
    <cdr:from>
      <cdr:x>0.79828</cdr:x>
      <cdr:y>0.02635</cdr:y>
    </cdr:from>
    <cdr:to>
      <cdr:x>0.95698</cdr:x>
      <cdr:y>0.11989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15978" y="165652"/>
          <a:ext cx="1374913" cy="588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SFHHA 013843            FPL RC-16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workbookViewId="0">
      <selection sqref="A1:A2"/>
    </sheetView>
  </sheetViews>
  <sheetFormatPr defaultRowHeight="14.4" x14ac:dyDescent="0.3"/>
  <cols>
    <col min="1" max="1" width="24.5546875" bestFit="1" customWidth="1"/>
    <col min="2" max="2" width="2.33203125" customWidth="1"/>
    <col min="3" max="3" width="16.44140625" customWidth="1"/>
    <col min="4" max="4" width="2.33203125" customWidth="1"/>
    <col min="5" max="5" width="15.33203125" bestFit="1" customWidth="1"/>
    <col min="6" max="6" width="2.33203125" customWidth="1"/>
    <col min="7" max="7" width="16.6640625" bestFit="1" customWidth="1"/>
    <col min="8" max="8" width="2.33203125" customWidth="1"/>
    <col min="9" max="9" width="16.6640625" style="9" bestFit="1" customWidth="1"/>
    <col min="10" max="10" width="2.33203125" customWidth="1"/>
    <col min="11" max="11" width="14.33203125" bestFit="1" customWidth="1"/>
    <col min="12" max="12" width="1.88671875" customWidth="1"/>
    <col min="13" max="13" width="15" bestFit="1" customWidth="1"/>
    <col min="15" max="15" width="13.44140625" bestFit="1" customWidth="1"/>
    <col min="18" max="18" width="12.5546875" bestFit="1" customWidth="1"/>
  </cols>
  <sheetData>
    <row r="1" spans="1:18" x14ac:dyDescent="0.3">
      <c r="A1" s="3" t="s">
        <v>52</v>
      </c>
    </row>
    <row r="2" spans="1:18" x14ac:dyDescent="0.3">
      <c r="A2" s="3" t="s">
        <v>53</v>
      </c>
    </row>
    <row r="7" spans="1:18" x14ac:dyDescent="0.3">
      <c r="A7" s="21" t="s">
        <v>17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</row>
    <row r="9" spans="1:18" x14ac:dyDescent="0.3">
      <c r="A9" s="21" t="s">
        <v>18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</row>
    <row r="11" spans="1:18" x14ac:dyDescent="0.3">
      <c r="A11" s="1"/>
      <c r="C11" s="5"/>
      <c r="D11" s="5"/>
      <c r="E11" s="5" t="s">
        <v>12</v>
      </c>
      <c r="F11" s="5"/>
      <c r="G11" s="5" t="s">
        <v>45</v>
      </c>
      <c r="H11" s="5"/>
      <c r="I11" s="5" t="s">
        <v>45</v>
      </c>
      <c r="K11" s="5"/>
    </row>
    <row r="12" spans="1:18" x14ac:dyDescent="0.3">
      <c r="A12" s="4" t="s">
        <v>0</v>
      </c>
      <c r="C12" s="4" t="s">
        <v>11</v>
      </c>
      <c r="D12" s="5"/>
      <c r="E12" s="4" t="s">
        <v>13</v>
      </c>
      <c r="F12" s="5"/>
      <c r="G12" s="4" t="s">
        <v>46</v>
      </c>
      <c r="H12" s="5"/>
      <c r="I12" s="17" t="s">
        <v>47</v>
      </c>
      <c r="K12" s="4" t="s">
        <v>15</v>
      </c>
      <c r="M12" s="4" t="s">
        <v>14</v>
      </c>
    </row>
    <row r="13" spans="1:18" x14ac:dyDescent="0.3">
      <c r="A13" s="2">
        <v>-1</v>
      </c>
      <c r="C13" s="2">
        <v>-2</v>
      </c>
      <c r="E13" s="2">
        <v>-3</v>
      </c>
      <c r="G13" s="2">
        <v>-4</v>
      </c>
      <c r="I13" s="18">
        <v>-5</v>
      </c>
      <c r="K13" s="2">
        <v>-6</v>
      </c>
      <c r="M13" s="2">
        <v>-7</v>
      </c>
    </row>
    <row r="14" spans="1:18" x14ac:dyDescent="0.3">
      <c r="A14" s="1"/>
    </row>
    <row r="15" spans="1:18" x14ac:dyDescent="0.3">
      <c r="A15" s="25" t="s">
        <v>1</v>
      </c>
      <c r="C15" s="6">
        <v>79901099</v>
      </c>
      <c r="D15" s="6"/>
      <c r="E15" s="10">
        <v>120788717</v>
      </c>
      <c r="F15" s="10"/>
      <c r="G15" s="10">
        <v>120788717</v>
      </c>
      <c r="H15" s="6"/>
      <c r="I15" s="10">
        <v>120788717</v>
      </c>
      <c r="J15" s="6"/>
      <c r="K15" s="10">
        <v>116908470</v>
      </c>
      <c r="M15" s="6">
        <v>116908470</v>
      </c>
      <c r="R15" s="31"/>
    </row>
    <row r="16" spans="1:18" x14ac:dyDescent="0.3">
      <c r="A16" s="25" t="s">
        <v>2</v>
      </c>
      <c r="C16" s="6">
        <v>158640573</v>
      </c>
      <c r="D16" s="6"/>
      <c r="E16" s="10">
        <v>309174718</v>
      </c>
      <c r="F16" s="10"/>
      <c r="G16" s="10">
        <v>309174718</v>
      </c>
      <c r="H16" s="6"/>
      <c r="I16" s="10">
        <v>309174718</v>
      </c>
      <c r="J16" s="6"/>
      <c r="K16" s="6">
        <v>309364633</v>
      </c>
      <c r="M16" s="6">
        <v>309364633</v>
      </c>
      <c r="R16" s="31"/>
    </row>
    <row r="17" spans="1:18" x14ac:dyDescent="0.3">
      <c r="A17" s="25" t="s">
        <v>16</v>
      </c>
      <c r="C17" s="6">
        <v>386046917</v>
      </c>
      <c r="D17" s="6"/>
      <c r="E17" s="10">
        <v>959679736</v>
      </c>
      <c r="F17" s="10"/>
      <c r="G17" s="10">
        <v>803337832</v>
      </c>
      <c r="H17" s="6"/>
      <c r="I17" s="10">
        <v>512961037</v>
      </c>
      <c r="J17" s="6"/>
      <c r="K17" s="6">
        <v>547430644</v>
      </c>
      <c r="M17" s="6">
        <v>436939222</v>
      </c>
      <c r="R17" s="31"/>
    </row>
    <row r="18" spans="1:18" s="9" customFormat="1" x14ac:dyDescent="0.3">
      <c r="A18" s="26" t="s">
        <v>3</v>
      </c>
      <c r="C18" s="6">
        <v>16753655</v>
      </c>
      <c r="D18" s="13"/>
      <c r="E18" s="10">
        <v>24530894</v>
      </c>
      <c r="F18" s="13"/>
      <c r="G18" s="10">
        <v>25105438</v>
      </c>
      <c r="H18" s="6"/>
      <c r="I18" s="10">
        <v>24086667</v>
      </c>
      <c r="J18" s="15"/>
      <c r="K18" s="6">
        <v>20743327</v>
      </c>
      <c r="M18" s="6">
        <v>17008912</v>
      </c>
      <c r="R18" s="31"/>
    </row>
    <row r="19" spans="1:18" x14ac:dyDescent="0.3">
      <c r="A19" s="25" t="s">
        <v>4</v>
      </c>
      <c r="C19" s="7">
        <v>34583124</v>
      </c>
      <c r="D19" s="13"/>
      <c r="E19" s="11">
        <v>35918694</v>
      </c>
      <c r="F19" s="13"/>
      <c r="G19" s="11">
        <v>35918694</v>
      </c>
      <c r="H19" s="15"/>
      <c r="I19" s="11">
        <v>35918694</v>
      </c>
      <c r="J19" s="15"/>
      <c r="K19" s="7">
        <v>33298549</v>
      </c>
      <c r="M19" s="7">
        <v>33298549</v>
      </c>
      <c r="R19" s="31"/>
    </row>
    <row r="20" spans="1:18" x14ac:dyDescent="0.3">
      <c r="A20" s="27" t="s">
        <v>5</v>
      </c>
      <c r="C20" s="6">
        <f>+SUBTOTAL(9,C15:C19)</f>
        <v>675925368</v>
      </c>
      <c r="D20" s="13"/>
      <c r="E20" s="6">
        <f>+SUBTOTAL(9,E15:E19)</f>
        <v>1450092759</v>
      </c>
      <c r="F20" s="15"/>
      <c r="G20" s="6">
        <f>+SUBTOTAL(9,G15:G19)</f>
        <v>1294325399</v>
      </c>
      <c r="H20" s="15"/>
      <c r="I20" s="10">
        <f>+SUBTOTAL(9,I15:I19)</f>
        <v>1002929833</v>
      </c>
      <c r="J20" s="15"/>
      <c r="K20" s="6">
        <f>+SUBTOTAL(9,K15:K19)</f>
        <v>1027745623</v>
      </c>
      <c r="M20" s="6">
        <f>+SUBTOTAL(9,M15:M19)</f>
        <v>913519786</v>
      </c>
      <c r="O20" s="31"/>
    </row>
    <row r="21" spans="1:18" x14ac:dyDescent="0.3">
      <c r="A21" s="1"/>
      <c r="D21" s="14"/>
      <c r="F21" s="16"/>
      <c r="H21" s="16"/>
      <c r="J21" s="16"/>
    </row>
    <row r="22" spans="1:18" x14ac:dyDescent="0.3">
      <c r="A22" s="25" t="s">
        <v>6</v>
      </c>
      <c r="C22" s="6">
        <v>145306015</v>
      </c>
      <c r="D22" s="13"/>
      <c r="E22" s="6">
        <v>140695915</v>
      </c>
      <c r="F22" s="15"/>
      <c r="G22" s="6">
        <v>140695915</v>
      </c>
      <c r="H22" s="15"/>
      <c r="I22" s="6">
        <v>140695915</v>
      </c>
      <c r="J22" s="15"/>
      <c r="K22" s="6">
        <v>131689933</v>
      </c>
      <c r="M22" s="6">
        <v>131689933</v>
      </c>
      <c r="R22" s="31"/>
    </row>
    <row r="23" spans="1:18" x14ac:dyDescent="0.3">
      <c r="A23" s="25" t="s">
        <v>7</v>
      </c>
      <c r="C23" s="6">
        <v>488961648</v>
      </c>
      <c r="D23" s="13"/>
      <c r="E23" s="6">
        <v>480487136</v>
      </c>
      <c r="F23" s="15"/>
      <c r="G23" s="6">
        <v>480487136</v>
      </c>
      <c r="H23" s="15"/>
      <c r="I23" s="6">
        <v>480487136</v>
      </c>
      <c r="J23" s="15"/>
      <c r="K23" s="6">
        <v>463312721</v>
      </c>
      <c r="M23" s="6">
        <v>463312721</v>
      </c>
      <c r="R23" s="31"/>
    </row>
    <row r="24" spans="1:18" x14ac:dyDescent="0.3">
      <c r="A24" s="25" t="s">
        <v>8</v>
      </c>
      <c r="C24" s="7">
        <v>34448268</v>
      </c>
      <c r="D24" s="13"/>
      <c r="E24" s="7">
        <v>31807630</v>
      </c>
      <c r="F24" s="15"/>
      <c r="G24" s="7">
        <v>31807630</v>
      </c>
      <c r="H24" s="15"/>
      <c r="I24" s="7">
        <v>31807630</v>
      </c>
      <c r="J24" s="15"/>
      <c r="K24" s="7">
        <v>31334381</v>
      </c>
      <c r="M24" s="7">
        <v>31334381</v>
      </c>
      <c r="R24" s="31"/>
    </row>
    <row r="25" spans="1:18" x14ac:dyDescent="0.3">
      <c r="A25" s="27" t="s">
        <v>9</v>
      </c>
      <c r="C25" s="8">
        <f>SUBTOTAL(9,C22:C24)</f>
        <v>668715931</v>
      </c>
      <c r="D25" s="13"/>
      <c r="E25" s="8">
        <f>SUBTOTAL(9,E22:E24)</f>
        <v>652990681</v>
      </c>
      <c r="F25" s="15"/>
      <c r="G25" s="8">
        <f>SUBTOTAL(9,G22:G24)</f>
        <v>652990681</v>
      </c>
      <c r="H25" s="15"/>
      <c r="I25" s="12">
        <f>SUBTOTAL(9,I22:I24)</f>
        <v>652990681</v>
      </c>
      <c r="J25" s="15"/>
      <c r="K25" s="8">
        <f>SUBTOTAL(9,K22:K24)</f>
        <v>626337035</v>
      </c>
      <c r="M25" s="8">
        <f>SUBTOTAL(9,M22:M24)</f>
        <v>626337035</v>
      </c>
    </row>
    <row r="26" spans="1:18" x14ac:dyDescent="0.3">
      <c r="A26" s="1"/>
      <c r="D26" s="14"/>
      <c r="F26" s="16"/>
      <c r="H26" s="16"/>
      <c r="J26" s="16"/>
    </row>
    <row r="27" spans="1:18" ht="15" thickBot="1" x14ac:dyDescent="0.35">
      <c r="A27" s="3" t="s">
        <v>10</v>
      </c>
      <c r="C27" s="22">
        <f>+SUBTOTAL(9,C15:C25)</f>
        <v>1344641299</v>
      </c>
      <c r="D27" s="13"/>
      <c r="E27" s="22">
        <f>+SUBTOTAL(9,E15:E25)</f>
        <v>2103083440</v>
      </c>
      <c r="F27" s="23"/>
      <c r="G27" s="22">
        <f>+SUBTOTAL(9,G15:G25)</f>
        <v>1947316080</v>
      </c>
      <c r="H27" s="23"/>
      <c r="I27" s="24">
        <f>+SUBTOTAL(9,I15:I25)</f>
        <v>1655920514</v>
      </c>
      <c r="J27" s="23"/>
      <c r="K27" s="22">
        <f>+SUBTOTAL(9,K15:K25)</f>
        <v>1654082658</v>
      </c>
      <c r="L27" s="3"/>
      <c r="M27" s="22">
        <f>+SUBTOTAL(9,M15:M25)</f>
        <v>1539856821</v>
      </c>
    </row>
    <row r="28" spans="1:18" ht="15" thickTop="1" x14ac:dyDescent="0.3">
      <c r="D28" s="14"/>
      <c r="F28" s="16"/>
      <c r="H28" s="16"/>
      <c r="J28" s="16"/>
    </row>
    <row r="29" spans="1:18" x14ac:dyDescent="0.3">
      <c r="D29" s="14"/>
      <c r="F29" s="16"/>
      <c r="H29" s="16"/>
      <c r="J29" s="16"/>
    </row>
    <row r="30" spans="1:18" x14ac:dyDescent="0.3">
      <c r="D30" s="14"/>
      <c r="F30" s="16"/>
      <c r="H30" s="16"/>
      <c r="J30" s="16"/>
    </row>
    <row r="31" spans="1:18" x14ac:dyDescent="0.3">
      <c r="A31" t="s">
        <v>35</v>
      </c>
      <c r="D31" s="14"/>
      <c r="E31" s="31">
        <f>+E27-C27</f>
        <v>758442141</v>
      </c>
      <c r="F31" s="16"/>
      <c r="H31" s="16"/>
      <c r="J31" s="16"/>
    </row>
    <row r="32" spans="1:18" x14ac:dyDescent="0.3">
      <c r="D32" s="14"/>
      <c r="E32" s="31"/>
      <c r="F32" s="16"/>
      <c r="H32" s="16"/>
      <c r="J32" s="16"/>
    </row>
    <row r="33" spans="1:13" x14ac:dyDescent="0.3">
      <c r="A33" t="s">
        <v>36</v>
      </c>
      <c r="D33" s="14"/>
      <c r="E33" s="31">
        <f>+G27-E27</f>
        <v>-155767360</v>
      </c>
      <c r="F33" s="16"/>
      <c r="H33" s="16"/>
      <c r="J33" s="16"/>
    </row>
    <row r="34" spans="1:13" x14ac:dyDescent="0.3">
      <c r="A34" t="s">
        <v>37</v>
      </c>
      <c r="D34" s="14"/>
      <c r="E34" s="31">
        <f>+I27-G27</f>
        <v>-291395566</v>
      </c>
      <c r="F34" s="16"/>
      <c r="H34" s="16"/>
      <c r="J34" s="16"/>
    </row>
    <row r="35" spans="1:13" x14ac:dyDescent="0.3">
      <c r="A35" t="s">
        <v>38</v>
      </c>
      <c r="D35" s="14"/>
      <c r="E35" s="31">
        <f>+K20-I20</f>
        <v>24815790</v>
      </c>
      <c r="F35" s="16"/>
      <c r="H35" s="16"/>
      <c r="J35" s="16"/>
    </row>
    <row r="36" spans="1:13" x14ac:dyDescent="0.3">
      <c r="A36" t="s">
        <v>41</v>
      </c>
      <c r="D36" s="14"/>
      <c r="F36" s="16"/>
      <c r="H36" s="16"/>
      <c r="J36" s="16"/>
    </row>
    <row r="37" spans="1:13" x14ac:dyDescent="0.3">
      <c r="A37" t="s">
        <v>44</v>
      </c>
      <c r="D37" s="14"/>
      <c r="F37" s="16"/>
      <c r="H37" s="16"/>
      <c r="J37" s="16"/>
    </row>
    <row r="38" spans="1:13" x14ac:dyDescent="0.3">
      <c r="A38" t="s">
        <v>40</v>
      </c>
      <c r="D38" s="14"/>
      <c r="E38" s="31">
        <f>+M20-K20</f>
        <v>-114225837</v>
      </c>
      <c r="F38" s="16"/>
      <c r="H38" s="16"/>
      <c r="J38" s="16"/>
    </row>
    <row r="39" spans="1:13" ht="16.2" x14ac:dyDescent="0.45">
      <c r="A39" t="s">
        <v>39</v>
      </c>
      <c r="D39" s="14"/>
      <c r="E39" s="33">
        <f>+K25-I25</f>
        <v>-26653646</v>
      </c>
      <c r="F39" s="16"/>
      <c r="H39" s="16"/>
      <c r="J39" s="16"/>
    </row>
    <row r="40" spans="1:13" ht="16.2" x14ac:dyDescent="0.45">
      <c r="A40" t="s">
        <v>42</v>
      </c>
      <c r="D40" s="14"/>
      <c r="E40" s="33">
        <f>+SUBTOTAL(9,E33:E39)</f>
        <v>-563226619</v>
      </c>
      <c r="F40" s="16"/>
      <c r="H40" s="16"/>
      <c r="J40" s="16"/>
    </row>
    <row r="41" spans="1:13" ht="16.2" x14ac:dyDescent="0.45">
      <c r="D41" s="14"/>
      <c r="E41" s="33"/>
      <c r="F41" s="16"/>
      <c r="H41" s="16"/>
      <c r="J41" s="16"/>
    </row>
    <row r="42" spans="1:13" x14ac:dyDescent="0.3">
      <c r="A42" t="s">
        <v>10</v>
      </c>
      <c r="D42" s="14"/>
      <c r="E42" s="6">
        <f>+SUBTOTAL(9,E31:E39)</f>
        <v>195215522</v>
      </c>
      <c r="F42" s="16"/>
      <c r="H42" s="16"/>
      <c r="J42" s="16"/>
    </row>
    <row r="43" spans="1:13" x14ac:dyDescent="0.3">
      <c r="D43" s="14"/>
      <c r="F43" s="16"/>
      <c r="H43" s="16"/>
      <c r="J43" s="16"/>
    </row>
    <row r="44" spans="1:13" x14ac:dyDescent="0.3">
      <c r="D44" s="14"/>
      <c r="F44" s="16"/>
      <c r="H44" s="16"/>
      <c r="J44" s="16"/>
    </row>
    <row r="45" spans="1:13" x14ac:dyDescent="0.3">
      <c r="D45" s="14"/>
      <c r="F45" s="16"/>
      <c r="G45" s="31"/>
      <c r="H45" s="31"/>
      <c r="I45" s="31"/>
      <c r="J45" s="16"/>
      <c r="K45" s="31"/>
      <c r="M45" s="31"/>
    </row>
    <row r="46" spans="1:13" x14ac:dyDescent="0.3">
      <c r="A46" s="32" t="s">
        <v>33</v>
      </c>
    </row>
    <row r="47" spans="1:13" x14ac:dyDescent="0.3">
      <c r="A47" t="s">
        <v>49</v>
      </c>
    </row>
    <row r="48" spans="1:13" x14ac:dyDescent="0.3">
      <c r="A48" t="s">
        <v>43</v>
      </c>
    </row>
    <row r="49" spans="1:1" x14ac:dyDescent="0.3">
      <c r="A49" t="s">
        <v>50</v>
      </c>
    </row>
    <row r="50" spans="1:1" x14ac:dyDescent="0.3">
      <c r="A50" t="s">
        <v>51</v>
      </c>
    </row>
    <row r="51" spans="1:1" x14ac:dyDescent="0.3">
      <c r="A51" t="s">
        <v>48</v>
      </c>
    </row>
    <row r="52" spans="1:1" x14ac:dyDescent="0.3">
      <c r="A52" t="s">
        <v>34</v>
      </c>
    </row>
  </sheetData>
  <pageMargins left="0.7" right="0.7" top="0.75" bottom="0.75" header="0.3" footer="0.3"/>
  <pageSetup scale="68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workbookViewId="0">
      <selection sqref="A1:A2"/>
    </sheetView>
  </sheetViews>
  <sheetFormatPr defaultRowHeight="14.4" x14ac:dyDescent="0.3"/>
  <cols>
    <col min="1" max="1" width="45.44140625" bestFit="1" customWidth="1"/>
    <col min="2" max="2" width="11" bestFit="1" customWidth="1"/>
    <col min="6" max="6" width="11" bestFit="1" customWidth="1"/>
  </cols>
  <sheetData>
    <row r="1" spans="1:24" x14ac:dyDescent="0.3">
      <c r="A1" s="3" t="s">
        <v>54</v>
      </c>
    </row>
    <row r="2" spans="1:24" x14ac:dyDescent="0.3">
      <c r="A2" s="3" t="s">
        <v>53</v>
      </c>
    </row>
    <row r="7" spans="1:24" x14ac:dyDescent="0.3">
      <c r="B7" s="35" t="s">
        <v>19</v>
      </c>
      <c r="C7" s="35" t="s">
        <v>20</v>
      </c>
      <c r="D7" s="35" t="s">
        <v>21</v>
      </c>
      <c r="E7" s="35" t="s">
        <v>22</v>
      </c>
      <c r="F7" s="35" t="s">
        <v>23</v>
      </c>
    </row>
    <row r="8" spans="1:24" x14ac:dyDescent="0.3">
      <c r="A8" t="s">
        <v>32</v>
      </c>
      <c r="B8" s="30"/>
      <c r="C8" s="30"/>
      <c r="D8" s="30"/>
      <c r="E8" s="30"/>
      <c r="F8" s="30">
        <f>+Calculations!C27</f>
        <v>1344641299</v>
      </c>
      <c r="Q8" s="34"/>
      <c r="R8" s="34"/>
      <c r="S8" s="34"/>
      <c r="T8" s="34"/>
      <c r="U8" s="34"/>
      <c r="V8" s="34"/>
      <c r="W8" s="34"/>
      <c r="X8" s="34"/>
    </row>
    <row r="9" spans="1:24" x14ac:dyDescent="0.3">
      <c r="A9" t="s">
        <v>26</v>
      </c>
      <c r="B9" s="30">
        <f>+F8</f>
        <v>1344641299</v>
      </c>
      <c r="C9" s="30"/>
      <c r="D9" s="30"/>
      <c r="E9" s="30">
        <f>+Calculations!E31</f>
        <v>758442141</v>
      </c>
      <c r="F9" s="30"/>
      <c r="Q9" s="34"/>
      <c r="R9" s="34"/>
      <c r="S9" s="34"/>
      <c r="T9" s="34"/>
      <c r="U9" s="34"/>
      <c r="V9" s="34"/>
      <c r="W9" s="34"/>
      <c r="X9" s="34"/>
    </row>
    <row r="10" spans="1:24" x14ac:dyDescent="0.3">
      <c r="A10" t="s">
        <v>24</v>
      </c>
      <c r="B10" s="30"/>
      <c r="C10" s="30"/>
      <c r="D10" s="30"/>
      <c r="E10" s="30"/>
      <c r="F10" s="30">
        <f>+Calculations!E27</f>
        <v>2103083440</v>
      </c>
      <c r="Q10" s="34"/>
      <c r="R10" s="34"/>
      <c r="S10" s="34"/>
      <c r="T10" s="34"/>
      <c r="U10" s="34"/>
      <c r="V10" s="34"/>
      <c r="W10" s="34"/>
      <c r="X10" s="34"/>
    </row>
    <row r="11" spans="1:24" x14ac:dyDescent="0.3">
      <c r="A11" t="s">
        <v>27</v>
      </c>
      <c r="B11" s="30">
        <f>+F10-D11</f>
        <v>1947316080</v>
      </c>
      <c r="C11" s="30"/>
      <c r="D11" s="30">
        <f>-Calculations!E33</f>
        <v>155767360</v>
      </c>
      <c r="E11" s="30"/>
      <c r="F11" s="30"/>
      <c r="Q11" s="34"/>
      <c r="R11" s="34"/>
      <c r="S11" s="34"/>
      <c r="T11" s="34"/>
      <c r="U11" s="34"/>
      <c r="V11" s="34"/>
      <c r="W11" s="34"/>
      <c r="X11" s="34"/>
    </row>
    <row r="12" spans="1:24" x14ac:dyDescent="0.3">
      <c r="A12" t="s">
        <v>28</v>
      </c>
      <c r="B12" s="30">
        <f>+B11-D12</f>
        <v>1655920514</v>
      </c>
      <c r="C12" s="30"/>
      <c r="D12" s="30">
        <f>-Calculations!E34</f>
        <v>291395566</v>
      </c>
      <c r="E12" s="30"/>
      <c r="F12" s="30"/>
      <c r="Q12" s="34"/>
      <c r="R12" s="34"/>
      <c r="S12" s="34"/>
      <c r="T12" s="34"/>
      <c r="U12" s="34"/>
      <c r="V12" s="34"/>
      <c r="W12" s="34"/>
      <c r="X12" s="34"/>
    </row>
    <row r="13" spans="1:24" x14ac:dyDescent="0.3">
      <c r="A13" t="s">
        <v>29</v>
      </c>
      <c r="B13" s="30">
        <f>+B12-D13</f>
        <v>1541694677</v>
      </c>
      <c r="C13" s="30"/>
      <c r="D13" s="30">
        <f>-Calculations!E38</f>
        <v>114225837</v>
      </c>
      <c r="E13" s="30"/>
      <c r="F13" s="30"/>
      <c r="Q13" s="34"/>
      <c r="R13" s="34"/>
      <c r="S13" s="34"/>
      <c r="T13" s="34"/>
      <c r="U13" s="34"/>
      <c r="V13" s="34"/>
      <c r="W13" s="34"/>
      <c r="X13" s="34"/>
    </row>
    <row r="14" spans="1:24" x14ac:dyDescent="0.3">
      <c r="A14" t="s">
        <v>31</v>
      </c>
      <c r="B14" s="30">
        <f>+B13</f>
        <v>1541694677</v>
      </c>
      <c r="C14" s="30"/>
      <c r="D14" s="30"/>
      <c r="E14" s="30">
        <f>+Calculations!E35</f>
        <v>24815790</v>
      </c>
      <c r="F14" s="30"/>
      <c r="Q14" s="34"/>
      <c r="R14" s="34"/>
      <c r="S14" s="34"/>
      <c r="T14" s="34"/>
      <c r="U14" s="34"/>
      <c r="V14" s="34"/>
      <c r="W14" s="34"/>
      <c r="X14" s="34"/>
    </row>
    <row r="15" spans="1:24" x14ac:dyDescent="0.3">
      <c r="A15" t="s">
        <v>30</v>
      </c>
      <c r="B15" s="30">
        <f>+B14+E14-D15</f>
        <v>1539856821</v>
      </c>
      <c r="C15" s="30"/>
      <c r="D15" s="30">
        <f>-Calculations!E39</f>
        <v>26653646</v>
      </c>
      <c r="E15" s="30"/>
      <c r="F15" s="30"/>
      <c r="Q15" s="34"/>
      <c r="R15" s="34"/>
      <c r="S15" s="34"/>
      <c r="T15" s="34"/>
      <c r="U15" s="34"/>
      <c r="V15" s="34"/>
      <c r="W15" s="34"/>
      <c r="X15" s="34"/>
    </row>
    <row r="16" spans="1:24" x14ac:dyDescent="0.3">
      <c r="A16" t="s">
        <v>25</v>
      </c>
      <c r="B16" s="30"/>
      <c r="C16" s="30">
        <f>+Calculations!M27</f>
        <v>1539856821</v>
      </c>
      <c r="D16" s="30"/>
      <c r="E16" s="30"/>
      <c r="F16" s="30"/>
      <c r="Q16" s="34"/>
      <c r="R16" s="34"/>
      <c r="S16" s="34"/>
      <c r="T16" s="34"/>
      <c r="U16" s="34"/>
      <c r="V16" s="34"/>
      <c r="W16" s="34"/>
      <c r="X16" s="34"/>
    </row>
    <row r="17" spans="2:6" x14ac:dyDescent="0.3">
      <c r="B17" s="30"/>
      <c r="C17" s="30"/>
      <c r="D17" s="30"/>
      <c r="E17" s="30"/>
      <c r="F17" s="30"/>
    </row>
    <row r="18" spans="2:6" x14ac:dyDescent="0.3">
      <c r="B18" s="30"/>
      <c r="C18" s="30"/>
      <c r="D18" s="30"/>
      <c r="E18" s="30"/>
      <c r="F18" s="30"/>
    </row>
    <row r="19" spans="2:6" x14ac:dyDescent="0.3">
      <c r="B19" s="30"/>
      <c r="C19" s="30"/>
      <c r="D19" s="30"/>
      <c r="E19" s="30"/>
      <c r="F19" s="30"/>
    </row>
    <row r="20" spans="2:6" x14ac:dyDescent="0.3">
      <c r="B20" s="30"/>
      <c r="C20" s="30"/>
      <c r="D20" s="30"/>
      <c r="E20" s="30"/>
      <c r="F20" s="30"/>
    </row>
    <row r="21" spans="2:6" x14ac:dyDescent="0.3">
      <c r="B21" s="29"/>
      <c r="C21" s="29"/>
      <c r="D21" s="29"/>
      <c r="E21" s="29"/>
      <c r="F21" s="29"/>
    </row>
    <row r="22" spans="2:6" x14ac:dyDescent="0.3">
      <c r="B22" s="29"/>
      <c r="C22" s="29"/>
      <c r="D22" s="29"/>
      <c r="E22" s="29"/>
      <c r="F22" s="29"/>
    </row>
    <row r="23" spans="2:6" x14ac:dyDescent="0.3">
      <c r="B23" s="29"/>
      <c r="C23" s="29"/>
      <c r="D23" s="29"/>
      <c r="E23" s="29"/>
      <c r="F23" s="29"/>
    </row>
    <row r="24" spans="2:6" x14ac:dyDescent="0.3">
      <c r="B24" s="29"/>
      <c r="C24" s="29"/>
      <c r="D24" s="29"/>
      <c r="E24" s="29"/>
      <c r="F24" s="29"/>
    </row>
    <row r="25" spans="2:6" x14ac:dyDescent="0.3">
      <c r="B25" s="29"/>
      <c r="C25" s="29"/>
      <c r="D25" s="29"/>
      <c r="E25" s="29"/>
      <c r="F25" s="29"/>
    </row>
    <row r="26" spans="2:6" x14ac:dyDescent="0.3">
      <c r="B26" s="29"/>
      <c r="C26" s="29"/>
      <c r="D26" s="29"/>
      <c r="E26" s="29"/>
      <c r="F26" s="29"/>
    </row>
    <row r="27" spans="2:6" x14ac:dyDescent="0.3">
      <c r="B27" s="29"/>
      <c r="C27" s="29"/>
      <c r="D27" s="29"/>
      <c r="E27" s="29"/>
      <c r="F27" s="29"/>
    </row>
    <row r="28" spans="2:6" x14ac:dyDescent="0.3">
      <c r="B28" s="29"/>
      <c r="C28" s="29"/>
      <c r="D28" s="29"/>
      <c r="E28" s="29"/>
      <c r="F28" s="29"/>
    </row>
    <row r="29" spans="2:6" x14ac:dyDescent="0.3">
      <c r="B29" s="29"/>
      <c r="C29" s="29"/>
      <c r="D29" s="29"/>
      <c r="E29" s="29"/>
      <c r="F29" s="29"/>
    </row>
    <row r="30" spans="2:6" x14ac:dyDescent="0.3">
      <c r="B30" s="29"/>
      <c r="C30" s="29"/>
      <c r="D30" s="29"/>
      <c r="E30" s="29"/>
      <c r="F30" s="29"/>
    </row>
    <row r="31" spans="2:6" x14ac:dyDescent="0.3">
      <c r="B31" s="29"/>
      <c r="C31" s="29"/>
      <c r="D31" s="29"/>
      <c r="E31" s="29"/>
      <c r="F31" s="29"/>
    </row>
    <row r="32" spans="2:6" x14ac:dyDescent="0.3">
      <c r="B32" s="28"/>
      <c r="C32" s="28"/>
      <c r="D32" s="28"/>
      <c r="E32" s="28"/>
      <c r="F32" s="28"/>
    </row>
    <row r="33" spans="2:6" x14ac:dyDescent="0.3">
      <c r="B33" s="28"/>
      <c r="C33" s="28"/>
      <c r="D33" s="28"/>
      <c r="E33" s="28"/>
      <c r="F33" s="28"/>
    </row>
    <row r="34" spans="2:6" x14ac:dyDescent="0.3">
      <c r="B34" s="28"/>
      <c r="C34" s="28"/>
      <c r="D34" s="28"/>
      <c r="E34" s="28"/>
      <c r="F34" s="28"/>
    </row>
  </sheetData>
  <pageMargins left="0.7" right="0.7" top="0.75" bottom="0.75" header="0.3" footer="0.3"/>
  <pageSetup scale="95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0D405-F8D3-44D8-BC9C-1BD37F9D9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7984EF-F728-4DDB-9794-DBCD56BEC79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ADE53372-3881-45DB-84BE-F5EF0319DD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Calculations</vt:lpstr>
      <vt:lpstr>Chart Data</vt:lpstr>
      <vt:lpstr>Figure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C. Dimler</dc:creator>
  <cp:lastModifiedBy>FPL_User</cp:lastModifiedBy>
  <cp:lastPrinted>2016-07-28T18:48:02Z</cp:lastPrinted>
  <dcterms:created xsi:type="dcterms:W3CDTF">2016-06-23T14:11:19Z</dcterms:created>
  <dcterms:modified xsi:type="dcterms:W3CDTF">2016-08-01T11:08:14Z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