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588" windowWidth="19416" windowHeight="10680" firstSheet="3" activeTab="3"/>
  </bookViews>
  <sheets>
    <sheet name="MFR_C_6 Tie Out (2)" sheetId="16" state="hidden" r:id="rId1"/>
    <sheet name="MFR_C_6_Sub" sheetId="6" state="hidden" r:id="rId2"/>
    <sheet name="MFR_C_6_Sub Tie Out" sheetId="12" state="hidden" r:id="rId3"/>
    <sheet name="COSID Income Statement" sheetId="9" r:id="rId4"/>
    <sheet name="2015 ESR" sheetId="14" r:id="rId5"/>
    <sheet name="MFR C-6 (2012 RC)" sheetId="10" r:id="rId6"/>
    <sheet name="Forecast" sheetId="13" r:id="rId7"/>
  </sheets>
  <externalReferences>
    <externalReference r:id="rId8"/>
    <externalReference r:id="rId9"/>
  </externalReferences>
  <definedNames>
    <definedName name="_1C_12">'MFR C-6 (2012 RC)'!$A$4:$AB$59</definedName>
    <definedName name="_2C_38B">[1]REPORT!$A$1:$N$56</definedName>
    <definedName name="_3C_56">[2]REPORT!$A$1:$P$56</definedName>
    <definedName name="co_name_line1">'MFR C-6 (2012 RC)'!$B$9</definedName>
    <definedName name="co_name_line2">'MFR C-6 (2012 RC)'!$B$10</definedName>
    <definedName name="docket_num">'MFR C-6 (2012 RC)'!$B$12</definedName>
    <definedName name="HISTORICAL_1_YEAR_COLUMN_YEAR">'MFR C-6 (2012 RC)'!$R$16</definedName>
    <definedName name="HISTORICAL_2_YEAR_COLUMN_YEAR">'MFR C-6 (2012 RC)'!$N$16</definedName>
    <definedName name="HISTORICAL_3_YEAR_COLUMN_YEAR">'MFR C-6 (2012 RC)'!$J$16</definedName>
    <definedName name="HISTORICAL_4_YEAR_COLUMN_YEAR">'MFR C-6 (2012 RC)'!$F$16</definedName>
    <definedName name="HISTORICAL_YEAR_COLUMN_YEAR">'MFR C-6 (2012 RC)'!$V$16</definedName>
    <definedName name="HISTORICAL_YEAR_DATE">'MFR C-6 (2012 RC)'!$W$10</definedName>
    <definedName name="HISTORICAL_YEAR_X">'MFR C-6 (2012 RC)'!$V$10</definedName>
    <definedName name="MFR_PERIOD_1_LABEL">'MFR C-6 (2012 RC)'!$Z$17</definedName>
    <definedName name="MFR_PERIOD_1_YEAR">'MFR C-6 (2012 RC)'!$Z$16</definedName>
    <definedName name="MFR_PERIOD_LABEL">'MFR C-6 (2012 RC)'!$AB$17</definedName>
    <definedName name="MFR_PERIOD_YEAR">'MFR C-6 (2012 RC)'!$AB$16</definedName>
    <definedName name="PAGE_1_END">'MFR C-6 (2012 RC)'!$B$54</definedName>
    <definedName name="PAGE_1_START">'MFR C-6 (2012 RC)'!$B$21</definedName>
    <definedName name="PAGE_2_END">'MFR C-6 (2012 RC)'!$B$94</definedName>
    <definedName name="PAGE_2_START">'MFR C-6 (2012 RC)'!$B$61</definedName>
    <definedName name="PAGE_3_END">'MFR C-6 (2012 RC)'!$B$133</definedName>
    <definedName name="PAGE_3_START">'MFR C-6 (2012 RC)'!$B$101</definedName>
    <definedName name="PAGE_4_END">'MFR C-6 (2012 RC)'!$B$173</definedName>
    <definedName name="PAGE_4_START">'MFR C-6 (2012 RC)'!$B$140</definedName>
    <definedName name="PAGE_5_END">'MFR C-6 (2012 RC)'!$B$213</definedName>
    <definedName name="PAGE_5_START">'MFR C-6 (2012 RC)'!$B$180</definedName>
    <definedName name="PAGE_6_END">'MFR C-6 (2012 RC)'!$B$252</definedName>
    <definedName name="PAGE_6_START">'MFR C-6 (2012 RC)'!$B$220</definedName>
    <definedName name="_xlnm.Print_Area" localSheetId="6">Forecast!$A$1:$N$99</definedName>
    <definedName name="_xlnm.Print_Area" localSheetId="5">'MFR C-6 (2012 RC)'!$A$1:$AB$257</definedName>
    <definedName name="_xlnm.Print_Titles" localSheetId="4">'2015 ESR'!$4:$4</definedName>
    <definedName name="_xlnm.Print_Titles" localSheetId="3">'COSID Income Statement'!$4:$5</definedName>
    <definedName name="_xlnm.Print_Titles" localSheetId="5">'MFR C-6 (2012 RC)'!$1:$19</definedName>
    <definedName name="_xlnm.Print_Titles" localSheetId="0">'MFR_C_6 Tie Out (2)'!$A:$B,'MFR_C_6 Tie Out (2)'!$1:$12</definedName>
    <definedName name="_xlnm.Print_Titles" localSheetId="1">MFR_C_6_Sub!$A:$C,MFR_C_6_Sub!$1:$12</definedName>
    <definedName name="_xlnm.Print_Titles" localSheetId="2">'MFR_C_6_Sub Tie Out'!$A:$B,'MFR_C_6_Sub Tie Out'!$1:$12</definedName>
    <definedName name="PRIOR_YEAR_DATE">'MFR C-6 (2012 RC)'!$W$9</definedName>
    <definedName name="PRIOR_YEAR_X">'MFR C-6 (2012 RC)'!$V$9</definedName>
    <definedName name="SUBSEQUENT_YEAR_DATE">'MFR C-6 (2012 RC)'!$W$11</definedName>
    <definedName name="SUBSEQUENT_YEAR_X">'MFR C-6 (2012 RC)'!$V$11</definedName>
    <definedName name="TEST_YEAR_DATE">'MFR C-6 (2012 RC)'!$W$8</definedName>
    <definedName name="TEST_YEAR_X">'MFR C-6 (2012 RC)'!$V$8</definedName>
  </definedNames>
  <calcPr calcId="145621"/>
</workbook>
</file>

<file path=xl/calcChain.xml><?xml version="1.0" encoding="utf-8"?>
<calcChain xmlns="http://schemas.openxmlformats.org/spreadsheetml/2006/main">
  <c r="N191" i="16" l="1"/>
  <c r="M191" i="16"/>
  <c r="J191" i="16"/>
  <c r="H191" i="16"/>
  <c r="F191" i="16"/>
  <c r="D191" i="16"/>
  <c r="C191" i="16"/>
  <c r="K190" i="16"/>
  <c r="I190" i="16"/>
  <c r="I191" i="16" s="1"/>
  <c r="G190" i="16"/>
  <c r="G191" i="16" s="1"/>
  <c r="E190" i="16"/>
  <c r="E191" i="16" s="1"/>
  <c r="C190" i="16"/>
  <c r="N188" i="16"/>
  <c r="M188" i="16"/>
  <c r="K188" i="16"/>
  <c r="J188" i="16"/>
  <c r="I188" i="16"/>
  <c r="H188" i="16"/>
  <c r="G188" i="16"/>
  <c r="F188" i="16"/>
  <c r="E188" i="16"/>
  <c r="D188" i="16"/>
  <c r="C188" i="16"/>
  <c r="L187" i="16"/>
  <c r="L190" i="16" s="1"/>
  <c r="L191" i="16" s="1"/>
  <c r="N185" i="16"/>
  <c r="M185" i="16"/>
  <c r="L185" i="16"/>
  <c r="J185" i="16"/>
  <c r="H185" i="16"/>
  <c r="F185" i="16"/>
  <c r="D185" i="16"/>
  <c r="D179" i="16"/>
  <c r="N164" i="16"/>
  <c r="M164" i="16"/>
  <c r="L164" i="16"/>
  <c r="J164" i="16"/>
  <c r="H164" i="16"/>
  <c r="F164" i="16"/>
  <c r="D164" i="16"/>
  <c r="N156" i="16"/>
  <c r="M156" i="16"/>
  <c r="L156" i="16"/>
  <c r="J156" i="16"/>
  <c r="H156" i="16"/>
  <c r="F156" i="16"/>
  <c r="D156" i="16"/>
  <c r="N149" i="16"/>
  <c r="M149" i="16"/>
  <c r="L149" i="16"/>
  <c r="J149" i="16"/>
  <c r="H149" i="16"/>
  <c r="F149" i="16"/>
  <c r="D149" i="16"/>
  <c r="N141" i="16"/>
  <c r="M141" i="16"/>
  <c r="L141" i="16"/>
  <c r="J141" i="16"/>
  <c r="H141" i="16"/>
  <c r="F141" i="16"/>
  <c r="D141" i="16"/>
  <c r="D128" i="16"/>
  <c r="N113" i="16"/>
  <c r="M113" i="16"/>
  <c r="L113" i="16"/>
  <c r="J113" i="16"/>
  <c r="H113" i="16"/>
  <c r="F113" i="16"/>
  <c r="D113" i="16"/>
  <c r="D103" i="16"/>
  <c r="N90" i="16"/>
  <c r="M90" i="16"/>
  <c r="L90" i="16"/>
  <c r="J90" i="16"/>
  <c r="H90" i="16"/>
  <c r="F90" i="16"/>
  <c r="D90" i="16"/>
  <c r="D83" i="16"/>
  <c r="D73" i="16"/>
  <c r="L72" i="16"/>
  <c r="N64" i="16"/>
  <c r="M64" i="16"/>
  <c r="L64" i="16"/>
  <c r="J64" i="16"/>
  <c r="H64" i="16"/>
  <c r="F64" i="16"/>
  <c r="D64" i="16"/>
  <c r="D54" i="16"/>
  <c r="N43" i="16"/>
  <c r="M43" i="16"/>
  <c r="L43" i="16"/>
  <c r="J43" i="16"/>
  <c r="H43" i="16"/>
  <c r="F43" i="16"/>
  <c r="D43" i="16"/>
  <c r="D35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L188" i="16" l="1"/>
  <c r="K190" i="12" l="1"/>
  <c r="K23" i="12"/>
  <c r="X27" i="13"/>
  <c r="X26" i="13"/>
  <c r="N187" i="12"/>
  <c r="N166" i="12"/>
  <c r="N158" i="12"/>
  <c r="N150" i="12"/>
  <c r="N141" i="12"/>
  <c r="N112" i="12"/>
  <c r="N90" i="12"/>
  <c r="N64" i="12"/>
  <c r="N43" i="12"/>
  <c r="N193" i="12"/>
  <c r="M193" i="12"/>
  <c r="L193" i="12"/>
  <c r="H193" i="12"/>
  <c r="F193" i="12"/>
  <c r="D193" i="12"/>
  <c r="K192" i="12"/>
  <c r="K193" i="12" s="1"/>
  <c r="N190" i="12"/>
  <c r="M190" i="12"/>
  <c r="L190" i="12"/>
  <c r="H190" i="12"/>
  <c r="F190" i="12"/>
  <c r="D190" i="12"/>
  <c r="I189" i="12"/>
  <c r="I190" i="12" s="1"/>
  <c r="G189" i="12"/>
  <c r="E189" i="12"/>
  <c r="C189" i="12"/>
  <c r="C190" i="12" s="1"/>
  <c r="J185" i="12"/>
  <c r="J186" i="12" s="1"/>
  <c r="J179" i="12"/>
  <c r="J178" i="12"/>
  <c r="J177" i="12"/>
  <c r="J176" i="12"/>
  <c r="J175" i="12"/>
  <c r="J174" i="12"/>
  <c r="J173" i="12"/>
  <c r="J172" i="12"/>
  <c r="J171" i="12"/>
  <c r="J170" i="12"/>
  <c r="J169" i="12"/>
  <c r="J164" i="12"/>
  <c r="J165" i="12" s="1"/>
  <c r="J163" i="12"/>
  <c r="J162" i="12"/>
  <c r="J156" i="12"/>
  <c r="J155" i="12"/>
  <c r="J154" i="12"/>
  <c r="J153" i="12"/>
  <c r="J148" i="12"/>
  <c r="J147" i="12"/>
  <c r="J146" i="12"/>
  <c r="J145" i="12"/>
  <c r="J144" i="12"/>
  <c r="J139" i="12"/>
  <c r="J137" i="12"/>
  <c r="J136" i="12"/>
  <c r="J135" i="12"/>
  <c r="J134" i="12"/>
  <c r="J133" i="12"/>
  <c r="J132" i="12"/>
  <c r="J131" i="12"/>
  <c r="J130" i="12"/>
  <c r="J125" i="12"/>
  <c r="J124" i="12"/>
  <c r="J123" i="12"/>
  <c r="J122" i="12"/>
  <c r="J121" i="12"/>
  <c r="J120" i="12"/>
  <c r="J119" i="12"/>
  <c r="J118" i="12"/>
  <c r="J116" i="12"/>
  <c r="J115" i="12"/>
  <c r="J110" i="12"/>
  <c r="J109" i="12"/>
  <c r="J108" i="12"/>
  <c r="J107" i="12"/>
  <c r="J106" i="12"/>
  <c r="J105" i="12"/>
  <c r="J100" i="12"/>
  <c r="J99" i="12"/>
  <c r="J98" i="12"/>
  <c r="J97" i="12"/>
  <c r="J95" i="12"/>
  <c r="J94" i="12"/>
  <c r="J93" i="12"/>
  <c r="J92" i="12"/>
  <c r="J88" i="12"/>
  <c r="J87" i="12"/>
  <c r="J86" i="12"/>
  <c r="J81" i="12"/>
  <c r="J80" i="12"/>
  <c r="J79" i="12"/>
  <c r="J78" i="12"/>
  <c r="J71" i="12"/>
  <c r="J69" i="12"/>
  <c r="J68" i="12"/>
  <c r="J67" i="12"/>
  <c r="J62" i="12"/>
  <c r="J61" i="12"/>
  <c r="J60" i="12"/>
  <c r="J59" i="12"/>
  <c r="J58" i="12"/>
  <c r="J52" i="12"/>
  <c r="J51" i="12"/>
  <c r="J50" i="12"/>
  <c r="J49" i="12"/>
  <c r="J48" i="12"/>
  <c r="J47" i="12"/>
  <c r="J46" i="12"/>
  <c r="J41" i="12"/>
  <c r="J40" i="12"/>
  <c r="J39" i="12"/>
  <c r="J38" i="12"/>
  <c r="J32" i="12"/>
  <c r="J31" i="12"/>
  <c r="J30" i="12"/>
  <c r="J29" i="12"/>
  <c r="J28" i="12"/>
  <c r="J27" i="12"/>
  <c r="J26" i="12"/>
  <c r="N23" i="12"/>
  <c r="M23" i="12"/>
  <c r="L23" i="12"/>
  <c r="H23" i="12"/>
  <c r="F23" i="12"/>
  <c r="D23" i="12"/>
  <c r="I22" i="12"/>
  <c r="I23" i="12" s="1"/>
  <c r="G22" i="12"/>
  <c r="G23" i="12" s="1"/>
  <c r="E22" i="12"/>
  <c r="E23" i="12" s="1"/>
  <c r="C22" i="12"/>
  <c r="C192" i="12" s="1"/>
  <c r="C193" i="12" s="1"/>
  <c r="J21" i="12"/>
  <c r="J20" i="12"/>
  <c r="J19" i="12"/>
  <c r="J18" i="12"/>
  <c r="J17" i="12"/>
  <c r="J16" i="12"/>
  <c r="J15" i="12"/>
  <c r="A221" i="10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182" i="10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181" i="10"/>
  <c r="A141" i="10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02" i="10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62" i="10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22" i="10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E192" i="12" l="1"/>
  <c r="E193" i="12" s="1"/>
  <c r="G192" i="12"/>
  <c r="G193" i="12" s="1"/>
  <c r="C23" i="12"/>
  <c r="G190" i="12"/>
  <c r="I192" i="12"/>
  <c r="I193" i="12" s="1"/>
  <c r="J70" i="12"/>
  <c r="J72" i="12" s="1"/>
  <c r="J82" i="12"/>
  <c r="J89" i="12"/>
  <c r="J63" i="12"/>
  <c r="J126" i="12"/>
  <c r="J157" i="12"/>
  <c r="J181" i="12"/>
  <c r="J53" i="12"/>
  <c r="J101" i="12"/>
  <c r="J140" i="12"/>
  <c r="J22" i="12"/>
  <c r="J23" i="12" s="1"/>
  <c r="J42" i="12"/>
  <c r="J111" i="12"/>
  <c r="J34" i="12"/>
  <c r="J149" i="12"/>
  <c r="E190" i="12"/>
  <c r="J189" i="12" l="1"/>
  <c r="J190" i="12" s="1"/>
  <c r="J192" i="12" l="1"/>
  <c r="J193" i="12" s="1"/>
</calcChain>
</file>

<file path=xl/sharedStrings.xml><?xml version="1.0" encoding="utf-8"?>
<sst xmlns="http://schemas.openxmlformats.org/spreadsheetml/2006/main" count="2489" uniqueCount="1230">
  <si>
    <t>Type of Data Shown:</t>
  </si>
  <si>
    <t>X Projected Test Year Ended: 12/31/2017</t>
  </si>
  <si>
    <t>COMPANY: FLORIDA POWER &amp; LIGHT COMPANY</t>
  </si>
  <si>
    <t>X Prior Year Ended:12/31/2016</t>
  </si>
  <si>
    <t>         AND SUBSIDIARIES</t>
  </si>
  <si>
    <t>X Historical Test Year Ended:12/31/2015</t>
  </si>
  <si>
    <t>_ Projected Subsequent Year Ended:__/__/__</t>
  </si>
  <si>
    <t>DOCKET NO.: 160021-EI</t>
  </si>
  <si>
    <t>(1)</t>
  </si>
  <si>
    <t>(2)</t>
  </si>
  <si>
    <t>(3)</t>
  </si>
  <si>
    <t>(4)</t>
  </si>
  <si>
    <t>(5)</t>
  </si>
  <si>
    <t>Line No.</t>
  </si>
  <si>
    <t>1</t>
  </si>
  <si>
    <t>2</t>
  </si>
  <si>
    <t>3</t>
  </si>
  <si>
    <t>4</t>
  </si>
  <si>
    <t>5</t>
  </si>
  <si>
    <t>6</t>
  </si>
  <si>
    <t>7</t>
  </si>
  <si>
    <t>8</t>
  </si>
  <si>
    <t>9</t>
  </si>
  <si>
    <t/>
  </si>
  <si>
    <t>10</t>
  </si>
  <si>
    <t>TOTALS MAY NOT ADD DUE TO ROUNDING.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</si>
  <si>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</si>
  <si>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</si>
  <si>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</si>
  <si>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</si>
  <si>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</si>
  <si>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</si>
  <si>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</si>
  <si>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</si>
  <si>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</si>
  <si>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</si>
  <si>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_ Projected Test Year Ended:__/__/__</t>
  </si>
  <si>
    <t>X Prior Year Ended:12/31/2017</t>
  </si>
  <si>
    <t>($000)</t>
  </si>
  <si>
    <t>X Projected Subsequent Year Ended: 12/31/2018</t>
  </si>
  <si>
    <t>(6)</t>
  </si>
  <si>
    <t>ACCOUNT TITLE</t>
  </si>
  <si>
    <t>STEAM POWER GENERATION</t>
  </si>
  <si>
    <t>NUCLEAR POWER GENERATION</t>
  </si>
  <si>
    <t>OTHER POWER GENERATION</t>
  </si>
  <si>
    <t>OTHER POWER SUPPLY</t>
  </si>
  <si>
    <t>CUSTOMER ACCOUNTS EXPENSES</t>
  </si>
  <si>
    <t>CUSTOMER SERVICE &amp; INFORMATION EXPENSES</t>
  </si>
  <si>
    <t>SALES EXPENSES</t>
  </si>
  <si>
    <t>TOTAL O&amp;M EXPENSES</t>
  </si>
  <si>
    <t>FLORIDA PUBLIC SERVICE COMMISSION</t>
  </si>
  <si>
    <t>EXPLANATION:</t>
  </si>
  <si>
    <t>If the test year is projected, provide the budgeted versus</t>
  </si>
  <si>
    <t>actual operating revenues and expenses by primary account for</t>
  </si>
  <si>
    <t>AND SUBSIDIARIES</t>
  </si>
  <si>
    <t>a historical five year period and the forecasted data for the </t>
  </si>
  <si>
    <t>test year and the prior year.</t>
  </si>
  <si>
    <t>Witness: Kim Ousdahl, Robert E. Barrett Jr.</t>
  </si>
  <si>
    <t>(7)</t>
  </si>
  <si>
    <t>(8)</t>
  </si>
  <si>
    <t>(9)</t>
  </si>
  <si>
    <t>(10)</t>
  </si>
  <si>
    <t>(11)</t>
  </si>
  <si>
    <t>(12)</t>
  </si>
  <si>
    <t>(13)</t>
  </si>
  <si>
    <t>2011 YEAR 1</t>
  </si>
  <si>
    <t>2012 YEAR 2</t>
  </si>
  <si>
    <t>2013 YEAR 3</t>
  </si>
  <si>
    <t>2014 YEAR 4</t>
  </si>
  <si>
    <t>2015 YEAR 5</t>
  </si>
  <si>
    <t>BUDGET</t>
  </si>
  <si>
    <t>ACTUAL</t>
  </si>
  <si>
    <t>2016 PRIOR YEAR</t>
  </si>
  <si>
    <t>2017 TEST YEAR</t>
  </si>
  <si>
    <t>OPERATING REVENUES</t>
  </si>
  <si>
    <t>RESIDENTIAL SALES</t>
  </si>
  <si>
    <t>SALES FOR RESALE</t>
  </si>
  <si>
    <t>PROVISION FOR REFUNDS</t>
  </si>
  <si>
    <t>FORFEITED DISCOUNTS</t>
  </si>
  <si>
    <t>MISCELLANEOUS SERVICE REVENUES</t>
  </si>
  <si>
    <t>RENT FROM ELECTRIC PROPERTY</t>
  </si>
  <si>
    <t>OTHER ELECTRIC REVENUES</t>
  </si>
  <si>
    <t>OPR SUPV &amp; ENG-STEAM POWER GENERATION</t>
  </si>
  <si>
    <t>FUEL-STEAM POWER GENERATION</t>
  </si>
  <si>
    <t>STEAM EXP-STEAM POWER GENERATION</t>
  </si>
  <si>
    <t>ELECTRIC EXPENSES-STEAM POWER GENER</t>
  </si>
  <si>
    <t>MISCELL STEAM POW EXP-STEAM POWER GENER</t>
  </si>
  <si>
    <t>RENTS-STEAM POWER GENERATION</t>
  </si>
  <si>
    <t>STEAM EMISSION ALLOWANCE</t>
  </si>
  <si>
    <t>STEAM POWER MAINTENANCE</t>
  </si>
  <si>
    <t>MTCE OF STRUCTURE-STEAM POWER GENERATION</t>
  </si>
  <si>
    <t>MTCE OF BOILER PLT-STEAM POWER GENER</t>
  </si>
  <si>
    <t>MTCE OF ELEC PLANT-STEAM POWER GENER</t>
  </si>
  <si>
    <t>MTCE MISC STEAM PLANT-STEAM POWER GENER</t>
  </si>
  <si>
    <t>OPER SUPV &amp; ENG-NUCLEAR POWER GENER</t>
  </si>
  <si>
    <t>NUCLEAR FUEL EXPENSE-NUCLEAR POWER GENER</t>
  </si>
  <si>
    <t>COOLANTS &amp; WATER-NUCLEAR POWER GENER</t>
  </si>
  <si>
    <t>STEAM EXPENSES-NUCLEAR POWER GENERATION</t>
  </si>
  <si>
    <t>ELECTRIC EXPENSES-NUCLEAR POWER GENER</t>
  </si>
  <si>
    <t>MISC NUC PWR EXP-NUCLEAR POWER GENER</t>
  </si>
  <si>
    <t>RENTS-NUCLEAR POWER GENERATION</t>
  </si>
  <si>
    <t>NUCLEAR POWER MAINTENANCE</t>
  </si>
  <si>
    <t>MTCE SUPV &amp; ENG-NUCLEAR POWER GENER</t>
  </si>
  <si>
    <t>MTCE OF STRUCTURE-NUCLEAR POWER GENER</t>
  </si>
  <si>
    <t>MTCE OF REACTOR PLT EQP-NUCLEAR POW GEN</t>
  </si>
  <si>
    <t>MTCE OF ELECTRIC PLT-NUCL POW GENER</t>
  </si>
  <si>
    <t>MTCE MISC NUC PLANT-NUCLEAR POWER GENER</t>
  </si>
  <si>
    <t>OP SUPV &amp; ENG-OTHER POWER GENERATION</t>
  </si>
  <si>
    <t>FUEL-OTHER POWER GENERATION</t>
  </si>
  <si>
    <t>GENERATION EXPENSES-OTHER POWER GENERATI</t>
  </si>
  <si>
    <t>MISC OTHER PWR GEN EXP-OTHER POWER GENER</t>
  </si>
  <si>
    <t>RENTS-OTHER POWER GENERATION</t>
  </si>
  <si>
    <t>OTHER POWER MAINTENANCE</t>
  </si>
  <si>
    <t>MTCE SUPV &amp; ENG-OTHER POWER GENERATION</t>
  </si>
  <si>
    <t>MTCE OF STRUCTURES-OTHER POWER GENER</t>
  </si>
  <si>
    <t>MTCE GEN &amp; ELEC PLT-OTHER POWER GENER</t>
  </si>
  <si>
    <t>MTCE MISC OTHER PWR GEN-OTHER POWER GEN</t>
  </si>
  <si>
    <t>PURCHASED POWER-OTHER POWER SUPPLY EXP</t>
  </si>
  <si>
    <t>SYS CONTR &amp; LOAD DISPATCH-OTH POW SUP</t>
  </si>
  <si>
    <t>OTHER EXPENSES-OTHER POWER SUPPLY EXP</t>
  </si>
  <si>
    <t>TRANSMISSION EXPENSES OPERATING</t>
  </si>
  <si>
    <t>OPER SUPERV &amp; ENG-TRANSMISSION</t>
  </si>
  <si>
    <t>LOAD DISPATCHING-TRANSMISSION</t>
  </si>
  <si>
    <t>STATION EXPENSES-TRANSMISSION</t>
  </si>
  <si>
    <t>OVERHEAD LINE EXPENSES-TRANSMISSION</t>
  </si>
  <si>
    <t>UNDERGROUND LINE EXPENSES-TRANSMISSION</t>
  </si>
  <si>
    <t>TRANSMISSION OF ELECTRICITY BY OTHERS</t>
  </si>
  <si>
    <t>MISCELLANEOUS EXPENSES-TRANSMISSION</t>
  </si>
  <si>
    <t>RENTS-TRANSMISSION</t>
  </si>
  <si>
    <t>TRANSMISSION EXPENSES MAINTENANCE</t>
  </si>
  <si>
    <t>MTCE SUPERVISION AND ENGIN-TRANSMISSION</t>
  </si>
  <si>
    <t>MAINTENANCE OF STRUCTURES-TRANSMISSION</t>
  </si>
  <si>
    <t>MTCE OF STATION EQUIPMENT-TRANSMISSION</t>
  </si>
  <si>
    <t>MTCE OF OVERHEAD LINES-TRANSMISSION</t>
  </si>
  <si>
    <t>MTCE OF UNDERGROUND LINES-TRANSMISSION</t>
  </si>
  <si>
    <t>MTCE OF MISC PLANT-TRANSMISSION</t>
  </si>
  <si>
    <t>DISTRIBUTION EXPENSES OPERATING</t>
  </si>
  <si>
    <t>OPERATION SUPERV AND ENGIN-DISTRIBUTION</t>
  </si>
  <si>
    <t>LOAD DISPATCHING-DISTRIBUTION</t>
  </si>
  <si>
    <t>STATION EXPENSES-DISTRIBUTION</t>
  </si>
  <si>
    <t>OVERHEAD LINE EXPENSES-DISTRIBUTION</t>
  </si>
  <si>
    <t>UNDERGROUND LINE EXPENSES-DISTRIBUTION</t>
  </si>
  <si>
    <t>ST LIGHTING AND SIGNAL SYST EXP-DISTRIB</t>
  </si>
  <si>
    <t>METER EXPENSES-DISTRIBUTION</t>
  </si>
  <si>
    <t>CUSTOMER INSTALLATIONS EXP-DISTRIBUTION</t>
  </si>
  <si>
    <t>MISCELLANEOUS EXPENSES-DISTRIBUTION</t>
  </si>
  <si>
    <t>RENTS-DISTRIBUTION</t>
  </si>
  <si>
    <t>DISTRIBUTION EXPENSES MAINTENANCE</t>
  </si>
  <si>
    <t>MTCE SUPERVISION AND ENGINEERING-DISTRIB</t>
  </si>
  <si>
    <t>MAINTENANCE OF STRUCTURES-DISTRIBUTION</t>
  </si>
  <si>
    <t>MTCE STATION EQUIPMENT-DISTRIBUTION</t>
  </si>
  <si>
    <t>MAINTENANCE OF OVERHEAD LINES-DISTRIB</t>
  </si>
  <si>
    <t>MAINTENANCE OF UNDERGROUND LINES-DISTRIB</t>
  </si>
  <si>
    <t>MAINTENANCE OF LINE TRANSFORMERS-DISTRIB</t>
  </si>
  <si>
    <t>MTCE ST LIGHTING &amp; SIGNAL SYST-DISTRIB</t>
  </si>
  <si>
    <t>MAINTENANCE OF METERS-DISTRIBUTION</t>
  </si>
  <si>
    <t>MAINTENANCE OF MISC PLANT-DISTRIBUTION</t>
  </si>
  <si>
    <t>SUPERVISION-CUSTOMER ACCOUNTS</t>
  </si>
  <si>
    <t>METER READING EXPENSES-CUSTOMER ACCOUNTS</t>
  </si>
  <si>
    <t>RECORDS AND COLLECTION EXP-CUSTOMER ACCT</t>
  </si>
  <si>
    <t>UNCOLLECTIBLE ACCOUNTS-CUSTOMER ACCOUNTS</t>
  </si>
  <si>
    <t>MISCELLANEOUS EXPENSES-CUSTOMER ACCOUNTS</t>
  </si>
  <si>
    <t>SUPERVISION-CUSTOMER SERVICE &amp; INFORMAT</t>
  </si>
  <si>
    <t>ASSISTANCE EXPENSES-CUSTMR SERV &amp; INFORM</t>
  </si>
  <si>
    <t>INFORMAT &amp; INSTRCTL ADVTG-CUST SERV &amp; IN</t>
  </si>
  <si>
    <t>MISC EXPENSES-CUSTOMER SERVICE &amp; INFORM</t>
  </si>
  <si>
    <t>SUPERVISION-SALES</t>
  </si>
  <si>
    <t>DEMONSTRATING &amp; SELLING EXP-SALES</t>
  </si>
  <si>
    <t>MISCELLANEOUS EXPENSES-SALES</t>
  </si>
  <si>
    <t>ADMINISTRATIVE &amp; GENERAL OPERATING</t>
  </si>
  <si>
    <t>SALARIES-ADMINISTRATIVE &amp; GENERAL</t>
  </si>
  <si>
    <t>OFFICE SUPPL AND EXP-ADMIN &amp; GENERAL</t>
  </si>
  <si>
    <t>EXPENSES TRANSFERRED-CR-ADMIN &amp; GENERAL</t>
  </si>
  <si>
    <t>OUTSIDE SERVICES EMPLOYED-ADMIN &amp; GENER</t>
  </si>
  <si>
    <t>PROPERTY INSURANCE-ADMIN &amp; GENERAL</t>
  </si>
  <si>
    <t>INJURIES AND DAMAGES-ADMIN &amp; GENERAL</t>
  </si>
  <si>
    <t>EMPLY PENSIONS AND BENEFITS-ADMIN &amp; GEN</t>
  </si>
  <si>
    <t>REGULATORY COMMISSION EXP-ADMIN &amp; GEN</t>
  </si>
  <si>
    <t>DUPLICATE CHARGES-CREDIT-ADMIN &amp; GENER</t>
  </si>
  <si>
    <t>MISCELLANEOUS GENERAL EXPENSES</t>
  </si>
  <si>
    <t>RENTS-ADMIN &amp; GENERAL</t>
  </si>
  <si>
    <t>ADMINISTRATIVE &amp; GENERAL MAINTENANCE</t>
  </si>
  <si>
    <t>MAINTENANCE OF GENERAL PLANT(PRIOR TO 12</t>
  </si>
  <si>
    <t>TOTAL</t>
  </si>
  <si>
    <t>NOTES: THE COMPANY DOES NOT BUDGET AT FERC ACCOUNT LEVEL.</t>
  </si>
  <si>
    <t>Witness: Kim Ousdahl, Robert E. Barrett Jr</t>
  </si>
  <si>
    <t>2012 YEAR 1</t>
  </si>
  <si>
    <t>2013 YEAR 2</t>
  </si>
  <si>
    <t>2014 YEAR 3</t>
  </si>
  <si>
    <t>2015 YEAR 4</t>
  </si>
  <si>
    <t>2016 YEAR 5</t>
  </si>
  <si>
    <t>2018 SUBSEQUENT YEAR</t>
  </si>
  <si>
    <t>NET OPERATING INCOME</t>
  </si>
  <si>
    <t>INC611800: GAIN FROM DISP OF ALLOWANCE - ECRC -</t>
  </si>
  <si>
    <t>INC611710: LOSS FROM DISP OF UTILITY PLANT - FUTURE USE</t>
  </si>
  <si>
    <t>INC611600: GAIN FROM DISP OF UTILITY PLANT - FUTURE USE</t>
  </si>
  <si>
    <t>INC611450: AMORTIZATION OF ITC</t>
  </si>
  <si>
    <t>INC611000: INCOME TAXES - DEFERRED STATE</t>
  </si>
  <si>
    <t>INC610000: INCOME TAXES - DEFERRED FEDERAL</t>
  </si>
  <si>
    <t>INC609110: INCOME TAXES - UTILITY OPER INCOME - CURRENT STATE</t>
  </si>
  <si>
    <t>INC609100: INCOME TAXES - UTILITY OPER INCOME - CURRENT FEDERAL</t>
  </si>
  <si>
    <t>INC608998: TAX OTH TH INC TAX - FPNE</t>
  </si>
  <si>
    <t>INC608191: TAX OTH TH INC TAX - PROPERTY - GAS RESERVES</t>
  </si>
  <si>
    <t>INC608190: TAX OTH TH INC TAX - OTHER - GAS RESERVES</t>
  </si>
  <si>
    <t>INC608180: TAX OTH TH INC TAX - SUPERFUND ENVIRONMENTAL TAX</t>
  </si>
  <si>
    <t>INC608150: TAX OTH TH INC TAX - OCCUPATIONAL LICENCES</t>
  </si>
  <si>
    <t>INC608147: TAX OTH TH INC TAX - REG ASSESS FEE - ECRC</t>
  </si>
  <si>
    <t>INC608146: TAX OTH TH INC TAX - DEF GROSS RECPT TX - OTHER</t>
  </si>
  <si>
    <t>INC608145: TAX OTH TH INC TAX - INTANGIBLE TAX</t>
  </si>
  <si>
    <t>INC608140: TAX OTH TH INC TAX - REG ASSESS FEE - CAPACITY</t>
  </si>
  <si>
    <t>INC608139: TAX OTH TH INC TAX - REG ASSESS FEE - STORM RECOV</t>
  </si>
  <si>
    <t>INC608138: TAX OTH TH INC TAX - REG ASSESS FEE - FUEL FPSC</t>
  </si>
  <si>
    <t>INC608137: TAX OTH TH INC TAX - REG ASSESS FEE - ECCR</t>
  </si>
  <si>
    <t>INC608136: TAX OTH TH INC TAX - REG ASSESS FEE - FRANCHISE</t>
  </si>
  <si>
    <t>INC608135: TAX OTH TH INC TAX - REG ASSESS FEE - RETAIL BASE</t>
  </si>
  <si>
    <t>INC608134: TAX OTH TH INC TAX - GROSS RECEIPTS TAX - STORM RECOVERY</t>
  </si>
  <si>
    <t>INC608133: TAX OTH TH INC TAX - GROSS RECEIPTS TAX - RETAIL FUEL</t>
  </si>
  <si>
    <t>INC608132: TAX OTH TH INC TAX - GROSS RECEIPTS TAX - ECCR</t>
  </si>
  <si>
    <t>INC608131: TAX OTH TH INC TAX - GROSS RECEIPTS TAX - FRANCHISE</t>
  </si>
  <si>
    <t>INC608130: TAX OTH TH INC TAX - GROSS RECEIPTS TAX - RETAIL BASE</t>
  </si>
  <si>
    <t>INC608129: TAX OTH TH INC TAX - GROSS RECEIPTS TAX - CAPACITY</t>
  </si>
  <si>
    <t>INC608128: TAX OTH TH INC TAX - GROSS RECEIPTS TAX - ECRC</t>
  </si>
  <si>
    <t>INC608125: TAX OTH TH INC TAX - FICA (SOCIAL SECURITY)</t>
  </si>
  <si>
    <t>INC608120: TAX OTH TH INC TAX - STATE UNEMPLOYMENT TAXES</t>
  </si>
  <si>
    <t>INC608115: TAX OTH TH INC TAX - FEDERAL UNEMPLOYMENT TAXES</t>
  </si>
  <si>
    <t>INC608110: TAX OTH TH INC TAX - FRANCHISE TAX</t>
  </si>
  <si>
    <t>INC608106: TAX OTH TH INC TAX - PAYROLL - FUEL</t>
  </si>
  <si>
    <t>INC608105: TAX OTH TH INC TAX - REAL &amp; PERS PROPERTY TAX</t>
  </si>
  <si>
    <t>INC608104: TAX OTH TH INC TAX - PAYROLL - NUC</t>
  </si>
  <si>
    <t>INC608103: TAX OTH TH INC TAX - PAYROLL - ECRC</t>
  </si>
  <si>
    <t>INC608102: TAX OTH TH INC TAX - PAYROLL - ECCR</t>
  </si>
  <si>
    <t>INC608101: TAX OTH TH INC TAX - PAYROLL - CAPACITY</t>
  </si>
  <si>
    <t>INC608100: TAX OTH TH INC TAX - UTILITY OPERAT INCOME CLEARING</t>
  </si>
  <si>
    <t>INC608050: AMORT OF REG ASSETS - AVOIDED AFUDC DEPR - FERC RECLASS</t>
  </si>
  <si>
    <t>INC607900: AMORTIZATION - GAS RESERVES</t>
  </si>
  <si>
    <t>INC607411: AMORT OF PROP GAINS-AVIAT TRF-FPL GROUP</t>
  </si>
  <si>
    <t>INC607409: AMORT OF REG ASSETS - SURPLUS DISMANTLEMENT -  FERC RECLASS</t>
  </si>
  <si>
    <t>INC607408: AMORT OF REG ASSETS - DEPREC RESERVE SURPLUS- FERC RECLASS</t>
  </si>
  <si>
    <t>INC607404: AMORT REG LIAB - CONVERTIBLE ITC GROSS-UP</t>
  </si>
  <si>
    <t>INC607373: AMORT REG ASSET - CONVERTIBLE ITC DEPR LOSS</t>
  </si>
  <si>
    <t>INC607371: AMORT NCRC BASE RATE REV REQ</t>
  </si>
  <si>
    <t>INC607370: NUCLEAR RECOVERY AMORTIZATION</t>
  </si>
  <si>
    <t>INC607366: AMORTIZATION OF STORM DEFICIENCY</t>
  </si>
  <si>
    <t>INC607365: AMORTIZATION OF DBT DEFERRED SECURITY</t>
  </si>
  <si>
    <t>INC607361: AMORTIZATION OF UNALLOCATED PROD RESERVE</t>
  </si>
  <si>
    <t>INC607360: AMORTIZATION OF NUCLEAR RESERVE</t>
  </si>
  <si>
    <t>INC607352: AMORT OF STORM SECURITIZATION - OVER/UNDER TAX RECOV</t>
  </si>
  <si>
    <t>INC607351: AMORT OF STORM SECURITIZATION</t>
  </si>
  <si>
    <t>INC607350: AMORT OF OKEELANTA SETTLEMENT - FUEL</t>
  </si>
  <si>
    <t>INC607346: ANALOG METER RETIREMENTS</t>
  </si>
  <si>
    <t>INC607340: AMORT OF GLADES POWER PARK</t>
  </si>
  <si>
    <t>INC607300: AMORT OF CEDAR BAY PPA LOSS - CAPACITY</t>
  </si>
  <si>
    <t>INC607144: REGULATORY DEBIT - ASSET RET OBLIGATION</t>
  </si>
  <si>
    <t>INC607143: REGULATORY CREDIT - ASSET RET OBLIGATION</t>
  </si>
  <si>
    <t>INC607000: AMORT OF PROP LOSSES, UNRECOV PLT &amp; REGUL STUDY COSTS</t>
  </si>
  <si>
    <t>INC605000: ACCRETION EXPENSE - ARO REG DEBIT</t>
  </si>
  <si>
    <t>INC603144: REGULATORY DEBIT - ASSET RET OBLIGATION</t>
  </si>
  <si>
    <t>INC603980: DEPR EXP - AMORT ELECT PLT  - ACQUI ADJ</t>
  </si>
  <si>
    <t>INC603900: DEPR &amp; AMORT EXP - GAS RESERVES</t>
  </si>
  <si>
    <t>INC603371: DECOMMISSIONING EXPENSE - ARO RECLASS</t>
  </si>
  <si>
    <t>INC603339: DEPR &amp; AMORT EXP - ARO - GAS RESERVES</t>
  </si>
  <si>
    <t>INC603310: DEPR EXP - NUCLEAR DECOMMISSIONING</t>
  </si>
  <si>
    <t>INC603200: DEPR &amp; AMORT EXP - PROP UNDER CAPT LEASES</t>
  </si>
  <si>
    <t>INC603140: DEPR &amp; AMORT EXP - OTH PROD - CAPACITY</t>
  </si>
  <si>
    <t>INC603128: DEPR &amp; AMORT EXP - NUCLEAR PLANT - CAPACITY</t>
  </si>
  <si>
    <t>INC603117: DEPR &amp; AMORT EXP - FOSSIL PLANT - ADDITIONAL FERC</t>
  </si>
  <si>
    <t>INC603098: DEPR &amp; AMORT EXP - GENERAL OTHER CAPACITY</t>
  </si>
  <si>
    <t>INC603097: DEPR &amp; AMORT EXP - GENERAL OTHER ECRC -</t>
  </si>
  <si>
    <t>INC603095: DEPR &amp; AMORT EXP - GENERAL OTHER ECCR</t>
  </si>
  <si>
    <t>INC603093: DEPR &amp; AMORT EXP - GENERAL OTHER (EXC ECCR &amp; FERC)</t>
  </si>
  <si>
    <t>INC603092: DEPR &amp; AMORT EXP - INT ECRC</t>
  </si>
  <si>
    <t>INC603091: DEPR &amp; AMORT EXP - GENERAL STRUCTURES</t>
  </si>
  <si>
    <t>INC603089: DEPR &amp; AMORT EXP - DISTRIBUTION FLOWBACK</t>
  </si>
  <si>
    <t>INC603083: DEPR &amp; AMORT EXP - DISTRIBUTION A/C 373 ECCR</t>
  </si>
  <si>
    <t>INC603081: DEPR &amp; AMORT EXP - DISTRIBUTION A/C 371 ECCR</t>
  </si>
  <si>
    <t>INC603080: DEPR &amp; AMORT EXP - DISTRIBUTION A/C 370 ECCR</t>
  </si>
  <si>
    <t>INC603079: DEPR &amp; AMORT EXP - DISTRIBUTION A/C 369 ECCR</t>
  </si>
  <si>
    <t>INC603078: DEPR &amp; AMORT EXP - DISTRIBUTION A/C 368 ECCR</t>
  </si>
  <si>
    <t>INC603075: DEPR &amp; AMORT EXP - DISTRIBUTION A/C 365 ECCR</t>
  </si>
  <si>
    <t>INC603074: DEPR &amp; AMORT EXP - DISTRIBUTION A/C 364 ECCR</t>
  </si>
  <si>
    <t>INC603072: DEPR &amp; AMORT EXP - DISTRIBUTION A/C 362 ECCR</t>
  </si>
  <si>
    <t>INC603071: DEPR &amp; AMORT EXP - DISTRIBUTION A/C 361 ECCR</t>
  </si>
  <si>
    <t>INC603065: DEPR &amp; AMORT EXP - DISTRIBUTION - ECRC -</t>
  </si>
  <si>
    <t>INC603063: DEPR &amp; AMORT EXP - DISTRIBUTION A/C 373</t>
  </si>
  <si>
    <t>INC603061: DEPR &amp; AMORT EXP - DISTRIBUTION A/C 371</t>
  </si>
  <si>
    <t>INC603060: DEPR &amp; AMORT EXP - DISTRIBUTION A/C 370</t>
  </si>
  <si>
    <t>INC603059: DEPR &amp; AMORT EXP - DISTRIBUTION A/C 369</t>
  </si>
  <si>
    <t>INC603058: DEPR &amp; AMORT EXP - DISTRIBUTION A/C 368</t>
  </si>
  <si>
    <t>INC603057: DEPR &amp; AMORT EXP - DISTRIBUTION A/C 367</t>
  </si>
  <si>
    <t>INC603056: DEPR &amp; AMORT EXP - DISTRIBUTION A/C 366</t>
  </si>
  <si>
    <t>INC603055: DEPR &amp; AMORT EXP - DISTRIBUTION A/C 365</t>
  </si>
  <si>
    <t>INC603054: DEPR &amp; AMORT EXP - DISTRIBUTION A/C 364</t>
  </si>
  <si>
    <t>INC603052: DEPR &amp; AMORT EXP - DISTRIBUTION A/C 362</t>
  </si>
  <si>
    <t>INC603051: DEPR &amp; AMORT EXP - DISTRIBUTION A/C 361</t>
  </si>
  <si>
    <t>INC603049: DEPR &amp; AMORT EXP - TRANSMISSION - OTHER WHOLESALE</t>
  </si>
  <si>
    <t>INC603048: DEPR &amp; AMORT EXP - TRANSMISSION - OTHER RETAIL</t>
  </si>
  <si>
    <t>INC603047: DEPR &amp; AMORT EXP - TRANSMISSION - GSU</t>
  </si>
  <si>
    <t>INC603046: DEPR &amp; AMORT EXP - AVOIDED AFUDC- TRANS- FERC RECLASS</t>
  </si>
  <si>
    <t>INC603045: DEPR &amp; AMORT EXP - FPLE NED</t>
  </si>
  <si>
    <t>INC603043: DEPR &amp; AMORT EXP - TRANS ECCR</t>
  </si>
  <si>
    <t>INC603042: DEPR &amp; AMORT EXP - TRANS - ECRC -</t>
  </si>
  <si>
    <t>INC603041: DEPR &amp; AMORT EXP - TRANSMISSION</t>
  </si>
  <si>
    <t>INC603040: DEPR &amp; AMORT EXP - OTH PROD - ECRC -</t>
  </si>
  <si>
    <t>INC603039: DEPR &amp; AMORT EXP - OTH PROD MARTIN PIPELINE</t>
  </si>
  <si>
    <t>INC603037: DEPR &amp; AMORT EXP - DISMANTLEMENT - OTHER PROD (ECRC)</t>
  </si>
  <si>
    <t>INC603036: DEPR &amp; AMORT EXP - DISMANTLEMENT - OTHER PROD</t>
  </si>
  <si>
    <t>INC603030: DEPR &amp; AMORT EXP - OTHER PRODUCTION</t>
  </si>
  <si>
    <t>INC603029: DEPR &amp; AMORT EXP - NUCLEAR FLOWBACK</t>
  </si>
  <si>
    <t>INC603028: DEPR &amp; AMORT EXP - NUCLEAR PLANT - ECRC -</t>
  </si>
  <si>
    <t>INC603027: DEPR &amp; AMORT EXP - NCRC AVOIDED AFUDC- NUCL- FERC RECLASS</t>
  </si>
  <si>
    <t>INC603026: DEPR &amp; AMORT EXP - ST LUCIE 2</t>
  </si>
  <si>
    <t>INC603024: DEPR &amp; AMORT EXP - ST LUCIE COMMON</t>
  </si>
  <si>
    <t>INC603022: DEPR &amp; AMORT EXP - ST LUCIE 1</t>
  </si>
  <si>
    <t>INC603020: DEPR &amp; AMORT EXP - TURKEY POINT</t>
  </si>
  <si>
    <t>INC603018: DEPR &amp; AMORT EXP - COAL CARS</t>
  </si>
  <si>
    <t>INC603016: DEPR &amp; AMORT EXP - SURPLUS DISMANTLEMENT - FERC RECLASS</t>
  </si>
  <si>
    <t>INC603015: DEPR &amp; AMORT EXP - SURPLUS DISMANTLEMENT DEPR</t>
  </si>
  <si>
    <t>INC603014: DEPR &amp; AMORT EXP - STEAM PLANT - CAPACITY</t>
  </si>
  <si>
    <t>INC603013: DEPR &amp; AMORT EXP - STEAM PLANT - ECRC -</t>
  </si>
  <si>
    <t>INC603011: DEPR &amp; AMORT EXP - FOSSIL DECOMM</t>
  </si>
  <si>
    <t>INC603010: DEPR &amp; AMORT EXP - STEAM</t>
  </si>
  <si>
    <t>INC603009: DEPR &amp; AMORT EXP - INTANG DEPREC SURPLUS FLOWBACK</t>
  </si>
  <si>
    <t>INC603008: DEPR EXP - ITC INTEREST SYNCHRONIZATION - FPSC</t>
  </si>
  <si>
    <t>INC603007: DEPR &amp; AMORT EXP - INT ECCR</t>
  </si>
  <si>
    <t>INC603006: DEPR &amp; AMORT EXP - SURPLUS FLOWBACK - FERC RECLASS</t>
  </si>
  <si>
    <t>INC603005: DEPR &amp; AMORT EXP - NCRC AVOIDED AFUDC- INTANG- FERC RECLASS</t>
  </si>
  <si>
    <t>INC603002: DEPR &amp; AMORT EXP - INTANGIBLE CAPACITY</t>
  </si>
  <si>
    <t>INC603001: DEPR &amp; AMORT  EXP - INTANGIBLE ARO</t>
  </si>
  <si>
    <t>INC603000: DEPR &amp; AMORT EXP - INTANGIBLE</t>
  </si>
  <si>
    <t>INC535100: A&amp;G EXP - MAINT GENERAL PLANT - ECRC</t>
  </si>
  <si>
    <t>INC535000: A&amp;G EXP - MAINTENANCE OF GENERAL PLANT</t>
  </si>
  <si>
    <t>INC531100: A&amp;G EXP - RENTS - ECCR</t>
  </si>
  <si>
    <t>INC531000: A&amp;G EXP - RENTS</t>
  </si>
  <si>
    <t>INC530300: A&amp;G EXP - MISC GENERAL EXPENSES - EPRI</t>
  </si>
  <si>
    <t>INC530151: MISC GENERAL EXPENSES - FREC</t>
  </si>
  <si>
    <t>INC530002: A&amp;G EXP - MISC GENERAL EXPENSES - WHOLESALE</t>
  </si>
  <si>
    <t>INC530000: A&amp;G EXP - MISC GENERAL EXPENSES</t>
  </si>
  <si>
    <t>INC529100: A&amp;G EXP - DUPLICATE CHARGES CR - ECCR COSTS DEFERRED</t>
  </si>
  <si>
    <t>INC528100: A&amp;G EXP - REGULATORY COMMISSION EXPENSE - FERC FEE</t>
  </si>
  <si>
    <t>INC528020: A&amp;G EXP - REGULATORY COMMISSION EXPENSE - FERC</t>
  </si>
  <si>
    <t>INC528010: A&amp;G EXP - REGULATORY COMMISSION EXPENSE - FPSC</t>
  </si>
  <si>
    <t>INC526998: A&amp;G EXP - EMP PENSIONS &amp; BENEFITS - FPLNE</t>
  </si>
  <si>
    <t>INC526650: A&amp;G EXP - EMP PENSIONS &amp; BENEFITS - DENTAL EXPENSES</t>
  </si>
  <si>
    <t>INC526211: A&amp;G EXP - EMP PENSIONS &amp; BENEFITS - ECCR</t>
  </si>
  <si>
    <t>INC526131: A&amp;G EXP - EMP PENSIONS &amp; BENEFITS - NUC</t>
  </si>
  <si>
    <t>INC526130: A&amp;G EXP - EMP PENSIONS &amp; BENEFITS - CAPACITY</t>
  </si>
  <si>
    <t>INC526120: A&amp;G EXP - EMP PENSIONS &amp; BENEFITS - ECRC</t>
  </si>
  <si>
    <t>INC526110: A&amp;G EXP - EMP PENSIONS &amp; BENEFITS - FUEL</t>
  </si>
  <si>
    <t>INC526100: A&amp;G EXP - EMP PENSIONS &amp; BENEFITS</t>
  </si>
  <si>
    <t>INC525998: A&amp;G EXP - INJURIES AND DAMAGES - FPLNE</t>
  </si>
  <si>
    <t>INC525120: A&amp;G EXP - INJURIES &amp; DAMAGES -  ECRC</t>
  </si>
  <si>
    <t>INC525110: A&amp;G EXP - INJURIES &amp; DAMAGES - ECCR</t>
  </si>
  <si>
    <t>INC525106: A&amp;G EXP - INJURIES &amp; DAMAGES - FUEL</t>
  </si>
  <si>
    <t>INC525101: A&amp;G EXP - INJURIES &amp; DAMAGES - NUC</t>
  </si>
  <si>
    <t>INC525100: A&amp;G EXP - INJURIES &amp; DAMAGES - CPRC</t>
  </si>
  <si>
    <t>INC525000: A&amp;G EXP - INJURIES AND DAMAGES</t>
  </si>
  <si>
    <t>INC524998: A&amp;G EXP - PROPERTY INSURANCE - FPLNE</t>
  </si>
  <si>
    <t>INC524900: A&amp;G EXP - PROPERTY INSURANCE - GAS RESERVES</t>
  </si>
  <si>
    <t>INC524121: A&amp;G EXP - STORM DEFICIENCY RECOVERY</t>
  </si>
  <si>
    <t>INC524100: A&amp;G EXP - PROPERTY INSURANCE - NUCLEAR OUTAGE</t>
  </si>
  <si>
    <t>INC524000: A&amp;G EXP - PROPERTY INSURANCE</t>
  </si>
  <si>
    <t>INC523900: OUTSIDE SERVICES - GAS RESERVES</t>
  </si>
  <si>
    <t>INC523500: OUTSIDE SERVICES LEGAL - CAPACITY CLAUSE</t>
  </si>
  <si>
    <t>INC523151: A&amp;G EXP - SERVICING FEES  - FREC</t>
  </si>
  <si>
    <t>INC523100: A&amp;G EXP - LEGAL EXPENSES - SEABROOK</t>
  </si>
  <si>
    <t>INC523000: A&amp;G EXP - OUTSIDE SERVICES EMPLOYED</t>
  </si>
  <si>
    <t>INC522998: A&amp;G EXP - PENSION &amp; WELFARE  CR. - FPLNE</t>
  </si>
  <si>
    <t>INC522151: A&amp;G EXP - EXPENSES TRANSFERRED - FREC</t>
  </si>
  <si>
    <t>INC522000: A&amp;G EXP - ADMINISTRATIVE EXPENSES TRANSFERRED CR.</t>
  </si>
  <si>
    <t>INC521900: A&amp;G EXP - OFFICE SUPPLIES AND EXPENSES - GAS RESERVES</t>
  </si>
  <si>
    <t>INC521151: A&amp;G EXP - ADMINISTRATION FEES - FREC</t>
  </si>
  <si>
    <t>INC521005: A&amp;G EXP - OFFICE SUPPLIES AND EXPENSES- FPLNE NED</t>
  </si>
  <si>
    <t>INC521000: A&amp;G EXP - OFFICE SUPPLIES AND EXPENSES</t>
  </si>
  <si>
    <t>INC520998: A&amp;G EXP - ADMINISTRATIVE &amp; GENERAL SALARIES - FPLNE</t>
  </si>
  <si>
    <t>INC520010: A&amp;G EXP - ADMINISTRATIVE &amp; GENERAL SALARIES</t>
  </si>
  <si>
    <t>INC516000: MISCELLANEOUS AND SELLING EXPENSES</t>
  </si>
  <si>
    <t>INC510000: DEMONSTRATING AND SELLING EXPENSES</t>
  </si>
  <si>
    <t>INC411000: SUPERVISION-SALES EXPENSES</t>
  </si>
  <si>
    <t>INC410100: CUST SERV &amp; INFO - MISC CUST SERV &amp; INFO EXP - ECCR</t>
  </si>
  <si>
    <t>INC410000: CUST SERV &amp; INFO - MISC CUST SERV &amp; INFO EXP</t>
  </si>
  <si>
    <t>INC409100: CUST SERV &amp; INFO - INFO &amp; INST ADV -ECCR RECOV</t>
  </si>
  <si>
    <t>INC409000: CUST SERV &amp; INFO - INFO &amp; INST ADV - GENERAL</t>
  </si>
  <si>
    <t>INC408100: CUST SERV &amp; INFO - CUST ASSISTANCE EXP - ECCR RECOV</t>
  </si>
  <si>
    <t>INC408000: CUST SERV &amp; INFO - CUST ASSISTANCE EXP</t>
  </si>
  <si>
    <t>INC407100: CUST SERV &amp; INFO - SUPERVISION - ECCR RECOVERABLE</t>
  </si>
  <si>
    <t>INC407000: CUST SERV &amp; INFO - SUPERVISION</t>
  </si>
  <si>
    <t>INC405000: CUST ACCT EXP - MISC CUSTOMER ACCOUNTS EXPENSES</t>
  </si>
  <si>
    <t>INC404151: CUST ACCT EXP - UNCOLL ACCTS - STORM SECURITIZATION</t>
  </si>
  <si>
    <t>INC404000: CUST ACCT EXP - UNCOLLECTIBLE ACCOUNTS</t>
  </si>
  <si>
    <t>INC403000: CUST ACCT EXP - CUSTOMER RECORDS AND COLLECTION EXP</t>
  </si>
  <si>
    <t>INC402000: CUST ACCT EXP - METER READING EXPENSES</t>
  </si>
  <si>
    <t>INC401000: CUST ACCT EXP - SUPERVISION</t>
  </si>
  <si>
    <t>INC398000: DIST EXP - MAINTENANCE OF MISC DISTRIBUTION PLANT</t>
  </si>
  <si>
    <t>INC397000: DIST EXP - MAINTENANCE OF METERS</t>
  </si>
  <si>
    <t>INC396000: DIST EXP - MAINT OF STREET LIGHTING &amp; SIGNAL SYSTEMS</t>
  </si>
  <si>
    <t>INC395000: DIST EXP - MAINTENANCE OF LINE TRANSFORMERS</t>
  </si>
  <si>
    <t>INC394000: DIST EXP - MAINTENANCE OF UNDERGROUND LINES</t>
  </si>
  <si>
    <t>INC393000: DIST EXP - MAINTENANCE OF OVERHEAD LINES</t>
  </si>
  <si>
    <t>INC392010: DIST EXP - MAINT OF STATION EQUIP - ECRC -</t>
  </si>
  <si>
    <t>INC392000: DIST EXP - MAINTENANCE OF STATION EQUIPMENT</t>
  </si>
  <si>
    <t>INC391000: DIST EXP - MAINTENANCE OF STRUCTURES</t>
  </si>
  <si>
    <t>INC390010: DIST EXP - MAINT-LMS-LOAD CONTROL RECOVERABLE -ECCR</t>
  </si>
  <si>
    <t>INC390000: DIST EXP - MAINTENANCE SUPERVISION AND ENGINEERING</t>
  </si>
  <si>
    <t>INC389000: DIST EXP - RENTS</t>
  </si>
  <si>
    <t>INC388000: DIST EXP - MISCELLANEOUS DISTRIBUTION EXPENSES</t>
  </si>
  <si>
    <t>INC387010: DIST EXP - LMS-LOAD CONTROL RECOVERABLE -ECCR</t>
  </si>
  <si>
    <t>INC387000: DIST EXP - CUSTOMER INSTALLATIONS EXPENSES</t>
  </si>
  <si>
    <t>INC386000: DIST EXP - METER EXPENSES</t>
  </si>
  <si>
    <t>INC385000: DIST EXP - STREET LIGHTING AND SIGNAL SYSTEM EXPENSES</t>
  </si>
  <si>
    <t>INC384000: DIST EXP - UNDERGROUND LINE EXPENSES</t>
  </si>
  <si>
    <t>INC383000: DIST EXP - OVERHEAD LINE EXPENSES</t>
  </si>
  <si>
    <t>INC382000: DIST EXP - SUBSTATION EXPENSES</t>
  </si>
  <si>
    <t>INC381000: DIST EXP - LOAD DISPATCHING</t>
  </si>
  <si>
    <t>INC380000: DIST EXP - OPERATION SUPERVISION AND ENGINEERING</t>
  </si>
  <si>
    <t>INC273000: TRANS EXP - MAINTENANCE OF MISC TRANS PLANT</t>
  </si>
  <si>
    <t>INC272000: TRANS EXP - MAINTENANCE OF UNDERGROUND LINES</t>
  </si>
  <si>
    <t>INC271000: TRANS EXP - MAINTENANCE OF OVERHEAD LINES</t>
  </si>
  <si>
    <t>INC270020: TRANS EXP - MAINT OF STATION EQUIP - ECRC -</t>
  </si>
  <si>
    <t>INC270005: TRANS EXP - MAINTENANCE OF STATION EQUIP - FPLNE</t>
  </si>
  <si>
    <t>INC270000: TRANS EXP - MAINTENANCE OF STATION EQUIPMENT</t>
  </si>
  <si>
    <t>INC269000: TRANS EXP - MAINTENANCE OF STRUCTURES</t>
  </si>
  <si>
    <t>INC268010: TRANS EXP - MAINTENANCE SUPERV &amp; ENGINEERING</t>
  </si>
  <si>
    <t>INC267000: TRANS EXP - RENTS</t>
  </si>
  <si>
    <t>INC266050: TRANS EXP - MISC TRANS EXP - SEMINOLE CREDIT</t>
  </si>
  <si>
    <t>INC266000: TRANS EXP - MISC TRANSMISSION EXPENSES</t>
  </si>
  <si>
    <t>INC265200: TRANS EXP - TRANSMISSION OF ELECTRICITY - RTO</t>
  </si>
  <si>
    <t>INC265130: TRANS EXP - INTERCHANGE RECOVERABLE</t>
  </si>
  <si>
    <t>INC265120: TRANS EXPENSE BY OTHERS FPL SALES -</t>
  </si>
  <si>
    <t>INC265000: TRANS EXP - TRANSMISSION OF ELECTRICITY BY OTHERS</t>
  </si>
  <si>
    <t>INC264000: TRANS EXP - UNDERGROUND LINE EXPENSES</t>
  </si>
  <si>
    <t>INC263000: TRANS EXP - OVERHEAD LINE EXPENSES</t>
  </si>
  <si>
    <t>INC262005: TRANS EXP - STATION EXPENSES - FPLNE</t>
  </si>
  <si>
    <t>INC262000: TRANS EXP - STATION EXPENSES</t>
  </si>
  <si>
    <t>INC261000: TRANS EXP - LOAD DISPATCHING</t>
  </si>
  <si>
    <t>INC260010: TRANS EXP - OPERATION SUPERV &amp; ENGINEERING</t>
  </si>
  <si>
    <t>INC157949: OTHER POWER - OTHER EXPENSES - DEFERRED - ECRC</t>
  </si>
  <si>
    <t>INC157000: OTHER POWER - OTHER EXPENSES</t>
  </si>
  <si>
    <t>INC156000: OTHER POWER - SYSTEM CONTROL AND LOAD DISPATCHING</t>
  </si>
  <si>
    <t>INC154100: OTHER POWER - MAINT MISC OTH PWR GEN - ECRC -</t>
  </si>
  <si>
    <t>INC154000: OTHER POWER - MAINTENANCE MISC OTHER POWER GENERATION</t>
  </si>
  <si>
    <t>INC153100: OTHER POWER - MAINT GEN &amp; ELECT PLT - ECRC -</t>
  </si>
  <si>
    <t>INC153090: OTHER POWER - GAS TURBINE MAINTENANCE FUEL</t>
  </si>
  <si>
    <t>INC153000: OTHER POWER - MAINTENANCE GENERATING &amp; ELECTRIC PLANT</t>
  </si>
  <si>
    <t>INC152100: OTHER POWER - MAINT OF STRUCTURES - ECRC -</t>
  </si>
  <si>
    <t>INC152000: OTHER POWER - MAINTENANCE OF STRUCTURES</t>
  </si>
  <si>
    <t>INC151100: OTHER POWER - MAINTENANCE SUPERVISION &amp; ENGINEERING - ECRC</t>
  </si>
  <si>
    <t>INC151000: OTHER POWER - MAINTENANCE SUPERVISION &amp; ENGINEERING</t>
  </si>
  <si>
    <t>INC150000: OTHER POWER - RENTS - GAS TURBINES ENGINE SERVCING</t>
  </si>
  <si>
    <t>INC149900: OTHER POWER - ADDITIONAL SECURITY</t>
  </si>
  <si>
    <t>INC149111: OTHER POWER - WC H20 RECLAMATION</t>
  </si>
  <si>
    <t>INC149100: OTHER POWER - MISC OTHER POWER GEN EXP - ECRC -</t>
  </si>
  <si>
    <t>INC149000: OTHER POWER - MISC OTHER POWER GENERATION EXPENSES</t>
  </si>
  <si>
    <t>INC148000: OTHER POWER - GENERATION EXPENSES</t>
  </si>
  <si>
    <t>INC146100: OTHER POWER - OPERATION SUPERVISION &amp; ENGINEERING - ECRC</t>
  </si>
  <si>
    <t>INC146000: OTHER POWER - OPERATION SUPERVISION &amp; ENGINEERING</t>
  </si>
  <si>
    <t>INC132100: NUCLEAR POWER - MAINT OF MISC NUC PLT - ECRC -</t>
  </si>
  <si>
    <t>INC132000: NUCLEAR POWER - MAINTENANCE OF MISC NUCLEAR PLANT</t>
  </si>
  <si>
    <t>INC131005: NUCLEAR POWER - MAINT OF STRUCTURES - CAPACITY</t>
  </si>
  <si>
    <t>INC131000: NUCLEAR POWER - MAINTENANCE OF ELECTRIC PLANT</t>
  </si>
  <si>
    <t>INC130000: NUCLEAR POWER - MAINTENANCE OF REACTOR PLANT</t>
  </si>
  <si>
    <t>INC129900: NUCLEAR POWER - MAINT OF STRUCTURES - CAPACITY</t>
  </si>
  <si>
    <t>INC129100: NUCLEAR POWER - MAINT OF STRUCTURES - ECRC -</t>
  </si>
  <si>
    <t>INC129000: NUCLEAR POWER - MAINTENANCE OF STRUCTURES</t>
  </si>
  <si>
    <t>INC128000: NUCLEAR POWER - MAINTENANCE SUPERVISION &amp; ENGINEERING</t>
  </si>
  <si>
    <t>INC125000: NUCLEAR POWER - RENTS</t>
  </si>
  <si>
    <t>INC124502: NUCLEAR POWER - COSTS NOT RECOVERED IN NUC COST REC</t>
  </si>
  <si>
    <t>INC124500: NUCLEAR POWER - COSTS RECOVERED IN NUC COST REC (NCRC)</t>
  </si>
  <si>
    <t>INC124100: NUCLEAR POWER - MISC NUCLEAR POWER EXP - ECRC -</t>
  </si>
  <si>
    <t>INC124000: NUCLEAR POWER - MISCELLANEOUS NUCLEAR POWER EXPENSES</t>
  </si>
  <si>
    <t>INC123000: NUCLEAR POWER - ELECTRIC EXPENSES</t>
  </si>
  <si>
    <t>INC120100: NUCLEAR POWER - STEAM EXPENSES - ECRC -</t>
  </si>
  <si>
    <t>INC120000: NUCLEAR POWER - STEAM EXPENSES</t>
  </si>
  <si>
    <t>INC119000: NUCLEAR POWER - COOLANTS AND WATER</t>
  </si>
  <si>
    <t>INC118160: NUCLEAR POWER - MISC - ADDITIONAL SECURITY</t>
  </si>
  <si>
    <t>INC117000: NUCLEAR POWER - OPERATION SUPERVISION &amp; ENGINEERING</t>
  </si>
  <si>
    <t>INC114100: STEAM POWER - MAINT OF MISC STEAM PLT - ECRC -</t>
  </si>
  <si>
    <t>INC114000: STEAM POWER - MAINTENANCE OF MISCELLANEOUS STEAM PLT</t>
  </si>
  <si>
    <t>INC113100: STEAM POWER - MAINTENANCE OF ELECTRIC PLANT - ECRC</t>
  </si>
  <si>
    <t>INC113000: STEAM POWER - MAINTENANCE OF ELECTRIC PLANT</t>
  </si>
  <si>
    <t>INC112100: STEAM POWER - MAINT OF BOILER PLANT - ECRC -</t>
  </si>
  <si>
    <t>INC112000: STEAM POWER - MAINTENANCE OF BOILER PLANT</t>
  </si>
  <si>
    <t>INC111880: STEAM POWER - LOW GRAVITY FUEL OIL MOD</t>
  </si>
  <si>
    <t>INC111100: STEAM POWER - MAINT OF STRUCTURES - ECRC -</t>
  </si>
  <si>
    <t>INC111000: STEAM POWER - MAINTENANCE OF STRUCTURES</t>
  </si>
  <si>
    <t>INC110000: STEAM POWER - MAINTENANCE SUPERVISION &amp; ENGINEERING</t>
  </si>
  <si>
    <t>INC109000: STEAM POWER - EMISSION ALLOWANCES - ECRC -</t>
  </si>
  <si>
    <t>INC107000: STEAM POWER - RENTS</t>
  </si>
  <si>
    <t>INC106310: STEAM POWER - MISC - ADDITIONAL SECURITY</t>
  </si>
  <si>
    <t>INC106100: STEAM POWER - MISC STEAM POWER EXPENSES- ECRC -</t>
  </si>
  <si>
    <t>INC106000: STEAM POWER - MISCELLANEOUS STEAM POWER EXPENSES</t>
  </si>
  <si>
    <t>INC105000: STEAM POWER - ELECTRIC EXPENSES</t>
  </si>
  <si>
    <t>INC102000: STEAM POWER - STEAM EXPENSES</t>
  </si>
  <si>
    <t>INC100000: STEAM POWER - OPERATION SUPERVISION &amp; ENGINEERING</t>
  </si>
  <si>
    <t>INC607305: AMORT OF CEDAR BAY - CAPACITY</t>
  </si>
  <si>
    <t>INC607303: OTHER EXP - DEFERRED EXPENSE - CEDAR BAY BASE</t>
  </si>
  <si>
    <t>INC158798: GAS RESERVES - OTHER EXPLORATION</t>
  </si>
  <si>
    <t>INC158796: GAS RESERVES - NONPRODUCTIVE WELL DRILLING</t>
  </si>
  <si>
    <t>INC158795: GAS RESERVES - DELAY RENTALS</t>
  </si>
  <si>
    <t>INC158769: GAS RESERVES - MAINT OF OTHER EQUIPMENT</t>
  </si>
  <si>
    <t>INC158763: GAS RESERVES - MAINT OF PRODUCING GAS WELLS</t>
  </si>
  <si>
    <t>INC158761: GAS RESERVES - MAINT SUPERVISION &amp; ENGINEERING</t>
  </si>
  <si>
    <t>INC158760: GAS RESERVES – RENTS</t>
  </si>
  <si>
    <t>INC158759: GAS RESERVES - OTHER EXPENSES</t>
  </si>
  <si>
    <t>INC158758: GAS RESERVES - GAS WELL ROYALTIES</t>
  </si>
  <si>
    <t>INC158756: GAS RESERVES - FIELD MEASURING &amp; REGULATING STATION EXP</t>
  </si>
  <si>
    <t>INC158755: GAS RESERVES - FIELD COMPRESSOR STATION FUEL &amp; POWER</t>
  </si>
  <si>
    <t>INC158754: GAS RESERVES - FIELD COMPRESSOR STATION EXPENSES</t>
  </si>
  <si>
    <t>INC158753: GAS RESERVES - FIELD LINES EXPENSES</t>
  </si>
  <si>
    <t>INC158752: GAS RESERVES - GAS WELLS EXPENSES</t>
  </si>
  <si>
    <t>INC158751: GAS RESERVES - PRODUCTION MAPS &amp; RECORDS</t>
  </si>
  <si>
    <t>INC158750: GAS RESERVES - OPERATION SUPERVISION &amp; ENGINEERING</t>
  </si>
  <si>
    <t>INC157980: OTHER POWER - OTHER EXPENSES - DEFERRED FUEL FERC</t>
  </si>
  <si>
    <t>INC157944: OTHER POWER - OTHER EXPENSES - DEFERRED CAPACITY</t>
  </si>
  <si>
    <t>INC157903: OTHER EXPENSES - DEFERRED CAPACITY - CEDAR BAY</t>
  </si>
  <si>
    <t>INC157900: OTHER POWER - OTHER EXPENSES - DEFERRED FUEL FPSC</t>
  </si>
  <si>
    <t>INC155431: OTHER POWER - SJRPP CAP -   - 88TSR</t>
  </si>
  <si>
    <t>INC155410: OTHER POWER - UPS CAPACITY CHGS -</t>
  </si>
  <si>
    <t>INC155250: OTHER POWER - SJRPP - FPSC - 88TSR</t>
  </si>
  <si>
    <t>INC155210: OTHER POWER - PURCHASED POWER - NON RECOVERABLE</t>
  </si>
  <si>
    <t>INC155112: OTHER POWER - PURCHASED POWER - SWAPC ECCR OFFSET</t>
  </si>
  <si>
    <t>INC155111: OTHER POWER - PURCHASED POWER - SWAPC ECCR</t>
  </si>
  <si>
    <t>INC155110: OTHER POWER - PURCHASED POWER - INTERCHANGE RECOV</t>
  </si>
  <si>
    <t>INC147200: OTHER POWER - FUEL -NON RECOV ANNUAL EMISSIONS FEE</t>
  </si>
  <si>
    <t>INC147110: OTHER POWER - FUEL - OIL, GAS &amp; COAL</t>
  </si>
  <si>
    <t>INC118210: NUCLEAR POWER - NUCL FUEL EXP - NON RECOV FUEL EXP</t>
  </si>
  <si>
    <t>INC118180: NUCLEAR FUEL - PLANT RECOVERABLE ADJUSTMENT</t>
  </si>
  <si>
    <t>INC118175: NUCLEAR FUEL EXP - RECOVERABLE-D&amp;D ASSESS</t>
  </si>
  <si>
    <t>INC118170: NUCLEAR FUEL EXP-RECOVERABLE-AFUDC-FPSC</t>
  </si>
  <si>
    <t>INC118166: NUCLEAR POWER - NUC FUEL EXP - D&amp;D FUND - FERC</t>
  </si>
  <si>
    <t>INC118165: NUCLEAR POWER - NUC FUEL EXP - D&amp;D FUND - FPSC</t>
  </si>
  <si>
    <t>INC118151: NUCLEAR POWER - NUCL FUEL EXP - FUEL DISPOSAL COSTS</t>
  </si>
  <si>
    <t>INC118110: NUCLEAR POWER - NUCLEAR FUEL EXPENSE</t>
  </si>
  <si>
    <t>INC101210: STEAM POWER - FUEL - NON RECV EXP</t>
  </si>
  <si>
    <t>INC101110: STEAM POWER - FUEL - OIL, GAS &amp; COAL</t>
  </si>
  <si>
    <t>INC056990: OTH ELECTRIC REVENUES - DEFERRED FUEL FPSC REVENUES</t>
  </si>
  <si>
    <t>INC056984: OTHER ELECTRIC REV - FUEL - GPIF</t>
  </si>
  <si>
    <t>INC056983: OTH ELECTRIC REVENUES - DEFERRED ECRC REVENUES</t>
  </si>
  <si>
    <t>INC056980: OTH ELECTRIC REVENUES - DEFERRED FUEL FERC REVENUES</t>
  </si>
  <si>
    <t>INC056970: OTH ELECTRIC REVENUES - DEFERRED ECCR REVENUES</t>
  </si>
  <si>
    <t>INC056950: OTH ELECTRIC REVENUES - DEFERRED OBF REVENUES</t>
  </si>
  <si>
    <t>INC056949: OTH ELECTRIC REVENUES - DEF REG ASSESS FEE - ECRC</t>
  </si>
  <si>
    <t>INC056948: OTH ELECTRIC REVENUES - DEF REG ASSESS FEE - CAP</t>
  </si>
  <si>
    <t>INC056947: OTH ELECTRIC REVENUES - DEF REG ASSESS FEE - ECCR</t>
  </si>
  <si>
    <t>INC056946: OTH ELECTRIC REVENUES - DEF REG ASSESS FEE - OBF</t>
  </si>
  <si>
    <t>INC056945: OTH ELECTRIC REVENUES - DEF REG ASSESS FEE - FUEL</t>
  </si>
  <si>
    <t>INC056944: OTH ELECTRIC REVENUES - DEFERRED CAPACITY REVENUES</t>
  </si>
  <si>
    <t>INC056942: Other Revenues-Cedar Bay-A05-Capacity</t>
  </si>
  <si>
    <t>INC056820: OTH ELECTRIC REVENUES - OTHER REVENUE - FCR</t>
  </si>
  <si>
    <t>INC056800: OTH ELECTRIC REVENUES - ENVIRONMENTAL - ECRC -</t>
  </si>
  <si>
    <t>INC056700: OTH ELECTRIC REVENUES - MISC</t>
  </si>
  <si>
    <t>INC056400: OTH ELECTRIC REVENUES - USE CHARGE RECOVERIES PSL 2</t>
  </si>
  <si>
    <t>INC056310: OTH ELECTRIC REVENUES - ENERGY AUDIT FEE RESIDENT ECCR</t>
  </si>
  <si>
    <t>INC056252: OTH ELECTRIC REVENUES - SEMINOLE TRANSMISSION CREDIT</t>
  </si>
  <si>
    <t>INC056249: OTH ELECTRIC REVENUES - WHOLESALE DISTRIBUTION WHEELING</t>
  </si>
  <si>
    <t>INC056224: OTH ELECTRIC REVENUES - ANCILLARY SERVICES (REG, SPINNING &amp; SUPPLEMENTAL)</t>
  </si>
  <si>
    <t>INC056222: OTH ELECTRIC REVENUES - ANCILLARY SERVICES (REACTIVE &amp; VOLTAGE CNTL SVC)</t>
  </si>
  <si>
    <t>INC056213: OTH ELECTRIC REVENUES - TRANS. SERVICE DEMAND (SHORT-TERM FIRM &amp; NON FIRM)</t>
  </si>
  <si>
    <t>INC056212: OTH ELECTRIC REVENUES - TRANS. SERV RADIAL LINE CH</t>
  </si>
  <si>
    <t>INC056211: OTH ELECTRIC REVENUES - TRANS. SERVICE DEMAND (LONG-TERM FIRM)</t>
  </si>
  <si>
    <t>INC056130: OTH ELECTRIC REVENUES - TRANSMISSION</t>
  </si>
  <si>
    <t>INC056111: OTH ELECTRIC REVENUES - SWAPC ECCR</t>
  </si>
  <si>
    <t>INC056110: OTH ELECTRIC REVENUES - WHOLESALE</t>
  </si>
  <si>
    <t>INC056105: OTH ELECTRIC REVENUES - FPLE NED</t>
  </si>
  <si>
    <t>INC056100: OTH ELECTRIC REVENUES - PRODUCTION PLANT RELATED</t>
  </si>
  <si>
    <t>INC054400: RENT FROM ELECTRIC PROPERTY - POLE ATTACHMENTS</t>
  </si>
  <si>
    <t>INC054100: RENT FROM ELECTRIC PROPERTY - FUT USE &amp; PLT IN SERV &amp; STORAGE TANKS</t>
  </si>
  <si>
    <t>INC054000: RENT FROM ELECTRIC PROPERTY - GENERAL</t>
  </si>
  <si>
    <t>INC051100: MISC SERVICE REVENUES - REIMBURSEMENTS - OTHER</t>
  </si>
  <si>
    <t>INC051060: MISC SERVICE REVENUES - OTHER BILLINGS</t>
  </si>
  <si>
    <t>INC051050: MISC SERVICE REVENUES - CURRENT DIVERSION PENALTY</t>
  </si>
  <si>
    <t>INC051040: MISC SERVICE REVENUES - RETURNED CUSTOMER CHECKS</t>
  </si>
  <si>
    <t>INC051030: MISC SERVICE REVENUES - CONNECT / DISCONNECT</t>
  </si>
  <si>
    <t>INC051020: MISC SERVICE REVENUES - RECONNECT AFTER NON PAYMENT</t>
  </si>
  <si>
    <t>INC051010: MISC SERVICE REVENUES - INITIAL CONNECTION</t>
  </si>
  <si>
    <t>INC050400: FIELD COLLECTION  LATE PAYMENT CHARGES</t>
  </si>
  <si>
    <t>INC050200: FORFEITED DISCOUNTS - LATE PAYMENT INT ON OTHER ACCTS</t>
  </si>
  <si>
    <t>INC050100: FORFEITED DISCOUNTS - LATE PAYMENT INT ON WHSLE ACCTS</t>
  </si>
  <si>
    <t>REVENUE FROM SALES</t>
  </si>
  <si>
    <t>INC056930: OTH ELECTRIC REVENUES - UNBILLED REVENUES - FERC</t>
  </si>
  <si>
    <t>INC056920: OTH ELECTRIC REVENUES - UNBILLED REVENUES - FPSC</t>
  </si>
  <si>
    <t>INC056151: OTH ELECTRIC REVENUES - DEF REV STORM SECURITIZATION</t>
  </si>
  <si>
    <t>INC056921: OTH ELECTRIC REVENUES - NET METERING</t>
  </si>
  <si>
    <t>INC049110: PROVISION FOR RATE REFUNDS - FPSC</t>
  </si>
  <si>
    <t>INC049100: PROVISION FOR RATE REFUNDS - FERC</t>
  </si>
  <si>
    <t>INC047230: CAP REV NOT CCR-FPSC 1990 RATE REDUCTION</t>
  </si>
  <si>
    <t>INC047215: INTERCHANGE SALES NON RECOVERABLE</t>
  </si>
  <si>
    <t>INC047210: 20% OF GAIN ON ECONOMY SALES FPSC</t>
  </si>
  <si>
    <t>INC047120: CAPACITY SALES - INTERCHG -</t>
  </si>
  <si>
    <t>INC047115: CAP REV CCR-FPSC 1990 RATE REDUCTION</t>
  </si>
  <si>
    <t>INC047110: INTERCHANGE SALES RECOVERABLE</t>
  </si>
  <si>
    <t>INC047050: SALES FOR RESALE - FUEL REVENUES</t>
  </si>
  <si>
    <t>INC047001: SALES FOR RESALE SECI</t>
  </si>
  <si>
    <t>INC047000: SALES FOR RESALE - BASE REVENUES</t>
  </si>
  <si>
    <t>INC040420: CILC INCENTIVES OFFSET</t>
  </si>
  <si>
    <t>INC040410: NON RECOV CILC INCENTIVE</t>
  </si>
  <si>
    <t>INC040400: RECOV CILC INCENTIVES &amp; PENALTY</t>
  </si>
  <si>
    <t>INC040350: GROSS RECEIPTS TAX REVENUES</t>
  </si>
  <si>
    <t>INC040320: RETAIL SALES - CAPACITY REVENUES</t>
  </si>
  <si>
    <t>INC040301: RETAIL SALES - OIL BACKUP REVENUES</t>
  </si>
  <si>
    <t>INC040300: RETAIL SALES - STORM RECOVERY REVENUES</t>
  </si>
  <si>
    <t>INC040250: RETAIL SALES - ENVIRONMENTAL REVENUES</t>
  </si>
  <si>
    <t>INC040200: RETAIL SALES - CONSERVATION REVENUES</t>
  </si>
  <si>
    <t>INC040110: RETAIL SALES - FRANCHISE REVENUES</t>
  </si>
  <si>
    <t>INC040090: OPERATING REVENUES - GAS RESERVES</t>
  </si>
  <si>
    <t>INC040050: RETAIL SALES - FUEL REVENUES</t>
  </si>
  <si>
    <t>INC040000: RETAIL SALES - BASE REVENUES</t>
  </si>
  <si>
    <t>Separation Factor</t>
  </si>
  <si>
    <t>Juris Adj Utility</t>
  </si>
  <si>
    <t>Juris Company Adj</t>
  </si>
  <si>
    <t>Juris Commission Adj</t>
  </si>
  <si>
    <t>Juris Utility</t>
  </si>
  <si>
    <t>Adj Utility per Book</t>
  </si>
  <si>
    <t>Company Adj per Book</t>
  </si>
  <si>
    <t>Commission Adj per Book</t>
  </si>
  <si>
    <t>Utility per Book</t>
  </si>
  <si>
    <t>Dec - 2016</t>
  </si>
  <si>
    <t>Dec - 2017</t>
  </si>
  <si>
    <t>Dec - 2018</t>
  </si>
  <si>
    <t>TOTAL OPERATING REVENUE</t>
  </si>
  <si>
    <t>INC040000: INC040000: RETAIL SALES - BASE REVENUES</t>
  </si>
  <si>
    <t>INC040050: INC040050: RETAIL SALES - FUEL REVENUES</t>
  </si>
  <si>
    <t>INC040110: INC040110: RETAIL SALES - FRANCHISE REVENUES</t>
  </si>
  <si>
    <t>INC040200: INC040200: RETAIL SALES - CONSERVATION REVENUES</t>
  </si>
  <si>
    <t>INC040250: INC040250: RETAIL SALES - ENVIRONMENTAL REVENUES</t>
  </si>
  <si>
    <t>INC040300: INC040300: RETAIL SALES - STORM RECOVERY REVENUES</t>
  </si>
  <si>
    <t>INC040320: INC040320: RETAIL SALES - CAPACITY REVENUES</t>
  </si>
  <si>
    <t>INC040350: INC040350: GROSS RECEIPTS TAX REVENUES</t>
  </si>
  <si>
    <t>INC040400: INC040400: RECOV CILC INCENTIVES &amp; PENALTY</t>
  </si>
  <si>
    <t>INC040420: INC040420: CILC INCENTIVES OFFSET</t>
  </si>
  <si>
    <t>INC047000: INC047000: SALES FOR RESALE - BASE REVENUES</t>
  </si>
  <si>
    <t>INC047050: INC047050: SALES FOR RESALE - FUEL REVENUES</t>
  </si>
  <si>
    <t>INC047110: INC047110: INTERCHANGE SALES RECOVERABLE</t>
  </si>
  <si>
    <t>INC047120: INC047120: CAPACITY SALES - INTERCHG -</t>
  </si>
  <si>
    <t>INC047215: INC047215: INTERCHANGE SALES NON RECOVERABLE</t>
  </si>
  <si>
    <t>INC049110: INC049110: PROVISION FOR RATE REFUNDS - FPSC</t>
  </si>
  <si>
    <t>INC056920: INC056920: OTH ELECTRIC REVENUES - UNBILLED REVENUES - FPSC</t>
  </si>
  <si>
    <t>INC056921: INC056921: OTH ELECTRIC REVENUES - NET METERING</t>
  </si>
  <si>
    <t>INC056930: INC056930: OTH ELECTRIC REVENUES - UNBILLED REVENUES - FERC</t>
  </si>
  <si>
    <t>OTHER OPERATING REVENUES</t>
  </si>
  <si>
    <t>INC050400: INC050400: FIELD COLLECTION  LATE PAYMENT CHARGES</t>
  </si>
  <si>
    <t>INC051010: INC051010: MISC SERVICE REVENUES - INITIAL CONNECTION</t>
  </si>
  <si>
    <t>INC051020: INC051020: MISC SERVICE REVENUES - RECONNECT AFTER NON PAYMENT</t>
  </si>
  <si>
    <t>INC051030: INC051030: MISC SERVICE REVENUES - CONNECT / DISCONNECT</t>
  </si>
  <si>
    <t>INC051040: INC051040: MISC SERVICE REVENUES - RETURNED CUSTOMER CHECKS</t>
  </si>
  <si>
    <t>INC051050: INC051050: MISC SERVICE REVENUES - CURRENT DIVERSION PENALTY</t>
  </si>
  <si>
    <t>INC051060: INC051060: MISC SERVICE REVENUES - OTHER BILLINGS</t>
  </si>
  <si>
    <t>INC051100: INC051100: MISC SERVICE REVENUES - REIMBURSEMENTS - OTHER</t>
  </si>
  <si>
    <t>INC054000: INC054000: RENT FROM ELECTRIC PROPERTY - GENERAL</t>
  </si>
  <si>
    <t>INC054100: INC054100: RENT FROM ELECTRIC PROPERTY - FUT USE &amp; PLT IN SERV &amp; STORAGE TANKS</t>
  </si>
  <si>
    <t>INC054400: INC054400: RENT FROM ELECTRIC PROPERTY - POLE ATTACHMENTS</t>
  </si>
  <si>
    <t>INC056111: INC056111: OTH ELECTRIC REVENUES - SWAPC ECCR</t>
  </si>
  <si>
    <t>INC056211: INC056211: OTH ELECTRIC REVENUES - TRANS. SERVICE DEMAND (LONG-TERM FIRM)</t>
  </si>
  <si>
    <t>INC056212: INC056212: OTH ELECTRIC REVENUES - TRANS. SERV RADIAL LINE CH</t>
  </si>
  <si>
    <t>INC056213: INC056213: OTH ELECTRIC REVENUES - TRANS. SERVICE DEMAND (SHORT-TERM FIRM &amp; NON</t>
  </si>
  <si>
    <t>INC056222: INC056222: OTH ELECTRIC REVENUES - ANCILLARY SERVICES (REACTIVE &amp; VOLTAGE CNTL S</t>
  </si>
  <si>
    <t>INC056224: INC056224: OTH ELECTRIC REVENUES - ANCILLARY SERVICES (REG, SPINNING &amp; SUPPLEMEN</t>
  </si>
  <si>
    <t>INC056249: INC056249: OTH ELECTRIC REVENUES - WHOLESALE DISTRIBUTION WHEELING</t>
  </si>
  <si>
    <t>INC056252: INC056252: OTH ELECTRIC REVENUES - SEMINOLE TRANSMISSION CREDIT</t>
  </si>
  <si>
    <t>INC056400: INC056400: OTH ELECTRIC REVENUES - USE CHARGE RECOVERIES PSL 2</t>
  </si>
  <si>
    <t>INC056700: INC056700: OTH ELECTRIC REVENUES - MISC</t>
  </si>
  <si>
    <t>INC056820: INC056820: OTH ELECTRIC REVENUES - OTHER REVENUE - FCR</t>
  </si>
  <si>
    <t>INC056944: INC056944: OTH ELECTRIC REVENUES - DEFERRED CAPACITY REVENUES</t>
  </si>
  <si>
    <t>INC056945: INC056945: OTH ELECTRIC REVENUES - DEF REG ASSESS FEE - FUEL</t>
  </si>
  <si>
    <t>INC056947: INC056947: OTH ELECTRIC REVENUES - DEF REG ASSESS FEE - ECCR</t>
  </si>
  <si>
    <t>INC056948: INC056948: OTH ELECTRIC REVENUES - DEF REG ASSESS FEE - CAP</t>
  </si>
  <si>
    <t>INC056949: INC056949: OTH ELECTRIC REVENUES - DEF REG ASSESS FEE - ECRC</t>
  </si>
  <si>
    <t>INC056970: INC056970: OTH ELECTRIC REVENUES - DEFERRED ECCR REVENUES</t>
  </si>
  <si>
    <t>INC056980: INC056980: OTH ELECTRIC REVENUES - DEFERRED FUEL FERC REVENUES</t>
  </si>
  <si>
    <t>INC056983: INC056983: OTH ELECTRIC REVENUES - DEFERRED ECRC REVENUES</t>
  </si>
  <si>
    <t>INC056984: INC056984: OTHER ELECTRIC REV - FUEL - GPIF</t>
  </si>
  <si>
    <t>INC056990: INC056990: OTH ELECTRIC REVENUES - DEFERRED FUEL FPSC REVENUES</t>
  </si>
  <si>
    <t>TOTAL O&amp;M EXPENSE</t>
  </si>
  <si>
    <t>INC100000: INC100000: STEAM POWER - OPERATION SUPERVISION &amp; ENGINEERING</t>
  </si>
  <si>
    <t>INC101110: INC101110: STEAM POWER - FUEL - OIL, GAS &amp; COAL</t>
  </si>
  <si>
    <t>INC101210: INC101210: STEAM POWER - FUEL - NON RECV EXP</t>
  </si>
  <si>
    <t>INC102000: INC102000: STEAM POWER - STEAM EXPENSES</t>
  </si>
  <si>
    <t>INC105000: INC105000: STEAM POWER - ELECTRIC EXPENSES</t>
  </si>
  <si>
    <t>INC106000: INC106000: STEAM POWER - MISCELLANEOUS STEAM POWER EXPENSES</t>
  </si>
  <si>
    <t>INC106100: INC106100: STEAM POWER - MISC STEAM POWER EXPENSES- ECRC -</t>
  </si>
  <si>
    <t>INC106310: INC106310: STEAM POWER - MISC - ADDITIONAL SECURITY</t>
  </si>
  <si>
    <t>INC107000: INC107000: STEAM POWER - RENTS</t>
  </si>
  <si>
    <t>INC110000: INC110000: STEAM POWER - MAINTENANCE SUPERVISION &amp; ENGINEERING</t>
  </si>
  <si>
    <t>INC111000: INC111000: STEAM POWER - MAINTENANCE OF STRUCTURES</t>
  </si>
  <si>
    <t>INC111100: INC111100: STEAM POWER - MAINT OF STRUCTURES - ECRC -</t>
  </si>
  <si>
    <t>INC112000: INC112000: STEAM POWER - MAINTENANCE OF BOILER PLANT</t>
  </si>
  <si>
    <t>INC112100: INC112100: STEAM POWER - MAINT OF BOILER PLANT - ECRC -</t>
  </si>
  <si>
    <t>INC113000: INC113000: STEAM POWER - MAINTENANCE OF ELECTRIC PLANT</t>
  </si>
  <si>
    <t>INC113100: INC113100: STEAM POWER - MAINTENANCE OF ELECTRIC PLANT - ECRC</t>
  </si>
  <si>
    <t>INC114000: INC114000: STEAM POWER - MAINTENANCE OF MISCELLANEOUS STEAM PLT</t>
  </si>
  <si>
    <t>INC114100: INC114100: STEAM POWER - MAINT OF MISC STEAM PLT - ECRC -</t>
  </si>
  <si>
    <t>INC117000: INC117000: NUCLEAR POWER - OPERATION SUPERVISION &amp; ENGINEERING</t>
  </si>
  <si>
    <t>INC118110: INC118110: NUCLEAR POWER - NUCLEAR FUEL EXPENSE</t>
  </si>
  <si>
    <t>INC118151: INC118151: NUCLEAR POWER - NUCL FUEL EXP - FUEL DISPOSAL COSTS</t>
  </si>
  <si>
    <t>INC118160: INC118160: NUCLEAR POWER - MISC - ADDITIONAL SECURITY</t>
  </si>
  <si>
    <t>INC118180: INC118180: NUCLEAR FUEL - PLANT RECOVERABLE ADJUSTMENT</t>
  </si>
  <si>
    <t>INC118210: INC118210: NUCLEAR POWER - NUCL FUEL EXP - NON RECOV FUEL EXP</t>
  </si>
  <si>
    <t>INC119000: INC119000: NUCLEAR POWER - COOLANTS AND WATER</t>
  </si>
  <si>
    <t>INC120000: INC120000: NUCLEAR POWER - STEAM EXPENSES</t>
  </si>
  <si>
    <t>INC123000: INC123000: NUCLEAR POWER - ELECTRIC EXPENSES</t>
  </si>
  <si>
    <t>INC124000: INC124000: NUCLEAR POWER - MISCELLANEOUS NUCLEAR POWER EXPENSES</t>
  </si>
  <si>
    <t>INC124100: INC124100: NUCLEAR POWER - MISC NUCLEAR POWER EXP - ECRC -</t>
  </si>
  <si>
    <t>INC124500: INC124500: NUCLEAR POWER - COSTS RECOVERED IN NUC COST REC (NCRC)</t>
  </si>
  <si>
    <t>INC124502: INC124502: NUCLEAR POWER - COSTS NOT RECOVERED IN NUC COST REC</t>
  </si>
  <si>
    <t>INC125000: INC125000: NUCLEAR POWER - RENTS</t>
  </si>
  <si>
    <t>INC128000: INC128000: NUCLEAR POWER - MAINTENANCE SUPERVISION &amp; ENGINEERING</t>
  </si>
  <si>
    <t>INC129000: INC129000: NUCLEAR POWER - MAINTENANCE OF STRUCTURES</t>
  </si>
  <si>
    <t>INC129100: INC129100: NUCLEAR POWER - MAINT OF STRUCTURES - ECRC -</t>
  </si>
  <si>
    <t>INC129900: INC129900: NUCLEAR POWER - MAINT OF STRUCTURES - CAPACITY</t>
  </si>
  <si>
    <t>INC130000: INC130000: NUCLEAR POWER - MAINTENANCE OF REACTOR PLANT</t>
  </si>
  <si>
    <t>INC131000: INC131000: NUCLEAR POWER - MAINTENANCE OF ELECTRIC PLANT</t>
  </si>
  <si>
    <t>INC131005: INC131005: NUCLEAR POWER - MAINT OF STRUCTURES - CAPACITY</t>
  </si>
  <si>
    <t>INC132000: INC132000: NUCLEAR POWER - MAINTENANCE OF MISC NUCLEAR PLANT</t>
  </si>
  <si>
    <t>INC132100: INC132100: NUCLEAR POWER - MAINT OF MISC NUC PLT - ECRC -</t>
  </si>
  <si>
    <t>INC146000: INC146000: OTHER POWER - OPERATION SUPERVISION &amp; ENGINEERING</t>
  </si>
  <si>
    <t>INC146100: INC146100: OTHER POWER - OPERATION SUPERVISION &amp; ENGINEERING - ECRC</t>
  </si>
  <si>
    <t>INC147110: INC147110: OTHER POWER - FUEL - OIL, GAS &amp; COAL</t>
  </si>
  <si>
    <t>INC147200: INC147200: OTHER POWER - FUEL -NON RECOV ANNUAL EMISSIONS FEE</t>
  </si>
  <si>
    <t>INC148000: INC148000: OTHER POWER - GENERATION EXPENSES</t>
  </si>
  <si>
    <t>INC149000: INC149000: OTHER POWER - MISC OTHER POWER GENERATION EXPENSES</t>
  </si>
  <si>
    <t>INC149100: INC149100: OTHER POWER - MISC OTHER POWER GEN EXP - ECRC -</t>
  </si>
  <si>
    <t>INC149111: INC149111: OTHER POWER - WC H20 RECLAMATION</t>
  </si>
  <si>
    <t>INC149900: INC149900: OTHER POWER - ADDITIONAL SECURITY</t>
  </si>
  <si>
    <t>INC151000: INC151000: OTHER POWER - MAINTENANCE SUPERVISION &amp; ENGINEERING</t>
  </si>
  <si>
    <t>INC151100: INC151100: OTHER POWER - MAINTENANCE SUPERVISION &amp; ENGINEERING - ECRC</t>
  </si>
  <si>
    <t>INC152000: INC152000: OTHER POWER - MAINTENANCE OF STRUCTURES</t>
  </si>
  <si>
    <t>INC152100: INC152100: OTHER POWER - MAINT OF STRUCTURES - ECRC -</t>
  </si>
  <si>
    <t>INC153000: INC153000: OTHER POWER - MAINTENANCE GENERATING &amp; ELECTRIC PLANT</t>
  </si>
  <si>
    <t>INC153100: INC153100: OTHER POWER - MAINT GEN &amp; ELECT PLT - ECRC -</t>
  </si>
  <si>
    <t>INC154000: INC154000: OTHER POWER - MAINTENANCE MISC OTHER POWER GENERATION</t>
  </si>
  <si>
    <t>INC154100: INC154100: OTHER POWER - MAINT MISC OTH PWR GEN - ECRC -</t>
  </si>
  <si>
    <t>INC155110: INC155110: OTHER POWER - PURCHASED POWER - INTERCHANGE RECOV</t>
  </si>
  <si>
    <t>INC155111: INC155111: OTHER POWER - PURCHASED POWER - SWAPC ECCR</t>
  </si>
  <si>
    <t>INC155112: INC155112: OTHER POWER - PURCHASED POWER - SWAPC ECCR OFFSET</t>
  </si>
  <si>
    <t>INC155410: INC155410: OTHER POWER - UPS CAPACITY CHGS -</t>
  </si>
  <si>
    <t>INC156000: INC156000: OTHER POWER - SYSTEM CONTROL AND LOAD DISPATCHING</t>
  </si>
  <si>
    <t>INC157000: INC157000: OTHER POWER - OTHER EXPENSES</t>
  </si>
  <si>
    <t>INC157900: INC157900: OTHER POWER - OTHER EXPENSES - DEFERRED FUEL FPSC</t>
  </si>
  <si>
    <t>INC157944: INC157944: OTHER POWER - OTHER EXPENSES - DEFERRED CAPACITY</t>
  </si>
  <si>
    <t>INC157949: INC157949: OTHER POWER - OTHER EXPENSES - DEFERRED - ECRC</t>
  </si>
  <si>
    <t>INC157980: INC157980: OTHER POWER - OTHER EXPENSES - DEFERRED FUEL FERC</t>
  </si>
  <si>
    <t>TRANSMISSION EXPENSES</t>
  </si>
  <si>
    <t>INC260010: INC260010: TRANS EXP - OPERATION SUPERV &amp; ENGINEERING</t>
  </si>
  <si>
    <t>INC261000: INC261000: TRANS EXP - LOAD DISPATCHING</t>
  </si>
  <si>
    <t>INC262000: INC262000: TRANS EXP - STATION EXPENSES</t>
  </si>
  <si>
    <t>INC263000: INC263000: TRANS EXP - OVERHEAD LINE EXPENSES</t>
  </si>
  <si>
    <t>INC265000: INC265000: TRANS EXP - TRANSMISSION OF ELECTRICITY BY OTHERS</t>
  </si>
  <si>
    <t>INC265120: INC265120: TRANS EXPENSE BY OTHERS FPL SALES -</t>
  </si>
  <si>
    <t>INC265130: INC265130: TRANS EXP - INTERCHANGE RECOVERABLE</t>
  </si>
  <si>
    <t>INC266000: INC266000: TRANS EXP - MISC TRANSMISSION EXPENSES</t>
  </si>
  <si>
    <t>INC266050: INC266050: TRANS EXP - MISC TRANS EXP - SEMINOLE CREDIT</t>
  </si>
  <si>
    <t>INC267000: INC267000: TRANS EXP - RENTS</t>
  </si>
  <si>
    <t>INC268010: INC268010: TRANS EXP - MAINTENANCE SUPERV &amp; ENGINEERING</t>
  </si>
  <si>
    <t>INC269000: INC269000: TRANS EXP - MAINTENANCE OF STRUCTURES</t>
  </si>
  <si>
    <t>INC270000: INC270000: TRANS EXP - MAINTENANCE OF STATION EQUIPMENT</t>
  </si>
  <si>
    <t>INC270020: INC270020: TRANS EXP - MAINT OF STATION EQUIP - ECRC -</t>
  </si>
  <si>
    <t>INC271000: INC271000: TRANS EXP - MAINTENANCE OF OVERHEAD LINES</t>
  </si>
  <si>
    <t>INC272000: INC272000: TRANS EXP - MAINTENANCE OF UNDERGROUND LINES</t>
  </si>
  <si>
    <t>INC273000: INC273000: TRANS EXP - MAINTENANCE OF MISC TRANS PLANT</t>
  </si>
  <si>
    <t>DISTRIBUTION EXPENSES</t>
  </si>
  <si>
    <t>INC380000: INC380000: DIST EXP - OPERATION SUPERVISION AND ENGINEERING</t>
  </si>
  <si>
    <t>INC381000: INC381000: DIST EXP - LOAD DISPATCHING</t>
  </si>
  <si>
    <t>INC382000: INC382000: DIST EXP - SUBSTATION EXPENSES</t>
  </si>
  <si>
    <t>INC383000: INC383000: DIST EXP - OVERHEAD LINE EXPENSES</t>
  </si>
  <si>
    <t>INC384000: INC384000: DIST EXP - UNDERGROUND LINE EXPENSES</t>
  </si>
  <si>
    <t>INC385000: INC385000: DIST EXP - STREET LIGHTING AND SIGNAL SYSTEM EXPENSES</t>
  </si>
  <si>
    <t>INC386000: INC386000: DIST EXP - METER EXPENSES</t>
  </si>
  <si>
    <t>INC387000: INC387000: DIST EXP - CUSTOMER INSTALLATIONS EXPENSES</t>
  </si>
  <si>
    <t>INC387010: INC387010: DIST EXP - LMS-LOAD CONTROL RECOVERABLE -ECCR</t>
  </si>
  <si>
    <t>INC388000: INC388000: DIST EXP - MISCELLANEOUS DISTRIBUTION EXPENSES</t>
  </si>
  <si>
    <t>INC389000: INC389000: DIST EXP - RENTS</t>
  </si>
  <si>
    <t>INC390000: INC390000: DIST EXP - MAINTENANCE SUPERVISION AND ENGINEERING</t>
  </si>
  <si>
    <t>INC390010: INC390010: DIST EXP - MAINT-LMS-LOAD CONTROL RECOVERABLE -ECCR</t>
  </si>
  <si>
    <t>INC391000: INC391000: DIST EXP - MAINTENANCE OF STRUCTURES</t>
  </si>
  <si>
    <t>INC392000: INC392000: DIST EXP - MAINTENANCE OF STATION EQUIPMENT</t>
  </si>
  <si>
    <t>INC392010: INC392010: DIST EXP - MAINT OF STATION EQUIP - ECRC -</t>
  </si>
  <si>
    <t>INC393000: INC393000: DIST EXP - MAINTENANCE OF OVERHEAD LINES</t>
  </si>
  <si>
    <t>INC394000: INC394000: DIST EXP - MAINTENANCE OF UNDERGROUND LINES</t>
  </si>
  <si>
    <t>INC395000: INC395000: DIST EXP - MAINTENANCE OF LINE TRANSFORMERS</t>
  </si>
  <si>
    <t>INC396000: INC396000: DIST EXP - MAINT OF STREET LIGHTING &amp; SIGNAL SYSTEMS</t>
  </si>
  <si>
    <t>INC397000: INC397000: DIST EXP - MAINTENANCE OF METERS</t>
  </si>
  <si>
    <t>INC398000: INC398000: DIST EXP - MAINTENANCE OF MISC DISTRIBUTION PLANT</t>
  </si>
  <si>
    <t>INC401000: INC401000: CUST ACCT EXP - SUPERVISION</t>
  </si>
  <si>
    <t>INC402000: INC402000: CUST ACCT EXP - METER READING EXPENSES</t>
  </si>
  <si>
    <t>INC403000: INC403000: CUST ACCT EXP - CUSTOMER RECORDS AND COLLECTION EXP</t>
  </si>
  <si>
    <t>INC404000: INC404000: CUST ACCT EXP - UNCOLLECTIBLE ACCOUNTS</t>
  </si>
  <si>
    <t>INC404151: INC404151: CUST ACCT EXP - UNCOLL ACCTS - STORM SECURITIZATION</t>
  </si>
  <si>
    <t>CUSTOMER SERVICE &amp; INFO EXPENSE</t>
  </si>
  <si>
    <t>INC407000: INC407000: CUST SERV &amp; INFO - SUPERVISION</t>
  </si>
  <si>
    <t>INC407100: INC407100: CUST SERV &amp; INFO - SUPERVISION - ECCR RECOVERABLE</t>
  </si>
  <si>
    <t>INC408000: INC408000: CUST SERV &amp; INFO - CUST ASSISTANCE EXP</t>
  </si>
  <si>
    <t>INC408100: INC408100: CUST SERV &amp; INFO - CUST ASSISTANCE EXP - ECCR RECOV</t>
  </si>
  <si>
    <t>INC409000: INC409000: CUST SERV &amp; INFO - INFO &amp; INST ADV - GENERAL</t>
  </si>
  <si>
    <t>INC409100: INC409100: CUST SERV &amp; INFO - INFO &amp; INST ADV -ECCR RECOV</t>
  </si>
  <si>
    <t>INC410000: INC410000: CUST SERV &amp; INFO - MISC CUST SERV &amp; INFO EXP</t>
  </si>
  <si>
    <t>INC410100: INC410100: CUST SERV &amp; INFO - MISC CUST SERV &amp; INFO EXP - ECCR</t>
  </si>
  <si>
    <t>DEMONSTRATING &amp; SELLING EXPENSES</t>
  </si>
  <si>
    <t>INC411000: INC411000: SUPERVISION-SALES EXPENSES</t>
  </si>
  <si>
    <t>INC516000: INC516000: MISCELLANEOUS AND SELLING EXPENSES</t>
  </si>
  <si>
    <t>ADMINISTRATIVE &amp; GENERAL EXPENSES</t>
  </si>
  <si>
    <t>INC520010: INC520010: A&amp;G EXP - ADMINISTRATIVE &amp; GENERAL SALARIES</t>
  </si>
  <si>
    <t>INC521000: INC521000: A&amp;G EXP - OFFICE SUPPLIES AND EXPENSES</t>
  </si>
  <si>
    <t>INC521151: INC521151: A&amp;G EXP - ADMINISTRATION FEES - FREC</t>
  </si>
  <si>
    <t>INC522000: INC522000: A&amp;G EXP - ADMINISTRATIVE EXPENSES TRANSFERRED CR.</t>
  </si>
  <si>
    <t>INC522151: INC522151: A&amp;G EXP - EXPENSES TRANSFERRED - FREC</t>
  </si>
  <si>
    <t>INC523000: INC523000: A&amp;G EXP - OUTSIDE SERVICES EMPLOYED</t>
  </si>
  <si>
    <t>INC524000: INC524000: A&amp;G EXP - PROPERTY INSURANCE</t>
  </si>
  <si>
    <t>INC524100: INC524100: A&amp;G EXP - PROPERTY INSURANCE - NUCLEAR OUTAGE</t>
  </si>
  <si>
    <t>INC524121: INC524121: A&amp;G EXP - STORM DEFICIENCY RECOVERY</t>
  </si>
  <si>
    <t>INC525000: INC525000: A&amp;G EXP - INJURIES AND DAMAGES</t>
  </si>
  <si>
    <t>INC525100: INC525100: A&amp;G EXP - INJURIES &amp; DAMAGES - CPRC</t>
  </si>
  <si>
    <t>INC525101: INC525101: A&amp;G EXP - INJURIES &amp; DAMAGES - NUC</t>
  </si>
  <si>
    <t>INC525106: INC525106: A&amp;G EXP - INJURIES &amp; DAMAGES - FUEL</t>
  </si>
  <si>
    <t>INC525110: INC525110: A&amp;G EXP - INJURIES &amp; DAMAGES - ECCR</t>
  </si>
  <si>
    <t>INC525120: INC525120: A&amp;G EXP - INJURIES &amp; DAMAGES -  ECRC</t>
  </si>
  <si>
    <t>INC526100: INC526100: A&amp;G EXP - EMP PENSIONS &amp; BENEFITS</t>
  </si>
  <si>
    <t>INC526110: INC526110: A&amp;G EXP - EMP PENSIONS &amp; BENEFITS - FUEL</t>
  </si>
  <si>
    <t>INC526120: INC526120: A&amp;G EXP - EMP PENSIONS &amp; BENEFITS - ECRC</t>
  </si>
  <si>
    <t>INC526130: INC526130: A&amp;G EXP - EMP PENSIONS &amp; BENEFITS - CAPACITY</t>
  </si>
  <si>
    <t>INC526131: INC526131: A&amp;G EXP - EMP PENSIONS &amp; BENEFITS - NUC</t>
  </si>
  <si>
    <t>INC526211: INC526211: A&amp;G EXP - EMP PENSIONS &amp; BENEFITS - ECCR</t>
  </si>
  <si>
    <t>INC526650: INC526650: A&amp;G EXP - EMP PENSIONS &amp; BENEFITS - DENTAL EXPENSES</t>
  </si>
  <si>
    <t>INC528010: INC528010: A&amp;G EXP - REGULATORY COMMISSION EXPENSE - FPSC</t>
  </si>
  <si>
    <t>INC528020: INC528020: A&amp;G EXP - REGULATORY COMMISSION EXPENSE - FERC</t>
  </si>
  <si>
    <t>INC528100: INC528100: A&amp;G EXP - REGULATORY COMMISSION EXPENSE - FERC FEE</t>
  </si>
  <si>
    <t>INC529100: INC529100: A&amp;G EXP - DUPLICATE CHARGES CR - ECCR COSTS DEFERRED</t>
  </si>
  <si>
    <t>INC530000: INC530000: A&amp;G EXP - MISC GENERAL EXPENSES</t>
  </si>
  <si>
    <t>INC531000: INC531000: A&amp;G EXP - RENTS</t>
  </si>
  <si>
    <t>INC535000: INC535000: A&amp;G EXP - MAINTENANCE OF GENERAL PLANT</t>
  </si>
  <si>
    <t>TOTAL DEPRECIATION EXPENSE</t>
  </si>
  <si>
    <t>INTANG DEPRECIATION</t>
  </si>
  <si>
    <t>INC603000: INC603000: DEPR &amp; AMORT EXP - INTANGIBLE</t>
  </si>
  <si>
    <t>INC603001: INC603001: DEPR &amp; AMORT  EXP - INTANGIBLE ARO</t>
  </si>
  <si>
    <t>INC603005: INC603005: DEPR &amp; AMORT EXP - NCRC AVOIDED AFUDC- INTANG- FERC RECLASS</t>
  </si>
  <si>
    <t>INC603006: INC603006: DEPR &amp; AMORT EXP - SURPLUS FLOWBACK - FERC RECLASS</t>
  </si>
  <si>
    <t>INC603007: INC603007: DEPR &amp; AMORT EXP - INT ECCR</t>
  </si>
  <si>
    <t>INC603009: INC603009: DEPR &amp; AMORT EXP - INTANG DEPREC SURPLUS FLOWBACK</t>
  </si>
  <si>
    <t>INC603092: INC603092: DEPR &amp; AMORT EXP - INT ECRC</t>
  </si>
  <si>
    <t>STEAM DEPRECIATION PRODUCTION</t>
  </si>
  <si>
    <t>INC603010: INC603010: DEPR &amp; AMORT EXP - STEAM</t>
  </si>
  <si>
    <t>INC603011: INC603011: DEPR &amp; AMORT EXP - FOSSIL DECOMM</t>
  </si>
  <si>
    <t>INC603013: INC603013: DEPR &amp; AMORT EXP - STEAM PLANT - ECRC -</t>
  </si>
  <si>
    <t>INC603015: INC603015: DEPR &amp; AMORT EXP - SURPLUS DISMANTLEMENT DEPR</t>
  </si>
  <si>
    <t>INC603016: INC603016: DEPR &amp; AMORT EXP - SURPLUS DISMANTLEMENT - FERC RECLASS</t>
  </si>
  <si>
    <t>INC603980: INC603980: DEPR EXP - AMORT ELECT PLT  - ACQUI ADJ</t>
  </si>
  <si>
    <t>NUCLEAR DEPRECIATION PRODUCTION</t>
  </si>
  <si>
    <t>INC603020: INC603020: DEPR &amp; AMORT EXP - TURKEY POINT</t>
  </si>
  <si>
    <t>INC603022: INC603022: DEPR &amp; AMORT EXP - ST LUCIE 1</t>
  </si>
  <si>
    <t>INC603024: INC603024: DEPR &amp; AMORT EXP - ST LUCIE COMMON</t>
  </si>
  <si>
    <t>INC603026: INC603026: DEPR &amp; AMORT EXP - ST LUCIE 2</t>
  </si>
  <si>
    <t>INC603027: INC603027: DEPR &amp; AMORT EXP - NCRC AVOIDED AFUDC- NUCL- FERC RECLASS</t>
  </si>
  <si>
    <t>INC603028: INC603028: DEPR &amp; AMORT EXP - NUCLEAR PLANT - ECRC -</t>
  </si>
  <si>
    <t>INC603029: INC603029: DEPR &amp; AMORT EXP - NUCLEAR FLOWBACK</t>
  </si>
  <si>
    <t>OTHER DEPRECIATION PRODUCTION</t>
  </si>
  <si>
    <t>INC603030: INC603030: DEPR &amp; AMORT EXP - OTHER PRODUCTION</t>
  </si>
  <si>
    <t>INC603036: INC603036: DEPR &amp; AMORT EXP - DISMANTLEMENT - OTHER PROD</t>
  </si>
  <si>
    <t>INC603037: INC603037: DEPR &amp; AMORT EXP - DISMANTLEMENT - OTHER PROD (ECRC)</t>
  </si>
  <si>
    <t>INC603039: INC603039: DEPR &amp; AMORT EXP - OTH PROD MARTIN PIPELINE</t>
  </si>
  <si>
    <t>INC603040: INC603040: DEPR &amp; AMORT EXP - OTH PROD - ECRC -</t>
  </si>
  <si>
    <t>TRANSMISSION DEPRECIATION EXPENSE</t>
  </si>
  <si>
    <t>INC603041: INC603041: DEPR &amp; AMORT EXP - TRANSMISSION</t>
  </si>
  <si>
    <t>INC603042: INC603042: DEPR &amp; AMORT EXP - TRANS - ECRC -</t>
  </si>
  <si>
    <t>INC603046: INC603046: DEPR &amp; AMORT EXP - AVOIDED AFUDC- TRANS- FERC RECLASS</t>
  </si>
  <si>
    <t>INC603047: INC603047: DEPR &amp; AMORT EXP - TRANSMISSION - GSU</t>
  </si>
  <si>
    <t>INC603048: INC603048: DEPR &amp; AMORT EXP - TRANSMISSION - OTHER RETAIL</t>
  </si>
  <si>
    <t>INC603049: INC603049: DEPR &amp; AMORT EXP - TRANSMISSION - OTHER WHOLESALE</t>
  </si>
  <si>
    <t>DISTRIBUTION DEPRECIATION EXPENSE</t>
  </si>
  <si>
    <t>INC603051: INC603051: DEPR &amp; AMORT EXP - DISTRIBUTION A/C 361</t>
  </si>
  <si>
    <t>INC603052: INC603052: DEPR &amp; AMORT EXP - DISTRIBUTION A/C 362</t>
  </si>
  <si>
    <t>INC603054: INC603054: DEPR &amp; AMORT EXP - DISTRIBUTION A/C 364</t>
  </si>
  <si>
    <t>INC603055: INC603055: DEPR &amp; AMORT EXP - DISTRIBUTION A/C 365</t>
  </si>
  <si>
    <t>INC603056: INC603056: DEPR &amp; AMORT EXP - DISTRIBUTION A/C 366</t>
  </si>
  <si>
    <t>INC603057: INC603057: DEPR &amp; AMORT EXP - DISTRIBUTION A/C 367</t>
  </si>
  <si>
    <t>INC603058: INC603058: DEPR &amp; AMORT EXP - DISTRIBUTION A/C 368</t>
  </si>
  <si>
    <t>INC603059: INC603059: DEPR &amp; AMORT EXP - DISTRIBUTION A/C 369</t>
  </si>
  <si>
    <t>INC603060: INC603060: DEPR &amp; AMORT EXP - DISTRIBUTION A/C 370</t>
  </si>
  <si>
    <t>INC603061: INC603061: DEPR &amp; AMORT EXP - DISTRIBUTION A/C 371</t>
  </si>
  <si>
    <t>INC603063: INC603063: DEPR &amp; AMORT EXP - DISTRIBUTION A/C 373</t>
  </si>
  <si>
    <t>INC603065: INC603065: DEPR &amp; AMORT EXP - DISTRIBUTION - ECRC -</t>
  </si>
  <si>
    <t>INC603072: INC603072: DEPR &amp; AMORT EXP - DISTRIBUTION A/C 362 ECCR</t>
  </si>
  <si>
    <t>INC603081: INC603081: DEPR &amp; AMORT EXP - DISTRIBUTION A/C 371 ECCR</t>
  </si>
  <si>
    <t>INC603089: INC603089: DEPR &amp; AMORT EXP - DISTRIBUTION FLOWBACK</t>
  </si>
  <si>
    <t>GENERAL DEPRECIATION EXPENSE</t>
  </si>
  <si>
    <t>INC603091: INC603091: DEPR &amp; AMORT EXP - GENERAL STRUCTURES</t>
  </si>
  <si>
    <t>INC603093: INC603093: DEPR &amp; AMORT EXP - GENERAL OTHER (EXC ECCR &amp; FERC)</t>
  </si>
  <si>
    <t>INC603095: INC603095: DEPR &amp; AMORT EXP - GENERAL OTHER ECCR</t>
  </si>
  <si>
    <t>INC603097: INC603097: DEPR &amp; AMORT EXP - GENERAL OTHER ECRC -</t>
  </si>
  <si>
    <t>INC603200: INC603200: DEPR &amp; AMORT EXP - PROP UNDER CAPT LEASES</t>
  </si>
  <si>
    <t>NUCLEAR DECOMMISSIONING EXPENSE</t>
  </si>
  <si>
    <t>AMORT REGULATORY ASSET &amp; LIABILITY</t>
  </si>
  <si>
    <t>INC605000: INC605000: ACCRETION EXPENSE - ARO REG DEBIT</t>
  </si>
  <si>
    <t>INC607000: INC607000: AMORT OF PROP LOSSES, UNRECOV PLT &amp; REGUL STUDY COSTS</t>
  </si>
  <si>
    <t>INC607143: INC607143: REGULATORY CREDIT - ASSET RET OBLIGATION</t>
  </si>
  <si>
    <t>INC607340: INC607340: AMORT OF GLADES POWER PARK</t>
  </si>
  <si>
    <t>INC607351: INC607351: AMORT OF STORM SECURITIZATION</t>
  </si>
  <si>
    <t>INC607352: INC607352: AMORT OF STORM SECURITIZATION - OVER/UNDER TAX RECOV</t>
  </si>
  <si>
    <t>INC607360: INC607360: AMORTIZATION OF NUCLEAR RESERVE</t>
  </si>
  <si>
    <t>INC607370: INC607370: NUCLEAR RECOVERY AMORTIZATION</t>
  </si>
  <si>
    <t>INC607371: INC607371: AMORT NCRC BASE RATE REV REQ</t>
  </si>
  <si>
    <t>INC607373: INC607373: AMORT REG ASSET - CONVERTIBLE ITC DEPR LOSS</t>
  </si>
  <si>
    <t>INC607404: INC607404: AMORT REG LIAB - CONVERTIBLE ITC GROSS-UP</t>
  </si>
  <si>
    <t>INC607408: INC607408: AMORT OF REG ASSETS - DEPREC RESERVE SURPLUS- FERC RECLASS</t>
  </si>
  <si>
    <t>INC607409: INC607409: AMORT OF REG ASSETS - SURPLUS DISMANTLEMENT -  FERC RECLASS</t>
  </si>
  <si>
    <t>INC607411: INC607411: AMORT OF PROP GAINS-AVIAT TRF-FPL GROUP</t>
  </si>
  <si>
    <t>INC608050: INC608050: AMORT OF REG ASSETS - AVOIDED AFUDC DEPR - FERC RECLASS</t>
  </si>
  <si>
    <t>TAXES OTHER THAN INCOME TAXES</t>
  </si>
  <si>
    <t>INC608100: INC608100: TAX OTH TH INC TAX - UTILITY OPERAT INCOME CLEARING</t>
  </si>
  <si>
    <t>INC608101: INC608101: TAX OTH TH INC TAX - PAYROLL - CAPACITY</t>
  </si>
  <si>
    <t>INC608102: INC608102: TAX OTH TH INC TAX - PAYROLL - ECCR</t>
  </si>
  <si>
    <t>INC608103: INC608103: TAX OTH TH INC TAX - PAYROLL - ECRC</t>
  </si>
  <si>
    <t>INC608104: INC608104: TAX OTH TH INC TAX - PAYROLL - NUC</t>
  </si>
  <si>
    <t>INC608105: INC608105: TAX OTH TH INC TAX - REAL &amp; PERS PROPERTY TAX</t>
  </si>
  <si>
    <t>INC608106: INC608106: TAX OTH TH INC TAX - PAYROLL - FUEL</t>
  </si>
  <si>
    <t>INC608110: INC608110: TAX OTH TH INC TAX - FRANCHISE TAX</t>
  </si>
  <si>
    <t>INC608115: INC608115: TAX OTH TH INC TAX - FEDERAL UNEMPLOYMENT TAXES</t>
  </si>
  <si>
    <t>INC608120: INC608120: TAX OTH TH INC TAX - STATE UNEMPLOYMENT TAXES</t>
  </si>
  <si>
    <t>INC608125: INC608125: TAX OTH TH INC TAX - FICA (SOCIAL SECURITY)</t>
  </si>
  <si>
    <t>INC608130: INC608130: TAX OTH TH INC TAX - GROSS RECEIPTS TAX - RETAIL BASE</t>
  </si>
  <si>
    <t>INC608131: INC608131: TAX OTH TH INC TAX - GROSS RECEIPTS TAX - FRANCHISE</t>
  </si>
  <si>
    <t>INC608135: INC608135: TAX OTH TH INC TAX - REG ASSESS FEE - RETAIL BASE</t>
  </si>
  <si>
    <t>INC608136: INC608136: TAX OTH TH INC TAX - REG ASSESS FEE - FRANCHISE</t>
  </si>
  <si>
    <t>INC608137: INC608137: TAX OTH TH INC TAX - REG ASSESS FEE - ECCR</t>
  </si>
  <si>
    <t>INC608138: INC608138: TAX OTH TH INC TAX - REG ASSESS FEE - FUEL FPSC</t>
  </si>
  <si>
    <t>INC608140: INC608140: TAX OTH TH INC TAX - REG ASSESS FEE - CAPACITY</t>
  </si>
  <si>
    <t>INC608147: INC608147: TAX OTH TH INC TAX - REG ASSESS FEE - ECRC</t>
  </si>
  <si>
    <t>INC608150: INC608150: TAX OTH TH INC TAX - OCCUPATIONAL LICENCES</t>
  </si>
  <si>
    <t>TOTAL OPERATING INCOME TAX</t>
  </si>
  <si>
    <t>INCOME TAXES CURRENT</t>
  </si>
  <si>
    <t>INC609100: INC609100: INCOME TAXES - UTILITY OPER INCOME - CURRENT FEDERAL</t>
  </si>
  <si>
    <t>INC609110: INC609110: INCOME TAXES - UTILITY OPER INCOME - CURRENT STATE</t>
  </si>
  <si>
    <t>DEFERRED TAXES</t>
  </si>
  <si>
    <t>INC610000: INC610000: INCOME TAXES - DEFERRED FEDERAL</t>
  </si>
  <si>
    <t>INC611000: INC611000: INCOME TAXES - DEFERRED STATE</t>
  </si>
  <si>
    <t>INVESTMENT TAX CREDIT</t>
  </si>
  <si>
    <t>INC611450: INC611450: AMORTIZATION OF ITC</t>
  </si>
  <si>
    <t>GAIN LOSS ON SALE OF PLANT</t>
  </si>
  <si>
    <t>INC611600: INC611600: GAIN FROM DISP OF UTILITY PLANT - FUTURE USE</t>
  </si>
  <si>
    <t>INC611800: INC611800: GAIN FROM DISP OF ALLOWANCE - ECRC -</t>
  </si>
  <si>
    <t>RAF: Detailed COS ID Income Statement</t>
  </si>
  <si>
    <t>a-Dec - 2012</t>
  </si>
  <si>
    <t>a-Dec - 2013</t>
  </si>
  <si>
    <t>a-Dec - 2014</t>
  </si>
  <si>
    <t>1: Annual</t>
  </si>
  <si>
    <t>NET INCOME</t>
  </si>
  <si>
    <t>OTHER INCOME</t>
  </si>
  <si>
    <t>INC716300: INC716300: MERCHANDISE,JOBBING AND CONTRACT WORK - EXPENSES</t>
  </si>
  <si>
    <t>INC718000: INC718000: NON OPER RENTAL INCOME &amp; EXPENSE - NON UTILITY PROP</t>
  </si>
  <si>
    <t>INC719000: INC719000: INTEREST INCOME AND DIVIDENDS - OTHER</t>
  </si>
  <si>
    <t>INC719071: INC719071: INTEREST INCOME AND DIVIDENDS - FREC</t>
  </si>
  <si>
    <t>INC719110: INC719110: AFUDC</t>
  </si>
  <si>
    <t>INC719112: INC719112: NUCLEAR G/U CARRYING COST</t>
  </si>
  <si>
    <t>INC719210: INC719210: INTEREST &amp; DIVIDEND INCOME - STORM FUND PREFERRED DIV</t>
  </si>
  <si>
    <t>INC719300: INC719300: INTEREST &amp; DIVIDEND INCOME - OTHER INVESTMENTS</t>
  </si>
  <si>
    <t>INC719320: INC719320: INTEREST &amp; DIVIDEND INCOME - IRS REFUND</t>
  </si>
  <si>
    <t>INC719600: INC719600: INTEREST &amp; DIVIDEND INCOME - NUCLEAR DECOMM FUND INC</t>
  </si>
  <si>
    <t>INC719700: INC719700: INTEREST &amp; DIVIDEND INCOME - TRF TO STORM FUND RESERVE</t>
  </si>
  <si>
    <t>INC719720: INC719720: INTEREST &amp; DIVIDEND INCOME - TRF TO DECOMM RESERV FUND</t>
  </si>
  <si>
    <t>INC719721: INC719721: EARNINGS QUALIFIED FUND</t>
  </si>
  <si>
    <t>INC719725: INC719725: TRANSFER QUALIFIED RESERVE NET AFTER TAXES</t>
  </si>
  <si>
    <t>INC721000: INC721000: MISCELLANEOUS NON OPERATING INCOME</t>
  </si>
  <si>
    <t>INC721100: INC721100: GAIN ON DISPOSITION OF PROPERTY - PLANT IN SERVICE</t>
  </si>
  <si>
    <t>INC726300: INC726300: PENALTIES</t>
  </si>
  <si>
    <t>INC726530: INC726530: OTHER MISCELLANEOUS INCOME &amp; DEDUCTIONS</t>
  </si>
  <si>
    <t>INC728200: INC728200: TAX OTH TH INC TAX, OTH INC &amp; DED - PROP &amp; SALES TAX</t>
  </si>
  <si>
    <t>INC729200: INC729200: INCOME TAXES - CURRENT - FEDERAL - OTH INC &amp; DED</t>
  </si>
  <si>
    <t>INC729210: INC729210: INCOME TAXES - CURRENT - STATE - OTH INC &amp; DED</t>
  </si>
  <si>
    <t>INC730000: INC730000: INCOME TAXES- DEFERRED FEDERAL- OTH INCOME &amp; DED</t>
  </si>
  <si>
    <t>INC731000: INC731000: INCOME TAXES- DEFERRED STATE- OTH INCOME &amp; DED</t>
  </si>
  <si>
    <t>LONG TERM DEBT EXPENSE</t>
  </si>
  <si>
    <t>INC827000: INC827000: INTEREST ON LONG-TERM DEBT</t>
  </si>
  <si>
    <t>INC827151: INC827151: INTEREST ON LONG-TERM DEBT - SECURITIZATION</t>
  </si>
  <si>
    <t>INC828000: INC828000: AMORTIZATION OF DEBT DISCOUNT &amp; EXPENSE</t>
  </si>
  <si>
    <t>INC828100: INC828100: AMORTIZATION OF LOSS ON REACQ. DEBT</t>
  </si>
  <si>
    <t>INC828151: INC828151: AMORT DEBT DISCOUNT &amp; EXPENSE - SECURITIZATION</t>
  </si>
  <si>
    <t>OTHER INTEREST EXPENSE</t>
  </si>
  <si>
    <t>INC830700: INTEREST ON DEBT TO ASSOC CO - GAS RESERVES</t>
  </si>
  <si>
    <t>INC831100: INC831100: INTEREST ON CUSTOMER DEPOSITS</t>
  </si>
  <si>
    <t>INC831470: INC831470: INTEREST ON DEFERRED REVENUES-FERC</t>
  </si>
  <si>
    <t>INC831500: INC831500: OTHER INTEREST EXPENSE</t>
  </si>
  <si>
    <t>INC831510: INC831510: INTEREST ON SHORT TERM DEBT</t>
  </si>
  <si>
    <t>INC831520: INC831520: INTEREST ON INTERNAL REVENUE SERVICE AUDITS</t>
  </si>
  <si>
    <t>INC832000: INC832000: AFBFUDC</t>
  </si>
  <si>
    <t>RETAINED EARNINGS ADJUSTMENTS</t>
  </si>
  <si>
    <t>INC838000: INC838000: DIVIDENDS DECLARED - COMMON STOCK</t>
  </si>
  <si>
    <t>SCHEDULE C-6</t>
  </si>
  <si>
    <t>BUDGETED VERSUS ACTUAL OPERATING REVENUES AND EXPENSES</t>
  </si>
  <si>
    <t>FLORIDA PUBLIC SERVICE COMMISSION</t>
  </si>
  <si>
    <t xml:space="preserve">EXPLANATION: </t>
  </si>
  <si>
    <t>TYPE OF DATA SHOWN:</t>
  </si>
  <si>
    <t>IF THE TEST YEAR IS PROJECTED, PROVIDE THE BUDGETED VERSUS ACTUAL OPERATING REVENUES AND EXPENSES BY PRIMARY ACCOUNT FOR A HISTORICAL FIVE YEAR PERIOD AND THE FORECASTED DATA FOR THE TEST YEAR AND THE PRIOR YEAR.</t>
  </si>
  <si>
    <t>X</t>
  </si>
  <si>
    <r>
      <t xml:space="preserve">PROJECTED TEST YEAR ENDED  </t>
    </r>
    <r>
      <rPr>
        <u/>
        <sz val="18"/>
        <rFont val="Arial"/>
        <family val="2"/>
      </rPr>
      <t>12/31/13</t>
    </r>
  </si>
  <si>
    <t>COMPANY:</t>
  </si>
  <si>
    <t>FLORIDA POWER &amp; LIGHT COMPANY</t>
  </si>
  <si>
    <r>
      <t xml:space="preserve">PRIOR YEAR ENDED </t>
    </r>
    <r>
      <rPr>
        <u/>
        <sz val="18"/>
        <rFont val="Arial"/>
        <family val="2"/>
      </rPr>
      <t>12/31/12</t>
    </r>
  </si>
  <si>
    <t>AND SUBSIDIARIES</t>
  </si>
  <si>
    <r>
      <t xml:space="preserve">HISTORICAL YEAR ENDED  </t>
    </r>
    <r>
      <rPr>
        <u/>
        <sz val="18"/>
        <rFont val="Arial"/>
        <family val="2"/>
      </rPr>
      <t>12/31/11</t>
    </r>
  </si>
  <si>
    <t>DOCKET NO.:</t>
  </si>
  <si>
    <t>120015-EI</t>
  </si>
  <si>
    <t>WITNESS:  Kim Ousdahl, Robert E. Barrett, Jr.</t>
  </si>
  <si>
    <t>LINE</t>
  </si>
  <si>
    <t>ACCOUNT NO.</t>
  </si>
  <si>
    <t>ACCOUNT</t>
  </si>
  <si>
    <t>YEAR 1</t>
  </si>
  <si>
    <t>YEAR 2</t>
  </si>
  <si>
    <t>YEAR 3</t>
  </si>
  <si>
    <t xml:space="preserve">YEAR 4 </t>
  </si>
  <si>
    <t>YEAR 5</t>
  </si>
  <si>
    <t>PRIOR YEAR</t>
  </si>
  <si>
    <t>TEST YEAR</t>
  </si>
  <si>
    <t>NO.</t>
  </si>
  <si>
    <t>TITLE</t>
  </si>
  <si>
    <t>440 - 446</t>
  </si>
  <si>
    <t xml:space="preserve">RESIDENTIAL SALES                                 </t>
  </si>
  <si>
    <t xml:space="preserve">SALES FOR RESALE                                  </t>
  </si>
  <si>
    <t xml:space="preserve">FORFEITED DISCOUNTS                               </t>
  </si>
  <si>
    <t xml:space="preserve">MISCELLANEOUS SERVICE REVENUES                    </t>
  </si>
  <si>
    <t xml:space="preserve">RENT FROM ELECTRIC PROPERTY                       </t>
  </si>
  <si>
    <t xml:space="preserve">OTHER ELECTRIC REVENUES                           </t>
  </si>
  <si>
    <t>NOTES:</t>
  </si>
  <si>
    <t>THE COMPANY DOES NOT BUDGET AT FERC ACCOUNT LEVEL.</t>
  </si>
  <si>
    <t>TOTALS MAY NOT ADD DUE TO ROUNDING.</t>
  </si>
  <si>
    <t>SUPPORTING SCHEDULES:</t>
  </si>
  <si>
    <t>RECAP SCHEDULES: C-9, C-36, C-33</t>
  </si>
  <si>
    <t xml:space="preserve">OPR SUPV &amp; ENG-STEAM POWER GENERATION             </t>
  </si>
  <si>
    <t xml:space="preserve">FUEL-STEAM POWER GENERATION                       </t>
  </si>
  <si>
    <t xml:space="preserve">STEAM EXP-STEAM POWER GENERATION                  </t>
  </si>
  <si>
    <t xml:space="preserve">ELECTRIC EXPENSES-STEAM POWER GENER               </t>
  </si>
  <si>
    <t xml:space="preserve">MISCELL STEAM POW EXP-STEAM POWER GENER           </t>
  </si>
  <si>
    <t xml:space="preserve">RENTS-STEAM POWER GENERATION                      </t>
  </si>
  <si>
    <t>MAINTENANCE SUPERVISION &amp; ENG - STEAM</t>
  </si>
  <si>
    <t xml:space="preserve">MTCE OF STRUCTURE-STEAM POWER GENERATION          </t>
  </si>
  <si>
    <t xml:space="preserve">MTCE OF BOILER PLT-STEAM POWER GENER              </t>
  </si>
  <si>
    <t xml:space="preserve">MTCE OF ELEC PLANT-STEAM POWER GENER              </t>
  </si>
  <si>
    <t xml:space="preserve">MTCE MISC STEAM PLANT-STEAM POWER GENER           </t>
  </si>
  <si>
    <t xml:space="preserve">OPER SUPV &amp; ENG-NUCLEAR POWER GENER               </t>
  </si>
  <si>
    <t xml:space="preserve">NUCLEAR FUEL EXPENSE-NUCLEAR POWER GENER          </t>
  </si>
  <si>
    <t xml:space="preserve">COOLANTS &amp; WATER-NUCLEAR POWER GENER              </t>
  </si>
  <si>
    <t xml:space="preserve">STEAM EXPENSES-NUCLEAR POWER GENERATION           </t>
  </si>
  <si>
    <t xml:space="preserve">ELECTRIC EXPENSES-NUCLEAR POWER GENER             </t>
  </si>
  <si>
    <t xml:space="preserve">MISC NUC PWR EXP-NUCLEAR POWER GENER              </t>
  </si>
  <si>
    <t xml:space="preserve">RENTS-NUCLEAR POWER GENERATION                    </t>
  </si>
  <si>
    <t xml:space="preserve">MTCE SUPV &amp; ENG-NUCLEAR POWER GENER               </t>
  </si>
  <si>
    <t xml:space="preserve">MTCE OF STRUCTURE-NUCLEAR POWER GENER             </t>
  </si>
  <si>
    <t xml:space="preserve">MTCE OF REACTOR PLT EQP-NUCLEAR POW GEN           </t>
  </si>
  <si>
    <t xml:space="preserve">MTCE OF ELECTRIC PLT-NUCL POW GENER               </t>
  </si>
  <si>
    <t xml:space="preserve">MTCE MISC NUC PLANT-NUCLEAR POWER GENER           </t>
  </si>
  <si>
    <t xml:space="preserve">OP SUPV &amp; ENG-OTHER POWER GENERATION              </t>
  </si>
  <si>
    <t xml:space="preserve">FUEL-OTHER POWER GENERATION                       </t>
  </si>
  <si>
    <t>GENERATION EXPENSES-OTHER POWER GENER</t>
  </si>
  <si>
    <t xml:space="preserve">MISC OTHER PWR GEN EXP-OTHER POWER GENER          </t>
  </si>
  <si>
    <t xml:space="preserve">RENTS-OTHER POWER GENERATION                      </t>
  </si>
  <si>
    <t xml:space="preserve">MTCE SUPV &amp; ENG-OTHER POWER GENERATION            </t>
  </si>
  <si>
    <t xml:space="preserve">MTCE OF STRUCTURES-OTHER POWER GENER              </t>
  </si>
  <si>
    <t xml:space="preserve">MTCE GEN &amp; ELEC PLT-OTHER POWER GENER             </t>
  </si>
  <si>
    <t xml:space="preserve">MTCE MISC OTHER PWR GEN-OTHER POWER GEN           </t>
  </si>
  <si>
    <t xml:space="preserve">PURCHASED POWER-OTHER POWER SUPPLY EXP            </t>
  </si>
  <si>
    <t xml:space="preserve">SYS CONTR &amp; LOAD DISPATCH-OTH POW SUP             </t>
  </si>
  <si>
    <t xml:space="preserve">OTHER EXPENSES-OTHER POWER SUPPLY EXP             </t>
  </si>
  <si>
    <t xml:space="preserve">OPER SUPERV &amp; ENG-TRANSMISSION                    </t>
  </si>
  <si>
    <t xml:space="preserve">LOAD DISPATCHING-TRANSMISSION                     </t>
  </si>
  <si>
    <t xml:space="preserve">STATION EXPENSES-TRANSMISSION                     </t>
  </si>
  <si>
    <t xml:space="preserve">OVERHEAD LINE EXPENSES-TRANSMISSION               </t>
  </si>
  <si>
    <t xml:space="preserve">UNDERGROUND LINE EXPENSES-TRANSMISSION            </t>
  </si>
  <si>
    <t xml:space="preserve">TRANSMISSION OF ELECTRICITY BY OTHERS             </t>
  </si>
  <si>
    <t xml:space="preserve">MISCELLANEOUS EXPENSES-TRANSMISSION               </t>
  </si>
  <si>
    <t xml:space="preserve">RENTS-TRANSMISSION                                </t>
  </si>
  <si>
    <t xml:space="preserve">MTCE SUPERVISION AND ENGIN-TRANSMISSION           </t>
  </si>
  <si>
    <t xml:space="preserve">MAINTENANCE OF STRUCTURES-TRANSMISSION            </t>
  </si>
  <si>
    <t xml:space="preserve">MTCE OF STATION EQUIPMENT-TRANSMISSION            </t>
  </si>
  <si>
    <t xml:space="preserve">MTCE OF OVERHEAD LINES-TRANSMISSION               </t>
  </si>
  <si>
    <t xml:space="preserve">MTCE OF UNDERGROUND LINES-TRANSMISSION            </t>
  </si>
  <si>
    <t xml:space="preserve">MTCE OF MISC PLANT-TRANSMISSION                   </t>
  </si>
  <si>
    <t xml:space="preserve">OPERATION SUPERV AND ENGIN-DISTRIBUTION           </t>
  </si>
  <si>
    <t xml:space="preserve">LOAD DISPATCHING-DISTRIBUTION                     </t>
  </si>
  <si>
    <t xml:space="preserve">STATION EXPENSES-DISTRIBUTION                     </t>
  </si>
  <si>
    <t xml:space="preserve">OVERHEAD LINE EXPENSES-DISTRIBUTION               </t>
  </si>
  <si>
    <t xml:space="preserve">UNDERGROUND LINE EXPENSES-DISTRIBUTION            </t>
  </si>
  <si>
    <t xml:space="preserve">ST LIGHTING AND SIGNAL SYST EXP-DISTRIB           </t>
  </si>
  <si>
    <t xml:space="preserve">METER EXPENSES-DISTRIBUTION                       </t>
  </si>
  <si>
    <t xml:space="preserve">CUSTOMER INSTALLATIONS EXP-DISTRIBUTION           </t>
  </si>
  <si>
    <t xml:space="preserve">MISCELLANEOUS EXPENSES-DISTRIBUTION               </t>
  </si>
  <si>
    <t xml:space="preserve">RENTS-DISTRIBUTION                                </t>
  </si>
  <si>
    <t xml:space="preserve">MTCE SUPERVISION AND ENGINEERING-DISTRIB          </t>
  </si>
  <si>
    <t xml:space="preserve">MAINTENANCE OF STRUCTURES-DISTRIBUTION            </t>
  </si>
  <si>
    <t xml:space="preserve">MTCE STATION EQUIPMENT-DISTRIBUTION               </t>
  </si>
  <si>
    <t xml:space="preserve">MAINTENANCE OF OVERHEAD LINES-DISTRIB             </t>
  </si>
  <si>
    <t xml:space="preserve">MAINTENANCE OF UNDERGROUND LINES-DISTRIB          </t>
  </si>
  <si>
    <t xml:space="preserve">MAINTENANCE OF LINE TRANSFORMERS-DISTRIB          </t>
  </si>
  <si>
    <t xml:space="preserve">MTCE ST LIGHTING &amp; SIGNAL SYST-DISTRIB            </t>
  </si>
  <si>
    <t xml:space="preserve">MAINTENANCE OF METERS-DISTRIBUTION                </t>
  </si>
  <si>
    <t xml:space="preserve">MAINTENANCE OF MISC PLANT-DISTRIBUTION            </t>
  </si>
  <si>
    <t xml:space="preserve">SUPERVISION-CUSTOMER ACCOUNTS                     </t>
  </si>
  <si>
    <t xml:space="preserve">METER READING EXPENSES-CUSTOMER ACCOUNTS          </t>
  </si>
  <si>
    <t xml:space="preserve">RECORDS AND COLLECTION EXP-CUSTOMER ACCT          </t>
  </si>
  <si>
    <t xml:space="preserve">UNCOLLECTIBLE ACCOUNTS-CUSTOMER ACCOUNTS          </t>
  </si>
  <si>
    <t xml:space="preserve">MISCELLANEOUS EXPENSES-CUSTOMER ACCOUNTS          </t>
  </si>
  <si>
    <t>CUSTOMER SRVICE &amp; INFORMATION EXPENSES</t>
  </si>
  <si>
    <t xml:space="preserve">SUPERVISION-CUSTOMER SERVICE &amp; INFORMAT           </t>
  </si>
  <si>
    <t xml:space="preserve">ASSISTANCE EXPENSES-CUSTMR SERV &amp; INFORM          </t>
  </si>
  <si>
    <t xml:space="preserve">INFORMAT &amp; INSTRCTL ADVTG-CUST SERV &amp; IN          </t>
  </si>
  <si>
    <t xml:space="preserve">MISC EXPENSES-CUSTOMER SERVICE &amp; INFORM           </t>
  </si>
  <si>
    <t xml:space="preserve">SUPERVISION-SALES                                 </t>
  </si>
  <si>
    <t xml:space="preserve">DEMONSTRATING &amp; SELLING EXP-SALES                 </t>
  </si>
  <si>
    <t xml:space="preserve">MISCELLANEOUS EXPENSES-SALES                      </t>
  </si>
  <si>
    <t xml:space="preserve">SALARIES-ADMINISTRATIVE &amp; GENERAL                 </t>
  </si>
  <si>
    <t xml:space="preserve">OFFICE SUPPL AND EXP-ADMIN &amp; GENERAL              </t>
  </si>
  <si>
    <t xml:space="preserve">EXPENSES TRANSFERRED-CR-ADMIN &amp; GENERAL           </t>
  </si>
  <si>
    <t xml:space="preserve">OUTSIDE SERVICES EMPLOYED-ADMIN &amp; GENER           </t>
  </si>
  <si>
    <t xml:space="preserve">PROPERTY INSURANCE-ADMIN &amp; GENERAL                </t>
  </si>
  <si>
    <t xml:space="preserve">INJURIES AND DAMAGES-ADMIN &amp; GENERAL              </t>
  </si>
  <si>
    <t xml:space="preserve">EMPLY PENSIONS AND BENEFITS-ADMIN &amp; GEN           </t>
  </si>
  <si>
    <t xml:space="preserve">REGULATORY COMMISSION EXP-ADMIN &amp; GEN             </t>
  </si>
  <si>
    <t xml:space="preserve">DUPLICATE CHARGES-CREDIT-ADMIN &amp; GENER            </t>
  </si>
  <si>
    <t xml:space="preserve">RENTS-ADMIN &amp; GENERAL                             </t>
  </si>
  <si>
    <t>MAINTENANCE OF GENERAL PLANT</t>
  </si>
  <si>
    <t>TOTAL O &amp; M EXPENSES</t>
  </si>
  <si>
    <t xml:space="preserve">Revenue </t>
  </si>
  <si>
    <t>O&amp;M</t>
  </si>
  <si>
    <t>FPLM: 2016 Plan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</si>
  <si>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</si>
  <si>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</si>
  <si>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</si>
  <si>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</si>
  <si>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</si>
  <si>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</si>
  <si>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</si>
  <si>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</si>
  <si>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</si>
  <si>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</si>
  <si>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</si>
  <si>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</si>
  <si>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Year 2016</t>
  </si>
  <si>
    <t>Florida Power &amp; Light </t>
  </si>
  <si>
    <t>B:[]</t>
  </si>
  <si>
    <t>C:[OPERATING REVENUES:]</t>
  </si>
  <si>
    <t>D:[Sales of Electricity]</t>
  </si>
  <si>
    <t>E:[Interchange Power Sales]</t>
  </si>
  <si>
    <t xml:space="preserve">     F:[Total Sales of Electricity]</t>
  </si>
  <si>
    <t>G:[Wholesale Base Revenue]</t>
  </si>
  <si>
    <t>H:[Other Base Revenues]</t>
  </si>
  <si>
    <t>I:[Other Operating Revenues]</t>
  </si>
  <si>
    <t xml:space="preserve">     J:[Operating Revenues]</t>
  </si>
  <si>
    <t>K:[Equity Earnings (Income Account]</t>
  </si>
  <si>
    <t xml:space="preserve">     L:[Total Operating Revenues]</t>
  </si>
  <si>
    <t>M:[]</t>
  </si>
  <si>
    <t>N:[OPERATING EXPENSES:]</t>
  </si>
  <si>
    <t>O:[Fuel, Purchased Power &amp; Interchange]</t>
  </si>
  <si>
    <t>P:[Operations &amp; Maintenance Expense]</t>
  </si>
  <si>
    <t>Q:[Depreciation &amp; Amortization]</t>
  </si>
  <si>
    <t>R:[Storm Recovery Expense]</t>
  </si>
  <si>
    <t>S:[Taxes Other Than Income]</t>
  </si>
  <si>
    <t xml:space="preserve">     T:[Total Operating Expenses before Income Taxes]</t>
  </si>
  <si>
    <t>U:[Federal and State Income Taxes]</t>
  </si>
  <si>
    <t xml:space="preserve">     V:[Total Operating Expenses]</t>
  </si>
  <si>
    <t>W:[]</t>
  </si>
  <si>
    <t>X:[Net Operating Income]</t>
  </si>
  <si>
    <t>Y:[]</t>
  </si>
  <si>
    <t>Z:[OTHER INCOME (DEDUCTIONS):]</t>
  </si>
  <si>
    <t>AA:[AFUDC Equity (sign switched)]</t>
  </si>
  <si>
    <t>AB:[Other Income &amp; Deductions (sign switched)]</t>
  </si>
  <si>
    <t>AC:[Income Taxes on Other Income (sign switched)]</t>
  </si>
  <si>
    <t xml:space="preserve">     AD:[Total Other Income]</t>
  </si>
  <si>
    <t>AE:[]</t>
  </si>
  <si>
    <t>AF:[Income Before Interest Charges]</t>
  </si>
  <si>
    <t>AG:[]</t>
  </si>
  <si>
    <t>AH:[INTEREST CHARGES:]</t>
  </si>
  <si>
    <t>AI:[Interest Charges]</t>
  </si>
  <si>
    <t>AJ:[AFUDC Debt]</t>
  </si>
  <si>
    <t xml:space="preserve">     AK:[Total Interest Expense]</t>
  </si>
  <si>
    <t>AL:[]</t>
  </si>
  <si>
    <t>AM:[Net Income from Continuing Operations (calculated)]</t>
  </si>
  <si>
    <t>AN:[]</t>
  </si>
  <si>
    <t>AO:[Net Income - (per Ledger)]</t>
  </si>
  <si>
    <t>AP:[]</t>
  </si>
  <si>
    <t>AQ:[EBITDA]</t>
  </si>
  <si>
    <t>AR:[]</t>
  </si>
  <si>
    <t>RA: 37 Detailed COS ID Juris Net Operating Income</t>
  </si>
  <si>
    <t>Annual</t>
  </si>
  <si>
    <t>INC715310: MERCHANDISE, JOBBING AND CONTRACT WORK REVENUES</t>
  </si>
  <si>
    <t>INC716300: MERCHANDISE,JOBBING AND CONTRACT WORK - EXPENSES</t>
  </si>
  <si>
    <t>INC717000: REVENUES FROM NON UTILITY OPERATIONS - MISCELLANEOUS</t>
  </si>
  <si>
    <t>INC718000: NON OPER RENTAL INCOME &amp; EXPENSE - NON UTILITY PROP</t>
  </si>
  <si>
    <t>INC719000: INTEREST INCOME AND DIVIDENDS - OTHER</t>
  </si>
  <si>
    <t>INC719071: INTEREST INCOME AND DIVIDENDS - FREC</t>
  </si>
  <si>
    <t>INC719110: AFUDC</t>
  </si>
  <si>
    <t>INC719112: NUCLEAR G/U CARRYING COST</t>
  </si>
  <si>
    <t>INC719210: INTEREST &amp; DIVIDEND INCOME - STORM FUND PREFERRED DIV</t>
  </si>
  <si>
    <t>INC719300: INTEREST &amp; DIVIDEND INCOME - OTHER INVESTMENTS</t>
  </si>
  <si>
    <t>INC719320: INTEREST &amp; DIVIDEND INCOME - IRS REFUND</t>
  </si>
  <si>
    <t>INC719600: INTEREST &amp; DIVIDEND INCOME - NUCLEAR DECOMM FUND INC</t>
  </si>
  <si>
    <t>INC719700: INTEREST &amp; DIVIDEND INCOME - TRF TO STORM FUND RESERVE</t>
  </si>
  <si>
    <t>INC719720: INTEREST &amp; DIVIDEND INCOME - TRF TO DECOMM RESERV FUND</t>
  </si>
  <si>
    <t>INC719721: EARNINGS QUALIFIED FUND</t>
  </si>
  <si>
    <t>INC719725: TRANSFER QUALIFIED RESERVE NET AFTER TAXES</t>
  </si>
  <si>
    <t>INC720000: INVEST TAX CREDIT ADJ - NON UTILITY</t>
  </si>
  <si>
    <t>INC721000: MISCELLANEOUS NON OPERATING INCOME</t>
  </si>
  <si>
    <t>INC721010: MISC NON OPER NUKE AFUDC</t>
  </si>
  <si>
    <t>INC721100: GAIN ON DISPOSITION OF PROPERTY - PLANT IN SERVICE</t>
  </si>
  <si>
    <t>INC721210: LOSS ON DISPOSITION OF PROPERTY - PLANT IN SERVICE</t>
  </si>
  <si>
    <t>INC721211: LOSS ON DISPOSITION OF PROPERTY - NON UTILITY PLANT</t>
  </si>
  <si>
    <t>INC726300: PENALTIES</t>
  </si>
  <si>
    <t>INC726530: OTHER MISCELLANEOUS INCOME &amp; DEDUCTIONS</t>
  </si>
  <si>
    <t>INC726600: BENEFIT RESTORATION EXPENSE</t>
  </si>
  <si>
    <t>INC728200: TAX OTH TH INC TAX, OTH INC &amp; DED - PROP &amp; SALES TAX</t>
  </si>
  <si>
    <t>INC729200: INCOME TAXES - CURRENT - FEDERAL - OTH INC &amp; DED</t>
  </si>
  <si>
    <t>INC729210: INCOME TAXES - CURRENT - STATE - OTH INC &amp; DED</t>
  </si>
  <si>
    <t>INC730000: INCOME TAXES- DEFERRED FEDERAL- OTH INCOME &amp; DED</t>
  </si>
  <si>
    <t>INC731000: INCOME TAXES- DEFERRED STATE- OTH INCOME &amp; DED</t>
  </si>
  <si>
    <t>INC827000: INTEREST ON LONG-TERM DEBT</t>
  </si>
  <si>
    <t>INC827151: INTEREST ON LONG-TERM DEBT - SECURITIZATION</t>
  </si>
  <si>
    <t>INC828000: AMORTIZATION OF DEBT DISCOUNT &amp; EXPENSE</t>
  </si>
  <si>
    <t>INC828100: AMORTIZATION OF LOSS ON REACQ. DEBT</t>
  </si>
  <si>
    <t>INC828151: AMORT DEBT DISCOUNT &amp; EXPENSE - SECURITIZATION</t>
  </si>
  <si>
    <t>INC829000: AMORTIZATION OF PREMIUM ON DEBT-CREDIT</t>
  </si>
  <si>
    <t>INC831100: INTEREST ON CUSTOMER DEPOSITS</t>
  </si>
  <si>
    <t>INC831200: INTEREST ON DEFERRED COMPENSATION</t>
  </si>
  <si>
    <t>INC831300: INTEREST ON RETAIL RATE REFUND- 1985</t>
  </si>
  <si>
    <t>INC831470: INTEREST ON DEFERRED REVENUES-FERC</t>
  </si>
  <si>
    <t>INC831471: INTEREST EXPENSE RETAIL REFUNDS</t>
  </si>
  <si>
    <t>INC831500: OTHER INTEREST EXPENSE</t>
  </si>
  <si>
    <t>INC831510: INTEREST ON SHORT TERM DEBT</t>
  </si>
  <si>
    <t>INC831520: INTEREST ON INTERNAL REVENUE SERVICE AUDITS</t>
  </si>
  <si>
    <t>INC831560: INTEREST ON CAPITAL LEASES - COMPUTERS</t>
  </si>
  <si>
    <t>INC832000: AFBFUDC</t>
  </si>
  <si>
    <t>(14)</t>
  </si>
  <si>
    <t>OPC 010897</t>
  </si>
  <si>
    <t>FPL RC-16</t>
  </si>
  <si>
    <t>OPC 010898</t>
  </si>
  <si>
    <t>OPC 010899</t>
  </si>
  <si>
    <t>OPC 010900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</si>
</sst>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#,##0_);[Red]\(#,##0\);&quot; &quot;"/>
    <numFmt numFmtId="165" formatCode="#,##0_);[Red]\(#,##0\);&quot;0&quot;"/>
    <numFmt numFmtId="166" formatCode="#,##0.000000_);[Red]\(#,##0.000000\);&quot; &quot;"/>
    <numFmt numFmtId="167" formatCode="_(* #,##0_);_(* \(#,##0\);_(* &quot;-&quot;??_);_(@_)"/>
    <numFmt numFmtId="168" formatCode="0_);\(0\)"/>
    <numFmt numFmtId="169" formatCode="yyyy"/>
    <numFmt numFmtId="170" formatCode="##,###,\ ;\(##,###,\);0"/>
    <numFmt numFmtId="171" formatCode="#,##0,;\(#,##0,\);0"/>
    <numFmt numFmtId="172" formatCode="#,##0.000000"/>
  </numFmts>
  <fonts count="3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1"/>
      <color rgb="FFFF0000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u/>
      <sz val="18"/>
      <name val="Arial"/>
      <family val="2"/>
    </font>
    <font>
      <sz val="17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8">
    <xf numFmtId="0" fontId="0" fillId="0" borderId="0"/>
    <xf numFmtId="43" fontId="5" fillId="0" borderId="0" applyFont="0" applyFill="0" applyBorder="0" applyAlignment="0" applyProtection="0"/>
    <xf numFmtId="0" fontId="5" fillId="2" borderId="0"/>
    <xf numFmtId="0" fontId="5" fillId="2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1" fillId="4" borderId="0" applyNumberFormat="0" applyBorder="0" applyAlignment="0" applyProtection="0"/>
    <xf numFmtId="43" fontId="1" fillId="2" borderId="0" applyFont="0" applyFill="0" applyBorder="0" applyAlignment="0" applyProtection="0"/>
    <xf numFmtId="43" fontId="18" fillId="2" borderId="0" applyFont="0" applyFill="0" applyBorder="0" applyAlignment="0" applyProtection="0"/>
    <xf numFmtId="43" fontId="18" fillId="2" borderId="0" applyFont="0" applyFill="0" applyBorder="0" applyAlignment="0" applyProtection="0"/>
    <xf numFmtId="0" fontId="15" fillId="2" borderId="0" applyNumberFormat="0" applyFill="0" applyBorder="0" applyAlignment="0" applyProtection="0"/>
    <xf numFmtId="0" fontId="10" fillId="3" borderId="0" applyNumberFormat="0" applyBorder="0" applyAlignment="0" applyProtection="0"/>
    <xf numFmtId="0" fontId="7" fillId="2" borderId="6" applyNumberFormat="0" applyFill="0" applyAlignment="0" applyProtection="0"/>
    <xf numFmtId="0" fontId="8" fillId="2" borderId="7" applyNumberFormat="0" applyFill="0" applyAlignment="0" applyProtection="0"/>
    <xf numFmtId="0" fontId="9" fillId="2" borderId="8" applyNumberFormat="0" applyFill="0" applyAlignment="0" applyProtection="0"/>
    <xf numFmtId="0" fontId="9" fillId="2" borderId="0" applyNumberFormat="0" applyFill="0" applyBorder="0" applyAlignment="0" applyProtection="0"/>
    <xf numFmtId="0" fontId="13" fillId="2" borderId="9" applyNumberFormat="0" applyFill="0" applyAlignment="0" applyProtection="0"/>
    <xf numFmtId="0" fontId="12" fillId="5" borderId="0" applyNumberFormat="0" applyBorder="0" applyAlignment="0" applyProtection="0"/>
    <xf numFmtId="0" fontId="5" fillId="2" borderId="0"/>
    <xf numFmtId="0" fontId="1" fillId="2" borderId="0"/>
    <xf numFmtId="0" fontId="18" fillId="2" borderId="0"/>
    <xf numFmtId="0" fontId="5" fillId="2" borderId="0"/>
    <xf numFmtId="0" fontId="1" fillId="6" borderId="10" applyNumberFormat="0" applyFont="0" applyAlignment="0" applyProtection="0"/>
    <xf numFmtId="9" fontId="18" fillId="2" borderId="0" applyFont="0" applyFill="0" applyBorder="0" applyAlignment="0" applyProtection="0"/>
    <xf numFmtId="0" fontId="6" fillId="2" borderId="0" applyNumberFormat="0" applyFill="0" applyBorder="0" applyAlignment="0" applyProtection="0"/>
    <xf numFmtId="0" fontId="16" fillId="2" borderId="11" applyNumberFormat="0" applyFill="0" applyAlignment="0" applyProtection="0"/>
    <xf numFmtId="0" fontId="14" fillId="2" borderId="0" applyNumberFormat="0" applyFill="0" applyBorder="0" applyAlignment="0" applyProtection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21" fillId="2" borderId="0"/>
    <xf numFmtId="0" fontId="5" fillId="2" borderId="0"/>
    <xf numFmtId="0" fontId="5" fillId="2" borderId="0"/>
    <xf numFmtId="43" fontId="5" fillId="2" borderId="0" applyFont="0" applyFill="0" applyBorder="0" applyAlignment="0" applyProtection="0"/>
  </cellStyleXfs>
  <cellXfs count="169">
    <xf numFmtId="0" fontId="0" fillId="0" borderId="0" xfId="0"/>
    <xf numFmtId="0" fontId="5" fillId="2" borderId="0" xfId="49"/>
    <xf numFmtId="0" fontId="5" fillId="2" borderId="1" xfId="49" applyBorder="1"/>
    <xf numFmtId="0" fontId="18" fillId="2" borderId="0" xfId="49" applyFont="1"/>
    <xf numFmtId="0" fontId="18" fillId="2" borderId="0" xfId="49" applyFont="1" applyAlignment="1">
      <alignment horizontal="center"/>
    </xf>
    <xf numFmtId="0" fontId="18" fillId="2" borderId="3" xfId="49" applyFont="1" applyBorder="1" applyAlignment="1">
      <alignment horizontal="center" vertical="center" wrapText="1"/>
    </xf>
    <xf numFmtId="0" fontId="18" fillId="2" borderId="0" xfId="49" applyFont="1" applyAlignment="1">
      <alignment horizontal="left"/>
    </xf>
    <xf numFmtId="37" fontId="18" fillId="2" borderId="0" xfId="49" applyNumberFormat="1" applyFont="1" applyAlignment="1">
      <alignment horizontal="right"/>
    </xf>
    <xf numFmtId="0" fontId="18" fillId="2" borderId="0" xfId="49" applyFont="1" applyAlignment="1">
      <alignment horizontal="left" wrapText="1"/>
    </xf>
    <xf numFmtId="165" fontId="18" fillId="2" borderId="2" xfId="49" applyNumberFormat="1" applyFont="1" applyBorder="1" applyAlignment="1">
      <alignment horizontal="right"/>
    </xf>
    <xf numFmtId="165" fontId="18" fillId="2" borderId="5" xfId="49" applyNumberFormat="1" applyFont="1" applyBorder="1" applyAlignment="1">
      <alignment horizontal="right"/>
    </xf>
    <xf numFmtId="0" fontId="5" fillId="2" borderId="0" xfId="50"/>
    <xf numFmtId="0" fontId="5" fillId="2" borderId="1" xfId="50" applyBorder="1"/>
    <xf numFmtId="43" fontId="5" fillId="2" borderId="0" xfId="1" applyFill="1"/>
    <xf numFmtId="0" fontId="18" fillId="2" borderId="0" xfId="53" applyFont="1" applyAlignment="1">
      <alignment horizontal="left"/>
    </xf>
    <xf numFmtId="164" fontId="18" fillId="2" borderId="0" xfId="53" applyNumberFormat="1" applyFont="1" applyAlignment="1">
      <alignment horizontal="right"/>
    </xf>
    <xf numFmtId="0" fontId="18" fillId="2" borderId="0" xfId="53" applyFont="1" applyAlignment="1">
      <alignment horizontal="left" indent="1"/>
    </xf>
    <xf numFmtId="0" fontId="18" fillId="2" borderId="0" xfId="53" applyFont="1" applyAlignment="1">
      <alignment horizontal="left" indent="2"/>
    </xf>
    <xf numFmtId="0" fontId="18" fillId="2" borderId="0" xfId="53" applyFont="1" applyAlignment="1">
      <alignment horizontal="left" indent="3"/>
    </xf>
    <xf numFmtId="0" fontId="18" fillId="2" borderId="0" xfId="53" applyFont="1" applyAlignment="1">
      <alignment horizontal="left" indent="4"/>
    </xf>
    <xf numFmtId="164" fontId="18" fillId="2" borderId="2" xfId="53" applyNumberFormat="1" applyFont="1" applyBorder="1" applyAlignment="1">
      <alignment horizontal="right"/>
    </xf>
    <xf numFmtId="164" fontId="18" fillId="2" borderId="12" xfId="53" applyNumberFormat="1" applyFont="1" applyBorder="1" applyAlignment="1">
      <alignment horizontal="right"/>
    </xf>
    <xf numFmtId="0" fontId="18" fillId="2" borderId="15" xfId="53" applyFont="1" applyBorder="1" applyAlignment="1">
      <alignment horizontal="center" vertical="center" wrapText="1"/>
    </xf>
    <xf numFmtId="0" fontId="18" fillId="2" borderId="16" xfId="53" applyFont="1" applyBorder="1" applyAlignment="1">
      <alignment horizontal="center" vertical="center" wrapText="1"/>
    </xf>
    <xf numFmtId="0" fontId="18" fillId="2" borderId="17" xfId="53" applyFont="1" applyBorder="1" applyAlignment="1">
      <alignment horizontal="center" vertical="center" wrapText="1"/>
    </xf>
    <xf numFmtId="0" fontId="18" fillId="2" borderId="18" xfId="53" applyFont="1" applyBorder="1" applyAlignment="1">
      <alignment horizontal="center" vertical="center" wrapText="1"/>
    </xf>
    <xf numFmtId="0" fontId="18" fillId="2" borderId="14" xfId="53" applyFont="1" applyBorder="1" applyAlignment="1">
      <alignment horizontal="center" vertical="center" wrapText="1"/>
    </xf>
    <xf numFmtId="0" fontId="23" fillId="2" borderId="0" xfId="54" applyNumberFormat="1" applyFont="1" applyAlignment="1">
      <alignment horizontal="left" vertical="center"/>
    </xf>
    <xf numFmtId="0" fontId="22" fillId="2" borderId="0" xfId="54" applyNumberFormat="1" applyFont="1" applyAlignment="1">
      <alignment vertical="center"/>
    </xf>
    <xf numFmtId="0" fontId="22" fillId="2" borderId="0" xfId="54" applyNumberFormat="1" applyFont="1" applyAlignment="1" applyProtection="1">
      <alignment vertical="center"/>
      <protection locked="0"/>
    </xf>
    <xf numFmtId="0" fontId="22" fillId="2" borderId="0" xfId="54" applyNumberFormat="1" applyFont="1" applyFill="1" applyAlignment="1">
      <alignment vertical="center"/>
    </xf>
    <xf numFmtId="0" fontId="23" fillId="2" borderId="0" xfId="54" applyNumberFormat="1" applyFont="1" applyAlignment="1">
      <alignment horizontal="center" vertical="center"/>
    </xf>
    <xf numFmtId="0" fontId="23" fillId="2" borderId="0" xfId="54" applyNumberFormat="1" applyFont="1" applyAlignment="1" applyProtection="1">
      <alignment vertical="center"/>
      <protection locked="0"/>
    </xf>
    <xf numFmtId="0" fontId="22" fillId="2" borderId="2" xfId="54" applyNumberFormat="1" applyFont="1" applyBorder="1" applyAlignment="1"/>
    <xf numFmtId="0" fontId="22" fillId="2" borderId="2" xfId="54" applyNumberFormat="1" applyFont="1" applyBorder="1" applyAlignment="1">
      <alignment horizontal="center"/>
    </xf>
    <xf numFmtId="0" fontId="22" fillId="2" borderId="2" xfId="54" applyNumberFormat="1" applyFont="1" applyFill="1" applyBorder="1" applyAlignment="1"/>
    <xf numFmtId="0" fontId="22" fillId="2" borderId="0" xfId="54" applyNumberFormat="1" applyFont="1" applyAlignment="1"/>
    <xf numFmtId="0" fontId="22" fillId="2" borderId="0" xfId="54" applyNumberFormat="1" applyFont="1" applyAlignment="1">
      <alignment horizontal="left"/>
    </xf>
    <xf numFmtId="0" fontId="22" fillId="2" borderId="0" xfId="54" applyNumberFormat="1" applyFont="1" applyAlignment="1">
      <alignment vertical="top"/>
    </xf>
    <xf numFmtId="0" fontId="22" fillId="2" borderId="0" xfId="54" applyNumberFormat="1" applyFont="1" applyAlignment="1" applyProtection="1">
      <protection locked="0"/>
    </xf>
    <xf numFmtId="0" fontId="22" fillId="2" borderId="0" xfId="54" applyNumberFormat="1" applyFont="1" applyFill="1" applyAlignment="1"/>
    <xf numFmtId="0" fontId="22" fillId="2" borderId="0" xfId="54" applyNumberFormat="1" applyFont="1" applyAlignment="1">
      <alignment horizontal="center"/>
    </xf>
    <xf numFmtId="49" fontId="22" fillId="2" borderId="0" xfId="54" applyNumberFormat="1" applyFont="1" applyAlignment="1">
      <alignment vertical="top"/>
    </xf>
    <xf numFmtId="0" fontId="22" fillId="2" borderId="19" xfId="54" applyNumberFormat="1" applyFont="1" applyBorder="1" applyAlignment="1">
      <alignment horizontal="center"/>
    </xf>
    <xf numFmtId="0" fontId="22" fillId="2" borderId="20" xfId="54" applyNumberFormat="1" applyFont="1" applyBorder="1" applyAlignment="1">
      <alignment horizontal="center"/>
    </xf>
    <xf numFmtId="49" fontId="22" fillId="2" borderId="0" xfId="54" quotePrefix="1" applyNumberFormat="1" applyFont="1" applyAlignment="1" applyProtection="1">
      <alignment horizontal="center" vertical="top"/>
      <protection locked="0"/>
    </xf>
    <xf numFmtId="49" fontId="22" fillId="2" borderId="0" xfId="54" applyNumberFormat="1" applyFont="1" applyAlignment="1" applyProtection="1">
      <alignment horizontal="center" vertical="top"/>
      <protection locked="0"/>
    </xf>
    <xf numFmtId="0" fontId="22" fillId="2" borderId="0" xfId="54" applyNumberFormat="1" applyFont="1" applyBorder="1" applyAlignment="1"/>
    <xf numFmtId="0" fontId="22" fillId="2" borderId="2" xfId="54" applyNumberFormat="1" applyFont="1" applyBorder="1" applyAlignment="1" applyProtection="1">
      <protection locked="0"/>
    </xf>
    <xf numFmtId="0" fontId="22" fillId="2" borderId="2" xfId="54" applyNumberFormat="1" applyFont="1" applyBorder="1" applyAlignment="1" applyProtection="1">
      <alignment horizontal="center"/>
      <protection locked="0"/>
    </xf>
    <xf numFmtId="0" fontId="22" fillId="2" borderId="2" xfId="54" applyNumberFormat="1" applyFont="1" applyBorder="1" applyProtection="1">
      <protection locked="0"/>
    </xf>
    <xf numFmtId="0" fontId="22" fillId="2" borderId="2" xfId="54" applyNumberFormat="1" applyFont="1" applyFill="1" applyBorder="1" applyProtection="1">
      <protection locked="0"/>
    </xf>
    <xf numFmtId="168" fontId="22" fillId="2" borderId="0" xfId="54" applyNumberFormat="1" applyFont="1" applyAlignment="1">
      <alignment horizontal="center"/>
    </xf>
    <xf numFmtId="168" fontId="22" fillId="2" borderId="0" xfId="54" applyNumberFormat="1" applyFont="1" applyAlignment="1" applyProtection="1">
      <alignment horizontal="center"/>
      <protection locked="0"/>
    </xf>
    <xf numFmtId="168" fontId="22" fillId="2" borderId="0" xfId="54" applyNumberFormat="1" applyFont="1" applyFill="1" applyAlignment="1" applyProtection="1">
      <alignment horizontal="center"/>
      <protection locked="0"/>
    </xf>
    <xf numFmtId="0" fontId="22" fillId="2" borderId="0" xfId="54" applyNumberFormat="1" applyFont="1"/>
    <xf numFmtId="0" fontId="22" fillId="2" borderId="0" xfId="54" applyNumberFormat="1" applyFont="1" applyAlignment="1" applyProtection="1">
      <alignment horizontal="centerContinuous"/>
      <protection locked="0"/>
    </xf>
    <xf numFmtId="169" fontId="22" fillId="2" borderId="0" xfId="54" applyNumberFormat="1" applyFont="1" applyFill="1" applyAlignment="1" applyProtection="1">
      <alignment horizontal="center"/>
      <protection locked="0"/>
    </xf>
    <xf numFmtId="0" fontId="22" fillId="2" borderId="0" xfId="54" applyNumberFormat="1" applyFont="1" applyFill="1" applyAlignment="1" applyProtection="1">
      <alignment horizontal="center"/>
      <protection locked="0"/>
    </xf>
    <xf numFmtId="0" fontId="22" fillId="2" borderId="0" xfId="54" applyNumberFormat="1" applyFont="1" applyAlignment="1" applyProtection="1">
      <alignment horizontal="center"/>
      <protection locked="0"/>
    </xf>
    <xf numFmtId="0" fontId="25" fillId="2" borderId="0" xfId="54" applyNumberFormat="1" applyFont="1" applyAlignment="1" applyProtection="1">
      <alignment horizontal="center" vertical="center" wrapText="1"/>
      <protection locked="0"/>
    </xf>
    <xf numFmtId="0" fontId="22" fillId="2" borderId="0" xfId="54" applyNumberFormat="1" applyFont="1" applyFill="1" applyAlignment="1" applyProtection="1">
      <protection locked="0"/>
    </xf>
    <xf numFmtId="170" fontId="22" fillId="2" borderId="2" xfId="54" applyNumberFormat="1" applyFont="1" applyBorder="1" applyAlignment="1" applyProtection="1">
      <protection locked="0"/>
    </xf>
    <xf numFmtId="170" fontId="22" fillId="2" borderId="2" xfId="54" applyNumberFormat="1" applyFont="1" applyFill="1" applyBorder="1" applyAlignment="1" applyProtection="1">
      <protection locked="0"/>
    </xf>
    <xf numFmtId="170" fontId="22" fillId="2" borderId="2" xfId="54" applyNumberFormat="1" applyFont="1" applyFill="1" applyBorder="1" applyAlignment="1"/>
    <xf numFmtId="0" fontId="22" fillId="2" borderId="0" xfId="54" applyNumberFormat="1" applyFont="1" applyBorder="1" applyAlignment="1" applyProtection="1">
      <alignment horizontal="center"/>
      <protection locked="0"/>
    </xf>
    <xf numFmtId="0" fontId="22" fillId="2" borderId="0" xfId="54" applyNumberFormat="1" applyFont="1" applyBorder="1" applyAlignment="1" applyProtection="1">
      <protection locked="0"/>
    </xf>
    <xf numFmtId="170" fontId="22" fillId="2" borderId="0" xfId="54" applyNumberFormat="1" applyFont="1" applyBorder="1" applyAlignment="1" applyProtection="1">
      <protection locked="0"/>
    </xf>
    <xf numFmtId="170" fontId="22" fillId="2" borderId="0" xfId="54" applyNumberFormat="1" applyFont="1" applyFill="1" applyBorder="1" applyAlignment="1" applyProtection="1">
      <protection locked="0"/>
    </xf>
    <xf numFmtId="170" fontId="22" fillId="2" borderId="0" xfId="54" applyNumberFormat="1" applyFont="1" applyFill="1" applyBorder="1" applyAlignment="1"/>
    <xf numFmtId="171" fontId="22" fillId="2" borderId="0" xfId="54" applyNumberFormat="1" applyFont="1" applyBorder="1" applyAlignment="1" applyProtection="1">
      <protection locked="0"/>
    </xf>
    <xf numFmtId="171" fontId="22" fillId="2" borderId="0" xfId="54" applyNumberFormat="1" applyFont="1" applyFill="1" applyBorder="1" applyAlignment="1" applyProtection="1">
      <protection locked="0"/>
    </xf>
    <xf numFmtId="171" fontId="22" fillId="2" borderId="0" xfId="54" applyNumberFormat="1" applyFont="1" applyFill="1" applyBorder="1" applyAlignment="1"/>
    <xf numFmtId="171" fontId="22" fillId="2" borderId="20" xfId="54" applyNumberFormat="1" applyFont="1" applyBorder="1" applyAlignment="1" applyProtection="1">
      <protection locked="0"/>
    </xf>
    <xf numFmtId="171" fontId="22" fillId="2" borderId="20" xfId="54" applyNumberFormat="1" applyFont="1" applyFill="1" applyBorder="1" applyAlignment="1" applyProtection="1">
      <protection locked="0"/>
    </xf>
    <xf numFmtId="171" fontId="22" fillId="2" borderId="0" xfId="54" applyNumberFormat="1" applyFont="1" applyAlignment="1"/>
    <xf numFmtId="171" fontId="22" fillId="2" borderId="0" xfId="54" applyNumberFormat="1" applyFont="1" applyFill="1" applyAlignment="1"/>
    <xf numFmtId="0" fontId="22" fillId="2" borderId="21" xfId="54" applyNumberFormat="1" applyFont="1" applyBorder="1" applyAlignment="1" applyProtection="1">
      <alignment horizontal="center"/>
      <protection locked="0"/>
    </xf>
    <xf numFmtId="171" fontId="22" fillId="2" borderId="0" xfId="54" applyNumberFormat="1" applyFont="1" applyAlignment="1" applyProtection="1">
      <protection locked="0"/>
    </xf>
    <xf numFmtId="171" fontId="22" fillId="2" borderId="0" xfId="54" applyNumberFormat="1" applyFont="1" applyFill="1" applyAlignment="1" applyProtection="1">
      <protection locked="0"/>
    </xf>
    <xf numFmtId="0" fontId="22" fillId="2" borderId="2" xfId="54" applyNumberFormat="1" applyFont="1" applyBorder="1" applyAlignment="1">
      <alignment horizontal="left"/>
    </xf>
    <xf numFmtId="171" fontId="22" fillId="2" borderId="2" xfId="54" applyNumberFormat="1" applyFont="1" applyBorder="1" applyAlignment="1" applyProtection="1">
      <protection locked="0"/>
    </xf>
    <xf numFmtId="171" fontId="22" fillId="2" borderId="2" xfId="54" applyNumberFormat="1" applyFont="1" applyBorder="1" applyAlignment="1"/>
    <xf numFmtId="165" fontId="5" fillId="2" borderId="0" xfId="49" applyNumberFormat="1"/>
    <xf numFmtId="0" fontId="20" fillId="2" borderId="0" xfId="49" applyFont="1"/>
    <xf numFmtId="167" fontId="0" fillId="0" borderId="0" xfId="1" applyNumberFormat="1" applyFont="1"/>
    <xf numFmtId="167" fontId="26" fillId="0" borderId="0" xfId="1" applyNumberFormat="1" applyFont="1" applyAlignment="1">
      <alignment horizontal="left" wrapText="1"/>
    </xf>
    <xf numFmtId="167" fontId="26" fillId="0" borderId="0" xfId="1" applyNumberFormat="1" applyFont="1" applyAlignment="1">
      <alignment horizontal="right" wrapText="1"/>
    </xf>
    <xf numFmtId="167" fontId="27" fillId="0" borderId="0" xfId="1" applyNumberFormat="1" applyFont="1" applyAlignment="1">
      <alignment horizontal="left"/>
    </xf>
    <xf numFmtId="167" fontId="26" fillId="0" borderId="0" xfId="1" applyNumberFormat="1" applyFont="1" applyAlignment="1">
      <alignment horizontal="right"/>
    </xf>
    <xf numFmtId="167" fontId="26" fillId="0" borderId="0" xfId="1" applyNumberFormat="1" applyFont="1" applyAlignment="1">
      <alignment horizontal="left"/>
    </xf>
    <xf numFmtId="167" fontId="28" fillId="0" borderId="0" xfId="1" applyNumberFormat="1" applyFont="1" applyAlignment="1">
      <alignment horizontal="left"/>
    </xf>
    <xf numFmtId="167" fontId="28" fillId="0" borderId="0" xfId="1" applyNumberFormat="1" applyFont="1" applyAlignment="1">
      <alignment horizontal="right"/>
    </xf>
    <xf numFmtId="167" fontId="28" fillId="0" borderId="22" xfId="1" applyNumberFormat="1" applyFont="1" applyBorder="1" applyAlignment="1">
      <alignment horizontal="right"/>
    </xf>
    <xf numFmtId="167" fontId="28" fillId="31" borderId="0" xfId="1" applyNumberFormat="1" applyFont="1" applyFill="1" applyAlignment="1">
      <alignment horizontal="left"/>
    </xf>
    <xf numFmtId="167" fontId="28" fillId="31" borderId="23" xfId="1" applyNumberFormat="1" applyFont="1" applyFill="1" applyBorder="1" applyAlignment="1">
      <alignment horizontal="right"/>
    </xf>
    <xf numFmtId="167" fontId="0" fillId="0" borderId="0" xfId="0" applyNumberFormat="1"/>
    <xf numFmtId="43" fontId="20" fillId="2" borderId="0" xfId="49" applyNumberFormat="1" applyFont="1"/>
    <xf numFmtId="43" fontId="20" fillId="2" borderId="0" xfId="1" applyFont="1" applyFill="1"/>
    <xf numFmtId="0" fontId="18" fillId="2" borderId="3" xfId="55" applyFont="1" applyBorder="1" applyAlignment="1">
      <alignment horizontal="center" vertical="center" wrapText="1"/>
    </xf>
    <xf numFmtId="0" fontId="29" fillId="2" borderId="0" xfId="55" applyFont="1" applyAlignment="1">
      <alignment horizontal="center"/>
    </xf>
    <xf numFmtId="39" fontId="18" fillId="2" borderId="0" xfId="55" applyNumberFormat="1" applyFont="1" applyAlignment="1">
      <alignment horizontal="right"/>
    </xf>
    <xf numFmtId="164" fontId="18" fillId="2" borderId="0" xfId="55" applyNumberFormat="1" applyFont="1" applyAlignment="1">
      <alignment horizontal="right"/>
    </xf>
    <xf numFmtId="0" fontId="19" fillId="2" borderId="0" xfId="55" applyFont="1" applyAlignment="1">
      <alignment horizontal="left" indent="1"/>
    </xf>
    <xf numFmtId="0" fontId="19" fillId="2" borderId="0" xfId="55" applyFont="1" applyAlignment="1">
      <alignment horizontal="left" indent="2"/>
    </xf>
    <xf numFmtId="0" fontId="19" fillId="2" borderId="0" xfId="55" applyFont="1" applyAlignment="1">
      <alignment horizontal="left" indent="3"/>
    </xf>
    <xf numFmtId="0" fontId="19" fillId="2" borderId="0" xfId="55" applyFont="1" applyAlignment="1">
      <alignment horizontal="left" indent="4"/>
    </xf>
    <xf numFmtId="166" fontId="18" fillId="2" borderId="0" xfId="55" applyNumberFormat="1" applyFont="1" applyAlignment="1">
      <alignment horizontal="right"/>
    </xf>
    <xf numFmtId="0" fontId="18" fillId="2" borderId="0" xfId="55" applyFont="1" applyAlignment="1">
      <alignment horizontal="left" indent="5"/>
    </xf>
    <xf numFmtId="172" fontId="18" fillId="2" borderId="0" xfId="55" applyNumberFormat="1" applyFont="1" applyAlignment="1">
      <alignment horizontal="right"/>
    </xf>
    <xf numFmtId="0" fontId="30" fillId="2" borderId="0" xfId="55" applyFont="1" applyAlignment="1">
      <alignment horizontal="left" indent="4"/>
    </xf>
    <xf numFmtId="39" fontId="18" fillId="2" borderId="2" xfId="55" applyNumberFormat="1" applyFont="1" applyBorder="1" applyAlignment="1">
      <alignment horizontal="right"/>
    </xf>
    <xf numFmtId="0" fontId="18" fillId="2" borderId="0" xfId="55" applyNumberFormat="1" applyFont="1" applyAlignment="1">
      <alignment horizontal="right"/>
    </xf>
    <xf numFmtId="0" fontId="30" fillId="2" borderId="0" xfId="55" applyFont="1" applyAlignment="1">
      <alignment horizontal="left" indent="3"/>
    </xf>
    <xf numFmtId="39" fontId="30" fillId="2" borderId="2" xfId="55" applyNumberFormat="1" applyFont="1" applyBorder="1" applyAlignment="1">
      <alignment horizontal="right"/>
    </xf>
    <xf numFmtId="0" fontId="30" fillId="2" borderId="0" xfId="55" applyFont="1" applyAlignment="1">
      <alignment horizontal="left" indent="2"/>
    </xf>
    <xf numFmtId="0" fontId="30" fillId="2" borderId="0" xfId="55" applyFont="1" applyAlignment="1">
      <alignment horizontal="left" indent="1"/>
    </xf>
    <xf numFmtId="0" fontId="3" fillId="0" borderId="0" xfId="0" quotePrefix="1" applyFont="1" applyAlignment="1">
      <alignment horizontal="center"/>
    </xf>
    <xf numFmtId="0" fontId="31" fillId="0" borderId="0" xfId="0" applyFont="1" applyAlignment="1">
      <alignment horizontal="left" wrapText="1"/>
    </xf>
    <xf numFmtId="37" fontId="2" fillId="2" borderId="0" xfId="50" applyNumberFormat="1" applyFont="1" applyAlignment="1">
      <alignment horizontal="right"/>
    </xf>
    <xf numFmtId="165" fontId="2" fillId="2" borderId="2" xfId="50" applyNumberFormat="1" applyFont="1" applyBorder="1" applyAlignment="1">
      <alignment horizontal="right"/>
    </xf>
    <xf numFmtId="37" fontId="2" fillId="2" borderId="0" xfId="50" applyNumberFormat="1" applyFont="1" applyFill="1" applyAlignment="1">
      <alignment horizontal="right"/>
    </xf>
    <xf numFmtId="37" fontId="2" fillId="2" borderId="2" xfId="50" applyNumberFormat="1" applyFont="1" applyBorder="1" applyAlignment="1">
      <alignment horizontal="right"/>
    </xf>
    <xf numFmtId="43" fontId="20" fillId="2" borderId="0" xfId="57" applyFont="1"/>
    <xf numFmtId="43" fontId="0" fillId="2" borderId="0" xfId="57" applyFont="1"/>
    <xf numFmtId="0" fontId="5" fillId="2" borderId="1" xfId="52" applyBorder="1"/>
    <xf numFmtId="0" fontId="5" fillId="2" borderId="0" xfId="52"/>
    <xf numFmtId="0" fontId="2" fillId="2" borderId="0" xfId="52" applyFont="1"/>
    <xf numFmtId="0" fontId="2" fillId="2" borderId="0" xfId="52" applyFont="1" applyAlignment="1">
      <alignment horizontal="center"/>
    </xf>
    <xf numFmtId="0" fontId="2" fillId="2" borderId="3" xfId="52" applyFont="1" applyBorder="1" applyAlignment="1">
      <alignment horizontal="center" vertical="center" wrapText="1"/>
    </xf>
    <xf numFmtId="0" fontId="2" fillId="2" borderId="0" xfId="52" applyFont="1" applyAlignment="1">
      <alignment horizontal="left"/>
    </xf>
    <xf numFmtId="37" fontId="2" fillId="2" borderId="0" xfId="52" applyNumberFormat="1" applyFont="1" applyAlignment="1">
      <alignment horizontal="right"/>
    </xf>
    <xf numFmtId="0" fontId="2" fillId="2" borderId="0" xfId="52" applyFont="1" applyAlignment="1">
      <alignment horizontal="left" wrapText="1"/>
    </xf>
    <xf numFmtId="165" fontId="2" fillId="2" borderId="2" xfId="52" applyNumberFormat="1" applyFont="1" applyBorder="1" applyAlignment="1">
      <alignment horizontal="right"/>
    </xf>
    <xf numFmtId="0" fontId="20" fillId="2" borderId="0" xfId="52" applyFont="1"/>
    <xf numFmtId="0" fontId="20" fillId="2" borderId="21" xfId="52" applyFont="1" applyBorder="1"/>
    <xf numFmtId="37" fontId="2" fillId="2" borderId="0" xfId="52" applyNumberFormat="1" applyFont="1" applyFill="1" applyAlignment="1">
      <alignment horizontal="right"/>
    </xf>
    <xf numFmtId="43" fontId="20" fillId="32" borderId="0" xfId="57" applyFont="1" applyFill="1"/>
    <xf numFmtId="43" fontId="20" fillId="2" borderId="0" xfId="57" applyNumberFormat="1" applyFont="1"/>
    <xf numFmtId="167" fontId="20" fillId="2" borderId="0" xfId="57" applyNumberFormat="1" applyFont="1"/>
    <xf numFmtId="37" fontId="2" fillId="2" borderId="2" xfId="52" applyNumberFormat="1" applyFont="1" applyBorder="1" applyAlignment="1">
      <alignment horizontal="right"/>
    </xf>
    <xf numFmtId="37" fontId="2" fillId="2" borderId="5" xfId="52" applyNumberFormat="1" applyFont="1" applyBorder="1" applyAlignment="1">
      <alignment horizontal="right"/>
    </xf>
    <xf numFmtId="167" fontId="18" fillId="2" borderId="3" xfId="1" applyNumberFormat="1" applyFont="1" applyFill="1" applyBorder="1" applyAlignment="1">
      <alignment horizontal="center" vertical="center" wrapText="1"/>
    </xf>
    <xf numFmtId="167" fontId="18" fillId="2" borderId="0" xfId="1" applyNumberFormat="1" applyFont="1" applyFill="1" applyAlignment="1">
      <alignment horizontal="right"/>
    </xf>
    <xf numFmtId="167" fontId="18" fillId="2" borderId="2" xfId="1" applyNumberFormat="1" applyFont="1" applyFill="1" applyBorder="1" applyAlignment="1">
      <alignment horizontal="right"/>
    </xf>
    <xf numFmtId="167" fontId="30" fillId="2" borderId="2" xfId="1" applyNumberFormat="1" applyFont="1" applyFill="1" applyBorder="1" applyAlignment="1">
      <alignment horizontal="right"/>
    </xf>
    <xf numFmtId="0" fontId="2" fillId="2" borderId="3" xfId="52" applyFont="1" applyBorder="1" applyAlignment="1">
      <alignment horizontal="center" vertical="center" wrapText="1"/>
    </xf>
    <xf numFmtId="0" fontId="0" fillId="2" borderId="4" xfId="52" applyNumberFormat="1" applyFont="1" applyFill="1" applyBorder="1"/>
    <xf numFmtId="0" fontId="18" fillId="2" borderId="3" xfId="49" applyFont="1" applyBorder="1" applyAlignment="1">
      <alignment horizontal="center" vertical="center" wrapText="1"/>
    </xf>
    <xf numFmtId="0" fontId="0" fillId="2" borderId="4" xfId="49" applyNumberFormat="1" applyFont="1" applyFill="1" applyBorder="1"/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8" fillId="2" borderId="13" xfId="53" applyFont="1" applyBorder="1" applyAlignment="1">
      <alignment horizontal="center" vertical="center" wrapText="1"/>
    </xf>
    <xf numFmtId="0" fontId="18" fillId="2" borderId="3" xfId="53" applyFont="1" applyBorder="1" applyAlignment="1">
      <alignment horizontal="center" vertical="center" wrapText="1"/>
    </xf>
    <xf numFmtId="169" fontId="22" fillId="2" borderId="0" xfId="54" applyNumberFormat="1" applyFont="1" applyAlignment="1" applyProtection="1">
      <alignment horizontal="center"/>
      <protection locked="0"/>
    </xf>
    <xf numFmtId="0" fontId="22" fillId="2" borderId="0" xfId="54" applyNumberFormat="1" applyFont="1" applyAlignment="1">
      <alignment horizontal="left" vertical="center"/>
    </xf>
    <xf numFmtId="0" fontId="22" fillId="2" borderId="0" xfId="54" applyNumberFormat="1" applyFont="1" applyAlignment="1">
      <alignment horizontal="left"/>
    </xf>
    <xf numFmtId="0" fontId="22" fillId="2" borderId="0" xfId="54" applyNumberFormat="1" applyFont="1" applyAlignment="1">
      <alignment horizontal="justify" vertical="top" wrapText="1"/>
    </xf>
    <xf numFmtId="0" fontId="22" fillId="2" borderId="0" xfId="54" applyNumberFormat="1" applyFont="1" applyBorder="1" applyAlignment="1">
      <alignment horizontal="justify" vertical="top" wrapText="1"/>
    </xf>
    <xf numFmtId="0" fontId="22" fillId="2" borderId="0" xfId="54" applyNumberFormat="1" applyFont="1" applyAlignment="1">
      <alignment horizontal="left" vertical="top"/>
    </xf>
    <xf numFmtId="0" fontId="22" fillId="2" borderId="0" xfId="54" applyNumberFormat="1" applyFont="1" applyAlignment="1">
      <alignment wrapText="1"/>
    </xf>
    <xf numFmtId="0" fontId="21" fillId="2" borderId="0" xfId="54" applyAlignment="1"/>
    <xf numFmtId="0" fontId="22" fillId="2" borderId="0" xfId="54" applyNumberFormat="1" applyFont="1" applyFill="1" applyBorder="1" applyAlignment="1" applyProtection="1">
      <alignment horizontal="center" wrapText="1"/>
      <protection locked="0"/>
    </xf>
    <xf numFmtId="0" fontId="22" fillId="2" borderId="2" xfId="54" applyNumberFormat="1" applyFont="1" applyBorder="1" applyAlignment="1">
      <alignment horizontal="left"/>
    </xf>
    <xf numFmtId="171" fontId="22" fillId="2" borderId="2" xfId="54" applyNumberFormat="1" applyFont="1" applyBorder="1" applyAlignment="1" applyProtection="1">
      <alignment horizontal="left"/>
      <protection locked="0"/>
    </xf>
    <xf numFmtId="0" fontId="22" fillId="2" borderId="0" xfId="54" applyNumberFormat="1" applyFont="1" applyAlignment="1" applyProtection="1">
      <alignment horizontal="center" vertical="center" wrapText="1"/>
      <protection locked="0"/>
    </xf>
    <xf numFmtId="0" fontId="22" fillId="2" borderId="19" xfId="54" applyNumberFormat="1" applyFont="1" applyBorder="1" applyAlignment="1" applyProtection="1">
      <alignment horizontal="center"/>
      <protection locked="0"/>
    </xf>
    <xf numFmtId="0" fontId="32" fillId="0" borderId="0" xfId="0" applyFont="1"/>
    <xf numFmtId="0" fontId="33" fillId="2" borderId="0" xfId="54" applyNumberFormat="1" applyFont="1" applyAlignment="1"/>
  </cellXfs>
  <cellStyles count="5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omma" xfId="1" builtinId="3"/>
    <cellStyle name="Comma 2" xfId="29"/>
    <cellStyle name="Comma 2 2" xfId="30"/>
    <cellStyle name="Comma 3" xfId="31"/>
    <cellStyle name="Comma 4" xfId="57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Linked Cell 2" xfId="38"/>
    <cellStyle name="Neutral 2" xfId="39"/>
    <cellStyle name="Normal" xfId="0" builtinId="0"/>
    <cellStyle name="Normal 10" xfId="52"/>
    <cellStyle name="Normal 11" xfId="53"/>
    <cellStyle name="Normal 12" xfId="55"/>
    <cellStyle name="Normal 13" xfId="56"/>
    <cellStyle name="Normal 2" xfId="2"/>
    <cellStyle name="Normal 2 2" xfId="40"/>
    <cellStyle name="Normal 2 3" xfId="54"/>
    <cellStyle name="Normal 3" xfId="41"/>
    <cellStyle name="Normal 4" xfId="42"/>
    <cellStyle name="Normal 5" xfId="3"/>
    <cellStyle name="Normal 6" xfId="43"/>
    <cellStyle name="Normal 7" xfId="49"/>
    <cellStyle name="Normal 8" xfId="50"/>
    <cellStyle name="Normal 9" xfId="51"/>
    <cellStyle name="Note 2" xfId="44"/>
    <cellStyle name="Percen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13</xdr:col>
      <xdr:colOff>12700</xdr:colOff>
      <xdr:row>46</xdr:row>
      <xdr:rowOff>182036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82250" cy="8373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fb0ofi\Local%20Settings\Temporary%20Internet%20Files\Content.Outlook\0D7K0ITX\RIS\RIS_Phase2\RIS_MFR_C_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fb0ofi\Local%20Settings\Temporary%20Internet%20Files\Content.Outlook\0D7K0ITX\RIS\RIS_Phase2\RIS_MFR_C_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N201"/>
  <sheetViews>
    <sheetView showGridLines="0" showZeros="0" workbookViewId="0">
      <pane xSplit="2" ySplit="12" topLeftCell="C70" activePane="bottomRight" state="frozen"/>
      <selection activeCell="C184" sqref="C184"/>
      <selection pane="topRight" activeCell="C184" sqref="C184"/>
      <selection pane="bottomLeft" activeCell="C184" sqref="C184"/>
      <selection pane="bottomRight" activeCell="C184" sqref="C184"/>
    </sheetView>
  </sheetViews>
  <sheetFormatPr defaultColWidth="9.109375" defaultRowHeight="14.4" x14ac:dyDescent="0.3"/>
  <cols>
    <col min="1" max="1" width="5.44140625" style="126" customWidth="1"/>
    <col min="2" max="2" width="32" style="126" customWidth="1"/>
    <col min="3" max="14" width="11" style="126" customWidth="1"/>
    <col min="15" max="16384" width="9.109375" style="126"/>
  </cols>
  <sheetData>
    <row r="1" spans="1:14" ht="15" thickBot="1" x14ac:dyDescent="0.3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x14ac:dyDescent="0.3">
      <c r="A2" s="127" t="s">
        <v>50</v>
      </c>
      <c r="E2" s="127" t="s">
        <v>51</v>
      </c>
      <c r="K2" s="127" t="s">
        <v>0</v>
      </c>
    </row>
    <row r="3" spans="1:14" x14ac:dyDescent="0.3">
      <c r="E3" s="127" t="s">
        <v>52</v>
      </c>
      <c r="K3" s="127" t="s">
        <v>1</v>
      </c>
    </row>
    <row r="4" spans="1:14" x14ac:dyDescent="0.3">
      <c r="A4" s="127" t="s">
        <v>2</v>
      </c>
      <c r="E4" s="127" t="s">
        <v>53</v>
      </c>
      <c r="K4" s="127" t="s">
        <v>3</v>
      </c>
    </row>
    <row r="5" spans="1:14" x14ac:dyDescent="0.3">
      <c r="B5" s="127" t="s">
        <v>54</v>
      </c>
      <c r="E5" s="127" t="s">
        <v>55</v>
      </c>
      <c r="K5" s="127" t="s">
        <v>5</v>
      </c>
    </row>
    <row r="6" spans="1:14" x14ac:dyDescent="0.3">
      <c r="E6" s="127" t="s">
        <v>56</v>
      </c>
      <c r="K6" s="127" t="s">
        <v>6</v>
      </c>
    </row>
    <row r="7" spans="1:14" x14ac:dyDescent="0.3">
      <c r="A7" s="127" t="s">
        <v>7</v>
      </c>
      <c r="K7" s="127" t="s">
        <v>57</v>
      </c>
    </row>
    <row r="8" spans="1:14" ht="15" thickBot="1" x14ac:dyDescent="0.3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3">
      <c r="B9" s="128" t="s">
        <v>8</v>
      </c>
      <c r="C9" s="128" t="s">
        <v>9</v>
      </c>
      <c r="D9" s="128" t="s">
        <v>10</v>
      </c>
      <c r="E9" s="128" t="s">
        <v>11</v>
      </c>
      <c r="F9" s="128" t="s">
        <v>12</v>
      </c>
      <c r="G9" s="128" t="s">
        <v>40</v>
      </c>
      <c r="H9" s="128" t="s">
        <v>58</v>
      </c>
      <c r="I9" s="128" t="s">
        <v>59</v>
      </c>
      <c r="J9" s="128" t="s">
        <v>60</v>
      </c>
      <c r="K9" s="128" t="s">
        <v>61</v>
      </c>
      <c r="L9" s="128" t="s">
        <v>62</v>
      </c>
      <c r="M9" s="128" t="s">
        <v>63</v>
      </c>
      <c r="N9" s="128" t="s">
        <v>64</v>
      </c>
    </row>
    <row r="10" spans="1:14" ht="15" thickBot="1" x14ac:dyDescent="0.3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4" ht="15" thickBot="1" x14ac:dyDescent="0.35">
      <c r="A11" s="146" t="s">
        <v>13</v>
      </c>
      <c r="B11" s="146" t="s">
        <v>41</v>
      </c>
      <c r="C11" s="146" t="s">
        <v>65</v>
      </c>
      <c r="D11" s="147"/>
      <c r="E11" s="146" t="s">
        <v>66</v>
      </c>
      <c r="F11" s="147"/>
      <c r="G11" s="146" t="s">
        <v>67</v>
      </c>
      <c r="H11" s="147"/>
      <c r="I11" s="146" t="s">
        <v>68</v>
      </c>
      <c r="J11" s="147"/>
      <c r="K11" s="146" t="s">
        <v>69</v>
      </c>
      <c r="L11" s="147"/>
      <c r="M11" s="146"/>
      <c r="N11" s="146"/>
    </row>
    <row r="12" spans="1:14" ht="40.200000000000003" thickBot="1" x14ac:dyDescent="0.35">
      <c r="A12" s="146"/>
      <c r="B12" s="146"/>
      <c r="C12" s="129" t="s">
        <v>70</v>
      </c>
      <c r="D12" s="129" t="s">
        <v>71</v>
      </c>
      <c r="E12" s="129" t="s">
        <v>70</v>
      </c>
      <c r="F12" s="129" t="s">
        <v>71</v>
      </c>
      <c r="G12" s="129" t="s">
        <v>70</v>
      </c>
      <c r="H12" s="129" t="s">
        <v>71</v>
      </c>
      <c r="I12" s="129" t="s">
        <v>70</v>
      </c>
      <c r="J12" s="129" t="s">
        <v>71</v>
      </c>
      <c r="K12" s="129" t="s">
        <v>70</v>
      </c>
      <c r="L12" s="129" t="s">
        <v>71</v>
      </c>
      <c r="M12" s="129" t="s">
        <v>72</v>
      </c>
      <c r="N12" s="129" t="s">
        <v>73</v>
      </c>
    </row>
    <row r="13" spans="1:14" x14ac:dyDescent="0.3">
      <c r="A13" s="128" t="s">
        <v>14</v>
      </c>
      <c r="B13" s="130" t="s">
        <v>74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x14ac:dyDescent="0.3">
      <c r="A14" s="128" t="s">
        <v>15</v>
      </c>
    </row>
    <row r="15" spans="1:14" x14ac:dyDescent="0.3">
      <c r="A15" s="128" t="s">
        <v>16</v>
      </c>
      <c r="B15" s="132" t="s">
        <v>75</v>
      </c>
      <c r="C15" s="131">
        <v>0</v>
      </c>
      <c r="D15" s="131">
        <v>10230347.77593</v>
      </c>
      <c r="E15" s="131">
        <v>0</v>
      </c>
      <c r="F15" s="131">
        <v>9805919.6204899997</v>
      </c>
      <c r="G15" s="131">
        <v>0</v>
      </c>
      <c r="H15" s="131">
        <v>9809284.4421999995</v>
      </c>
      <c r="I15" s="131">
        <v>0</v>
      </c>
      <c r="J15" s="131">
        <v>10586319.926270001</v>
      </c>
      <c r="K15" s="131">
        <v>0</v>
      </c>
      <c r="L15" s="119">
        <v>10773013.74272</v>
      </c>
      <c r="M15" s="131">
        <v>9994445.1765428837</v>
      </c>
      <c r="N15" s="131">
        <v>10263865.562797481</v>
      </c>
    </row>
    <row r="16" spans="1:14" x14ac:dyDescent="0.3">
      <c r="A16" s="128" t="s">
        <v>17</v>
      </c>
      <c r="B16" s="132" t="s">
        <v>76</v>
      </c>
      <c r="C16" s="131">
        <v>0</v>
      </c>
      <c r="D16" s="131">
        <v>168095.52496000001</v>
      </c>
      <c r="E16" s="131">
        <v>0</v>
      </c>
      <c r="F16" s="131">
        <v>157079.29712999996</v>
      </c>
      <c r="G16" s="131">
        <v>0</v>
      </c>
      <c r="H16" s="131">
        <v>212326.23142</v>
      </c>
      <c r="I16" s="131">
        <v>0</v>
      </c>
      <c r="J16" s="131">
        <v>504583.23347999994</v>
      </c>
      <c r="K16" s="131">
        <v>0</v>
      </c>
      <c r="L16" s="119">
        <v>500059.04060000001</v>
      </c>
      <c r="M16" s="131">
        <v>447959.72210252762</v>
      </c>
      <c r="N16" s="131">
        <v>447882.15667414741</v>
      </c>
    </row>
    <row r="17" spans="1:14" x14ac:dyDescent="0.3">
      <c r="A17" s="128" t="s">
        <v>18</v>
      </c>
      <c r="B17" s="132" t="s">
        <v>77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-41.796000000000113</v>
      </c>
      <c r="K17" s="131">
        <v>0</v>
      </c>
      <c r="L17" s="119">
        <v>41.795999999999999</v>
      </c>
      <c r="M17" s="131">
        <v>0</v>
      </c>
      <c r="N17" s="131">
        <v>0</v>
      </c>
    </row>
    <row r="18" spans="1:14" x14ac:dyDescent="0.3">
      <c r="A18" s="128" t="s">
        <v>19</v>
      </c>
      <c r="B18" s="132" t="s">
        <v>78</v>
      </c>
      <c r="C18" s="131">
        <v>0</v>
      </c>
      <c r="D18" s="131">
        <v>34319.589950000001</v>
      </c>
      <c r="E18" s="131">
        <v>0</v>
      </c>
      <c r="F18" s="131">
        <v>32762.206469999997</v>
      </c>
      <c r="G18" s="131">
        <v>0</v>
      </c>
      <c r="H18" s="131">
        <v>60542.655319999998</v>
      </c>
      <c r="I18" s="131">
        <v>0</v>
      </c>
      <c r="J18" s="131">
        <v>59892.188729999994</v>
      </c>
      <c r="K18" s="131">
        <v>0</v>
      </c>
      <c r="L18" s="119">
        <v>58298.774939999996</v>
      </c>
      <c r="M18" s="131">
        <v>59439.028348698987</v>
      </c>
      <c r="N18" s="131">
        <v>59902.438385227382</v>
      </c>
    </row>
    <row r="19" spans="1:14" ht="27" x14ac:dyDescent="0.3">
      <c r="A19" s="128" t="s">
        <v>20</v>
      </c>
      <c r="B19" s="132" t="s">
        <v>79</v>
      </c>
      <c r="C19" s="131">
        <v>0</v>
      </c>
      <c r="D19" s="131">
        <v>31629.707519999996</v>
      </c>
      <c r="E19" s="131">
        <v>0</v>
      </c>
      <c r="F19" s="131">
        <v>29740.132720000001</v>
      </c>
      <c r="G19" s="131">
        <v>0</v>
      </c>
      <c r="H19" s="131">
        <v>33851.894610000003</v>
      </c>
      <c r="I19" s="131">
        <v>0</v>
      </c>
      <c r="J19" s="131">
        <v>41912.242590000002</v>
      </c>
      <c r="K19" s="131">
        <v>0</v>
      </c>
      <c r="L19" s="119">
        <v>39335.799169999991</v>
      </c>
      <c r="M19" s="131">
        <v>40698.812191644392</v>
      </c>
      <c r="N19" s="131">
        <v>41068.291304447295</v>
      </c>
    </row>
    <row r="20" spans="1:14" x14ac:dyDescent="0.3">
      <c r="A20" s="128" t="s">
        <v>21</v>
      </c>
      <c r="B20" s="132" t="s">
        <v>80</v>
      </c>
      <c r="C20" s="131">
        <v>0</v>
      </c>
      <c r="D20" s="131">
        <v>42285.818880000006</v>
      </c>
      <c r="E20" s="131">
        <v>0</v>
      </c>
      <c r="F20" s="131">
        <v>42121.824719999997</v>
      </c>
      <c r="G20" s="131">
        <v>0</v>
      </c>
      <c r="H20" s="131">
        <v>44235.270499999999</v>
      </c>
      <c r="I20" s="131">
        <v>0</v>
      </c>
      <c r="J20" s="131">
        <v>48767.390900000006</v>
      </c>
      <c r="K20" s="131">
        <v>0</v>
      </c>
      <c r="L20" s="119">
        <v>49141.920050000008</v>
      </c>
      <c r="M20" s="131">
        <v>56032.215896939597</v>
      </c>
      <c r="N20" s="131">
        <v>58649.462369023946</v>
      </c>
    </row>
    <row r="21" spans="1:14" ht="15" thickBot="1" x14ac:dyDescent="0.35">
      <c r="A21" s="128" t="s">
        <v>22</v>
      </c>
      <c r="B21" s="132" t="s">
        <v>81</v>
      </c>
      <c r="C21" s="131">
        <v>0</v>
      </c>
      <c r="D21" s="131">
        <v>102532.04776</v>
      </c>
      <c r="E21" s="131">
        <v>0</v>
      </c>
      <c r="F21" s="131">
        <v>41394.198229999995</v>
      </c>
      <c r="G21" s="131">
        <v>0</v>
      </c>
      <c r="H21" s="131">
        <v>129507.34564999999</v>
      </c>
      <c r="I21" s="131">
        <v>0</v>
      </c>
      <c r="J21" s="131">
        <v>29647.880849999994</v>
      </c>
      <c r="K21" s="131">
        <v>0</v>
      </c>
      <c r="L21" s="119">
        <v>153524.28974000001</v>
      </c>
      <c r="M21" s="131">
        <v>79163.172014036056</v>
      </c>
      <c r="N21" s="131">
        <v>90299.914674846848</v>
      </c>
    </row>
    <row r="22" spans="1:14" x14ac:dyDescent="0.3">
      <c r="A22" s="128" t="s">
        <v>24</v>
      </c>
      <c r="B22" s="132" t="s">
        <v>74</v>
      </c>
      <c r="C22" s="133">
        <v>10501373</v>
      </c>
      <c r="D22" s="133">
        <v>10609210.465</v>
      </c>
      <c r="E22" s="133">
        <v>10178894</v>
      </c>
      <c r="F22" s="133">
        <v>10109017.279759998</v>
      </c>
      <c r="G22" s="133">
        <v>10459830</v>
      </c>
      <c r="H22" s="133">
        <v>10289747.839699998</v>
      </c>
      <c r="I22" s="133">
        <v>11316772</v>
      </c>
      <c r="J22" s="133">
        <v>11271081.066819999</v>
      </c>
      <c r="K22" s="133">
        <v>11397709</v>
      </c>
      <c r="L22" s="120">
        <v>11573415.363220001</v>
      </c>
      <c r="M22" s="133">
        <v>10677738.127096731</v>
      </c>
      <c r="N22" s="133">
        <v>10961667.826205175</v>
      </c>
    </row>
    <row r="23" spans="1:14" x14ac:dyDescent="0.3">
      <c r="A23" s="128" t="s">
        <v>26</v>
      </c>
      <c r="C23" s="134" t="b">
        <f>C22='MFR C-6 (2012 RC)'!V30/1000</f>
        <v>1</v>
      </c>
      <c r="D23" s="134" t="b">
        <f>D22='MFR C-6 (2012 RC)'!X30/1000</f>
        <v>1</v>
      </c>
      <c r="E23" s="134" t="b">
        <f>E22=Forecast!T26</f>
        <v>1</v>
      </c>
      <c r="F23" s="134" t="b">
        <f>F22=-'COSID Income Statement'!B67/1000</f>
        <v>1</v>
      </c>
      <c r="G23" s="134" t="b">
        <f>G22=Forecast!U26</f>
        <v>1</v>
      </c>
      <c r="H23" s="134" t="b">
        <f>H22=-'COSID Income Statement'!D67/1000</f>
        <v>1</v>
      </c>
      <c r="I23" s="134" t="b">
        <f>I22=Forecast!V26</f>
        <v>1</v>
      </c>
      <c r="J23" s="134" t="b">
        <f>J22=-'COSID Income Statement'!F67/1000</f>
        <v>1</v>
      </c>
      <c r="K23" s="134" t="b">
        <f>K22=Forecast!W26</f>
        <v>1</v>
      </c>
      <c r="L23" s="134" t="b">
        <f>L22=-'2015 ESR'!B86/1000</f>
        <v>1</v>
      </c>
      <c r="M23" s="134" t="b">
        <f>M22=-'COSID Income Statement'!H67/1000</f>
        <v>1</v>
      </c>
      <c r="N23" s="134" t="b">
        <f>N22=-'COSID Income Statement'!I67/1000</f>
        <v>1</v>
      </c>
    </row>
    <row r="24" spans="1:14" x14ac:dyDescent="0.3">
      <c r="A24" s="128" t="s">
        <v>27</v>
      </c>
      <c r="B24" s="130" t="s">
        <v>42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19"/>
      <c r="M24" s="131"/>
      <c r="N24" s="131"/>
    </row>
    <row r="25" spans="1:14" x14ac:dyDescent="0.3">
      <c r="A25" s="128" t="s">
        <v>28</v>
      </c>
      <c r="L25" s="11"/>
    </row>
    <row r="26" spans="1:14" ht="27" x14ac:dyDescent="0.3">
      <c r="A26" s="128" t="s">
        <v>29</v>
      </c>
      <c r="B26" s="132" t="s">
        <v>82</v>
      </c>
      <c r="C26" s="131">
        <v>0</v>
      </c>
      <c r="D26" s="131">
        <v>6941.0349000000006</v>
      </c>
      <c r="E26" s="131">
        <v>0</v>
      </c>
      <c r="F26" s="131">
        <v>3598.4924799999999</v>
      </c>
      <c r="G26" s="131">
        <v>0</v>
      </c>
      <c r="H26" s="131">
        <v>7167.8498</v>
      </c>
      <c r="I26" s="131">
        <v>0</v>
      </c>
      <c r="J26" s="131">
        <v>3659.0989</v>
      </c>
      <c r="K26" s="131">
        <v>0</v>
      </c>
      <c r="L26" s="119">
        <v>7879.1213599999992</v>
      </c>
      <c r="M26" s="131">
        <v>4848.2479699999976</v>
      </c>
      <c r="N26" s="131">
        <v>7007.7190200000005</v>
      </c>
    </row>
    <row r="27" spans="1:14" ht="27" x14ac:dyDescent="0.3">
      <c r="A27" s="128" t="s">
        <v>30</v>
      </c>
      <c r="B27" s="132" t="s">
        <v>83</v>
      </c>
      <c r="C27" s="131">
        <v>0</v>
      </c>
      <c r="D27" s="131">
        <v>627621.71957000007</v>
      </c>
      <c r="E27" s="131">
        <v>0</v>
      </c>
      <c r="F27" s="131">
        <v>522417.46898999996</v>
      </c>
      <c r="G27" s="131">
        <v>0</v>
      </c>
      <c r="H27" s="131">
        <v>528777.50184000004</v>
      </c>
      <c r="I27" s="131">
        <v>0</v>
      </c>
      <c r="J27" s="131">
        <v>319069.46071999997</v>
      </c>
      <c r="K27" s="131">
        <v>0</v>
      </c>
      <c r="L27" s="119">
        <v>444863.80587000004</v>
      </c>
      <c r="M27" s="131">
        <v>346235.65231999994</v>
      </c>
      <c r="N27" s="131">
        <v>363799.58354000008</v>
      </c>
    </row>
    <row r="28" spans="1:14" ht="27" x14ac:dyDescent="0.3">
      <c r="A28" s="128" t="s">
        <v>31</v>
      </c>
      <c r="B28" s="132" t="s">
        <v>84</v>
      </c>
      <c r="C28" s="131">
        <v>0</v>
      </c>
      <c r="D28" s="131">
        <v>5934.3278899999996</v>
      </c>
      <c r="E28" s="131">
        <v>0</v>
      </c>
      <c r="F28" s="131">
        <v>5331.5168200000007</v>
      </c>
      <c r="G28" s="131">
        <v>0</v>
      </c>
      <c r="H28" s="131">
        <v>5388.9438700000001</v>
      </c>
      <c r="I28" s="131">
        <v>0</v>
      </c>
      <c r="J28" s="131">
        <v>5460.8561300000001</v>
      </c>
      <c r="K28" s="131">
        <v>0</v>
      </c>
      <c r="L28" s="119">
        <v>9044.9244799999997</v>
      </c>
      <c r="M28" s="131">
        <v>8660.9561100000028</v>
      </c>
      <c r="N28" s="131">
        <v>5883.3081499999998</v>
      </c>
    </row>
    <row r="29" spans="1:14" ht="27" x14ac:dyDescent="0.3">
      <c r="A29" s="128" t="s">
        <v>32</v>
      </c>
      <c r="B29" s="132" t="s">
        <v>85</v>
      </c>
      <c r="C29" s="131">
        <v>0</v>
      </c>
      <c r="D29" s="131">
        <v>2339.6808599999999</v>
      </c>
      <c r="E29" s="131">
        <v>0</v>
      </c>
      <c r="F29" s="131">
        <v>2085.4171999999999</v>
      </c>
      <c r="G29" s="131">
        <v>0</v>
      </c>
      <c r="H29" s="131">
        <v>2032.94937</v>
      </c>
      <c r="I29" s="131">
        <v>0</v>
      </c>
      <c r="J29" s="131">
        <v>1993.5797</v>
      </c>
      <c r="K29" s="131">
        <v>0</v>
      </c>
      <c r="L29" s="119">
        <v>1932.5187200000003</v>
      </c>
      <c r="M29" s="131">
        <v>1904.7773500000008</v>
      </c>
      <c r="N29" s="131">
        <v>1708.5623899999996</v>
      </c>
    </row>
    <row r="30" spans="1:14" ht="27" x14ac:dyDescent="0.3">
      <c r="A30" s="128" t="s">
        <v>33</v>
      </c>
      <c r="B30" s="132" t="s">
        <v>86</v>
      </c>
      <c r="C30" s="131">
        <v>0</v>
      </c>
      <c r="D30" s="131">
        <v>27982.914969999998</v>
      </c>
      <c r="E30" s="131">
        <v>0</v>
      </c>
      <c r="F30" s="131">
        <v>27657.468199999999</v>
      </c>
      <c r="G30" s="131">
        <v>0</v>
      </c>
      <c r="H30" s="131">
        <v>26152.67655</v>
      </c>
      <c r="I30" s="131">
        <v>0</v>
      </c>
      <c r="J30" s="131">
        <v>24269.907749999998</v>
      </c>
      <c r="K30" s="131">
        <v>0</v>
      </c>
      <c r="L30" s="119">
        <v>28655.052039999999</v>
      </c>
      <c r="M30" s="131">
        <v>36378.819899999995</v>
      </c>
      <c r="N30" s="131">
        <v>22159.47360999999</v>
      </c>
    </row>
    <row r="31" spans="1:14" ht="27" x14ac:dyDescent="0.3">
      <c r="A31" s="128" t="s">
        <v>34</v>
      </c>
      <c r="B31" s="132" t="s">
        <v>87</v>
      </c>
      <c r="C31" s="131">
        <v>0</v>
      </c>
      <c r="D31" s="131">
        <v>31.731110000000001</v>
      </c>
      <c r="E31" s="131">
        <v>0</v>
      </c>
      <c r="F31" s="131">
        <v>73.500259999999997</v>
      </c>
      <c r="G31" s="131">
        <v>0</v>
      </c>
      <c r="H31" s="131">
        <v>70.642660000000006</v>
      </c>
      <c r="I31" s="131">
        <v>0</v>
      </c>
      <c r="J31" s="131">
        <v>86.397030000000001</v>
      </c>
      <c r="K31" s="131">
        <v>0</v>
      </c>
      <c r="L31" s="119">
        <v>88.699169999999995</v>
      </c>
      <c r="M31" s="131">
        <v>65.416560000000004</v>
      </c>
      <c r="N31" s="131">
        <v>66.098959999999991</v>
      </c>
    </row>
    <row r="32" spans="1:14" x14ac:dyDescent="0.3">
      <c r="A32" s="128" t="s">
        <v>35</v>
      </c>
      <c r="B32" s="132" t="s">
        <v>88</v>
      </c>
      <c r="C32" s="131">
        <v>0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19">
        <v>0</v>
      </c>
      <c r="M32" s="131">
        <v>0</v>
      </c>
      <c r="N32" s="131">
        <v>0</v>
      </c>
    </row>
    <row r="33" spans="1:14" ht="15" thickBot="1" x14ac:dyDescent="0.3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"/>
      <c r="M33" s="125"/>
      <c r="N33" s="125"/>
    </row>
    <row r="34" spans="1:14" x14ac:dyDescent="0.3">
      <c r="A34" s="128" t="s">
        <v>14</v>
      </c>
      <c r="B34" s="132" t="s">
        <v>42</v>
      </c>
      <c r="C34" s="133">
        <v>0</v>
      </c>
      <c r="D34" s="133">
        <v>670851.40930000006</v>
      </c>
      <c r="E34" s="133">
        <v>0</v>
      </c>
      <c r="F34" s="133">
        <v>561163.86395000003</v>
      </c>
      <c r="G34" s="133">
        <v>0</v>
      </c>
      <c r="H34" s="133">
        <v>569590.56409</v>
      </c>
      <c r="I34" s="133">
        <v>0</v>
      </c>
      <c r="J34" s="133">
        <v>354539.30022999994</v>
      </c>
      <c r="K34" s="133">
        <v>0</v>
      </c>
      <c r="L34" s="120">
        <v>492464.12164000008</v>
      </c>
      <c r="M34" s="133">
        <v>398093.87020999991</v>
      </c>
      <c r="N34" s="133">
        <v>400624.74567000003</v>
      </c>
    </row>
    <row r="35" spans="1:14" x14ac:dyDescent="0.3">
      <c r="A35" s="128" t="s">
        <v>15</v>
      </c>
      <c r="C35" s="134"/>
      <c r="D35" s="134" t="b">
        <f>D34='MFR C-6 (2012 RC)'!X70/1000</f>
        <v>1</v>
      </c>
      <c r="L35" s="11"/>
    </row>
    <row r="36" spans="1:14" x14ac:dyDescent="0.3">
      <c r="A36" s="128" t="s">
        <v>16</v>
      </c>
      <c r="B36" s="130" t="s">
        <v>89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19"/>
      <c r="M36" s="131"/>
      <c r="N36" s="131"/>
    </row>
    <row r="37" spans="1:14" x14ac:dyDescent="0.3">
      <c r="A37" s="128" t="s">
        <v>17</v>
      </c>
      <c r="L37" s="11"/>
    </row>
    <row r="38" spans="1:14" ht="27" x14ac:dyDescent="0.3">
      <c r="A38" s="128" t="s">
        <v>18</v>
      </c>
      <c r="B38" s="132" t="s">
        <v>90</v>
      </c>
      <c r="C38" s="131">
        <v>0</v>
      </c>
      <c r="D38" s="131">
        <v>15911.41005</v>
      </c>
      <c r="E38" s="131">
        <v>0</v>
      </c>
      <c r="F38" s="131">
        <v>13836.790060000001</v>
      </c>
      <c r="G38" s="131">
        <v>0</v>
      </c>
      <c r="H38" s="131">
        <v>14879.061220000001</v>
      </c>
      <c r="I38" s="131">
        <v>0</v>
      </c>
      <c r="J38" s="131">
        <v>14159.66084</v>
      </c>
      <c r="K38" s="131">
        <v>0</v>
      </c>
      <c r="L38" s="119">
        <v>18350.00128</v>
      </c>
      <c r="M38" s="131">
        <v>12593.305109999999</v>
      </c>
      <c r="N38" s="131">
        <v>15403.634569999997</v>
      </c>
    </row>
    <row r="39" spans="1:14" ht="27" x14ac:dyDescent="0.3">
      <c r="A39" s="128" t="s">
        <v>19</v>
      </c>
      <c r="B39" s="132" t="s">
        <v>91</v>
      </c>
      <c r="C39" s="131">
        <v>0</v>
      </c>
      <c r="D39" s="131">
        <v>21993.345089999999</v>
      </c>
      <c r="E39" s="131">
        <v>0</v>
      </c>
      <c r="F39" s="131">
        <v>31456.091189999999</v>
      </c>
      <c r="G39" s="131">
        <v>0</v>
      </c>
      <c r="H39" s="131">
        <v>21740.960439999999</v>
      </c>
      <c r="I39" s="131">
        <v>0</v>
      </c>
      <c r="J39" s="131">
        <v>30624.97725</v>
      </c>
      <c r="K39" s="131">
        <v>0</v>
      </c>
      <c r="L39" s="119">
        <v>22858.303370000001</v>
      </c>
      <c r="M39" s="131">
        <v>35536.663140000011</v>
      </c>
      <c r="N39" s="131">
        <v>23765.185920000004</v>
      </c>
    </row>
    <row r="40" spans="1:14" ht="27" x14ac:dyDescent="0.3">
      <c r="A40" s="128" t="s">
        <v>20</v>
      </c>
      <c r="B40" s="132" t="s">
        <v>92</v>
      </c>
      <c r="C40" s="131">
        <v>0</v>
      </c>
      <c r="D40" s="131">
        <v>7977.0885699999999</v>
      </c>
      <c r="E40" s="131">
        <v>0</v>
      </c>
      <c r="F40" s="131">
        <v>7515.9510799999998</v>
      </c>
      <c r="G40" s="131">
        <v>0</v>
      </c>
      <c r="H40" s="131">
        <v>8352.4240800000007</v>
      </c>
      <c r="I40" s="131">
        <v>0</v>
      </c>
      <c r="J40" s="131">
        <v>4871.14426</v>
      </c>
      <c r="K40" s="131">
        <v>0</v>
      </c>
      <c r="L40" s="119">
        <v>6477.9407300000003</v>
      </c>
      <c r="M40" s="131">
        <v>8836.3070800000005</v>
      </c>
      <c r="N40" s="131">
        <v>4699.8353399999996</v>
      </c>
    </row>
    <row r="41" spans="1:14" ht="27.6" thickBot="1" x14ac:dyDescent="0.35">
      <c r="A41" s="128" t="s">
        <v>21</v>
      </c>
      <c r="B41" s="132" t="s">
        <v>93</v>
      </c>
      <c r="C41" s="131">
        <v>0</v>
      </c>
      <c r="D41" s="131">
        <v>2913.79171</v>
      </c>
      <c r="E41" s="131">
        <v>0</v>
      </c>
      <c r="F41" s="131">
        <v>3151.5733</v>
      </c>
      <c r="G41" s="131">
        <v>0</v>
      </c>
      <c r="H41" s="131">
        <v>2341.4174199999998</v>
      </c>
      <c r="I41" s="131">
        <v>0</v>
      </c>
      <c r="J41" s="131">
        <v>4776.5863899999995</v>
      </c>
      <c r="K41" s="131">
        <v>0</v>
      </c>
      <c r="L41" s="119">
        <v>2412.6592500000002</v>
      </c>
      <c r="M41" s="131">
        <v>2240.0667300000005</v>
      </c>
      <c r="N41" s="131">
        <v>1882.0391200000001</v>
      </c>
    </row>
    <row r="42" spans="1:14" x14ac:dyDescent="0.3">
      <c r="A42" s="128" t="s">
        <v>22</v>
      </c>
      <c r="B42" s="132" t="s">
        <v>89</v>
      </c>
      <c r="C42" s="133">
        <v>0</v>
      </c>
      <c r="D42" s="133">
        <v>48795.635419999999</v>
      </c>
      <c r="E42" s="133">
        <v>0</v>
      </c>
      <c r="F42" s="133">
        <v>55960.405629999994</v>
      </c>
      <c r="G42" s="133">
        <v>0</v>
      </c>
      <c r="H42" s="133">
        <v>47313.863159999994</v>
      </c>
      <c r="I42" s="133">
        <v>0</v>
      </c>
      <c r="J42" s="133">
        <v>54432.368739999998</v>
      </c>
      <c r="K42" s="133">
        <v>0</v>
      </c>
      <c r="L42" s="120">
        <v>50098.904630000005</v>
      </c>
      <c r="M42" s="133">
        <v>59206.34206000001</v>
      </c>
      <c r="N42" s="133">
        <v>45750.694950000005</v>
      </c>
    </row>
    <row r="43" spans="1:14" x14ac:dyDescent="0.3">
      <c r="A43" s="128" t="s">
        <v>24</v>
      </c>
      <c r="D43" s="134" t="b">
        <f>D42='MFR C-6 (2012 RC)'!X79/1000</f>
        <v>1</v>
      </c>
      <c r="F43" s="134" t="b">
        <f>F34+F42='COSID Income Statement'!B89/1000</f>
        <v>1</v>
      </c>
      <c r="H43" s="134" t="b">
        <f>H34+H42='COSID Income Statement'!D89/1000</f>
        <v>1</v>
      </c>
      <c r="J43" s="134" t="b">
        <f>J34+J42='COSID Income Statement'!F89/1000</f>
        <v>1</v>
      </c>
      <c r="L43" s="134" t="b">
        <f>L34+L42='2015 ESR'!B110/1000</f>
        <v>1</v>
      </c>
      <c r="M43" s="134" t="b">
        <f>M34+M42='COSID Income Statement'!H89/1000</f>
        <v>1</v>
      </c>
      <c r="N43" s="134" t="b">
        <f>N34+N42='COSID Income Statement'!I89/1000</f>
        <v>1</v>
      </c>
    </row>
    <row r="44" spans="1:14" x14ac:dyDescent="0.3">
      <c r="A44" s="128" t="s">
        <v>26</v>
      </c>
      <c r="B44" s="130" t="s">
        <v>43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19"/>
      <c r="M44" s="131"/>
      <c r="N44" s="131"/>
    </row>
    <row r="45" spans="1:14" x14ac:dyDescent="0.3">
      <c r="A45" s="128" t="s">
        <v>27</v>
      </c>
      <c r="L45" s="11"/>
    </row>
    <row r="46" spans="1:14" ht="27" x14ac:dyDescent="0.3">
      <c r="A46" s="128" t="s">
        <v>28</v>
      </c>
      <c r="B46" s="132" t="s">
        <v>94</v>
      </c>
      <c r="C46" s="131">
        <v>0</v>
      </c>
      <c r="D46" s="131">
        <v>88868.797640000004</v>
      </c>
      <c r="E46" s="131">
        <v>0</v>
      </c>
      <c r="F46" s="131">
        <v>74297.621010000003</v>
      </c>
      <c r="G46" s="131">
        <v>0</v>
      </c>
      <c r="H46" s="131">
        <v>68307.419510000007</v>
      </c>
      <c r="I46" s="131">
        <v>0</v>
      </c>
      <c r="J46" s="131">
        <v>71991.195269999997</v>
      </c>
      <c r="K46" s="131">
        <v>0</v>
      </c>
      <c r="L46" s="119">
        <v>70994.87453999999</v>
      </c>
      <c r="M46" s="131">
        <v>74552.705080000014</v>
      </c>
      <c r="N46" s="131">
        <v>77979.736470000018</v>
      </c>
    </row>
    <row r="47" spans="1:14" ht="27" x14ac:dyDescent="0.3">
      <c r="A47" s="128" t="s">
        <v>29</v>
      </c>
      <c r="B47" s="132" t="s">
        <v>95</v>
      </c>
      <c r="C47" s="131">
        <v>0</v>
      </c>
      <c r="D47" s="131">
        <v>171470.85049000001</v>
      </c>
      <c r="E47" s="131">
        <v>0</v>
      </c>
      <c r="F47" s="131">
        <v>127099.58221000001</v>
      </c>
      <c r="G47" s="131">
        <v>0</v>
      </c>
      <c r="H47" s="131">
        <v>203773.96368000002</v>
      </c>
      <c r="I47" s="131">
        <v>0</v>
      </c>
      <c r="J47" s="131">
        <v>206983.04402999999</v>
      </c>
      <c r="K47" s="131">
        <v>0</v>
      </c>
      <c r="L47" s="119">
        <v>204615.74695</v>
      </c>
      <c r="M47" s="131">
        <v>206605.31490545307</v>
      </c>
      <c r="N47" s="131">
        <v>201796.16711055633</v>
      </c>
    </row>
    <row r="48" spans="1:14" ht="27" x14ac:dyDescent="0.3">
      <c r="A48" s="128" t="s">
        <v>30</v>
      </c>
      <c r="B48" s="132" t="s">
        <v>96</v>
      </c>
      <c r="C48" s="131">
        <v>0</v>
      </c>
      <c r="D48" s="131">
        <v>9117.6973800000014</v>
      </c>
      <c r="E48" s="131">
        <v>0</v>
      </c>
      <c r="F48" s="131">
        <v>12462.97957</v>
      </c>
      <c r="G48" s="131">
        <v>0</v>
      </c>
      <c r="H48" s="131">
        <v>9856.2031900000002</v>
      </c>
      <c r="I48" s="131">
        <v>0</v>
      </c>
      <c r="J48" s="131">
        <v>12689.224179999999</v>
      </c>
      <c r="K48" s="131">
        <v>0</v>
      </c>
      <c r="L48" s="119">
        <v>14139.416390000002</v>
      </c>
      <c r="M48" s="131">
        <v>9863.5826000000015</v>
      </c>
      <c r="N48" s="131">
        <v>9741.2681000000011</v>
      </c>
    </row>
    <row r="49" spans="1:14" ht="27" x14ac:dyDescent="0.3">
      <c r="A49" s="128" t="s">
        <v>31</v>
      </c>
      <c r="B49" s="132" t="s">
        <v>97</v>
      </c>
      <c r="C49" s="131">
        <v>0</v>
      </c>
      <c r="D49" s="131">
        <v>73102.077839999998</v>
      </c>
      <c r="E49" s="131">
        <v>0</v>
      </c>
      <c r="F49" s="131">
        <v>74608.732380000001</v>
      </c>
      <c r="G49" s="131">
        <v>0</v>
      </c>
      <c r="H49" s="131">
        <v>55557.081840000006</v>
      </c>
      <c r="I49" s="131">
        <v>0</v>
      </c>
      <c r="J49" s="131">
        <v>56814.291880000004</v>
      </c>
      <c r="K49" s="131">
        <v>0</v>
      </c>
      <c r="L49" s="119">
        <v>57720.423349999997</v>
      </c>
      <c r="M49" s="131">
        <v>47657.191129999992</v>
      </c>
      <c r="N49" s="131">
        <v>49339.30356</v>
      </c>
    </row>
    <row r="50" spans="1:14" ht="27" x14ac:dyDescent="0.3">
      <c r="A50" s="128" t="s">
        <v>32</v>
      </c>
      <c r="B50" s="132" t="s">
        <v>98</v>
      </c>
      <c r="C50" s="131">
        <v>0</v>
      </c>
      <c r="D50" s="131">
        <v>107.81391000000001</v>
      </c>
      <c r="E50" s="131">
        <v>0</v>
      </c>
      <c r="F50" s="131">
        <v>289.57011</v>
      </c>
      <c r="G50" s="131">
        <v>0</v>
      </c>
      <c r="H50" s="131">
        <v>-87.634789999999995</v>
      </c>
      <c r="I50" s="131">
        <v>0</v>
      </c>
      <c r="J50" s="131">
        <v>584.51427999999987</v>
      </c>
      <c r="K50" s="131">
        <v>0</v>
      </c>
      <c r="L50" s="119">
        <v>172.37309999999997</v>
      </c>
      <c r="M50" s="131">
        <v>383.47651999999999</v>
      </c>
      <c r="N50" s="131">
        <v>104.02172</v>
      </c>
    </row>
    <row r="51" spans="1:14" ht="27" x14ac:dyDescent="0.3">
      <c r="A51" s="128" t="s">
        <v>33</v>
      </c>
      <c r="B51" s="132" t="s">
        <v>99</v>
      </c>
      <c r="C51" s="131">
        <v>0</v>
      </c>
      <c r="D51" s="131">
        <v>106030.84656000001</v>
      </c>
      <c r="E51" s="131">
        <v>0</v>
      </c>
      <c r="F51" s="131">
        <v>103625.79001</v>
      </c>
      <c r="G51" s="131">
        <v>0</v>
      </c>
      <c r="H51" s="131">
        <v>119615.89393000001</v>
      </c>
      <c r="I51" s="131">
        <v>0</v>
      </c>
      <c r="J51" s="131">
        <v>105586.35053</v>
      </c>
      <c r="K51" s="131">
        <v>0</v>
      </c>
      <c r="L51" s="119">
        <v>101951.59888000002</v>
      </c>
      <c r="M51" s="131">
        <v>122065.82537000002</v>
      </c>
      <c r="N51" s="131">
        <v>123085.48132000002</v>
      </c>
    </row>
    <row r="52" spans="1:14" ht="27.6" thickBot="1" x14ac:dyDescent="0.35">
      <c r="A52" s="128" t="s">
        <v>34</v>
      </c>
      <c r="B52" s="132" t="s">
        <v>100</v>
      </c>
      <c r="C52" s="131">
        <v>0</v>
      </c>
      <c r="D52" s="131">
        <v>-1.0645</v>
      </c>
      <c r="E52" s="131">
        <v>0</v>
      </c>
      <c r="F52" s="131">
        <v>147.26820000000001</v>
      </c>
      <c r="G52" s="131">
        <v>0</v>
      </c>
      <c r="H52" s="131">
        <v>0</v>
      </c>
      <c r="I52" s="131">
        <v>0</v>
      </c>
      <c r="J52" s="131">
        <v>0</v>
      </c>
      <c r="K52" s="131">
        <v>0</v>
      </c>
      <c r="L52" s="119">
        <v>0</v>
      </c>
      <c r="M52" s="131">
        <v>0</v>
      </c>
      <c r="N52" s="131">
        <v>0</v>
      </c>
    </row>
    <row r="53" spans="1:14" x14ac:dyDescent="0.3">
      <c r="A53" s="128" t="s">
        <v>35</v>
      </c>
      <c r="B53" s="132" t="s">
        <v>43</v>
      </c>
      <c r="C53" s="133">
        <v>0</v>
      </c>
      <c r="D53" s="133">
        <v>448697.01932000008</v>
      </c>
      <c r="E53" s="133">
        <v>0</v>
      </c>
      <c r="F53" s="133">
        <v>392531.54349000001</v>
      </c>
      <c r="G53" s="133">
        <v>0</v>
      </c>
      <c r="H53" s="133">
        <v>457022.92735999997</v>
      </c>
      <c r="I53" s="133">
        <v>0</v>
      </c>
      <c r="J53" s="133">
        <v>454648.62016999995</v>
      </c>
      <c r="K53" s="133">
        <v>0</v>
      </c>
      <c r="L53" s="120">
        <v>449594.43321000005</v>
      </c>
      <c r="M53" s="133">
        <v>461128.09560545313</v>
      </c>
      <c r="N53" s="133">
        <v>462045.97828055645</v>
      </c>
    </row>
    <row r="54" spans="1:14" ht="15" thickBot="1" x14ac:dyDescent="0.35">
      <c r="A54" s="125"/>
      <c r="B54" s="125"/>
      <c r="C54" s="125"/>
      <c r="D54" s="135" t="b">
        <f>D53='MFR C-6 (2012 RC)'!X90/1000</f>
        <v>1</v>
      </c>
      <c r="E54" s="125"/>
      <c r="F54" s="125"/>
      <c r="G54" s="125"/>
      <c r="H54" s="125"/>
      <c r="I54" s="125"/>
      <c r="J54" s="125"/>
      <c r="K54" s="125"/>
      <c r="L54" s="12"/>
      <c r="M54" s="125"/>
      <c r="N54" s="125"/>
    </row>
    <row r="55" spans="1:14" x14ac:dyDescent="0.3">
      <c r="A55" s="128" t="s">
        <v>14</v>
      </c>
      <c r="L55" s="11"/>
    </row>
    <row r="56" spans="1:14" x14ac:dyDescent="0.3">
      <c r="A56" s="128" t="s">
        <v>15</v>
      </c>
      <c r="B56" s="130" t="s">
        <v>101</v>
      </c>
      <c r="C56" s="131"/>
      <c r="D56" s="131"/>
      <c r="E56" s="131"/>
      <c r="F56" s="131"/>
      <c r="G56" s="131"/>
      <c r="H56" s="131"/>
      <c r="I56" s="131"/>
      <c r="J56" s="131"/>
      <c r="K56" s="131"/>
      <c r="L56" s="119"/>
      <c r="M56" s="131"/>
      <c r="N56" s="131"/>
    </row>
    <row r="57" spans="1:14" x14ac:dyDescent="0.3">
      <c r="A57" s="128" t="s">
        <v>16</v>
      </c>
      <c r="L57" s="11"/>
    </row>
    <row r="58" spans="1:14" ht="27" x14ac:dyDescent="0.3">
      <c r="A58" s="128" t="s">
        <v>17</v>
      </c>
      <c r="B58" s="132" t="s">
        <v>102</v>
      </c>
      <c r="C58" s="131">
        <v>0</v>
      </c>
      <c r="D58" s="131">
        <v>92426.709099999993</v>
      </c>
      <c r="E58" s="131">
        <v>0</v>
      </c>
      <c r="F58" s="131">
        <v>87862.453980000006</v>
      </c>
      <c r="G58" s="131">
        <v>0</v>
      </c>
      <c r="H58" s="131">
        <v>107163.46218999999</v>
      </c>
      <c r="I58" s="131">
        <v>0</v>
      </c>
      <c r="J58" s="131">
        <v>60561.45036000001</v>
      </c>
      <c r="K58" s="131">
        <v>0</v>
      </c>
      <c r="L58" s="119">
        <v>71923.097469999993</v>
      </c>
      <c r="M58" s="131">
        <v>102904.68330000003</v>
      </c>
      <c r="N58" s="131">
        <v>84301.296589999984</v>
      </c>
    </row>
    <row r="59" spans="1:14" ht="27" x14ac:dyDescent="0.3">
      <c r="A59" s="128" t="s">
        <v>18</v>
      </c>
      <c r="B59" s="132" t="s">
        <v>103</v>
      </c>
      <c r="C59" s="131">
        <v>0</v>
      </c>
      <c r="D59" s="131">
        <v>8275.0352500000008</v>
      </c>
      <c r="E59" s="131">
        <v>0</v>
      </c>
      <c r="F59" s="131">
        <v>10960.26555</v>
      </c>
      <c r="G59" s="131">
        <v>0</v>
      </c>
      <c r="H59" s="131">
        <v>7369.9144000000006</v>
      </c>
      <c r="I59" s="131">
        <v>0</v>
      </c>
      <c r="J59" s="131">
        <v>10880.106260000002</v>
      </c>
      <c r="K59" s="131">
        <v>0</v>
      </c>
      <c r="L59" s="119">
        <v>29921.21573</v>
      </c>
      <c r="M59" s="131">
        <v>38422.83221</v>
      </c>
      <c r="N59" s="131">
        <v>35443.853219999997</v>
      </c>
    </row>
    <row r="60" spans="1:14" ht="27" x14ac:dyDescent="0.3">
      <c r="A60" s="128" t="s">
        <v>19</v>
      </c>
      <c r="B60" s="132" t="s">
        <v>104</v>
      </c>
      <c r="C60" s="131">
        <v>0</v>
      </c>
      <c r="D60" s="131">
        <v>36298.808669999999</v>
      </c>
      <c r="E60" s="131">
        <v>0</v>
      </c>
      <c r="F60" s="131">
        <v>27885.105399999997</v>
      </c>
      <c r="G60" s="131">
        <v>0</v>
      </c>
      <c r="H60" s="131">
        <v>27189.408530000001</v>
      </c>
      <c r="I60" s="131">
        <v>0</v>
      </c>
      <c r="J60" s="131">
        <v>29599.49624</v>
      </c>
      <c r="K60" s="131">
        <v>0</v>
      </c>
      <c r="L60" s="119">
        <v>27193.079000000002</v>
      </c>
      <c r="M60" s="131">
        <v>9650.3098499999996</v>
      </c>
      <c r="N60" s="131">
        <v>20982.857239999998</v>
      </c>
    </row>
    <row r="61" spans="1:14" ht="27" x14ac:dyDescent="0.3">
      <c r="A61" s="128" t="s">
        <v>20</v>
      </c>
      <c r="B61" s="132" t="s">
        <v>105</v>
      </c>
      <c r="C61" s="131">
        <v>0</v>
      </c>
      <c r="D61" s="131">
        <v>22457.783869999999</v>
      </c>
      <c r="E61" s="131">
        <v>0</v>
      </c>
      <c r="F61" s="131">
        <v>15064.42561</v>
      </c>
      <c r="G61" s="131">
        <v>0</v>
      </c>
      <c r="H61" s="131">
        <v>9540.9435599999997</v>
      </c>
      <c r="I61" s="131">
        <v>0</v>
      </c>
      <c r="J61" s="131">
        <v>13143.01619</v>
      </c>
      <c r="K61" s="131">
        <v>0</v>
      </c>
      <c r="L61" s="119">
        <v>15185.581759999999</v>
      </c>
      <c r="M61" s="131">
        <v>8226.7554699999982</v>
      </c>
      <c r="N61" s="131">
        <v>7381.7952700000005</v>
      </c>
    </row>
    <row r="62" spans="1:14" ht="27.6" thickBot="1" x14ac:dyDescent="0.35">
      <c r="A62" s="128" t="s">
        <v>21</v>
      </c>
      <c r="B62" s="132" t="s">
        <v>106</v>
      </c>
      <c r="C62" s="131">
        <v>0</v>
      </c>
      <c r="D62" s="131">
        <v>8871.455820000001</v>
      </c>
      <c r="E62" s="131">
        <v>0</v>
      </c>
      <c r="F62" s="131">
        <v>23316.629949999999</v>
      </c>
      <c r="G62" s="131">
        <v>0</v>
      </c>
      <c r="H62" s="131">
        <v>9768.8788700000005</v>
      </c>
      <c r="I62" s="131">
        <v>0</v>
      </c>
      <c r="J62" s="131">
        <v>22569.197109999997</v>
      </c>
      <c r="K62" s="131">
        <v>0</v>
      </c>
      <c r="L62" s="119">
        <v>24757.094100000002</v>
      </c>
      <c r="M62" s="131">
        <v>9867.3330200000019</v>
      </c>
      <c r="N62" s="131">
        <v>18014.840279999997</v>
      </c>
    </row>
    <row r="63" spans="1:14" x14ac:dyDescent="0.3">
      <c r="A63" s="128" t="s">
        <v>22</v>
      </c>
      <c r="B63" s="132" t="s">
        <v>101</v>
      </c>
      <c r="C63" s="133">
        <v>0</v>
      </c>
      <c r="D63" s="133">
        <v>168329.79270999998</v>
      </c>
      <c r="E63" s="133">
        <v>0</v>
      </c>
      <c r="F63" s="133">
        <v>165088.88049000001</v>
      </c>
      <c r="G63" s="133">
        <v>0</v>
      </c>
      <c r="H63" s="133">
        <v>161032.60755000002</v>
      </c>
      <c r="I63" s="133">
        <v>0</v>
      </c>
      <c r="J63" s="133">
        <v>136753.26616000003</v>
      </c>
      <c r="K63" s="133">
        <v>0</v>
      </c>
      <c r="L63" s="120">
        <v>168980.06805999999</v>
      </c>
      <c r="M63" s="133">
        <v>169071.91385000001</v>
      </c>
      <c r="N63" s="133">
        <v>166124.64259999996</v>
      </c>
    </row>
    <row r="64" spans="1:14" x14ac:dyDescent="0.3">
      <c r="A64" s="128" t="s">
        <v>24</v>
      </c>
      <c r="D64" s="134" t="b">
        <f>D63='MFR C-6 (2012 RC)'!X105/1000</f>
        <v>1</v>
      </c>
      <c r="F64" s="134" t="b">
        <f>F53+F63='COSID Income Statement'!B115/1000</f>
        <v>1</v>
      </c>
      <c r="H64" s="134" t="b">
        <f>H53+H63='COSID Income Statement'!D115/1000</f>
        <v>1</v>
      </c>
      <c r="J64" s="134" t="b">
        <f>J53+J63='COSID Income Statement'!F115/1000</f>
        <v>1</v>
      </c>
      <c r="L64" s="134" t="b">
        <f>L53+L63='2015 ESR'!B141/1000</f>
        <v>1</v>
      </c>
      <c r="M64" s="134" t="b">
        <f>M53+M63='COSID Income Statement'!H115/1000</f>
        <v>1</v>
      </c>
      <c r="N64" s="134" t="b">
        <f>N53+N63='COSID Income Statement'!I115/1000</f>
        <v>1</v>
      </c>
    </row>
    <row r="65" spans="1:14" x14ac:dyDescent="0.3">
      <c r="A65" s="128" t="s">
        <v>26</v>
      </c>
      <c r="B65" s="130" t="s">
        <v>44</v>
      </c>
      <c r="C65" s="131"/>
      <c r="D65" s="131"/>
      <c r="E65" s="131"/>
      <c r="F65" s="131"/>
      <c r="G65" s="131"/>
      <c r="H65" s="131"/>
      <c r="I65" s="131"/>
      <c r="J65" s="131"/>
      <c r="K65" s="131"/>
      <c r="L65" s="119"/>
      <c r="M65" s="131"/>
      <c r="N65" s="131"/>
    </row>
    <row r="66" spans="1:14" x14ac:dyDescent="0.3">
      <c r="A66" s="128" t="s">
        <v>27</v>
      </c>
      <c r="L66" s="11"/>
    </row>
    <row r="67" spans="1:14" ht="27" x14ac:dyDescent="0.3">
      <c r="A67" s="128" t="s">
        <v>28</v>
      </c>
      <c r="B67" s="132" t="s">
        <v>107</v>
      </c>
      <c r="C67" s="131">
        <v>0</v>
      </c>
      <c r="D67" s="136">
        <v>12063.257589999999</v>
      </c>
      <c r="E67" s="131">
        <v>0</v>
      </c>
      <c r="F67" s="131">
        <v>12754.219419999999</v>
      </c>
      <c r="G67" s="131">
        <v>0</v>
      </c>
      <c r="H67" s="131">
        <v>13141.96658</v>
      </c>
      <c r="I67" s="131">
        <v>0</v>
      </c>
      <c r="J67" s="131">
        <v>13556.993319999998</v>
      </c>
      <c r="K67" s="131">
        <v>0</v>
      </c>
      <c r="L67" s="119">
        <v>13786.6674</v>
      </c>
      <c r="M67" s="131">
        <v>14927.52817</v>
      </c>
      <c r="N67" s="131">
        <v>16234.534090000008</v>
      </c>
    </row>
    <row r="68" spans="1:14" ht="27" x14ac:dyDescent="0.3">
      <c r="A68" s="128" t="s">
        <v>29</v>
      </c>
      <c r="B68" s="132" t="s">
        <v>108</v>
      </c>
      <c r="C68" s="131">
        <v>0</v>
      </c>
      <c r="D68" s="131">
        <v>2966575.1373299998</v>
      </c>
      <c r="E68" s="131">
        <v>0</v>
      </c>
      <c r="F68" s="131">
        <v>2696886.9665399999</v>
      </c>
      <c r="G68" s="131">
        <v>0</v>
      </c>
      <c r="H68" s="131">
        <v>2384312.1778800003</v>
      </c>
      <c r="I68" s="131">
        <v>0</v>
      </c>
      <c r="J68" s="131">
        <v>2981140.96936</v>
      </c>
      <c r="K68" s="131">
        <v>0</v>
      </c>
      <c r="L68" s="119">
        <v>2611652.2071999996</v>
      </c>
      <c r="M68" s="131">
        <v>2068014.9018201297</v>
      </c>
      <c r="N68" s="131">
        <v>2328243.6419100827</v>
      </c>
    </row>
    <row r="69" spans="1:14" ht="27" x14ac:dyDescent="0.3">
      <c r="A69" s="128" t="s">
        <v>30</v>
      </c>
      <c r="B69" s="132" t="s">
        <v>109</v>
      </c>
      <c r="C69" s="131">
        <v>0</v>
      </c>
      <c r="D69" s="131">
        <v>16689.583609999998</v>
      </c>
      <c r="E69" s="131">
        <v>0</v>
      </c>
      <c r="F69" s="131">
        <v>20693.820769999998</v>
      </c>
      <c r="G69" s="131">
        <v>0</v>
      </c>
      <c r="H69" s="131">
        <v>21957.192480000002</v>
      </c>
      <c r="I69" s="131">
        <v>0</v>
      </c>
      <c r="J69" s="131">
        <v>21729.890580000007</v>
      </c>
      <c r="K69" s="131">
        <v>0</v>
      </c>
      <c r="L69" s="119">
        <v>22269.357210000002</v>
      </c>
      <c r="M69" s="131">
        <v>19498.24553</v>
      </c>
      <c r="N69" s="131">
        <v>19700.794380000007</v>
      </c>
    </row>
    <row r="70" spans="1:14" ht="27" x14ac:dyDescent="0.3">
      <c r="A70" s="128" t="s">
        <v>31</v>
      </c>
      <c r="B70" s="132" t="s">
        <v>110</v>
      </c>
      <c r="C70" s="131">
        <v>0</v>
      </c>
      <c r="D70" s="131">
        <v>34089.433339999996</v>
      </c>
      <c r="E70" s="131">
        <v>0</v>
      </c>
      <c r="F70" s="131">
        <v>36194.501530000001</v>
      </c>
      <c r="G70" s="131">
        <v>0</v>
      </c>
      <c r="H70" s="131">
        <v>38607.727129999992</v>
      </c>
      <c r="I70" s="131">
        <v>0</v>
      </c>
      <c r="J70" s="131">
        <v>37396.839189999999</v>
      </c>
      <c r="K70" s="131">
        <v>0</v>
      </c>
      <c r="L70" s="121">
        <v>43442.993159999998</v>
      </c>
      <c r="M70" s="131">
        <v>79552.093564999974</v>
      </c>
      <c r="N70" s="131">
        <v>97641.244195000007</v>
      </c>
    </row>
    <row r="71" spans="1:14" ht="27.6" thickBot="1" x14ac:dyDescent="0.35">
      <c r="A71" s="128" t="s">
        <v>32</v>
      </c>
      <c r="B71" s="132" t="s">
        <v>111</v>
      </c>
      <c r="C71" s="131">
        <v>0</v>
      </c>
      <c r="D71" s="131">
        <v>0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0</v>
      </c>
      <c r="K71" s="131">
        <v>0</v>
      </c>
      <c r="L71" s="119">
        <v>89.338559999999987</v>
      </c>
      <c r="M71" s="131">
        <v>1E-3</v>
      </c>
      <c r="N71" s="131">
        <v>0</v>
      </c>
    </row>
    <row r="72" spans="1:14" x14ac:dyDescent="0.3">
      <c r="A72" s="128" t="s">
        <v>33</v>
      </c>
      <c r="B72" s="132" t="s">
        <v>44</v>
      </c>
      <c r="C72" s="133">
        <v>0</v>
      </c>
      <c r="D72" s="133">
        <v>3029417.41187</v>
      </c>
      <c r="E72" s="133">
        <v>0</v>
      </c>
      <c r="F72" s="133">
        <v>2766529.5082599996</v>
      </c>
      <c r="G72" s="133">
        <v>0</v>
      </c>
      <c r="H72" s="133">
        <v>2458019.0640700003</v>
      </c>
      <c r="I72" s="133">
        <v>0</v>
      </c>
      <c r="J72" s="133">
        <v>3053824.6924500004</v>
      </c>
      <c r="K72" s="133">
        <v>0</v>
      </c>
      <c r="L72" s="120">
        <f>SUM(L67:L71)</f>
        <v>2691240.5635299999</v>
      </c>
      <c r="M72" s="133">
        <v>2181992.7700851299</v>
      </c>
      <c r="N72" s="133">
        <v>2461820.214575083</v>
      </c>
    </row>
    <row r="73" spans="1:14" x14ac:dyDescent="0.3">
      <c r="A73" s="128" t="s">
        <v>34</v>
      </c>
      <c r="D73" s="137">
        <f>D72-'MFR C-6 (2012 RC)'!X114/1000</f>
        <v>-289.6691999998875</v>
      </c>
      <c r="L73" s="11"/>
    </row>
    <row r="74" spans="1:14" x14ac:dyDescent="0.3">
      <c r="A74" s="128" t="s">
        <v>35</v>
      </c>
      <c r="L74" s="11"/>
    </row>
    <row r="75" spans="1:14" ht="15" thickBot="1" x14ac:dyDescent="0.35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"/>
      <c r="M75" s="125"/>
      <c r="N75" s="125"/>
    </row>
    <row r="76" spans="1:14" x14ac:dyDescent="0.3">
      <c r="A76" s="128" t="s">
        <v>14</v>
      </c>
      <c r="B76" s="130" t="s">
        <v>112</v>
      </c>
      <c r="C76" s="131"/>
      <c r="D76" s="131"/>
      <c r="E76" s="131"/>
      <c r="F76" s="131"/>
      <c r="G76" s="131"/>
      <c r="H76" s="131"/>
      <c r="I76" s="131"/>
      <c r="J76" s="131"/>
      <c r="K76" s="131"/>
      <c r="L76" s="119"/>
      <c r="M76" s="131"/>
      <c r="N76" s="131"/>
    </row>
    <row r="77" spans="1:14" x14ac:dyDescent="0.3">
      <c r="A77" s="128" t="s">
        <v>15</v>
      </c>
      <c r="L77" s="11"/>
    </row>
    <row r="78" spans="1:14" ht="27" x14ac:dyDescent="0.3">
      <c r="A78" s="128" t="s">
        <v>16</v>
      </c>
      <c r="B78" s="132" t="s">
        <v>113</v>
      </c>
      <c r="C78" s="131">
        <v>0</v>
      </c>
      <c r="D78" s="131">
        <v>7367.5735199999999</v>
      </c>
      <c r="E78" s="131">
        <v>0</v>
      </c>
      <c r="F78" s="131">
        <v>6721.0860700000003</v>
      </c>
      <c r="G78" s="131">
        <v>0</v>
      </c>
      <c r="H78" s="131">
        <v>7523.2659199999998</v>
      </c>
      <c r="I78" s="131">
        <v>0</v>
      </c>
      <c r="J78" s="131">
        <v>8618.6437899999983</v>
      </c>
      <c r="K78" s="131">
        <v>0</v>
      </c>
      <c r="L78" s="119">
        <v>8190.7726500000008</v>
      </c>
      <c r="M78" s="131">
        <v>10032.655850000005</v>
      </c>
      <c r="N78" s="131">
        <v>10309.490880000008</v>
      </c>
    </row>
    <row r="79" spans="1:14" ht="27" x14ac:dyDescent="0.3">
      <c r="A79" s="128" t="s">
        <v>17</v>
      </c>
      <c r="B79" s="132" t="s">
        <v>114</v>
      </c>
      <c r="C79" s="131">
        <v>0</v>
      </c>
      <c r="D79" s="131">
        <v>8333.4179100000001</v>
      </c>
      <c r="E79" s="131">
        <v>0</v>
      </c>
      <c r="F79" s="131">
        <v>9189.6801900000009</v>
      </c>
      <c r="G79" s="131">
        <v>0</v>
      </c>
      <c r="H79" s="131">
        <v>10085.155369999999</v>
      </c>
      <c r="I79" s="131">
        <v>0</v>
      </c>
      <c r="J79" s="131">
        <v>15175.408020000001</v>
      </c>
      <c r="K79" s="131">
        <v>0</v>
      </c>
      <c r="L79" s="119">
        <v>13535.934199999998</v>
      </c>
      <c r="M79" s="131">
        <v>14321.410410000004</v>
      </c>
      <c r="N79" s="131">
        <v>15784.982779999986</v>
      </c>
    </row>
    <row r="80" spans="1:14" ht="27" x14ac:dyDescent="0.3">
      <c r="A80" s="128" t="s">
        <v>18</v>
      </c>
      <c r="B80" s="132" t="s">
        <v>115</v>
      </c>
      <c r="C80" s="131">
        <v>0</v>
      </c>
      <c r="D80" s="131">
        <v>61728.837039999999</v>
      </c>
      <c r="E80" s="131">
        <v>0</v>
      </c>
      <c r="F80" s="131">
        <v>56539.87601</v>
      </c>
      <c r="G80" s="131">
        <v>0</v>
      </c>
      <c r="H80" s="131">
        <v>53196.201239999995</v>
      </c>
      <c r="I80" s="131">
        <v>0</v>
      </c>
      <c r="J80" s="131">
        <v>52269.382099999995</v>
      </c>
      <c r="K80" s="131">
        <v>0</v>
      </c>
      <c r="L80" s="119">
        <v>51030.286220000002</v>
      </c>
      <c r="M80" s="131">
        <v>51728.543420000031</v>
      </c>
      <c r="N80" s="131">
        <v>66848.714850000004</v>
      </c>
    </row>
    <row r="81" spans="1:14" ht="27.6" thickBot="1" x14ac:dyDescent="0.35">
      <c r="A81" s="128" t="s">
        <v>19</v>
      </c>
      <c r="B81" s="132" t="s">
        <v>116</v>
      </c>
      <c r="C81" s="131">
        <v>0</v>
      </c>
      <c r="D81" s="131">
        <v>2727.9392200000002</v>
      </c>
      <c r="E81" s="131">
        <v>0</v>
      </c>
      <c r="F81" s="131">
        <v>3444.3124500000004</v>
      </c>
      <c r="G81" s="131">
        <v>0</v>
      </c>
      <c r="H81" s="131">
        <v>4605.6696600000005</v>
      </c>
      <c r="I81" s="131">
        <v>0</v>
      </c>
      <c r="J81" s="131">
        <v>9265.5568600000006</v>
      </c>
      <c r="K81" s="131">
        <v>0</v>
      </c>
      <c r="L81" s="119">
        <v>5426.275779999999</v>
      </c>
      <c r="M81" s="131">
        <v>6959.2509699999973</v>
      </c>
      <c r="N81" s="131">
        <v>7862.6056500000004</v>
      </c>
    </row>
    <row r="82" spans="1:14" x14ac:dyDescent="0.3">
      <c r="A82" s="128" t="s">
        <v>20</v>
      </c>
      <c r="B82" s="132" t="s">
        <v>112</v>
      </c>
      <c r="C82" s="133">
        <v>0</v>
      </c>
      <c r="D82" s="133">
        <v>80157.767689999993</v>
      </c>
      <c r="E82" s="133">
        <v>0</v>
      </c>
      <c r="F82" s="133">
        <v>75894.954719999994</v>
      </c>
      <c r="G82" s="133">
        <v>0</v>
      </c>
      <c r="H82" s="133">
        <v>75410.292189999993</v>
      </c>
      <c r="I82" s="133">
        <v>0</v>
      </c>
      <c r="J82" s="133">
        <v>85328.990769999989</v>
      </c>
      <c r="K82" s="133">
        <v>0</v>
      </c>
      <c r="L82" s="120">
        <v>78183.268849999993</v>
      </c>
      <c r="M82" s="133">
        <v>83041.860650000031</v>
      </c>
      <c r="N82" s="133">
        <v>100805.79415999999</v>
      </c>
    </row>
    <row r="83" spans="1:14" x14ac:dyDescent="0.3">
      <c r="A83" s="128" t="s">
        <v>21</v>
      </c>
      <c r="D83" s="137">
        <f>D82-'MFR C-6 (2012 RC)'!X122/1000</f>
        <v>289.66920000000391</v>
      </c>
      <c r="L83" s="11"/>
    </row>
    <row r="84" spans="1:14" x14ac:dyDescent="0.3">
      <c r="A84" s="128" t="s">
        <v>22</v>
      </c>
      <c r="B84" s="130" t="s">
        <v>45</v>
      </c>
      <c r="C84" s="131"/>
      <c r="D84" s="131"/>
      <c r="E84" s="131"/>
      <c r="F84" s="131"/>
      <c r="G84" s="131"/>
      <c r="H84" s="131"/>
      <c r="I84" s="131"/>
      <c r="J84" s="131"/>
      <c r="K84" s="131"/>
      <c r="L84" s="119"/>
      <c r="M84" s="131"/>
      <c r="N84" s="131"/>
    </row>
    <row r="85" spans="1:14" x14ac:dyDescent="0.3">
      <c r="A85" s="128" t="s">
        <v>24</v>
      </c>
      <c r="L85" s="11"/>
    </row>
    <row r="86" spans="1:14" ht="27" x14ac:dyDescent="0.3">
      <c r="A86" s="128" t="s">
        <v>26</v>
      </c>
      <c r="B86" s="132" t="s">
        <v>117</v>
      </c>
      <c r="C86" s="131">
        <v>0</v>
      </c>
      <c r="D86" s="131">
        <v>976228.56527000002</v>
      </c>
      <c r="E86" s="131">
        <v>0</v>
      </c>
      <c r="F86" s="131">
        <v>836932.99572000001</v>
      </c>
      <c r="G86" s="131">
        <v>0</v>
      </c>
      <c r="H86" s="131">
        <v>732551.89281999995</v>
      </c>
      <c r="I86" s="131">
        <v>0</v>
      </c>
      <c r="J86" s="131">
        <v>776444.78714000015</v>
      </c>
      <c r="K86" s="131">
        <v>0</v>
      </c>
      <c r="L86" s="119">
        <v>688733.30366999994</v>
      </c>
      <c r="M86" s="131">
        <v>384617.36225999997</v>
      </c>
      <c r="N86" s="131">
        <v>362610.43460000004</v>
      </c>
    </row>
    <row r="87" spans="1:14" ht="27" x14ac:dyDescent="0.3">
      <c r="A87" s="128" t="s">
        <v>27</v>
      </c>
      <c r="B87" s="132" t="s">
        <v>118</v>
      </c>
      <c r="C87" s="131">
        <v>0</v>
      </c>
      <c r="D87" s="131">
        <v>2566.2370799999999</v>
      </c>
      <c r="E87" s="131">
        <v>0</v>
      </c>
      <c r="F87" s="131">
        <v>3090.78721</v>
      </c>
      <c r="G87" s="131">
        <v>0</v>
      </c>
      <c r="H87" s="131">
        <v>2830.8477200000002</v>
      </c>
      <c r="I87" s="131">
        <v>0</v>
      </c>
      <c r="J87" s="131">
        <v>2329.2411300000003</v>
      </c>
      <c r="K87" s="131">
        <v>0</v>
      </c>
      <c r="L87" s="119">
        <v>2330.3615500000001</v>
      </c>
      <c r="M87" s="131">
        <v>3566.5302199999996</v>
      </c>
      <c r="N87" s="131">
        <v>3954.1043199999995</v>
      </c>
    </row>
    <row r="88" spans="1:14" ht="27.6" thickBot="1" x14ac:dyDescent="0.35">
      <c r="A88" s="128" t="s">
        <v>28</v>
      </c>
      <c r="B88" s="132" t="s">
        <v>119</v>
      </c>
      <c r="C88" s="131">
        <v>0</v>
      </c>
      <c r="D88" s="131">
        <v>207568.57313000003</v>
      </c>
      <c r="E88" s="131">
        <v>0</v>
      </c>
      <c r="F88" s="131">
        <v>53591.169320000001</v>
      </c>
      <c r="G88" s="131">
        <v>0</v>
      </c>
      <c r="H88" s="131">
        <v>-98498.029180000027</v>
      </c>
      <c r="I88" s="131">
        <v>0</v>
      </c>
      <c r="J88" s="131">
        <v>-83905.782929999972</v>
      </c>
      <c r="K88" s="131">
        <v>0</v>
      </c>
      <c r="L88" s="119">
        <v>229568.38904000001</v>
      </c>
      <c r="M88" s="131">
        <v>158410.85964889443</v>
      </c>
      <c r="N88" s="131">
        <v>92832.816941084719</v>
      </c>
    </row>
    <row r="89" spans="1:14" x14ac:dyDescent="0.3">
      <c r="A89" s="128" t="s">
        <v>29</v>
      </c>
      <c r="B89" s="132" t="s">
        <v>45</v>
      </c>
      <c r="C89" s="133">
        <v>0</v>
      </c>
      <c r="D89" s="133">
        <v>1186363.3754799999</v>
      </c>
      <c r="E89" s="133">
        <v>0</v>
      </c>
      <c r="F89" s="133">
        <v>893614.95225000009</v>
      </c>
      <c r="G89" s="133">
        <v>0</v>
      </c>
      <c r="H89" s="133">
        <v>636884.71135999984</v>
      </c>
      <c r="I89" s="133">
        <v>0</v>
      </c>
      <c r="J89" s="133">
        <v>694868.24534000014</v>
      </c>
      <c r="K89" s="133">
        <v>0</v>
      </c>
      <c r="L89" s="120">
        <v>920632.05426</v>
      </c>
      <c r="M89" s="133">
        <v>546594.75212889444</v>
      </c>
      <c r="N89" s="133">
        <v>459397.35586108477</v>
      </c>
    </row>
    <row r="90" spans="1:14" x14ac:dyDescent="0.3">
      <c r="A90" s="128" t="s">
        <v>30</v>
      </c>
      <c r="D90" s="134" t="b">
        <f>D89='MFR C-6 (2012 RC)'!X129/1000</f>
        <v>1</v>
      </c>
      <c r="F90" s="134" t="b">
        <f>F72+F82+F89='COSID Income Statement'!B163/1000</f>
        <v>1</v>
      </c>
      <c r="H90" s="134" t="b">
        <f>H72+H82+H89='COSID Income Statement'!D163/1000</f>
        <v>1</v>
      </c>
      <c r="J90" s="134" t="b">
        <f>J72+J82+J89='COSID Income Statement'!F163/1000</f>
        <v>1</v>
      </c>
      <c r="L90" s="134" t="b">
        <f>L72+L82+L89='2015 ESR'!B195/1000</f>
        <v>1</v>
      </c>
      <c r="M90" s="138">
        <f>M72+M82+M89-'COSID Income Statement'!H163/1000</f>
        <v>-6.9999992847442627E-3</v>
      </c>
      <c r="N90" s="139" t="b">
        <f>N72+N82+N89='COSID Income Statement'!I163/1000</f>
        <v>1</v>
      </c>
    </row>
    <row r="91" spans="1:14" x14ac:dyDescent="0.3">
      <c r="A91" s="128" t="s">
        <v>31</v>
      </c>
      <c r="B91" s="130" t="s">
        <v>120</v>
      </c>
      <c r="C91" s="131"/>
      <c r="D91" s="131"/>
      <c r="E91" s="131"/>
      <c r="F91" s="131"/>
      <c r="G91" s="131"/>
      <c r="H91" s="131"/>
      <c r="I91" s="131"/>
      <c r="J91" s="131"/>
      <c r="K91" s="131"/>
      <c r="L91" s="119"/>
      <c r="M91" s="131"/>
      <c r="N91" s="131"/>
    </row>
    <row r="92" spans="1:14" x14ac:dyDescent="0.3">
      <c r="A92" s="128" t="s">
        <v>32</v>
      </c>
      <c r="L92" s="11"/>
    </row>
    <row r="93" spans="1:14" ht="27" x14ac:dyDescent="0.3">
      <c r="A93" s="128" t="s">
        <v>33</v>
      </c>
      <c r="B93" s="132" t="s">
        <v>121</v>
      </c>
      <c r="C93" s="131">
        <v>0</v>
      </c>
      <c r="D93" s="131">
        <v>8188.6366399999997</v>
      </c>
      <c r="E93" s="131">
        <v>0</v>
      </c>
      <c r="F93" s="131">
        <v>7171.2526699999999</v>
      </c>
      <c r="G93" s="131">
        <v>0</v>
      </c>
      <c r="H93" s="131">
        <v>7591.1424000000006</v>
      </c>
      <c r="I93" s="131">
        <v>0</v>
      </c>
      <c r="J93" s="131">
        <v>5666.7986199999996</v>
      </c>
      <c r="K93" s="131">
        <v>0</v>
      </c>
      <c r="L93" s="119">
        <v>5475.5255199999983</v>
      </c>
      <c r="M93" s="131">
        <v>6664.042919999999</v>
      </c>
      <c r="N93" s="131">
        <v>6917.5575100000033</v>
      </c>
    </row>
    <row r="94" spans="1:14" ht="27" x14ac:dyDescent="0.3">
      <c r="A94" s="128" t="s">
        <v>34</v>
      </c>
      <c r="B94" s="132" t="s">
        <v>122</v>
      </c>
      <c r="C94" s="131">
        <v>0</v>
      </c>
      <c r="D94" s="131">
        <v>4403.0277999999998</v>
      </c>
      <c r="E94" s="131">
        <v>0</v>
      </c>
      <c r="F94" s="131">
        <v>5806.0828700000002</v>
      </c>
      <c r="G94" s="131">
        <v>0</v>
      </c>
      <c r="H94" s="131">
        <v>2524.6558199999999</v>
      </c>
      <c r="I94" s="131">
        <v>0</v>
      </c>
      <c r="J94" s="131">
        <v>8999.6560800000007</v>
      </c>
      <c r="K94" s="131">
        <v>0</v>
      </c>
      <c r="L94" s="119">
        <v>9634.8585500000008</v>
      </c>
      <c r="M94" s="131">
        <v>10675.6417</v>
      </c>
      <c r="N94" s="131">
        <v>10823.21537</v>
      </c>
    </row>
    <row r="95" spans="1:14" ht="27" x14ac:dyDescent="0.3">
      <c r="A95" s="128" t="s">
        <v>35</v>
      </c>
      <c r="B95" s="132" t="s">
        <v>123</v>
      </c>
      <c r="C95" s="131">
        <v>0</v>
      </c>
      <c r="D95" s="131">
        <v>2140.5136499999999</v>
      </c>
      <c r="E95" s="131">
        <v>0</v>
      </c>
      <c r="F95" s="131">
        <v>4618.8036700000002</v>
      </c>
      <c r="G95" s="131">
        <v>0</v>
      </c>
      <c r="H95" s="131">
        <v>2516.7578599999997</v>
      </c>
      <c r="I95" s="131">
        <v>0</v>
      </c>
      <c r="J95" s="131">
        <v>2502.2148800000004</v>
      </c>
      <c r="K95" s="131">
        <v>0</v>
      </c>
      <c r="L95" s="119">
        <v>3893.1077399999999</v>
      </c>
      <c r="M95" s="131">
        <v>2132.5898800000009</v>
      </c>
      <c r="N95" s="131">
        <v>3325.0468200000005</v>
      </c>
    </row>
    <row r="96" spans="1:14" ht="15" thickBot="1" x14ac:dyDescent="0.35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"/>
      <c r="M96" s="125"/>
      <c r="N96" s="125"/>
    </row>
    <row r="97" spans="1:14" ht="27" x14ac:dyDescent="0.3">
      <c r="A97" s="128" t="s">
        <v>14</v>
      </c>
      <c r="B97" s="132" t="s">
        <v>124</v>
      </c>
      <c r="C97" s="131">
        <v>0</v>
      </c>
      <c r="D97" s="131">
        <v>675.22210999999993</v>
      </c>
      <c r="E97" s="131">
        <v>0</v>
      </c>
      <c r="F97" s="131">
        <v>570.84731000000011</v>
      </c>
      <c r="G97" s="131">
        <v>0</v>
      </c>
      <c r="H97" s="131">
        <v>426.43840999999998</v>
      </c>
      <c r="I97" s="131">
        <v>0</v>
      </c>
      <c r="J97" s="131">
        <v>477.20342999999997</v>
      </c>
      <c r="K97" s="131">
        <v>0</v>
      </c>
      <c r="L97" s="119">
        <v>669.69677999999999</v>
      </c>
      <c r="M97" s="131">
        <v>375</v>
      </c>
      <c r="N97" s="131">
        <v>375</v>
      </c>
    </row>
    <row r="98" spans="1:14" ht="27" x14ac:dyDescent="0.3">
      <c r="A98" s="128" t="s">
        <v>15</v>
      </c>
      <c r="B98" s="132" t="s">
        <v>125</v>
      </c>
      <c r="C98" s="131">
        <v>0</v>
      </c>
      <c r="D98" s="131">
        <v>0</v>
      </c>
      <c r="E98" s="131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19">
        <v>0</v>
      </c>
      <c r="M98" s="131">
        <v>0</v>
      </c>
      <c r="N98" s="131">
        <v>0</v>
      </c>
    </row>
    <row r="99" spans="1:14" ht="27" x14ac:dyDescent="0.3">
      <c r="A99" s="128" t="s">
        <v>16</v>
      </c>
      <c r="B99" s="132" t="s">
        <v>126</v>
      </c>
      <c r="C99" s="131">
        <v>0</v>
      </c>
      <c r="D99" s="131">
        <v>40770.617749999998</v>
      </c>
      <c r="E99" s="131">
        <v>0</v>
      </c>
      <c r="F99" s="131">
        <v>38748.715559999997</v>
      </c>
      <c r="G99" s="131">
        <v>0</v>
      </c>
      <c r="H99" s="131">
        <v>40116.840280000004</v>
      </c>
      <c r="I99" s="131">
        <v>0</v>
      </c>
      <c r="J99" s="131">
        <v>47402.133439999998</v>
      </c>
      <c r="K99" s="131">
        <v>0</v>
      </c>
      <c r="L99" s="119">
        <v>48766.164339999996</v>
      </c>
      <c r="M99" s="131">
        <v>28542.91836</v>
      </c>
      <c r="N99" s="131">
        <v>22494.724990000002</v>
      </c>
    </row>
    <row r="100" spans="1:14" ht="27" x14ac:dyDescent="0.3">
      <c r="A100" s="128" t="s">
        <v>17</v>
      </c>
      <c r="B100" s="132" t="s">
        <v>127</v>
      </c>
      <c r="C100" s="131">
        <v>0</v>
      </c>
      <c r="D100" s="131">
        <v>3583.8274000000001</v>
      </c>
      <c r="E100" s="131">
        <v>0</v>
      </c>
      <c r="F100" s="131">
        <v>13858.703380000001</v>
      </c>
      <c r="G100" s="131">
        <v>0</v>
      </c>
      <c r="H100" s="131">
        <v>10208.260960000001</v>
      </c>
      <c r="I100" s="131">
        <v>0</v>
      </c>
      <c r="J100" s="131">
        <v>8686.4114399999999</v>
      </c>
      <c r="K100" s="131">
        <v>0</v>
      </c>
      <c r="L100" s="119">
        <v>6648.2639100000015</v>
      </c>
      <c r="M100" s="131">
        <v>4015.0864099999999</v>
      </c>
      <c r="N100" s="131">
        <v>4108.4630399999978</v>
      </c>
    </row>
    <row r="101" spans="1:14" ht="15" thickBot="1" x14ac:dyDescent="0.35">
      <c r="A101" s="128" t="s">
        <v>18</v>
      </c>
      <c r="B101" s="132" t="s">
        <v>128</v>
      </c>
      <c r="C101" s="131">
        <v>0</v>
      </c>
      <c r="D101" s="131">
        <v>7.8890200000000004</v>
      </c>
      <c r="E101" s="131">
        <v>0</v>
      </c>
      <c r="F101" s="131">
        <v>8.8759999999999994</v>
      </c>
      <c r="G101" s="131">
        <v>0</v>
      </c>
      <c r="H101" s="131">
        <v>17.993830000000003</v>
      </c>
      <c r="I101" s="131">
        <v>0</v>
      </c>
      <c r="J101" s="131">
        <v>0.27176</v>
      </c>
      <c r="K101" s="131">
        <v>0</v>
      </c>
      <c r="L101" s="119">
        <v>2.4</v>
      </c>
      <c r="M101" s="131">
        <v>12</v>
      </c>
      <c r="N101" s="131">
        <v>12</v>
      </c>
    </row>
    <row r="102" spans="1:14" ht="27" x14ac:dyDescent="0.3">
      <c r="A102" s="128" t="s">
        <v>19</v>
      </c>
      <c r="B102" s="132" t="s">
        <v>120</v>
      </c>
      <c r="C102" s="133">
        <v>0</v>
      </c>
      <c r="D102" s="133">
        <v>59769.734370000006</v>
      </c>
      <c r="E102" s="133">
        <v>0</v>
      </c>
      <c r="F102" s="133">
        <v>70783.281459999998</v>
      </c>
      <c r="G102" s="133">
        <v>0</v>
      </c>
      <c r="H102" s="133">
        <v>63402.08956</v>
      </c>
      <c r="I102" s="133">
        <v>0</v>
      </c>
      <c r="J102" s="133">
        <v>73734.68965</v>
      </c>
      <c r="K102" s="133">
        <v>0</v>
      </c>
      <c r="L102" s="120">
        <v>75090.016839999982</v>
      </c>
      <c r="M102" s="133">
        <v>52417.279269999999</v>
      </c>
      <c r="N102" s="133">
        <v>48056.007730000005</v>
      </c>
    </row>
    <row r="103" spans="1:14" x14ac:dyDescent="0.3">
      <c r="A103" s="128" t="s">
        <v>20</v>
      </c>
      <c r="D103" s="134" t="b">
        <f>D102='MFR C-6 (2012 RC)'!X147/1000</f>
        <v>1</v>
      </c>
      <c r="L103" s="11"/>
    </row>
    <row r="104" spans="1:14" x14ac:dyDescent="0.3">
      <c r="A104" s="128" t="s">
        <v>21</v>
      </c>
      <c r="B104" s="130" t="s">
        <v>129</v>
      </c>
      <c r="C104" s="131"/>
      <c r="D104" s="131"/>
      <c r="E104" s="131"/>
      <c r="F104" s="131"/>
      <c r="G104" s="131"/>
      <c r="H104" s="131"/>
      <c r="I104" s="131"/>
      <c r="J104" s="131"/>
      <c r="K104" s="131"/>
      <c r="L104" s="119"/>
      <c r="M104" s="131"/>
      <c r="N104" s="131"/>
    </row>
    <row r="105" spans="1:14" x14ac:dyDescent="0.3">
      <c r="A105" s="128" t="s">
        <v>22</v>
      </c>
      <c r="L105" s="11"/>
    </row>
    <row r="106" spans="1:14" ht="27" x14ac:dyDescent="0.3">
      <c r="A106" s="128" t="s">
        <v>24</v>
      </c>
      <c r="B106" s="132" t="s">
        <v>130</v>
      </c>
      <c r="C106" s="131">
        <v>0</v>
      </c>
      <c r="D106" s="131">
        <v>1036.6348</v>
      </c>
      <c r="E106" s="131">
        <v>0</v>
      </c>
      <c r="F106" s="131">
        <v>1330.06717</v>
      </c>
      <c r="G106" s="131">
        <v>0</v>
      </c>
      <c r="H106" s="131">
        <v>653.64609999999993</v>
      </c>
      <c r="I106" s="131">
        <v>0</v>
      </c>
      <c r="J106" s="131">
        <v>656.27323000000001</v>
      </c>
      <c r="K106" s="131">
        <v>0</v>
      </c>
      <c r="L106" s="119">
        <v>928.28219000000001</v>
      </c>
      <c r="M106" s="131">
        <v>624.29893000000015</v>
      </c>
      <c r="N106" s="131">
        <v>609.36059</v>
      </c>
    </row>
    <row r="107" spans="1:14" ht="27" x14ac:dyDescent="0.3">
      <c r="A107" s="128" t="s">
        <v>26</v>
      </c>
      <c r="B107" s="132" t="s">
        <v>131</v>
      </c>
      <c r="C107" s="131">
        <v>0</v>
      </c>
      <c r="D107" s="131">
        <v>5844.6049899999998</v>
      </c>
      <c r="E107" s="131">
        <v>0</v>
      </c>
      <c r="F107" s="131">
        <v>6514.6812099999997</v>
      </c>
      <c r="G107" s="131">
        <v>0</v>
      </c>
      <c r="H107" s="131">
        <v>7030.0652300000002</v>
      </c>
      <c r="I107" s="131">
        <v>0</v>
      </c>
      <c r="J107" s="131">
        <v>4827.8672800000004</v>
      </c>
      <c r="K107" s="131">
        <v>0</v>
      </c>
      <c r="L107" s="119">
        <v>4155.9215000000004</v>
      </c>
      <c r="M107" s="131">
        <v>3825.59827</v>
      </c>
      <c r="N107" s="131">
        <v>4125.5139799999997</v>
      </c>
    </row>
    <row r="108" spans="1:14" ht="27" x14ac:dyDescent="0.3">
      <c r="A108" s="128" t="s">
        <v>27</v>
      </c>
      <c r="B108" s="132" t="s">
        <v>132</v>
      </c>
      <c r="C108" s="131">
        <v>0</v>
      </c>
      <c r="D108" s="131">
        <v>9318.1491300000016</v>
      </c>
      <c r="E108" s="131">
        <v>0</v>
      </c>
      <c r="F108" s="131">
        <v>10667.95275</v>
      </c>
      <c r="G108" s="131">
        <v>0</v>
      </c>
      <c r="H108" s="131">
        <v>7398.1394399999999</v>
      </c>
      <c r="I108" s="131">
        <v>0</v>
      </c>
      <c r="J108" s="131">
        <v>8342.8227799999986</v>
      </c>
      <c r="K108" s="131">
        <v>0</v>
      </c>
      <c r="L108" s="119">
        <v>7344.5327600000001</v>
      </c>
      <c r="M108" s="131">
        <v>5194.1101700000017</v>
      </c>
      <c r="N108" s="131">
        <v>5879.4825199999987</v>
      </c>
    </row>
    <row r="109" spans="1:14" ht="27" x14ac:dyDescent="0.3">
      <c r="A109" s="128" t="s">
        <v>28</v>
      </c>
      <c r="B109" s="132" t="s">
        <v>133</v>
      </c>
      <c r="C109" s="131">
        <v>0</v>
      </c>
      <c r="D109" s="131">
        <v>12611.10995</v>
      </c>
      <c r="E109" s="131">
        <v>0</v>
      </c>
      <c r="F109" s="131">
        <v>10670.195099999999</v>
      </c>
      <c r="G109" s="131">
        <v>0</v>
      </c>
      <c r="H109" s="131">
        <v>10896.370289999999</v>
      </c>
      <c r="I109" s="131">
        <v>0</v>
      </c>
      <c r="J109" s="131">
        <v>9693.4092100000016</v>
      </c>
      <c r="K109" s="131">
        <v>0</v>
      </c>
      <c r="L109" s="119">
        <v>14801.86996</v>
      </c>
      <c r="M109" s="131">
        <v>9762.6540499999974</v>
      </c>
      <c r="N109" s="131">
        <v>11419.948070000004</v>
      </c>
    </row>
    <row r="110" spans="1:14" ht="27" x14ac:dyDescent="0.3">
      <c r="A110" s="128" t="s">
        <v>29</v>
      </c>
      <c r="B110" s="132" t="s">
        <v>134</v>
      </c>
      <c r="C110" s="131">
        <v>0</v>
      </c>
      <c r="D110" s="131">
        <v>1524.4463700000001</v>
      </c>
      <c r="E110" s="131">
        <v>0</v>
      </c>
      <c r="F110" s="131">
        <v>919.00172999999995</v>
      </c>
      <c r="G110" s="131">
        <v>0</v>
      </c>
      <c r="H110" s="131">
        <v>959.52591000000007</v>
      </c>
      <c r="I110" s="131">
        <v>0</v>
      </c>
      <c r="J110" s="131">
        <v>897.44035000000008</v>
      </c>
      <c r="K110" s="131">
        <v>0</v>
      </c>
      <c r="L110" s="119">
        <v>1809.1264900000001</v>
      </c>
      <c r="M110" s="131">
        <v>1254</v>
      </c>
      <c r="N110" s="131">
        <v>1254</v>
      </c>
    </row>
    <row r="111" spans="1:14" ht="27.6" thickBot="1" x14ac:dyDescent="0.35">
      <c r="A111" s="128" t="s">
        <v>30</v>
      </c>
      <c r="B111" s="132" t="s">
        <v>135</v>
      </c>
      <c r="C111" s="131">
        <v>0</v>
      </c>
      <c r="D111" s="131">
        <v>548.99743999999998</v>
      </c>
      <c r="E111" s="131">
        <v>0</v>
      </c>
      <c r="F111" s="131">
        <v>553.79885999999999</v>
      </c>
      <c r="G111" s="131">
        <v>0</v>
      </c>
      <c r="H111" s="131">
        <v>513.51993000000004</v>
      </c>
      <c r="I111" s="131">
        <v>0</v>
      </c>
      <c r="J111" s="131">
        <v>565.48216000000002</v>
      </c>
      <c r="K111" s="131">
        <v>0</v>
      </c>
      <c r="L111" s="119">
        <v>633.65706999999998</v>
      </c>
      <c r="M111" s="131">
        <v>589.93299999999999</v>
      </c>
      <c r="N111" s="131">
        <v>643.78355000000022</v>
      </c>
    </row>
    <row r="112" spans="1:14" ht="27" x14ac:dyDescent="0.3">
      <c r="A112" s="128" t="s">
        <v>31</v>
      </c>
      <c r="B112" s="132" t="s">
        <v>129</v>
      </c>
      <c r="C112" s="133">
        <v>0</v>
      </c>
      <c r="D112" s="140">
        <v>30883.942680000004</v>
      </c>
      <c r="E112" s="133">
        <v>0</v>
      </c>
      <c r="F112" s="140">
        <v>30655.696819999997</v>
      </c>
      <c r="G112" s="133">
        <v>0</v>
      </c>
      <c r="H112" s="140">
        <v>27451.266899999999</v>
      </c>
      <c r="I112" s="133">
        <v>0</v>
      </c>
      <c r="J112" s="140">
        <v>24983.295010000002</v>
      </c>
      <c r="K112" s="133">
        <v>0</v>
      </c>
      <c r="L112" s="122">
        <v>29673.38997</v>
      </c>
      <c r="M112" s="140">
        <v>21250.594419999998</v>
      </c>
      <c r="N112" s="140">
        <v>23932.088710000004</v>
      </c>
    </row>
    <row r="113" spans="1:14" x14ac:dyDescent="0.3">
      <c r="A113" s="128" t="s">
        <v>32</v>
      </c>
      <c r="D113" s="134" t="b">
        <f>D112='MFR C-6 (2012 RC)'!X157/1000</f>
        <v>1</v>
      </c>
      <c r="F113" s="134" t="b">
        <f>F102+F112='COSID Income Statement'!B183/1000</f>
        <v>1</v>
      </c>
      <c r="H113" s="134" t="b">
        <f>H102+H112='COSID Income Statement'!D183/1000</f>
        <v>1</v>
      </c>
      <c r="J113" s="134" t="b">
        <f>J102+J112='COSID Income Statement'!F183/1000</f>
        <v>1</v>
      </c>
      <c r="L113" s="134" t="b">
        <f>L102+L112='2015 ESR'!B219/1000</f>
        <v>1</v>
      </c>
      <c r="M113" s="134" t="b">
        <f>M102+M112='COSID Income Statement'!H183/1000</f>
        <v>1</v>
      </c>
      <c r="N113" s="134" t="b">
        <f>N102+N112='COSID Income Statement'!I183/1000</f>
        <v>1</v>
      </c>
    </row>
    <row r="114" spans="1:14" x14ac:dyDescent="0.3">
      <c r="A114" s="128" t="s">
        <v>33</v>
      </c>
      <c r="B114" s="130" t="s">
        <v>136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19"/>
      <c r="M114" s="131"/>
      <c r="N114" s="131"/>
    </row>
    <row r="115" spans="1:14" x14ac:dyDescent="0.3">
      <c r="A115" s="128" t="s">
        <v>34</v>
      </c>
      <c r="L115" s="11"/>
    </row>
    <row r="116" spans="1:14" ht="27" x14ac:dyDescent="0.3">
      <c r="A116" s="128" t="s">
        <v>35</v>
      </c>
      <c r="B116" s="132" t="s">
        <v>137</v>
      </c>
      <c r="C116" s="131">
        <v>0</v>
      </c>
      <c r="D116" s="131">
        <v>19031.592510000002</v>
      </c>
      <c r="E116" s="131">
        <v>0</v>
      </c>
      <c r="F116" s="131">
        <v>19368.33423</v>
      </c>
      <c r="G116" s="131">
        <v>0</v>
      </c>
      <c r="H116" s="131">
        <v>18090.752270000001</v>
      </c>
      <c r="I116" s="131">
        <v>0</v>
      </c>
      <c r="J116" s="131">
        <v>16970.327420000001</v>
      </c>
      <c r="K116" s="131">
        <v>0</v>
      </c>
      <c r="L116" s="119">
        <v>15287.619309999998</v>
      </c>
      <c r="M116" s="131">
        <v>22114.789750000011</v>
      </c>
      <c r="N116" s="131">
        <v>21701.549749999995</v>
      </c>
    </row>
    <row r="117" spans="1:14" ht="15" thickBot="1" x14ac:dyDescent="0.35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"/>
      <c r="M117" s="125"/>
      <c r="N117" s="125"/>
    </row>
    <row r="118" spans="1:14" ht="27" x14ac:dyDescent="0.3">
      <c r="A118" s="128" t="s">
        <v>14</v>
      </c>
      <c r="B118" s="132" t="s">
        <v>138</v>
      </c>
      <c r="C118" s="131">
        <v>0</v>
      </c>
      <c r="D118" s="131">
        <v>831.81034999999997</v>
      </c>
      <c r="E118" s="131">
        <v>0</v>
      </c>
      <c r="F118" s="131">
        <v>1540.9284499999999</v>
      </c>
      <c r="G118" s="131">
        <v>0</v>
      </c>
      <c r="H118" s="131">
        <v>1988.8477499999999</v>
      </c>
      <c r="I118" s="131">
        <v>0</v>
      </c>
      <c r="J118" s="131">
        <v>5255.4999299999999</v>
      </c>
      <c r="K118" s="131">
        <v>0</v>
      </c>
      <c r="L118" s="119">
        <v>4433.5562599999994</v>
      </c>
      <c r="M118" s="131">
        <v>5107.5298000000003</v>
      </c>
      <c r="N118" s="131">
        <v>5768.1349099999998</v>
      </c>
    </row>
    <row r="119" spans="1:14" ht="27" x14ac:dyDescent="0.3">
      <c r="A119" s="128" t="s">
        <v>15</v>
      </c>
      <c r="B119" s="132" t="s">
        <v>139</v>
      </c>
      <c r="C119" s="131">
        <v>0</v>
      </c>
      <c r="D119" s="131">
        <v>2717.3403800000001</v>
      </c>
      <c r="E119" s="131">
        <v>0</v>
      </c>
      <c r="F119" s="131">
        <v>2808.0447400000003</v>
      </c>
      <c r="G119" s="131">
        <v>0</v>
      </c>
      <c r="H119" s="131">
        <v>2840.9482400000002</v>
      </c>
      <c r="I119" s="131">
        <v>0</v>
      </c>
      <c r="J119" s="131">
        <v>2881.0833700000003</v>
      </c>
      <c r="K119" s="131">
        <v>0</v>
      </c>
      <c r="L119" s="119">
        <v>3126.9392699999994</v>
      </c>
      <c r="M119" s="131">
        <v>2776.8595599999994</v>
      </c>
      <c r="N119" s="131">
        <v>2696.0347700000002</v>
      </c>
    </row>
    <row r="120" spans="1:14" ht="27" x14ac:dyDescent="0.3">
      <c r="A120" s="128" t="s">
        <v>16</v>
      </c>
      <c r="B120" s="132" t="s">
        <v>140</v>
      </c>
      <c r="C120" s="131">
        <v>0</v>
      </c>
      <c r="D120" s="131">
        <v>5284.77999</v>
      </c>
      <c r="E120" s="131">
        <v>0</v>
      </c>
      <c r="F120" s="131">
        <v>4007.16887</v>
      </c>
      <c r="G120" s="131">
        <v>0</v>
      </c>
      <c r="H120" s="131">
        <v>-11767.7299</v>
      </c>
      <c r="I120" s="131">
        <v>0</v>
      </c>
      <c r="J120" s="131">
        <v>10058.307129999999</v>
      </c>
      <c r="K120" s="131">
        <v>0</v>
      </c>
      <c r="L120" s="119">
        <v>13577.112569999999</v>
      </c>
      <c r="M120" s="131">
        <v>13244.936040000017</v>
      </c>
      <c r="N120" s="131">
        <v>14426.977470000027</v>
      </c>
    </row>
    <row r="121" spans="1:14" ht="27" x14ac:dyDescent="0.3">
      <c r="A121" s="128" t="s">
        <v>17</v>
      </c>
      <c r="B121" s="132" t="s">
        <v>141</v>
      </c>
      <c r="C121" s="131">
        <v>0</v>
      </c>
      <c r="D121" s="131">
        <v>5865.5855099999999</v>
      </c>
      <c r="E121" s="131">
        <v>0</v>
      </c>
      <c r="F121" s="131">
        <v>6663.8938899999994</v>
      </c>
      <c r="G121" s="131">
        <v>0</v>
      </c>
      <c r="H121" s="131">
        <v>6329.4598399999995</v>
      </c>
      <c r="I121" s="131">
        <v>0</v>
      </c>
      <c r="J121" s="131">
        <v>5226.6810500000001</v>
      </c>
      <c r="K121" s="131">
        <v>0</v>
      </c>
      <c r="L121" s="119">
        <v>6647.9475900000007</v>
      </c>
      <c r="M121" s="131">
        <v>5530.0440100000014</v>
      </c>
      <c r="N121" s="131">
        <v>5792.9582099999989</v>
      </c>
    </row>
    <row r="122" spans="1:14" ht="27" x14ac:dyDescent="0.3">
      <c r="A122" s="128" t="s">
        <v>18</v>
      </c>
      <c r="B122" s="132" t="s">
        <v>142</v>
      </c>
      <c r="C122" s="131">
        <v>0</v>
      </c>
      <c r="D122" s="131">
        <v>2732.3569900000002</v>
      </c>
      <c r="E122" s="131">
        <v>0</v>
      </c>
      <c r="F122" s="131">
        <v>1628.0028400000001</v>
      </c>
      <c r="G122" s="131">
        <v>0</v>
      </c>
      <c r="H122" s="131">
        <v>269.19203000000005</v>
      </c>
      <c r="I122" s="131">
        <v>0</v>
      </c>
      <c r="J122" s="131">
        <v>383.24475000000001</v>
      </c>
      <c r="K122" s="131">
        <v>0</v>
      </c>
      <c r="L122" s="119">
        <v>121.41500000000001</v>
      </c>
      <c r="M122" s="131">
        <v>261.12754000000001</v>
      </c>
      <c r="N122" s="131">
        <v>267.52850000000001</v>
      </c>
    </row>
    <row r="123" spans="1:14" x14ac:dyDescent="0.3">
      <c r="A123" s="128" t="s">
        <v>19</v>
      </c>
      <c r="B123" s="132" t="s">
        <v>143</v>
      </c>
      <c r="C123" s="131">
        <v>0</v>
      </c>
      <c r="D123" s="131">
        <v>8503.6662699999997</v>
      </c>
      <c r="E123" s="131">
        <v>0</v>
      </c>
      <c r="F123" s="131">
        <v>7628.0381699999998</v>
      </c>
      <c r="G123" s="131">
        <v>0</v>
      </c>
      <c r="H123" s="131">
        <v>5621.3516500000005</v>
      </c>
      <c r="I123" s="131">
        <v>0</v>
      </c>
      <c r="J123" s="131">
        <v>5998.2433300000012</v>
      </c>
      <c r="K123" s="131">
        <v>0</v>
      </c>
      <c r="L123" s="119">
        <v>2097.0350599999997</v>
      </c>
      <c r="M123" s="131">
        <v>5105.1371500000005</v>
      </c>
      <c r="N123" s="131">
        <v>3470.4099200000051</v>
      </c>
    </row>
    <row r="124" spans="1:14" ht="27" x14ac:dyDescent="0.3">
      <c r="A124" s="128" t="s">
        <v>20</v>
      </c>
      <c r="B124" s="132" t="s">
        <v>144</v>
      </c>
      <c r="C124" s="131">
        <v>0</v>
      </c>
      <c r="D124" s="131">
        <v>1224.1210999999998</v>
      </c>
      <c r="E124" s="131">
        <v>0</v>
      </c>
      <c r="F124" s="131">
        <v>1858.9978700000001</v>
      </c>
      <c r="G124" s="131">
        <v>0</v>
      </c>
      <c r="H124" s="131">
        <v>1349.6233300000001</v>
      </c>
      <c r="I124" s="131">
        <v>0</v>
      </c>
      <c r="J124" s="131">
        <v>1928.5952599999998</v>
      </c>
      <c r="K124" s="131">
        <v>0</v>
      </c>
      <c r="L124" s="119">
        <v>657.81943000000012</v>
      </c>
      <c r="M124" s="131">
        <v>3867.4818400000008</v>
      </c>
      <c r="N124" s="131">
        <v>3978.1802100000004</v>
      </c>
    </row>
    <row r="125" spans="1:14" ht="27" x14ac:dyDescent="0.3">
      <c r="A125" s="128" t="s">
        <v>21</v>
      </c>
      <c r="B125" s="132" t="s">
        <v>145</v>
      </c>
      <c r="C125" s="131">
        <v>0</v>
      </c>
      <c r="D125" s="131">
        <v>28238.452570000001</v>
      </c>
      <c r="E125" s="131">
        <v>0</v>
      </c>
      <c r="F125" s="131">
        <v>26720.593120000001</v>
      </c>
      <c r="G125" s="131">
        <v>0</v>
      </c>
      <c r="H125" s="131">
        <v>26768.08325</v>
      </c>
      <c r="I125" s="131">
        <v>0</v>
      </c>
      <c r="J125" s="131">
        <v>30764.506490000003</v>
      </c>
      <c r="K125" s="131">
        <v>0</v>
      </c>
      <c r="L125" s="119">
        <v>34465.651149999998</v>
      </c>
      <c r="M125" s="131">
        <v>32276.384919999997</v>
      </c>
      <c r="N125" s="131">
        <v>37628.020389999961</v>
      </c>
    </row>
    <row r="126" spans="1:14" ht="15" thickBot="1" x14ac:dyDescent="0.35">
      <c r="A126" s="128" t="s">
        <v>22</v>
      </c>
      <c r="B126" s="132" t="s">
        <v>146</v>
      </c>
      <c r="C126" s="131">
        <v>0</v>
      </c>
      <c r="D126" s="131">
        <v>8086.2905899999996</v>
      </c>
      <c r="E126" s="131">
        <v>0</v>
      </c>
      <c r="F126" s="131">
        <v>9333.4804399999994</v>
      </c>
      <c r="G126" s="131">
        <v>0</v>
      </c>
      <c r="H126" s="131">
        <v>9380.6539000000012</v>
      </c>
      <c r="I126" s="131">
        <v>0</v>
      </c>
      <c r="J126" s="131">
        <v>9671.1244600000009</v>
      </c>
      <c r="K126" s="131">
        <v>0</v>
      </c>
      <c r="L126" s="119">
        <v>9660.4535600000017</v>
      </c>
      <c r="M126" s="131">
        <v>10106</v>
      </c>
      <c r="N126" s="131">
        <v>10358</v>
      </c>
    </row>
    <row r="127" spans="1:14" ht="27" x14ac:dyDescent="0.3">
      <c r="A127" s="128" t="s">
        <v>24</v>
      </c>
      <c r="B127" s="132" t="s">
        <v>136</v>
      </c>
      <c r="C127" s="133">
        <v>0</v>
      </c>
      <c r="D127" s="133">
        <v>82515.996259999985</v>
      </c>
      <c r="E127" s="133">
        <v>0</v>
      </c>
      <c r="F127" s="133">
        <v>81557.482619999995</v>
      </c>
      <c r="G127" s="133">
        <v>0</v>
      </c>
      <c r="H127" s="133">
        <v>60871.182359999992</v>
      </c>
      <c r="I127" s="133">
        <v>0</v>
      </c>
      <c r="J127" s="133">
        <v>89137.613190000004</v>
      </c>
      <c r="K127" s="133">
        <v>0</v>
      </c>
      <c r="L127" s="120">
        <v>90075.549200000009</v>
      </c>
      <c r="M127" s="133">
        <v>100390.29061000003</v>
      </c>
      <c r="N127" s="133">
        <v>106087.79412999999</v>
      </c>
    </row>
    <row r="128" spans="1:14" x14ac:dyDescent="0.3">
      <c r="A128" s="128" t="s">
        <v>26</v>
      </c>
      <c r="D128" s="134" t="b">
        <f>D127='MFR C-6 (2012 RC)'!X171/1000</f>
        <v>1</v>
      </c>
      <c r="L128" s="11"/>
    </row>
    <row r="129" spans="1:14" x14ac:dyDescent="0.3">
      <c r="A129" s="128" t="s">
        <v>27</v>
      </c>
      <c r="B129" s="130" t="s">
        <v>147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19"/>
      <c r="M129" s="131"/>
      <c r="N129" s="131"/>
    </row>
    <row r="130" spans="1:14" ht="27" x14ac:dyDescent="0.3">
      <c r="A130" s="128" t="s">
        <v>28</v>
      </c>
      <c r="B130" s="132" t="s">
        <v>148</v>
      </c>
      <c r="C130" s="131">
        <v>0</v>
      </c>
      <c r="D130" s="131">
        <v>20623.257060000004</v>
      </c>
      <c r="E130" s="131">
        <v>0</v>
      </c>
      <c r="F130" s="131">
        <v>21920.228569999999</v>
      </c>
      <c r="G130" s="131">
        <v>0</v>
      </c>
      <c r="H130" s="131">
        <v>20759.95737</v>
      </c>
      <c r="I130" s="131">
        <v>0</v>
      </c>
      <c r="J130" s="131">
        <v>20120.134520000003</v>
      </c>
      <c r="K130" s="131">
        <v>0</v>
      </c>
      <c r="L130" s="119">
        <v>20140.828799999999</v>
      </c>
      <c r="M130" s="131">
        <v>16903.104690000007</v>
      </c>
      <c r="N130" s="131">
        <v>17359.888060000005</v>
      </c>
    </row>
    <row r="131" spans="1:14" ht="27" x14ac:dyDescent="0.3">
      <c r="A131" s="128" t="s">
        <v>29</v>
      </c>
      <c r="B131" s="132" t="s">
        <v>149</v>
      </c>
      <c r="C131" s="131">
        <v>0</v>
      </c>
      <c r="D131" s="131">
        <v>18.410509999999999</v>
      </c>
      <c r="E131" s="131">
        <v>0</v>
      </c>
      <c r="F131" s="131">
        <v>31.328990000000001</v>
      </c>
      <c r="G131" s="131">
        <v>0</v>
      </c>
      <c r="H131" s="131">
        <v>53.350470000000001</v>
      </c>
      <c r="I131" s="131">
        <v>0</v>
      </c>
      <c r="J131" s="131">
        <v>35.225600000000007</v>
      </c>
      <c r="K131" s="131">
        <v>0</v>
      </c>
      <c r="L131" s="119">
        <v>35.690260000000002</v>
      </c>
      <c r="M131" s="131">
        <v>0</v>
      </c>
      <c r="N131" s="131">
        <v>0</v>
      </c>
    </row>
    <row r="132" spans="1:14" ht="27" x14ac:dyDescent="0.3">
      <c r="A132" s="128" t="s">
        <v>30</v>
      </c>
      <c r="B132" s="132" t="s">
        <v>150</v>
      </c>
      <c r="C132" s="131">
        <v>0</v>
      </c>
      <c r="D132" s="131">
        <v>10389.974340000001</v>
      </c>
      <c r="E132" s="131">
        <v>0</v>
      </c>
      <c r="F132" s="131">
        <v>9451.8287</v>
      </c>
      <c r="G132" s="131">
        <v>0</v>
      </c>
      <c r="H132" s="131">
        <v>11177.413359999999</v>
      </c>
      <c r="I132" s="131">
        <v>0</v>
      </c>
      <c r="J132" s="131">
        <v>11700.806549999999</v>
      </c>
      <c r="K132" s="131">
        <v>0</v>
      </c>
      <c r="L132" s="119">
        <v>13852.87959</v>
      </c>
      <c r="M132" s="131">
        <v>14517.066910000001</v>
      </c>
      <c r="N132" s="131">
        <v>14401.392550000002</v>
      </c>
    </row>
    <row r="133" spans="1:14" ht="27" x14ac:dyDescent="0.3">
      <c r="A133" s="128" t="s">
        <v>31</v>
      </c>
      <c r="B133" s="132" t="s">
        <v>151</v>
      </c>
      <c r="C133" s="131">
        <v>0</v>
      </c>
      <c r="D133" s="131">
        <v>122293.68458</v>
      </c>
      <c r="E133" s="131">
        <v>0</v>
      </c>
      <c r="F133" s="131">
        <v>122768.69440000001</v>
      </c>
      <c r="G133" s="131">
        <v>0</v>
      </c>
      <c r="H133" s="131">
        <v>123514.91068</v>
      </c>
      <c r="I133" s="131">
        <v>0</v>
      </c>
      <c r="J133" s="131">
        <v>105193.49051</v>
      </c>
      <c r="K133" s="131">
        <v>0</v>
      </c>
      <c r="L133" s="119">
        <v>111695.87837000001</v>
      </c>
      <c r="M133" s="131">
        <v>108911.78106999988</v>
      </c>
      <c r="N133" s="131">
        <v>116078.11441000013</v>
      </c>
    </row>
    <row r="134" spans="1:14" ht="27" x14ac:dyDescent="0.3">
      <c r="A134" s="128" t="s">
        <v>32</v>
      </c>
      <c r="B134" s="132" t="s">
        <v>152</v>
      </c>
      <c r="C134" s="131">
        <v>0</v>
      </c>
      <c r="D134" s="131">
        <v>32135.51528</v>
      </c>
      <c r="E134" s="131">
        <v>0</v>
      </c>
      <c r="F134" s="131">
        <v>31452.288570000001</v>
      </c>
      <c r="G134" s="131">
        <v>0</v>
      </c>
      <c r="H134" s="131">
        <v>28809.276409999999</v>
      </c>
      <c r="I134" s="131">
        <v>0</v>
      </c>
      <c r="J134" s="131">
        <v>22100.137490000001</v>
      </c>
      <c r="K134" s="131">
        <v>0</v>
      </c>
      <c r="L134" s="119">
        <v>18809.069159999999</v>
      </c>
      <c r="M134" s="131">
        <v>23419.464089999998</v>
      </c>
      <c r="N134" s="131">
        <v>25091.133760000004</v>
      </c>
    </row>
    <row r="135" spans="1:14" ht="27" x14ac:dyDescent="0.3">
      <c r="A135" s="128" t="s">
        <v>33</v>
      </c>
      <c r="B135" s="132" t="s">
        <v>153</v>
      </c>
      <c r="C135" s="131">
        <v>0</v>
      </c>
      <c r="D135" s="131">
        <v>137.26811999999998</v>
      </c>
      <c r="E135" s="131">
        <v>0</v>
      </c>
      <c r="F135" s="131">
        <v>42.06738</v>
      </c>
      <c r="G135" s="131">
        <v>0</v>
      </c>
      <c r="H135" s="131">
        <v>41.210589999999996</v>
      </c>
      <c r="I135" s="131">
        <v>0</v>
      </c>
      <c r="J135" s="131">
        <v>42.392249999999997</v>
      </c>
      <c r="K135" s="131">
        <v>0</v>
      </c>
      <c r="L135" s="119">
        <v>38.655319999999989</v>
      </c>
      <c r="M135" s="131">
        <v>37.968849999999989</v>
      </c>
      <c r="N135" s="131">
        <v>39.032089999999997</v>
      </c>
    </row>
    <row r="136" spans="1:14" ht="27" x14ac:dyDescent="0.3">
      <c r="A136" s="128" t="s">
        <v>34</v>
      </c>
      <c r="B136" s="132" t="s">
        <v>154</v>
      </c>
      <c r="C136" s="131">
        <v>0</v>
      </c>
      <c r="D136" s="131">
        <v>6633.1355000000003</v>
      </c>
      <c r="E136" s="131">
        <v>0</v>
      </c>
      <c r="F136" s="131">
        <v>9459.6077499999992</v>
      </c>
      <c r="G136" s="131">
        <v>0</v>
      </c>
      <c r="H136" s="131">
        <v>10210.85815</v>
      </c>
      <c r="I136" s="131">
        <v>0</v>
      </c>
      <c r="J136" s="131">
        <v>10232.85896</v>
      </c>
      <c r="K136" s="131">
        <v>0</v>
      </c>
      <c r="L136" s="119">
        <v>10209.468080000001</v>
      </c>
      <c r="M136" s="131">
        <v>10744.701690000005</v>
      </c>
      <c r="N136" s="131">
        <v>11158.299170000015</v>
      </c>
    </row>
    <row r="137" spans="1:14" ht="27" x14ac:dyDescent="0.3">
      <c r="A137" s="128" t="s">
        <v>35</v>
      </c>
      <c r="B137" s="132" t="s">
        <v>155</v>
      </c>
      <c r="C137" s="131">
        <v>0</v>
      </c>
      <c r="D137" s="131">
        <v>3858.9902700000002</v>
      </c>
      <c r="E137" s="131">
        <v>0</v>
      </c>
      <c r="F137" s="131">
        <v>5408.8442800000003</v>
      </c>
      <c r="G137" s="131">
        <v>0</v>
      </c>
      <c r="H137" s="131">
        <v>5694.19283</v>
      </c>
      <c r="I137" s="131">
        <v>0</v>
      </c>
      <c r="J137" s="131">
        <v>4060.2867800000004</v>
      </c>
      <c r="K137" s="131">
        <v>0</v>
      </c>
      <c r="L137" s="119">
        <v>3674.9139000000005</v>
      </c>
      <c r="M137" s="131">
        <v>3773.2612399999994</v>
      </c>
      <c r="N137" s="131">
        <v>3998.6199500000016</v>
      </c>
    </row>
    <row r="138" spans="1:14" ht="15" thickBot="1" x14ac:dyDescent="0.35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"/>
      <c r="M138" s="125"/>
      <c r="N138" s="125"/>
    </row>
    <row r="139" spans="1:14" ht="27.6" thickBot="1" x14ac:dyDescent="0.35">
      <c r="A139" s="128" t="s">
        <v>14</v>
      </c>
      <c r="B139" s="132" t="s">
        <v>156</v>
      </c>
      <c r="C139" s="131">
        <v>0</v>
      </c>
      <c r="D139" s="131">
        <v>5408.4056500000006</v>
      </c>
      <c r="E139" s="131">
        <v>0</v>
      </c>
      <c r="F139" s="131">
        <v>4271.6364299999996</v>
      </c>
      <c r="G139" s="131">
        <v>0</v>
      </c>
      <c r="H139" s="131">
        <v>4680.1852399999998</v>
      </c>
      <c r="I139" s="131">
        <v>0</v>
      </c>
      <c r="J139" s="131">
        <v>5962.2215099999994</v>
      </c>
      <c r="K139" s="131">
        <v>0</v>
      </c>
      <c r="L139" s="119">
        <v>6236.6183500000006</v>
      </c>
      <c r="M139" s="131">
        <v>5438.5776900000019</v>
      </c>
      <c r="N139" s="131">
        <v>6170.5832400000054</v>
      </c>
    </row>
    <row r="140" spans="1:14" ht="27" x14ac:dyDescent="0.3">
      <c r="A140" s="128" t="s">
        <v>15</v>
      </c>
      <c r="B140" s="132" t="s">
        <v>147</v>
      </c>
      <c r="C140" s="133">
        <v>0</v>
      </c>
      <c r="D140" s="133">
        <v>201498.64131000004</v>
      </c>
      <c r="E140" s="133">
        <v>0</v>
      </c>
      <c r="F140" s="133">
        <v>204806.52507</v>
      </c>
      <c r="G140" s="133">
        <v>0</v>
      </c>
      <c r="H140" s="133">
        <v>204941.35510000002</v>
      </c>
      <c r="I140" s="133">
        <v>0</v>
      </c>
      <c r="J140" s="133">
        <v>179447.55417000002</v>
      </c>
      <c r="K140" s="133">
        <v>0</v>
      </c>
      <c r="L140" s="120">
        <v>184694.00183000002</v>
      </c>
      <c r="M140" s="133">
        <v>183745.9262299999</v>
      </c>
      <c r="N140" s="133">
        <v>194297.06323000017</v>
      </c>
    </row>
    <row r="141" spans="1:14" x14ac:dyDescent="0.3">
      <c r="A141" s="128" t="s">
        <v>16</v>
      </c>
      <c r="D141" s="134" t="b">
        <f>D140='MFR C-6 (2012 RC)'!X189/1000</f>
        <v>1</v>
      </c>
      <c r="F141" s="134" t="b">
        <f>F127+F140='COSID Income Statement'!B208/1000</f>
        <v>1</v>
      </c>
      <c r="H141" s="134" t="b">
        <f>H127+H140='COSID Income Statement'!D208/1000</f>
        <v>1</v>
      </c>
      <c r="J141" s="134" t="b">
        <f>J127+J140='COSID Income Statement'!F208/1000</f>
        <v>1</v>
      </c>
      <c r="L141" s="134" t="b">
        <f>L127+L140='2015 ESR'!B244/1000</f>
        <v>1</v>
      </c>
      <c r="M141" s="134" t="b">
        <f>M127+M140='COSID Income Statement'!H208/1000</f>
        <v>1</v>
      </c>
      <c r="N141" s="134" t="b">
        <f>N127+N140='COSID Income Statement'!I208/1000</f>
        <v>1</v>
      </c>
    </row>
    <row r="142" spans="1:14" x14ac:dyDescent="0.3">
      <c r="A142" s="128" t="s">
        <v>17</v>
      </c>
      <c r="B142" s="130" t="s">
        <v>46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19"/>
      <c r="M142" s="131"/>
      <c r="N142" s="131"/>
    </row>
    <row r="143" spans="1:14" ht="27" x14ac:dyDescent="0.3">
      <c r="A143" s="128" t="s">
        <v>18</v>
      </c>
      <c r="B143" s="132" t="s">
        <v>157</v>
      </c>
      <c r="C143" s="131">
        <v>0</v>
      </c>
      <c r="D143" s="131">
        <v>4038.4198300000003</v>
      </c>
      <c r="E143" s="131">
        <v>0</v>
      </c>
      <c r="F143" s="131">
        <v>4369.7975099999994</v>
      </c>
      <c r="G143" s="131">
        <v>0</v>
      </c>
      <c r="H143" s="131">
        <v>3584.5315900000001</v>
      </c>
      <c r="I143" s="131">
        <v>0</v>
      </c>
      <c r="J143" s="131">
        <v>4088.2884300000005</v>
      </c>
      <c r="K143" s="131">
        <v>0</v>
      </c>
      <c r="L143" s="119">
        <v>5665.6122699999996</v>
      </c>
      <c r="M143" s="131">
        <v>6449.2018300000018</v>
      </c>
      <c r="N143" s="131">
        <v>6379.9317100000007</v>
      </c>
    </row>
    <row r="144" spans="1:14" ht="27" x14ac:dyDescent="0.3">
      <c r="A144" s="128" t="s">
        <v>19</v>
      </c>
      <c r="B144" s="132" t="s">
        <v>158</v>
      </c>
      <c r="C144" s="131">
        <v>0</v>
      </c>
      <c r="D144" s="131">
        <v>36051.879310000004</v>
      </c>
      <c r="E144" s="131">
        <v>0</v>
      </c>
      <c r="F144" s="131">
        <v>35311.81439</v>
      </c>
      <c r="G144" s="131">
        <v>0</v>
      </c>
      <c r="H144" s="131">
        <v>29311.509829999999</v>
      </c>
      <c r="I144" s="131">
        <v>0</v>
      </c>
      <c r="J144" s="131">
        <v>18417.610920000003</v>
      </c>
      <c r="K144" s="131">
        <v>0</v>
      </c>
      <c r="L144" s="119">
        <v>15332.989029999997</v>
      </c>
      <c r="M144" s="131">
        <v>11848.578240000003</v>
      </c>
      <c r="N144" s="131">
        <v>12031.202190000002</v>
      </c>
    </row>
    <row r="145" spans="1:14" ht="27" x14ac:dyDescent="0.3">
      <c r="A145" s="128" t="s">
        <v>20</v>
      </c>
      <c r="B145" s="132" t="s">
        <v>159</v>
      </c>
      <c r="C145" s="131">
        <v>0</v>
      </c>
      <c r="D145" s="131">
        <v>89510.971030000001</v>
      </c>
      <c r="E145" s="131">
        <v>0</v>
      </c>
      <c r="F145" s="131">
        <v>94760.909440000003</v>
      </c>
      <c r="G145" s="131">
        <v>0</v>
      </c>
      <c r="H145" s="131">
        <v>93110.679029999999</v>
      </c>
      <c r="I145" s="131">
        <v>0</v>
      </c>
      <c r="J145" s="131">
        <v>86265.363600000012</v>
      </c>
      <c r="K145" s="131">
        <v>0</v>
      </c>
      <c r="L145" s="119">
        <v>84194.464099999997</v>
      </c>
      <c r="M145" s="131">
        <v>82573.557489999905</v>
      </c>
      <c r="N145" s="131">
        <v>83759.406650000004</v>
      </c>
    </row>
    <row r="146" spans="1:14" ht="27" x14ac:dyDescent="0.3">
      <c r="A146" s="128" t="s">
        <v>21</v>
      </c>
      <c r="B146" s="132" t="s">
        <v>160</v>
      </c>
      <c r="C146" s="131">
        <v>0</v>
      </c>
      <c r="D146" s="131">
        <v>7192.5104000000001</v>
      </c>
      <c r="E146" s="131">
        <v>0</v>
      </c>
      <c r="F146" s="131">
        <v>9560.7737700000016</v>
      </c>
      <c r="G146" s="131">
        <v>0</v>
      </c>
      <c r="H146" s="131">
        <v>8772.7189999999991</v>
      </c>
      <c r="I146" s="131">
        <v>0</v>
      </c>
      <c r="J146" s="131">
        <v>9644.1336599999995</v>
      </c>
      <c r="K146" s="131">
        <v>0</v>
      </c>
      <c r="L146" s="119">
        <v>5381.2845599999991</v>
      </c>
      <c r="M146" s="131">
        <v>6708.1847699999998</v>
      </c>
      <c r="N146" s="131">
        <v>6552.2432099999987</v>
      </c>
    </row>
    <row r="147" spans="1:14" ht="27.6" thickBot="1" x14ac:dyDescent="0.35">
      <c r="A147" s="128" t="s">
        <v>22</v>
      </c>
      <c r="B147" s="132" t="s">
        <v>161</v>
      </c>
      <c r="C147" s="131">
        <v>0</v>
      </c>
      <c r="D147" s="131">
        <v>0</v>
      </c>
      <c r="E147" s="131">
        <v>0</v>
      </c>
      <c r="F147" s="131">
        <v>0</v>
      </c>
      <c r="G147" s="131">
        <v>0</v>
      </c>
      <c r="H147" s="131">
        <v>0</v>
      </c>
      <c r="I147" s="131">
        <v>0</v>
      </c>
      <c r="J147" s="131">
        <v>0</v>
      </c>
      <c r="K147" s="131">
        <v>0</v>
      </c>
      <c r="L147" s="119">
        <v>0</v>
      </c>
      <c r="M147" s="131">
        <v>0</v>
      </c>
      <c r="N147" s="131">
        <v>0</v>
      </c>
    </row>
    <row r="148" spans="1:14" ht="27" x14ac:dyDescent="0.3">
      <c r="A148" s="128" t="s">
        <v>24</v>
      </c>
      <c r="B148" s="132" t="s">
        <v>46</v>
      </c>
      <c r="C148" s="133">
        <v>0</v>
      </c>
      <c r="D148" s="133">
        <v>136793.78057</v>
      </c>
      <c r="E148" s="133">
        <v>0</v>
      </c>
      <c r="F148" s="133">
        <v>144003.29511000001</v>
      </c>
      <c r="G148" s="133">
        <v>0</v>
      </c>
      <c r="H148" s="133">
        <v>134779.43944999998</v>
      </c>
      <c r="I148" s="133">
        <v>0</v>
      </c>
      <c r="J148" s="133">
        <v>118415.39661000001</v>
      </c>
      <c r="K148" s="133">
        <v>0</v>
      </c>
      <c r="L148" s="120">
        <v>110574.34995999999</v>
      </c>
      <c r="M148" s="133">
        <v>107579.52232999991</v>
      </c>
      <c r="N148" s="133">
        <v>108722.78376000001</v>
      </c>
    </row>
    <row r="149" spans="1:14" x14ac:dyDescent="0.3">
      <c r="A149" s="128" t="s">
        <v>26</v>
      </c>
      <c r="D149" s="134" t="b">
        <f>D148='MFR C-6 (2012 RC)'!X198/1000</f>
        <v>1</v>
      </c>
      <c r="F149" s="134" t="b">
        <f>F148='COSID Income Statement'!B216/1000</f>
        <v>1</v>
      </c>
      <c r="H149" s="134" t="b">
        <f>H148='COSID Income Statement'!D216/1000</f>
        <v>1</v>
      </c>
      <c r="J149" s="134" t="b">
        <f>J148='COSID Income Statement'!F216/1000</f>
        <v>1</v>
      </c>
      <c r="L149" s="134" t="b">
        <f>L148='2015 ESR'!B253/1000</f>
        <v>1</v>
      </c>
      <c r="M149" s="134" t="b">
        <f>M148='COSID Income Statement'!H216/1000</f>
        <v>1</v>
      </c>
      <c r="N149" s="134" t="b">
        <f>N148='COSID Income Statement'!I216/1000</f>
        <v>1</v>
      </c>
    </row>
    <row r="150" spans="1:14" x14ac:dyDescent="0.3">
      <c r="A150" s="128" t="s">
        <v>27</v>
      </c>
      <c r="B150" s="130" t="s">
        <v>47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19"/>
      <c r="M150" s="131"/>
      <c r="N150" s="131"/>
    </row>
    <row r="151" spans="1:14" ht="27" x14ac:dyDescent="0.3">
      <c r="A151" s="128" t="s">
        <v>28</v>
      </c>
      <c r="B151" s="132" t="s">
        <v>162</v>
      </c>
      <c r="C151" s="131">
        <v>0</v>
      </c>
      <c r="D151" s="131">
        <v>13219.038909999999</v>
      </c>
      <c r="E151" s="131">
        <v>0</v>
      </c>
      <c r="F151" s="131">
        <v>9004.4528099999989</v>
      </c>
      <c r="G151" s="131">
        <v>0</v>
      </c>
      <c r="H151" s="131">
        <v>9010.1739599999983</v>
      </c>
      <c r="I151" s="131">
        <v>0</v>
      </c>
      <c r="J151" s="131">
        <v>8523.9599499999986</v>
      </c>
      <c r="K151" s="131">
        <v>0</v>
      </c>
      <c r="L151" s="119">
        <v>9348.8390500000005</v>
      </c>
      <c r="M151" s="131">
        <v>7918.1849500000008</v>
      </c>
      <c r="N151" s="131">
        <v>8113.287229999999</v>
      </c>
    </row>
    <row r="152" spans="1:14" ht="27" x14ac:dyDescent="0.3">
      <c r="A152" s="128" t="s">
        <v>29</v>
      </c>
      <c r="B152" s="132" t="s">
        <v>163</v>
      </c>
      <c r="C152" s="131">
        <v>0</v>
      </c>
      <c r="D152" s="131">
        <v>114080.54561</v>
      </c>
      <c r="E152" s="131">
        <v>0</v>
      </c>
      <c r="F152" s="131">
        <v>108647.27033</v>
      </c>
      <c r="G152" s="131">
        <v>0</v>
      </c>
      <c r="H152" s="131">
        <v>108634.46975999999</v>
      </c>
      <c r="I152" s="131">
        <v>0</v>
      </c>
      <c r="J152" s="131">
        <v>121260.37193000001</v>
      </c>
      <c r="K152" s="131">
        <v>0</v>
      </c>
      <c r="L152" s="119">
        <v>70749.694650000005</v>
      </c>
      <c r="M152" s="131">
        <v>37584.907870000017</v>
      </c>
      <c r="N152" s="131">
        <v>37670.856210000027</v>
      </c>
    </row>
    <row r="153" spans="1:14" ht="27" x14ac:dyDescent="0.3">
      <c r="A153" s="128" t="s">
        <v>30</v>
      </c>
      <c r="B153" s="132" t="s">
        <v>164</v>
      </c>
      <c r="C153" s="131">
        <v>0</v>
      </c>
      <c r="D153" s="131">
        <v>9079.9064999999991</v>
      </c>
      <c r="E153" s="131">
        <v>0</v>
      </c>
      <c r="F153" s="131">
        <v>8870.6829399999988</v>
      </c>
      <c r="G153" s="131">
        <v>0</v>
      </c>
      <c r="H153" s="131">
        <v>8840.7216399999998</v>
      </c>
      <c r="I153" s="131">
        <v>0</v>
      </c>
      <c r="J153" s="131">
        <v>8718.297059999999</v>
      </c>
      <c r="K153" s="131">
        <v>0</v>
      </c>
      <c r="L153" s="119">
        <v>8572.7790100000002</v>
      </c>
      <c r="M153" s="131">
        <v>8440.3598499999989</v>
      </c>
      <c r="N153" s="131">
        <v>8649.2980500000012</v>
      </c>
    </row>
    <row r="154" spans="1:14" ht="27.6" thickBot="1" x14ac:dyDescent="0.35">
      <c r="A154" s="128" t="s">
        <v>31</v>
      </c>
      <c r="B154" s="132" t="s">
        <v>165</v>
      </c>
      <c r="C154" s="131">
        <v>0</v>
      </c>
      <c r="D154" s="131">
        <v>8652.7053100000012</v>
      </c>
      <c r="E154" s="131">
        <v>0</v>
      </c>
      <c r="F154" s="131">
        <v>9205.7802599999995</v>
      </c>
      <c r="G154" s="131">
        <v>0</v>
      </c>
      <c r="H154" s="131">
        <v>10883.32228</v>
      </c>
      <c r="I154" s="131">
        <v>0</v>
      </c>
      <c r="J154" s="131">
        <v>11471.381879999999</v>
      </c>
      <c r="K154" s="131">
        <v>0</v>
      </c>
      <c r="L154" s="119">
        <v>13513.372509999999</v>
      </c>
      <c r="M154" s="131">
        <v>11244.292430000001</v>
      </c>
      <c r="N154" s="131">
        <v>11631.85421</v>
      </c>
    </row>
    <row r="155" spans="1:14" ht="27" x14ac:dyDescent="0.3">
      <c r="A155" s="128" t="s">
        <v>32</v>
      </c>
      <c r="B155" s="132" t="s">
        <v>47</v>
      </c>
      <c r="C155" s="133">
        <v>0</v>
      </c>
      <c r="D155" s="133">
        <v>145032.19632999998</v>
      </c>
      <c r="E155" s="133">
        <v>0</v>
      </c>
      <c r="F155" s="133">
        <v>135728.18634000001</v>
      </c>
      <c r="G155" s="133">
        <v>0</v>
      </c>
      <c r="H155" s="133">
        <v>137368.68763999999</v>
      </c>
      <c r="I155" s="133">
        <v>0</v>
      </c>
      <c r="J155" s="133">
        <v>149974.01082000002</v>
      </c>
      <c r="K155" s="133">
        <v>0</v>
      </c>
      <c r="L155" s="120">
        <v>102184.68522000001</v>
      </c>
      <c r="M155" s="133">
        <v>65187.745100000022</v>
      </c>
      <c r="N155" s="133">
        <v>66065.295700000032</v>
      </c>
    </row>
    <row r="156" spans="1:14" x14ac:dyDescent="0.3">
      <c r="A156" s="128" t="s">
        <v>33</v>
      </c>
      <c r="D156" s="134" t="b">
        <f>D155='MFR C-6 (2012 RC)'!X206/1000</f>
        <v>1</v>
      </c>
      <c r="F156" s="134" t="b">
        <f>F148='COSID Income Statement'!B216/1000</f>
        <v>1</v>
      </c>
      <c r="H156" s="134" t="b">
        <f>H148='COSID Income Statement'!D216/1000</f>
        <v>1</v>
      </c>
      <c r="J156" s="134" t="b">
        <f>J148='COSID Income Statement'!F216/1000</f>
        <v>1</v>
      </c>
      <c r="L156" s="134" t="b">
        <f>L155='2015 ESR'!B264/1000</f>
        <v>1</v>
      </c>
      <c r="M156" s="134" t="b">
        <f>M148='COSID Income Statement'!H216/1000</f>
        <v>1</v>
      </c>
      <c r="N156" s="134" t="b">
        <f>N148='COSID Income Statement'!I216/1000</f>
        <v>1</v>
      </c>
    </row>
    <row r="157" spans="1:14" x14ac:dyDescent="0.3">
      <c r="A157" s="128" t="s">
        <v>34</v>
      </c>
      <c r="B157" s="130" t="s">
        <v>48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19"/>
      <c r="M157" s="131"/>
      <c r="N157" s="131"/>
    </row>
    <row r="158" spans="1:14" x14ac:dyDescent="0.3">
      <c r="A158" s="128" t="s">
        <v>35</v>
      </c>
      <c r="L158" s="11"/>
    </row>
    <row r="159" spans="1:14" ht="15" thickBot="1" x14ac:dyDescent="0.35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"/>
      <c r="M159" s="125"/>
      <c r="N159" s="125"/>
    </row>
    <row r="160" spans="1:14" x14ac:dyDescent="0.3">
      <c r="A160" s="128" t="s">
        <v>14</v>
      </c>
      <c r="B160" s="132" t="s">
        <v>166</v>
      </c>
      <c r="C160" s="131">
        <v>0</v>
      </c>
      <c r="D160" s="131">
        <v>4.2849999999999999E-2</v>
      </c>
      <c r="E160" s="131">
        <v>0</v>
      </c>
      <c r="F160" s="131">
        <v>0</v>
      </c>
      <c r="G160" s="131">
        <v>0</v>
      </c>
      <c r="H160" s="131">
        <v>0</v>
      </c>
      <c r="I160" s="131">
        <v>0</v>
      </c>
      <c r="J160" s="131">
        <v>0</v>
      </c>
      <c r="K160" s="131">
        <v>0</v>
      </c>
      <c r="L160" s="119">
        <v>0</v>
      </c>
      <c r="M160" s="131">
        <v>0</v>
      </c>
      <c r="N160" s="131">
        <v>0</v>
      </c>
    </row>
    <row r="161" spans="1:14" ht="27" x14ac:dyDescent="0.3">
      <c r="A161" s="128" t="s">
        <v>15</v>
      </c>
      <c r="B161" s="132" t="s">
        <v>167</v>
      </c>
      <c r="C161" s="131">
        <v>0</v>
      </c>
      <c r="D161" s="131">
        <v>0</v>
      </c>
      <c r="E161" s="131">
        <v>0</v>
      </c>
      <c r="F161" s="131">
        <v>0</v>
      </c>
      <c r="G161" s="131">
        <v>0</v>
      </c>
      <c r="H161" s="131">
        <v>0</v>
      </c>
      <c r="I161" s="131">
        <v>0</v>
      </c>
      <c r="J161" s="131">
        <v>0</v>
      </c>
      <c r="K161" s="131">
        <v>0</v>
      </c>
      <c r="L161" s="119">
        <v>0</v>
      </c>
      <c r="M161" s="131">
        <v>0</v>
      </c>
      <c r="N161" s="131">
        <v>0</v>
      </c>
    </row>
    <row r="162" spans="1:14" ht="27.6" thickBot="1" x14ac:dyDescent="0.35">
      <c r="A162" s="128" t="s">
        <v>16</v>
      </c>
      <c r="B162" s="132" t="s">
        <v>168</v>
      </c>
      <c r="C162" s="131">
        <v>0</v>
      </c>
      <c r="D162" s="131">
        <v>14370.749679999999</v>
      </c>
      <c r="E162" s="131">
        <v>0</v>
      </c>
      <c r="F162" s="131">
        <v>9836.4515800000008</v>
      </c>
      <c r="G162" s="131">
        <v>0</v>
      </c>
      <c r="H162" s="131">
        <v>4581.75252</v>
      </c>
      <c r="I162" s="131">
        <v>0</v>
      </c>
      <c r="J162" s="131">
        <v>9536.2710300000017</v>
      </c>
      <c r="K162" s="131">
        <v>0</v>
      </c>
      <c r="L162" s="119">
        <v>26149.384279999998</v>
      </c>
      <c r="M162" s="131">
        <v>18084.320769999998</v>
      </c>
      <c r="N162" s="131">
        <v>14241.782479999998</v>
      </c>
    </row>
    <row r="163" spans="1:14" x14ac:dyDescent="0.3">
      <c r="A163" s="128" t="s">
        <v>17</v>
      </c>
      <c r="B163" s="132" t="s">
        <v>48</v>
      </c>
      <c r="C163" s="133">
        <v>0</v>
      </c>
      <c r="D163" s="133">
        <v>14370.792529999999</v>
      </c>
      <c r="E163" s="133">
        <v>0</v>
      </c>
      <c r="F163" s="133">
        <v>9836.4515800000008</v>
      </c>
      <c r="G163" s="133">
        <v>0</v>
      </c>
      <c r="H163" s="133">
        <v>4581.75252</v>
      </c>
      <c r="I163" s="133">
        <v>0</v>
      </c>
      <c r="J163" s="133">
        <v>9536.2710300000017</v>
      </c>
      <c r="K163" s="133">
        <v>0</v>
      </c>
      <c r="L163" s="120">
        <v>26149.384279999998</v>
      </c>
      <c r="M163" s="133">
        <v>18084.320769999998</v>
      </c>
      <c r="N163" s="133">
        <v>14241.782479999998</v>
      </c>
    </row>
    <row r="164" spans="1:14" x14ac:dyDescent="0.3">
      <c r="A164" s="128" t="s">
        <v>18</v>
      </c>
      <c r="D164" s="134" t="b">
        <f>D163='MFR C-6 (2012 RC)'!X213/1000</f>
        <v>1</v>
      </c>
      <c r="F164" s="134" t="b">
        <f>F163='COSID Income Statement'!B232/1000</f>
        <v>1</v>
      </c>
      <c r="H164" s="134" t="b">
        <f>H163='COSID Income Statement'!D232/1000</f>
        <v>1</v>
      </c>
      <c r="J164" s="134" t="b">
        <f>J163='COSID Income Statement'!F232/1000</f>
        <v>1</v>
      </c>
      <c r="L164" s="134" t="b">
        <f>L163='2015 ESR'!B270/1000</f>
        <v>1</v>
      </c>
      <c r="M164" s="134" t="b">
        <f>M163='COSID Income Statement'!H232/1000</f>
        <v>1</v>
      </c>
      <c r="N164" s="134" t="b">
        <f>N163='COSID Income Statement'!I232/1000</f>
        <v>1</v>
      </c>
    </row>
    <row r="165" spans="1:14" x14ac:dyDescent="0.3">
      <c r="A165" s="128" t="s">
        <v>19</v>
      </c>
      <c r="B165" s="130" t="s">
        <v>169</v>
      </c>
      <c r="C165" s="131"/>
      <c r="D165" s="131"/>
      <c r="E165" s="131"/>
      <c r="F165" s="131"/>
      <c r="G165" s="131"/>
      <c r="H165" s="131"/>
      <c r="I165" s="131"/>
      <c r="J165" s="131"/>
      <c r="K165" s="131"/>
      <c r="L165" s="119"/>
      <c r="M165" s="131"/>
      <c r="N165" s="131"/>
    </row>
    <row r="166" spans="1:14" x14ac:dyDescent="0.3">
      <c r="A166" s="128" t="s">
        <v>20</v>
      </c>
      <c r="L166" s="11"/>
    </row>
    <row r="167" spans="1:14" ht="27" x14ac:dyDescent="0.3">
      <c r="A167" s="128" t="s">
        <v>21</v>
      </c>
      <c r="B167" s="132" t="s">
        <v>170</v>
      </c>
      <c r="C167" s="131">
        <v>0</v>
      </c>
      <c r="D167" s="131">
        <v>185314.60472</v>
      </c>
      <c r="E167" s="131">
        <v>0</v>
      </c>
      <c r="F167" s="131">
        <v>192887.54296000002</v>
      </c>
      <c r="G167" s="131">
        <v>0</v>
      </c>
      <c r="H167" s="131">
        <v>210462.66021999999</v>
      </c>
      <c r="I167" s="131">
        <v>0</v>
      </c>
      <c r="J167" s="131">
        <v>192946.56156000003</v>
      </c>
      <c r="K167" s="131">
        <v>0</v>
      </c>
      <c r="L167" s="119">
        <v>220265.82498</v>
      </c>
      <c r="M167" s="131">
        <v>214130.73217000018</v>
      </c>
      <c r="N167" s="131">
        <v>213331.77359000011</v>
      </c>
    </row>
    <row r="168" spans="1:14" ht="27" x14ac:dyDescent="0.3">
      <c r="A168" s="128" t="s">
        <v>22</v>
      </c>
      <c r="B168" s="132" t="s">
        <v>171</v>
      </c>
      <c r="C168" s="131">
        <v>0</v>
      </c>
      <c r="D168" s="131">
        <v>54201.003799999999</v>
      </c>
      <c r="E168" s="131">
        <v>0</v>
      </c>
      <c r="F168" s="131">
        <v>49555.912680000001</v>
      </c>
      <c r="G168" s="131">
        <v>0</v>
      </c>
      <c r="H168" s="131">
        <v>44497.85194</v>
      </c>
      <c r="I168" s="131">
        <v>0</v>
      </c>
      <c r="J168" s="131">
        <v>42260.551920000005</v>
      </c>
      <c r="K168" s="131">
        <v>0</v>
      </c>
      <c r="L168" s="119">
        <v>42257.246089999993</v>
      </c>
      <c r="M168" s="131">
        <v>48316.869290000039</v>
      </c>
      <c r="N168" s="131">
        <v>45423.187470000019</v>
      </c>
    </row>
    <row r="169" spans="1:14" ht="27" x14ac:dyDescent="0.3">
      <c r="A169" s="128" t="s">
        <v>24</v>
      </c>
      <c r="B169" s="132" t="s">
        <v>172</v>
      </c>
      <c r="C169" s="131">
        <v>0</v>
      </c>
      <c r="D169" s="131">
        <v>-74331.315260000003</v>
      </c>
      <c r="E169" s="131">
        <v>0</v>
      </c>
      <c r="F169" s="131">
        <v>-77457.461169999995</v>
      </c>
      <c r="G169" s="131">
        <v>0</v>
      </c>
      <c r="H169" s="131">
        <v>-80789.196469999995</v>
      </c>
      <c r="I169" s="131">
        <v>0</v>
      </c>
      <c r="J169" s="131">
        <v>-77560.374970000004</v>
      </c>
      <c r="K169" s="131">
        <v>0</v>
      </c>
      <c r="L169" s="119">
        <v>-87735.681309999985</v>
      </c>
      <c r="M169" s="131">
        <v>-100689.85844000003</v>
      </c>
      <c r="N169" s="131">
        <v>-99674.78714</v>
      </c>
    </row>
    <row r="170" spans="1:14" ht="27" x14ac:dyDescent="0.3">
      <c r="A170" s="128" t="s">
        <v>26</v>
      </c>
      <c r="B170" s="132" t="s">
        <v>173</v>
      </c>
      <c r="C170" s="131">
        <v>0</v>
      </c>
      <c r="D170" s="131">
        <v>31314.711489999998</v>
      </c>
      <c r="E170" s="131">
        <v>0</v>
      </c>
      <c r="F170" s="131">
        <v>32454.085340000001</v>
      </c>
      <c r="G170" s="131">
        <v>0</v>
      </c>
      <c r="H170" s="131">
        <v>43526.084289999999</v>
      </c>
      <c r="I170" s="131">
        <v>0</v>
      </c>
      <c r="J170" s="131">
        <v>29972.036299999996</v>
      </c>
      <c r="K170" s="131">
        <v>0</v>
      </c>
      <c r="L170" s="119">
        <v>34740.627730000007</v>
      </c>
      <c r="M170" s="131">
        <v>41041.438050000004</v>
      </c>
      <c r="N170" s="131">
        <v>40413.832720000028</v>
      </c>
    </row>
    <row r="171" spans="1:14" ht="27" x14ac:dyDescent="0.3">
      <c r="A171" s="128" t="s">
        <v>27</v>
      </c>
      <c r="B171" s="132" t="s">
        <v>174</v>
      </c>
      <c r="C171" s="131">
        <v>0</v>
      </c>
      <c r="D171" s="131">
        <v>11389.46832</v>
      </c>
      <c r="E171" s="131">
        <v>0</v>
      </c>
      <c r="F171" s="131">
        <v>19967.821640000002</v>
      </c>
      <c r="G171" s="131">
        <v>0</v>
      </c>
      <c r="H171" s="131">
        <v>21401.725740000002</v>
      </c>
      <c r="I171" s="131">
        <v>0</v>
      </c>
      <c r="J171" s="131">
        <v>14469.548400000001</v>
      </c>
      <c r="K171" s="131">
        <v>0</v>
      </c>
      <c r="L171" s="119">
        <v>12625.92491</v>
      </c>
      <c r="M171" s="131">
        <v>13680.896379999998</v>
      </c>
      <c r="N171" s="131">
        <v>16132.02233</v>
      </c>
    </row>
    <row r="172" spans="1:14" ht="27" x14ac:dyDescent="0.3">
      <c r="A172" s="128" t="s">
        <v>28</v>
      </c>
      <c r="B172" s="132" t="s">
        <v>175</v>
      </c>
      <c r="C172" s="131">
        <v>0</v>
      </c>
      <c r="D172" s="131">
        <v>29853.380390000002</v>
      </c>
      <c r="E172" s="131">
        <v>0</v>
      </c>
      <c r="F172" s="131">
        <v>34604.733830000005</v>
      </c>
      <c r="G172" s="131">
        <v>0</v>
      </c>
      <c r="H172" s="131">
        <v>26928.385630000004</v>
      </c>
      <c r="I172" s="131">
        <v>0</v>
      </c>
      <c r="J172" s="131">
        <v>30960.443569999999</v>
      </c>
      <c r="K172" s="131">
        <v>0</v>
      </c>
      <c r="L172" s="119">
        <v>24646.524319999997</v>
      </c>
      <c r="M172" s="131">
        <v>27991.700259999991</v>
      </c>
      <c r="N172" s="131">
        <v>28987.602039999998</v>
      </c>
    </row>
    <row r="173" spans="1:14" ht="27" x14ac:dyDescent="0.3">
      <c r="A173" s="128" t="s">
        <v>29</v>
      </c>
      <c r="B173" s="132" t="s">
        <v>176</v>
      </c>
      <c r="C173" s="131">
        <v>0</v>
      </c>
      <c r="D173" s="131">
        <v>68100.58765999999</v>
      </c>
      <c r="E173" s="131">
        <v>0</v>
      </c>
      <c r="F173" s="131">
        <v>86959.155050000016</v>
      </c>
      <c r="G173" s="131">
        <v>0</v>
      </c>
      <c r="H173" s="131">
        <v>112066.72444999999</v>
      </c>
      <c r="I173" s="131">
        <v>0</v>
      </c>
      <c r="J173" s="131">
        <v>75811.708870000002</v>
      </c>
      <c r="K173" s="131">
        <v>0</v>
      </c>
      <c r="L173" s="119">
        <v>62491.319129999996</v>
      </c>
      <c r="M173" s="131">
        <v>59595.397329999942</v>
      </c>
      <c r="N173" s="131">
        <v>62297.872479999867</v>
      </c>
    </row>
    <row r="174" spans="1:14" ht="27" x14ac:dyDescent="0.3">
      <c r="A174" s="128" t="s">
        <v>30</v>
      </c>
      <c r="B174" s="132" t="s">
        <v>177</v>
      </c>
      <c r="C174" s="131">
        <v>0</v>
      </c>
      <c r="D174" s="131">
        <v>3245.03991</v>
      </c>
      <c r="E174" s="131">
        <v>0</v>
      </c>
      <c r="F174" s="131">
        <v>3486.2423399999998</v>
      </c>
      <c r="G174" s="131">
        <v>0</v>
      </c>
      <c r="H174" s="131">
        <v>3833.1374500000002</v>
      </c>
      <c r="I174" s="131">
        <v>0</v>
      </c>
      <c r="J174" s="131">
        <v>3344.8932699999996</v>
      </c>
      <c r="K174" s="131">
        <v>0</v>
      </c>
      <c r="L174" s="119">
        <v>3838.0714899999998</v>
      </c>
      <c r="M174" s="131">
        <v>2535.1896400000001</v>
      </c>
      <c r="N174" s="131">
        <v>2289.2231399999996</v>
      </c>
    </row>
    <row r="175" spans="1:14" ht="27" x14ac:dyDescent="0.3">
      <c r="A175" s="128" t="s">
        <v>31</v>
      </c>
      <c r="B175" s="132" t="s">
        <v>178</v>
      </c>
      <c r="C175" s="131">
        <v>0</v>
      </c>
      <c r="D175" s="131">
        <v>2836.1453900000001</v>
      </c>
      <c r="E175" s="131">
        <v>0</v>
      </c>
      <c r="F175" s="131">
        <v>41313.633520000003</v>
      </c>
      <c r="G175" s="131">
        <v>0</v>
      </c>
      <c r="H175" s="131">
        <v>-13895.174590000001</v>
      </c>
      <c r="I175" s="131">
        <v>0</v>
      </c>
      <c r="J175" s="131">
        <v>10689.790140000001</v>
      </c>
      <c r="K175" s="131">
        <v>0</v>
      </c>
      <c r="L175" s="119">
        <v>-2913.0994000000001</v>
      </c>
      <c r="M175" s="131">
        <v>12951.31596023808</v>
      </c>
      <c r="N175" s="131">
        <v>2253.3862895031812</v>
      </c>
    </row>
    <row r="176" spans="1:14" ht="27" x14ac:dyDescent="0.3">
      <c r="A176" s="128" t="s">
        <v>32</v>
      </c>
      <c r="B176" s="132" t="s">
        <v>179</v>
      </c>
      <c r="C176" s="131">
        <v>0</v>
      </c>
      <c r="D176" s="131">
        <v>27044.399699999998</v>
      </c>
      <c r="E176" s="131">
        <v>0</v>
      </c>
      <c r="F176" s="131">
        <v>19213.318800000001</v>
      </c>
      <c r="G176" s="131">
        <v>0</v>
      </c>
      <c r="H176" s="131">
        <v>19196.883160000001</v>
      </c>
      <c r="I176" s="131">
        <v>0</v>
      </c>
      <c r="J176" s="131">
        <v>11686.08301</v>
      </c>
      <c r="K176" s="131">
        <v>0</v>
      </c>
      <c r="L176" s="119">
        <v>15103.164229999998</v>
      </c>
      <c r="M176" s="131">
        <v>13182.80659</v>
      </c>
      <c r="N176" s="131">
        <v>13406.844320000004</v>
      </c>
    </row>
    <row r="177" spans="1:14" ht="15" thickBot="1" x14ac:dyDescent="0.35">
      <c r="A177" s="128" t="s">
        <v>33</v>
      </c>
      <c r="B177" s="132" t="s">
        <v>180</v>
      </c>
      <c r="C177" s="131">
        <v>0</v>
      </c>
      <c r="D177" s="131">
        <v>4210.8953799999999</v>
      </c>
      <c r="E177" s="131">
        <v>0</v>
      </c>
      <c r="F177" s="131">
        <v>8359.5135300000002</v>
      </c>
      <c r="G177" s="131">
        <v>0</v>
      </c>
      <c r="H177" s="131">
        <v>9135.2803699999986</v>
      </c>
      <c r="I177" s="131">
        <v>0</v>
      </c>
      <c r="J177" s="131">
        <v>8922.6698300000007</v>
      </c>
      <c r="K177" s="131">
        <v>0</v>
      </c>
      <c r="L177" s="119">
        <v>9384.5189800000007</v>
      </c>
      <c r="M177" s="131">
        <v>9653.2667000000019</v>
      </c>
      <c r="N177" s="131">
        <v>10118.683459999998</v>
      </c>
    </row>
    <row r="178" spans="1:14" ht="27" x14ac:dyDescent="0.3">
      <c r="A178" s="128" t="s">
        <v>34</v>
      </c>
      <c r="B178" s="132" t="s">
        <v>169</v>
      </c>
      <c r="C178" s="133">
        <v>0</v>
      </c>
      <c r="D178" s="133">
        <v>343178.92149999994</v>
      </c>
      <c r="E178" s="133">
        <v>0</v>
      </c>
      <c r="F178" s="133">
        <v>411344.49851999991</v>
      </c>
      <c r="G178" s="133">
        <v>0</v>
      </c>
      <c r="H178" s="133">
        <v>396364.36219000007</v>
      </c>
      <c r="I178" s="133">
        <v>0</v>
      </c>
      <c r="J178" s="133">
        <v>343503.91190000006</v>
      </c>
      <c r="K178" s="133">
        <v>0</v>
      </c>
      <c r="L178" s="120">
        <v>334704.44115000003</v>
      </c>
      <c r="M178" s="133">
        <v>342389.75393023819</v>
      </c>
      <c r="N178" s="133">
        <v>334979.64069950319</v>
      </c>
    </row>
    <row r="179" spans="1:14" x14ac:dyDescent="0.3">
      <c r="A179" s="128" t="s">
        <v>35</v>
      </c>
      <c r="D179" s="134" t="b">
        <f>D178='MFR C-6 (2012 RC)'!X233/1000</f>
        <v>1</v>
      </c>
      <c r="L179" s="11"/>
    </row>
    <row r="180" spans="1:14" ht="15" thickBot="1" x14ac:dyDescent="0.35">
      <c r="A180" s="125"/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"/>
      <c r="M180" s="125"/>
      <c r="N180" s="125"/>
    </row>
    <row r="181" spans="1:14" x14ac:dyDescent="0.3">
      <c r="A181" s="128" t="s">
        <v>14</v>
      </c>
      <c r="B181" s="130" t="s">
        <v>181</v>
      </c>
      <c r="C181" s="131"/>
      <c r="D181" s="131"/>
      <c r="E181" s="131"/>
      <c r="F181" s="131"/>
      <c r="G181" s="131"/>
      <c r="H181" s="131"/>
      <c r="I181" s="131"/>
      <c r="J181" s="131"/>
      <c r="K181" s="131"/>
      <c r="L181" s="119"/>
      <c r="M181" s="131"/>
      <c r="N181" s="131"/>
    </row>
    <row r="182" spans="1:14" x14ac:dyDescent="0.3">
      <c r="A182" s="128" t="s">
        <v>15</v>
      </c>
      <c r="L182" s="11"/>
    </row>
    <row r="183" spans="1:14" ht="27.6" thickBot="1" x14ac:dyDescent="0.35">
      <c r="A183" s="128" t="s">
        <v>16</v>
      </c>
      <c r="B183" s="132" t="s">
        <v>182</v>
      </c>
      <c r="C183" s="131">
        <v>0</v>
      </c>
      <c r="D183" s="131">
        <v>13593.439829999999</v>
      </c>
      <c r="E183" s="131">
        <v>0</v>
      </c>
      <c r="F183" s="131">
        <v>12383.232980000001</v>
      </c>
      <c r="G183" s="131">
        <v>0</v>
      </c>
      <c r="H183" s="131">
        <v>11220.14811</v>
      </c>
      <c r="I183" s="131">
        <v>0</v>
      </c>
      <c r="J183" s="131">
        <v>11128.943979999998</v>
      </c>
      <c r="K183" s="131">
        <v>0</v>
      </c>
      <c r="L183" s="119">
        <v>14207.181489999999</v>
      </c>
      <c r="M183" s="131">
        <v>13159.228459999997</v>
      </c>
      <c r="N183" s="131">
        <v>14197.526220000003</v>
      </c>
    </row>
    <row r="184" spans="1:14" ht="27" x14ac:dyDescent="0.3">
      <c r="A184" s="128" t="s">
        <v>17</v>
      </c>
      <c r="B184" s="132" t="s">
        <v>181</v>
      </c>
      <c r="C184" s="133">
        <v>0</v>
      </c>
      <c r="D184" s="133">
        <v>13593.439829999999</v>
      </c>
      <c r="E184" s="133">
        <v>0</v>
      </c>
      <c r="F184" s="133">
        <v>12383.232980000001</v>
      </c>
      <c r="G184" s="133">
        <v>0</v>
      </c>
      <c r="H184" s="133">
        <v>11220.14811</v>
      </c>
      <c r="I184" s="133">
        <v>0</v>
      </c>
      <c r="J184" s="133">
        <v>11128.943979999998</v>
      </c>
      <c r="K184" s="133">
        <v>0</v>
      </c>
      <c r="L184" s="120">
        <v>14207.181489999999</v>
      </c>
      <c r="M184" s="133">
        <v>13159.228459999997</v>
      </c>
      <c r="N184" s="133">
        <v>14197.526220000003</v>
      </c>
    </row>
    <row r="185" spans="1:14" x14ac:dyDescent="0.3">
      <c r="A185" s="128" t="s">
        <v>18</v>
      </c>
      <c r="D185" s="134" t="b">
        <f>D184='MFR C-6 (2012 RC)'!X238/1000</f>
        <v>1</v>
      </c>
      <c r="F185" s="134" t="b">
        <f>F178+F184='COSID Income Statement'!B267/1000</f>
        <v>1</v>
      </c>
      <c r="H185" s="134" t="b">
        <f>H178+H184='COSID Income Statement'!D267/1000</f>
        <v>1</v>
      </c>
      <c r="J185" s="134" t="b">
        <f>J178+J184='COSID Income Statement'!F267/1000</f>
        <v>1</v>
      </c>
      <c r="L185" s="134" t="b">
        <f>L178+L184='2015 ESR'!B319/1000</f>
        <v>1</v>
      </c>
      <c r="M185" s="138">
        <f>M178+M184-'COSID Income Statement'!H267/1000</f>
        <v>-9.9999998928979039E-4</v>
      </c>
      <c r="N185" s="134" t="b">
        <f>N178+N184='COSID Income Statement'!I267/1000</f>
        <v>1</v>
      </c>
    </row>
    <row r="186" spans="1:14" ht="15" thickBot="1" x14ac:dyDescent="0.35">
      <c r="A186" s="128" t="s">
        <v>19</v>
      </c>
      <c r="B186" s="130" t="s">
        <v>23</v>
      </c>
      <c r="C186" s="131"/>
      <c r="D186" s="131"/>
      <c r="E186" s="131"/>
      <c r="F186" s="131"/>
      <c r="G186" s="131"/>
      <c r="H186" s="131"/>
      <c r="I186" s="131"/>
      <c r="J186" s="131"/>
      <c r="K186" s="131"/>
      <c r="L186" s="119"/>
      <c r="M186" s="131"/>
      <c r="N186" s="131"/>
    </row>
    <row r="187" spans="1:14" x14ac:dyDescent="0.3">
      <c r="A187" s="128" t="s">
        <v>20</v>
      </c>
      <c r="B187" s="132" t="s">
        <v>49</v>
      </c>
      <c r="C187" s="140">
        <v>6600732</v>
      </c>
      <c r="D187" s="140">
        <v>6660249.8571699988</v>
      </c>
      <c r="E187" s="140">
        <v>6163748</v>
      </c>
      <c r="F187" s="140">
        <v>6011882.7592899986</v>
      </c>
      <c r="G187" s="140">
        <v>5707682</v>
      </c>
      <c r="H187" s="140">
        <v>5446254.3136099996</v>
      </c>
      <c r="I187" s="140">
        <v>5970170</v>
      </c>
      <c r="J187" s="140">
        <v>5834257.1702199997</v>
      </c>
      <c r="K187" s="140">
        <v>5696126</v>
      </c>
      <c r="L187" s="122">
        <f>L34+L42+L53+L63+L72+L82+L89+L102+L112+L127+L140+L148+L155+L163+L178+L184</f>
        <v>5818546.4141200017</v>
      </c>
      <c r="M187" s="140">
        <v>4803334.2657097168</v>
      </c>
      <c r="N187" s="140">
        <v>5007149.4087562282</v>
      </c>
    </row>
    <row r="188" spans="1:14" x14ac:dyDescent="0.3">
      <c r="A188" s="128" t="s">
        <v>21</v>
      </c>
      <c r="C188" s="134" t="b">
        <f>C187='MFR C-6 (2012 RC)'!V240/1000</f>
        <v>1</v>
      </c>
      <c r="D188" s="134" t="b">
        <f>D187='MFR C-6 (2012 RC)'!X240/1000</f>
        <v>1</v>
      </c>
      <c r="E188" s="134" t="b">
        <f>E187=Forecast!T27</f>
        <v>1</v>
      </c>
      <c r="F188" s="134" t="b">
        <f>F187='COSID Income Statement'!B269/1000</f>
        <v>1</v>
      </c>
      <c r="G188" s="134" t="b">
        <f>G187=Forecast!U27</f>
        <v>1</v>
      </c>
      <c r="H188" s="134" t="b">
        <f>H187='COSID Income Statement'!D269/1000</f>
        <v>1</v>
      </c>
      <c r="I188" s="134" t="b">
        <f>I187=Forecast!V27</f>
        <v>1</v>
      </c>
      <c r="J188" s="134" t="b">
        <f>J187='COSID Income Statement'!F269/1000</f>
        <v>1</v>
      </c>
      <c r="K188" s="134" t="b">
        <f>K187=Forecast!W27</f>
        <v>1</v>
      </c>
      <c r="L188" s="134" t="b">
        <f>L187='2015 ESR'!B321/1000</f>
        <v>1</v>
      </c>
      <c r="M188" s="123">
        <f>M187-'COSID Income Statement'!H269/1000</f>
        <v>-7.9999994486570358E-3</v>
      </c>
      <c r="N188" s="123" t="b">
        <f>N187='COSID Income Statement'!I269/1000</f>
        <v>1</v>
      </c>
    </row>
    <row r="189" spans="1:14" ht="15" thickBot="1" x14ac:dyDescent="0.35">
      <c r="A189" s="128" t="s">
        <v>22</v>
      </c>
      <c r="B189" s="130" t="s">
        <v>23</v>
      </c>
      <c r="C189" s="131"/>
      <c r="D189" s="131"/>
      <c r="E189" s="131"/>
      <c r="F189" s="131"/>
      <c r="G189" s="131"/>
      <c r="H189" s="131"/>
      <c r="I189" s="131"/>
      <c r="J189" s="131"/>
      <c r="K189" s="131"/>
      <c r="L189" s="119"/>
      <c r="M189" s="131"/>
      <c r="N189" s="131"/>
    </row>
    <row r="190" spans="1:14" ht="15" thickTop="1" x14ac:dyDescent="0.3">
      <c r="A190" s="128" t="s">
        <v>24</v>
      </c>
      <c r="B190" s="132" t="s">
        <v>183</v>
      </c>
      <c r="C190" s="141">
        <f>C22-C187</f>
        <v>3900641</v>
      </c>
      <c r="D190" s="141">
        <v>3948960.607830001</v>
      </c>
      <c r="E190" s="141">
        <f>E22-E187</f>
        <v>4015146</v>
      </c>
      <c r="F190" s="141">
        <v>4097134.5204699994</v>
      </c>
      <c r="G190" s="141">
        <f>G22-G187</f>
        <v>4752148</v>
      </c>
      <c r="H190" s="141">
        <v>4843493.5260899989</v>
      </c>
      <c r="I190" s="141">
        <f>I22-I187</f>
        <v>5346602</v>
      </c>
      <c r="J190" s="141">
        <v>5436823.8966000006</v>
      </c>
      <c r="K190" s="141">
        <f>K22-K187</f>
        <v>5701583</v>
      </c>
      <c r="L190" s="141">
        <f>L22-L187</f>
        <v>5754868.9490999989</v>
      </c>
      <c r="M190" s="141">
        <v>5874403.8613870144</v>
      </c>
      <c r="N190" s="141">
        <v>5954518.4174489472</v>
      </c>
    </row>
    <row r="191" spans="1:14" x14ac:dyDescent="0.3">
      <c r="A191" s="128" t="s">
        <v>26</v>
      </c>
      <c r="C191" s="124">
        <f t="shared" ref="C191:J191" si="0">C22-C187-C190</f>
        <v>0</v>
      </c>
      <c r="D191" s="124">
        <f t="shared" si="0"/>
        <v>0</v>
      </c>
      <c r="E191" s="124">
        <f t="shared" si="0"/>
        <v>0</v>
      </c>
      <c r="F191" s="124">
        <f t="shared" si="0"/>
        <v>0</v>
      </c>
      <c r="G191" s="124">
        <f t="shared" si="0"/>
        <v>0</v>
      </c>
      <c r="H191" s="124">
        <f t="shared" si="0"/>
        <v>0</v>
      </c>
      <c r="I191" s="124">
        <f t="shared" si="0"/>
        <v>0</v>
      </c>
      <c r="J191" s="124">
        <f t="shared" si="0"/>
        <v>0</v>
      </c>
      <c r="L191" s="124">
        <f>L22-L187-L190</f>
        <v>0</v>
      </c>
      <c r="M191" s="124">
        <f>M22-M187-M190</f>
        <v>0</v>
      </c>
      <c r="N191" s="124">
        <f>N22-N187-N190</f>
        <v>0</v>
      </c>
    </row>
    <row r="192" spans="1:14" x14ac:dyDescent="0.3">
      <c r="A192" s="128" t="s">
        <v>27</v>
      </c>
      <c r="B192" s="127" t="s">
        <v>23</v>
      </c>
    </row>
    <row r="193" spans="1:14" x14ac:dyDescent="0.3">
      <c r="A193" s="128" t="s">
        <v>28</v>
      </c>
      <c r="B193" s="127" t="s">
        <v>184</v>
      </c>
    </row>
    <row r="194" spans="1:14" x14ac:dyDescent="0.3">
      <c r="A194" s="128" t="s">
        <v>29</v>
      </c>
      <c r="B194" s="127" t="s">
        <v>25</v>
      </c>
    </row>
    <row r="195" spans="1:14" x14ac:dyDescent="0.3">
      <c r="A195" s="128" t="s">
        <v>30</v>
      </c>
    </row>
    <row r="196" spans="1:14" x14ac:dyDescent="0.3">
      <c r="A196" s="128" t="s">
        <v>31</v>
      </c>
    </row>
    <row r="197" spans="1:14" x14ac:dyDescent="0.3">
      <c r="A197" s="128" t="s">
        <v>32</v>
      </c>
    </row>
    <row r="198" spans="1:14" x14ac:dyDescent="0.3">
      <c r="A198" s="128" t="s">
        <v>33</v>
      </c>
    </row>
    <row r="199" spans="1:14" x14ac:dyDescent="0.3">
      <c r="A199" s="128" t="s">
        <v>34</v>
      </c>
    </row>
    <row r="200" spans="1:14" x14ac:dyDescent="0.3">
      <c r="A200" s="128" t="s">
        <v>35</v>
      </c>
    </row>
    <row r="201" spans="1:14" ht="15" thickBot="1" x14ac:dyDescent="0.35">
      <c r="A201" s="125"/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</row>
  </sheetData>
  <mergeCells count="8">
    <mergeCell ref="K11:L11"/>
    <mergeCell ref="M11:N11"/>
    <mergeCell ref="A11:A12"/>
    <mergeCell ref="B11:B12"/>
    <mergeCell ref="C11:D11"/>
    <mergeCell ref="E11:F11"/>
    <mergeCell ref="G11:H11"/>
    <mergeCell ref="I11:J11"/>
  </mergeCells>
  <pageMargins left="0.5" right="0.5" top="0.75" bottom="0.5" header="0.75" footer="0.5"/>
  <pageSetup scale="75" orientation="landscape" r:id="rId1"/>
  <rowBreaks count="8" manualBreakCount="8">
    <brk id="33" max="16383" man="1"/>
    <brk id="54" max="16383" man="1"/>
    <brk id="75" max="16383" man="1"/>
    <brk id="96" max="16383" man="1"/>
    <brk id="117" max="16383" man="1"/>
    <brk id="138" max="16383" man="1"/>
    <brk id="159" max="16383" man="1"/>
    <brk id="1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01"/>
  <sheetViews>
    <sheetView showGridLines="0" showZeros="0" zoomScaleNormal="100" workbookViewId="0">
      <pane xSplit="3" ySplit="12" topLeftCell="I169" activePane="bottomRight" state="frozen"/>
      <selection activeCell="D62" sqref="D62"/>
      <selection pane="topRight" activeCell="D62" sqref="D62"/>
      <selection pane="bottomLeft" activeCell="D62" sqref="D62"/>
      <selection pane="bottomRight" activeCell="D62" sqref="D62"/>
    </sheetView>
  </sheetViews>
  <sheetFormatPr defaultRowHeight="14.4" x14ac:dyDescent="0.3"/>
  <cols>
    <col min="1" max="1" width="5.44140625" customWidth="1"/>
    <col min="2" max="2" width="9.88671875" customWidth="1"/>
    <col min="3" max="3" width="51.88671875" customWidth="1"/>
    <col min="4" max="14" width="11" customWidth="1"/>
    <col min="15" max="15" width="13.88671875" customWidth="1"/>
  </cols>
  <sheetData>
    <row r="1" spans="1:15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">
      <c r="A2" s="3" t="s">
        <v>50</v>
      </c>
      <c r="B2" s="3"/>
      <c r="C2" s="1"/>
      <c r="D2" s="1"/>
      <c r="E2" s="1"/>
      <c r="F2" s="3" t="s">
        <v>51</v>
      </c>
      <c r="G2" s="1"/>
      <c r="H2" s="1"/>
      <c r="I2" s="1"/>
      <c r="J2" s="1"/>
      <c r="K2" s="1"/>
      <c r="L2" s="3" t="s">
        <v>0</v>
      </c>
      <c r="M2" s="1"/>
      <c r="N2" s="1"/>
      <c r="O2" s="1"/>
    </row>
    <row r="3" spans="1:15" x14ac:dyDescent="0.3">
      <c r="A3" s="1"/>
      <c r="B3" s="1"/>
      <c r="C3" s="1"/>
      <c r="D3" s="1"/>
      <c r="E3" s="1"/>
      <c r="F3" s="3" t="s">
        <v>52</v>
      </c>
      <c r="G3" s="1"/>
      <c r="H3" s="1"/>
      <c r="I3" s="1"/>
      <c r="J3" s="1"/>
      <c r="K3" s="1"/>
      <c r="L3" s="3" t="s">
        <v>36</v>
      </c>
      <c r="M3" s="1"/>
      <c r="N3" s="1"/>
      <c r="O3" s="1"/>
    </row>
    <row r="4" spans="1:15" x14ac:dyDescent="0.3">
      <c r="A4" s="3" t="s">
        <v>2</v>
      </c>
      <c r="B4" s="3"/>
      <c r="C4" s="1"/>
      <c r="D4" s="1"/>
      <c r="E4" s="1"/>
      <c r="F4" s="3" t="s">
        <v>53</v>
      </c>
      <c r="G4" s="1"/>
      <c r="H4" s="1"/>
      <c r="I4" s="1"/>
      <c r="J4" s="1"/>
      <c r="K4" s="1"/>
      <c r="L4" s="3" t="s">
        <v>37</v>
      </c>
      <c r="M4" s="1"/>
      <c r="N4" s="1"/>
      <c r="O4" s="1"/>
    </row>
    <row r="5" spans="1:15" x14ac:dyDescent="0.3">
      <c r="A5" s="1"/>
      <c r="B5" s="1"/>
      <c r="C5" s="3" t="s">
        <v>4</v>
      </c>
      <c r="D5" s="1"/>
      <c r="E5" s="1"/>
      <c r="F5" s="3" t="s">
        <v>55</v>
      </c>
      <c r="G5" s="1"/>
      <c r="H5" s="1"/>
      <c r="I5" s="1"/>
      <c r="J5" s="1"/>
      <c r="K5" s="1"/>
      <c r="L5" s="3" t="s">
        <v>5</v>
      </c>
      <c r="M5" s="1"/>
      <c r="N5" s="1"/>
      <c r="O5" s="1"/>
    </row>
    <row r="6" spans="1:15" x14ac:dyDescent="0.3">
      <c r="A6" s="1"/>
      <c r="B6" s="1"/>
      <c r="C6" s="1"/>
      <c r="D6" s="1"/>
      <c r="E6" s="1"/>
      <c r="F6" s="3" t="s">
        <v>56</v>
      </c>
      <c r="G6" s="1"/>
      <c r="H6" s="1"/>
      <c r="I6" s="1"/>
      <c r="J6" s="1"/>
      <c r="K6" s="1"/>
      <c r="L6" s="3" t="s">
        <v>39</v>
      </c>
      <c r="M6" s="1"/>
      <c r="N6" s="1"/>
      <c r="O6" s="1"/>
    </row>
    <row r="7" spans="1:15" x14ac:dyDescent="0.3">
      <c r="A7" s="3" t="s">
        <v>7</v>
      </c>
      <c r="B7" s="3"/>
      <c r="C7" s="1"/>
      <c r="D7" s="1"/>
      <c r="E7" s="1"/>
      <c r="F7" s="1"/>
      <c r="G7" s="1"/>
      <c r="H7" s="1"/>
      <c r="I7" s="1"/>
      <c r="J7" s="1"/>
      <c r="K7" s="1"/>
      <c r="L7" s="3" t="s">
        <v>185</v>
      </c>
      <c r="M7" s="1"/>
      <c r="N7" s="1"/>
      <c r="O7" s="1"/>
    </row>
    <row r="8" spans="1:15" ht="15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3">
      <c r="A9" s="1"/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40</v>
      </c>
      <c r="H9" s="4" t="s">
        <v>58</v>
      </c>
      <c r="I9" s="4" t="s">
        <v>59</v>
      </c>
      <c r="J9" s="4" t="s">
        <v>60</v>
      </c>
      <c r="K9" s="4" t="s">
        <v>61</v>
      </c>
      <c r="L9" s="4" t="s">
        <v>62</v>
      </c>
      <c r="M9" s="4" t="s">
        <v>63</v>
      </c>
      <c r="N9" s="4" t="s">
        <v>64</v>
      </c>
      <c r="O9" s="117" t="s">
        <v>1224</v>
      </c>
    </row>
    <row r="10" spans="1:15" ht="15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" thickBot="1" x14ac:dyDescent="0.35">
      <c r="A11" s="148" t="s">
        <v>13</v>
      </c>
      <c r="B11" s="150" t="s">
        <v>1000</v>
      </c>
      <c r="C11" s="148" t="s">
        <v>41</v>
      </c>
      <c r="D11" s="148" t="s">
        <v>186</v>
      </c>
      <c r="E11" s="149"/>
      <c r="F11" s="148" t="s">
        <v>187</v>
      </c>
      <c r="G11" s="149"/>
      <c r="H11" s="148" t="s">
        <v>188</v>
      </c>
      <c r="I11" s="149"/>
      <c r="J11" s="148" t="s">
        <v>189</v>
      </c>
      <c r="K11" s="149"/>
      <c r="L11" s="148" t="s">
        <v>190</v>
      </c>
      <c r="M11" s="149"/>
      <c r="N11" s="148"/>
      <c r="O11" s="148"/>
    </row>
    <row r="12" spans="1:15" ht="40.200000000000003" thickBot="1" x14ac:dyDescent="0.35">
      <c r="A12" s="148"/>
      <c r="B12" s="151"/>
      <c r="C12" s="148"/>
      <c r="D12" s="5" t="s">
        <v>70</v>
      </c>
      <c r="E12" s="5" t="s">
        <v>71</v>
      </c>
      <c r="F12" s="5" t="s">
        <v>70</v>
      </c>
      <c r="G12" s="5" t="s">
        <v>71</v>
      </c>
      <c r="H12" s="5" t="s">
        <v>70</v>
      </c>
      <c r="I12" s="5" t="s">
        <v>71</v>
      </c>
      <c r="J12" s="5" t="s">
        <v>70</v>
      </c>
      <c r="K12" s="5" t="s">
        <v>71</v>
      </c>
      <c r="L12" s="5" t="s">
        <v>70</v>
      </c>
      <c r="M12" s="5" t="s">
        <v>71</v>
      </c>
      <c r="N12" s="5" t="s">
        <v>73</v>
      </c>
      <c r="O12" s="5" t="s">
        <v>191</v>
      </c>
    </row>
    <row r="13" spans="1:15" x14ac:dyDescent="0.3">
      <c r="A13" s="4" t="s">
        <v>14</v>
      </c>
      <c r="B13" s="4"/>
      <c r="C13" s="6" t="s">
        <v>74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3">
      <c r="A14" s="4" t="s">
        <v>15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">
      <c r="A15" s="4" t="s">
        <v>16</v>
      </c>
      <c r="B15" s="4" t="s">
        <v>1011</v>
      </c>
      <c r="C15" s="8" t="s">
        <v>75</v>
      </c>
      <c r="D15" s="7">
        <v>0</v>
      </c>
      <c r="E15" s="7">
        <v>9805919.6204899997</v>
      </c>
      <c r="F15" s="7">
        <v>0</v>
      </c>
      <c r="G15" s="7">
        <v>9809284.4421999995</v>
      </c>
      <c r="H15" s="7">
        <v>0</v>
      </c>
      <c r="I15" s="7">
        <v>10586319.926270001</v>
      </c>
      <c r="J15" s="7">
        <v>0</v>
      </c>
      <c r="K15" s="7">
        <v>10773013.74272</v>
      </c>
      <c r="L15" s="7">
        <v>0</v>
      </c>
      <c r="M15" s="7">
        <v>9994445.1765428837</v>
      </c>
      <c r="N15" s="7"/>
      <c r="O15" s="7"/>
    </row>
    <row r="16" spans="1:15" x14ac:dyDescent="0.3">
      <c r="A16" s="4" t="s">
        <v>17</v>
      </c>
      <c r="B16" s="4">
        <v>447</v>
      </c>
      <c r="C16" s="8" t="s">
        <v>76</v>
      </c>
      <c r="D16" s="7">
        <v>0</v>
      </c>
      <c r="E16" s="7">
        <v>157079.29712999996</v>
      </c>
      <c r="F16" s="7">
        <v>0</v>
      </c>
      <c r="G16" s="7">
        <v>212326.23142</v>
      </c>
      <c r="H16" s="7">
        <v>0</v>
      </c>
      <c r="I16" s="7">
        <v>504583.23347999994</v>
      </c>
      <c r="J16" s="7">
        <v>0</v>
      </c>
      <c r="K16" s="7">
        <v>500059.04060000001</v>
      </c>
      <c r="L16" s="7">
        <v>0</v>
      </c>
      <c r="M16" s="7">
        <v>447959.72210252762</v>
      </c>
      <c r="N16" s="7"/>
      <c r="O16" s="7"/>
    </row>
    <row r="17" spans="1:15" x14ac:dyDescent="0.3">
      <c r="A17" s="4" t="s">
        <v>18</v>
      </c>
      <c r="B17" s="4">
        <v>449</v>
      </c>
      <c r="C17" s="8" t="s">
        <v>77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-41.796000000000113</v>
      </c>
      <c r="J17" s="7">
        <v>0</v>
      </c>
      <c r="K17" s="7">
        <v>41.795999999999999</v>
      </c>
      <c r="L17" s="7">
        <v>0</v>
      </c>
      <c r="M17" s="7">
        <v>0</v>
      </c>
      <c r="N17" s="7"/>
      <c r="O17" s="7"/>
    </row>
    <row r="18" spans="1:15" x14ac:dyDescent="0.3">
      <c r="A18" s="4" t="s">
        <v>19</v>
      </c>
      <c r="B18" s="4">
        <v>450</v>
      </c>
      <c r="C18" s="8" t="s">
        <v>78</v>
      </c>
      <c r="D18" s="7">
        <v>0</v>
      </c>
      <c r="E18" s="7">
        <v>32762.206469999997</v>
      </c>
      <c r="F18" s="7">
        <v>0</v>
      </c>
      <c r="G18" s="7">
        <v>60542.655319999998</v>
      </c>
      <c r="H18" s="7">
        <v>0</v>
      </c>
      <c r="I18" s="7">
        <v>59892.188729999994</v>
      </c>
      <c r="J18" s="7">
        <v>0</v>
      </c>
      <c r="K18" s="7">
        <v>58298.774939999996</v>
      </c>
      <c r="L18" s="7">
        <v>0</v>
      </c>
      <c r="M18" s="7">
        <v>59439.028348698987</v>
      </c>
      <c r="N18" s="7"/>
      <c r="O18" s="7"/>
    </row>
    <row r="19" spans="1:15" x14ac:dyDescent="0.3">
      <c r="A19" s="4" t="s">
        <v>20</v>
      </c>
      <c r="B19" s="4">
        <v>451</v>
      </c>
      <c r="C19" s="8" t="s">
        <v>79</v>
      </c>
      <c r="D19" s="7">
        <v>0</v>
      </c>
      <c r="E19" s="7">
        <v>29740.132720000001</v>
      </c>
      <c r="F19" s="7">
        <v>0</v>
      </c>
      <c r="G19" s="7">
        <v>33851.894610000003</v>
      </c>
      <c r="H19" s="7">
        <v>0</v>
      </c>
      <c r="I19" s="7">
        <v>41912.242590000002</v>
      </c>
      <c r="J19" s="7">
        <v>0</v>
      </c>
      <c r="K19" s="7">
        <v>39335.799169999991</v>
      </c>
      <c r="L19" s="7">
        <v>0</v>
      </c>
      <c r="M19" s="7">
        <v>40698.812191644392</v>
      </c>
      <c r="N19" s="7"/>
      <c r="O19" s="7"/>
    </row>
    <row r="20" spans="1:15" x14ac:dyDescent="0.3">
      <c r="A20" s="4" t="s">
        <v>21</v>
      </c>
      <c r="B20" s="4">
        <v>454</v>
      </c>
      <c r="C20" s="8" t="s">
        <v>80</v>
      </c>
      <c r="D20" s="7">
        <v>0</v>
      </c>
      <c r="E20" s="7">
        <v>42121.824719999997</v>
      </c>
      <c r="F20" s="7">
        <v>0</v>
      </c>
      <c r="G20" s="7">
        <v>44235.270499999999</v>
      </c>
      <c r="H20" s="7">
        <v>0</v>
      </c>
      <c r="I20" s="7">
        <v>48767.390900000006</v>
      </c>
      <c r="J20" s="7">
        <v>0</v>
      </c>
      <c r="K20" s="7">
        <v>49141.920050000008</v>
      </c>
      <c r="L20" s="7">
        <v>0</v>
      </c>
      <c r="M20" s="7">
        <v>56032.215896939597</v>
      </c>
      <c r="N20" s="7"/>
      <c r="O20" s="7"/>
    </row>
    <row r="21" spans="1:15" ht="15" thickBot="1" x14ac:dyDescent="0.35">
      <c r="A21" s="4" t="s">
        <v>22</v>
      </c>
      <c r="B21" s="4">
        <v>456</v>
      </c>
      <c r="C21" s="8" t="s">
        <v>81</v>
      </c>
      <c r="D21" s="7">
        <v>0</v>
      </c>
      <c r="E21" s="7">
        <v>41394.198229999995</v>
      </c>
      <c r="F21" s="7">
        <v>0</v>
      </c>
      <c r="G21" s="7">
        <v>129507.34564999999</v>
      </c>
      <c r="H21" s="7">
        <v>0</v>
      </c>
      <c r="I21" s="7">
        <v>29647.880849999994</v>
      </c>
      <c r="J21" s="7">
        <v>0</v>
      </c>
      <c r="K21" s="7">
        <v>153524.28974000001</v>
      </c>
      <c r="L21" s="7">
        <v>0</v>
      </c>
      <c r="M21" s="7">
        <v>79163.172014036056</v>
      </c>
      <c r="N21" s="7"/>
      <c r="O21" s="7"/>
    </row>
    <row r="22" spans="1:15" x14ac:dyDescent="0.3">
      <c r="A22" s="4" t="s">
        <v>24</v>
      </c>
      <c r="B22" s="4"/>
      <c r="C22" s="8" t="s">
        <v>74</v>
      </c>
      <c r="D22" s="9">
        <v>10178894</v>
      </c>
      <c r="E22" s="9">
        <v>10109017.279759998</v>
      </c>
      <c r="F22" s="9">
        <v>10459830</v>
      </c>
      <c r="G22" s="9">
        <v>10289747.839699998</v>
      </c>
      <c r="H22" s="9">
        <v>11316772</v>
      </c>
      <c r="I22" s="9">
        <v>11271081.066819999</v>
      </c>
      <c r="J22" s="9">
        <v>11397709</v>
      </c>
      <c r="K22" s="9">
        <v>11573415.363220003</v>
      </c>
      <c r="L22" s="9">
        <v>10648081</v>
      </c>
      <c r="M22" s="9">
        <v>10677738.127096731</v>
      </c>
      <c r="N22" s="9">
        <v>10961667.826205175</v>
      </c>
      <c r="O22" s="9">
        <v>11234711.285797253</v>
      </c>
    </row>
    <row r="23" spans="1:15" x14ac:dyDescent="0.3">
      <c r="A23" s="4" t="s">
        <v>26</v>
      </c>
      <c r="B23" s="4"/>
      <c r="C23" s="1"/>
      <c r="D23" s="84"/>
      <c r="E23" s="84"/>
      <c r="F23" s="84"/>
      <c r="G23" s="84"/>
      <c r="H23" s="84"/>
      <c r="I23" s="84"/>
      <c r="J23" s="84"/>
      <c r="K23" s="84"/>
      <c r="L23" s="1"/>
      <c r="M23" s="84"/>
      <c r="N23" s="84"/>
      <c r="O23" s="84"/>
    </row>
    <row r="24" spans="1:15" x14ac:dyDescent="0.3">
      <c r="A24" s="4" t="s">
        <v>27</v>
      </c>
      <c r="B24" s="4"/>
      <c r="C24" s="6" t="s">
        <v>42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3">
      <c r="A25" s="4" t="s">
        <v>28</v>
      </c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4" t="s">
        <v>29</v>
      </c>
      <c r="B26" s="4">
        <v>500</v>
      </c>
      <c r="C26" s="8" t="s">
        <v>82</v>
      </c>
      <c r="D26" s="7">
        <v>0</v>
      </c>
      <c r="E26" s="7">
        <v>3598.4924799999999</v>
      </c>
      <c r="F26" s="7">
        <v>0</v>
      </c>
      <c r="G26" s="7">
        <v>7167.8498</v>
      </c>
      <c r="H26" s="7">
        <v>0</v>
      </c>
      <c r="I26" s="7">
        <v>3659.0989</v>
      </c>
      <c r="J26" s="7">
        <v>0</v>
      </c>
      <c r="K26" s="7">
        <v>7879.1213599999992</v>
      </c>
      <c r="L26" s="7">
        <v>0</v>
      </c>
      <c r="M26" s="7">
        <v>4848.2479699999976</v>
      </c>
      <c r="N26" s="7"/>
      <c r="O26" s="7"/>
    </row>
    <row r="27" spans="1:15" x14ac:dyDescent="0.3">
      <c r="A27" s="4" t="s">
        <v>30</v>
      </c>
      <c r="B27" s="4">
        <v>501</v>
      </c>
      <c r="C27" s="8" t="s">
        <v>83</v>
      </c>
      <c r="D27" s="7">
        <v>0</v>
      </c>
      <c r="E27" s="7">
        <v>522417.46898999996</v>
      </c>
      <c r="F27" s="7">
        <v>0</v>
      </c>
      <c r="G27" s="7">
        <v>528777.50184000004</v>
      </c>
      <c r="H27" s="7">
        <v>0</v>
      </c>
      <c r="I27" s="7">
        <v>319069.46071999997</v>
      </c>
      <c r="J27" s="7">
        <v>0</v>
      </c>
      <c r="K27" s="7">
        <v>444863.80587000004</v>
      </c>
      <c r="L27" s="7">
        <v>0</v>
      </c>
      <c r="M27" s="7">
        <v>346235.65231999994</v>
      </c>
      <c r="N27" s="7"/>
      <c r="O27" s="7"/>
    </row>
    <row r="28" spans="1:15" x14ac:dyDescent="0.3">
      <c r="A28" s="4" t="s">
        <v>31</v>
      </c>
      <c r="B28" s="4">
        <v>502</v>
      </c>
      <c r="C28" s="8" t="s">
        <v>84</v>
      </c>
      <c r="D28" s="7">
        <v>0</v>
      </c>
      <c r="E28" s="7">
        <v>5331.5168200000007</v>
      </c>
      <c r="F28" s="7">
        <v>0</v>
      </c>
      <c r="G28" s="7">
        <v>5388.9438700000001</v>
      </c>
      <c r="H28" s="7">
        <v>0</v>
      </c>
      <c r="I28" s="7">
        <v>5460.8561300000001</v>
      </c>
      <c r="J28" s="7">
        <v>0</v>
      </c>
      <c r="K28" s="7">
        <v>9044.9244799999997</v>
      </c>
      <c r="L28" s="7">
        <v>0</v>
      </c>
      <c r="M28" s="7">
        <v>8660.9561100000028</v>
      </c>
      <c r="N28" s="7"/>
      <c r="O28" s="7"/>
    </row>
    <row r="29" spans="1:15" x14ac:dyDescent="0.3">
      <c r="A29" s="4" t="s">
        <v>32</v>
      </c>
      <c r="B29" s="4">
        <v>505</v>
      </c>
      <c r="C29" s="8" t="s">
        <v>85</v>
      </c>
      <c r="D29" s="7">
        <v>0</v>
      </c>
      <c r="E29" s="7">
        <v>2085.4171999999999</v>
      </c>
      <c r="F29" s="7">
        <v>0</v>
      </c>
      <c r="G29" s="7">
        <v>2032.94937</v>
      </c>
      <c r="H29" s="7">
        <v>0</v>
      </c>
      <c r="I29" s="7">
        <v>1993.5797</v>
      </c>
      <c r="J29" s="7">
        <v>0</v>
      </c>
      <c r="K29" s="7">
        <v>1932.5187200000003</v>
      </c>
      <c r="L29" s="7">
        <v>0</v>
      </c>
      <c r="M29" s="7">
        <v>1904.7773500000008</v>
      </c>
      <c r="N29" s="7"/>
      <c r="O29" s="7"/>
    </row>
    <row r="30" spans="1:15" x14ac:dyDescent="0.3">
      <c r="A30" s="4" t="s">
        <v>33</v>
      </c>
      <c r="B30" s="4">
        <v>506</v>
      </c>
      <c r="C30" s="8" t="s">
        <v>86</v>
      </c>
      <c r="D30" s="7">
        <v>0</v>
      </c>
      <c r="E30" s="7">
        <v>27657.468199999999</v>
      </c>
      <c r="F30" s="7">
        <v>0</v>
      </c>
      <c r="G30" s="7">
        <v>26152.67655</v>
      </c>
      <c r="H30" s="7">
        <v>0</v>
      </c>
      <c r="I30" s="7">
        <v>24269.907749999998</v>
      </c>
      <c r="J30" s="7">
        <v>0</v>
      </c>
      <c r="K30" s="7">
        <v>28655.052039999999</v>
      </c>
      <c r="L30" s="7">
        <v>0</v>
      </c>
      <c r="M30" s="7">
        <v>36378.819899999995</v>
      </c>
      <c r="N30" s="7"/>
      <c r="O30" s="7"/>
    </row>
    <row r="31" spans="1:15" x14ac:dyDescent="0.3">
      <c r="A31" s="4" t="s">
        <v>34</v>
      </c>
      <c r="B31" s="4">
        <v>507</v>
      </c>
      <c r="C31" s="8" t="s">
        <v>87</v>
      </c>
      <c r="D31" s="7">
        <v>0</v>
      </c>
      <c r="E31" s="7">
        <v>73.500259999999997</v>
      </c>
      <c r="F31" s="7">
        <v>0</v>
      </c>
      <c r="G31" s="7">
        <v>70.642660000000006</v>
      </c>
      <c r="H31" s="7">
        <v>0</v>
      </c>
      <c r="I31" s="7">
        <v>86.397030000000001</v>
      </c>
      <c r="J31" s="7">
        <v>0</v>
      </c>
      <c r="K31" s="7">
        <v>88.699169999999995</v>
      </c>
      <c r="L31" s="7">
        <v>0</v>
      </c>
      <c r="M31" s="7">
        <v>65.416560000000004</v>
      </c>
      <c r="N31" s="7"/>
      <c r="O31" s="7"/>
    </row>
    <row r="32" spans="1:15" x14ac:dyDescent="0.3">
      <c r="A32" s="4" t="s">
        <v>35</v>
      </c>
      <c r="B32" s="4">
        <v>509</v>
      </c>
      <c r="C32" s="8" t="s">
        <v>88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</row>
    <row r="33" spans="1:15" ht="15" thickBo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">
      <c r="A34" s="4" t="s">
        <v>14</v>
      </c>
      <c r="B34" s="4"/>
      <c r="C34" s="8" t="s">
        <v>42</v>
      </c>
      <c r="D34" s="9">
        <v>0</v>
      </c>
      <c r="E34" s="9">
        <v>561163.86395000003</v>
      </c>
      <c r="F34" s="9">
        <v>0</v>
      </c>
      <c r="G34" s="9">
        <v>569590.56409</v>
      </c>
      <c r="H34" s="9">
        <v>0</v>
      </c>
      <c r="I34" s="9">
        <v>354539.30022999994</v>
      </c>
      <c r="J34" s="9">
        <v>0</v>
      </c>
      <c r="K34" s="9">
        <v>492464.12163999997</v>
      </c>
      <c r="L34" s="9">
        <v>0</v>
      </c>
      <c r="M34" s="9">
        <v>398093.87020999991</v>
      </c>
      <c r="N34" s="9">
        <v>400624.74567000003</v>
      </c>
      <c r="O34" s="9">
        <v>407789.35192000004</v>
      </c>
    </row>
    <row r="35" spans="1:15" x14ac:dyDescent="0.3">
      <c r="A35" s="4" t="s">
        <v>15</v>
      </c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">
      <c r="A36" s="4" t="s">
        <v>16</v>
      </c>
      <c r="B36" s="4"/>
      <c r="C36" s="6" t="s">
        <v>89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4" t="s">
        <v>17</v>
      </c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">
      <c r="A38" s="4" t="s">
        <v>18</v>
      </c>
      <c r="B38" s="4">
        <v>511</v>
      </c>
      <c r="C38" s="8" t="s">
        <v>90</v>
      </c>
      <c r="D38" s="7">
        <v>0</v>
      </c>
      <c r="E38" s="7">
        <v>13836.790060000001</v>
      </c>
      <c r="F38" s="7">
        <v>0</v>
      </c>
      <c r="G38" s="7">
        <v>14879.061220000001</v>
      </c>
      <c r="H38" s="7">
        <v>0</v>
      </c>
      <c r="I38" s="7">
        <v>14159.66084</v>
      </c>
      <c r="J38" s="7">
        <v>0</v>
      </c>
      <c r="K38" s="7">
        <v>18350.00128</v>
      </c>
      <c r="L38" s="7">
        <v>0</v>
      </c>
      <c r="M38" s="7">
        <v>12593.305109999999</v>
      </c>
      <c r="N38" s="7"/>
      <c r="O38" s="7"/>
    </row>
    <row r="39" spans="1:15" x14ac:dyDescent="0.3">
      <c r="A39" s="4" t="s">
        <v>19</v>
      </c>
      <c r="B39" s="4">
        <v>512</v>
      </c>
      <c r="C39" s="8" t="s">
        <v>91</v>
      </c>
      <c r="D39" s="7">
        <v>0</v>
      </c>
      <c r="E39" s="7">
        <v>31456.091189999999</v>
      </c>
      <c r="F39" s="7">
        <v>0</v>
      </c>
      <c r="G39" s="7">
        <v>21740.960439999999</v>
      </c>
      <c r="H39" s="7">
        <v>0</v>
      </c>
      <c r="I39" s="7">
        <v>30624.97725</v>
      </c>
      <c r="J39" s="7">
        <v>0</v>
      </c>
      <c r="K39" s="7">
        <v>22858.303370000001</v>
      </c>
      <c r="L39" s="7">
        <v>0</v>
      </c>
      <c r="M39" s="7">
        <v>35536.663140000011</v>
      </c>
      <c r="N39" s="7"/>
      <c r="O39" s="7"/>
    </row>
    <row r="40" spans="1:15" x14ac:dyDescent="0.3">
      <c r="A40" s="4" t="s">
        <v>20</v>
      </c>
      <c r="B40" s="4">
        <v>513</v>
      </c>
      <c r="C40" s="8" t="s">
        <v>92</v>
      </c>
      <c r="D40" s="7">
        <v>0</v>
      </c>
      <c r="E40" s="7">
        <v>7515.9510799999998</v>
      </c>
      <c r="F40" s="7">
        <v>0</v>
      </c>
      <c r="G40" s="7">
        <v>8352.4240800000007</v>
      </c>
      <c r="H40" s="7">
        <v>0</v>
      </c>
      <c r="I40" s="7">
        <v>4871.14426</v>
      </c>
      <c r="J40" s="7">
        <v>0</v>
      </c>
      <c r="K40" s="7">
        <v>6477.9407300000003</v>
      </c>
      <c r="L40" s="7">
        <v>0</v>
      </c>
      <c r="M40" s="7">
        <v>8836.3070800000005</v>
      </c>
      <c r="N40" s="7"/>
      <c r="O40" s="7"/>
    </row>
    <row r="41" spans="1:15" ht="15" thickBot="1" x14ac:dyDescent="0.35">
      <c r="A41" s="4" t="s">
        <v>21</v>
      </c>
      <c r="B41" s="4">
        <v>514</v>
      </c>
      <c r="C41" s="8" t="s">
        <v>93</v>
      </c>
      <c r="D41" s="7">
        <v>0</v>
      </c>
      <c r="E41" s="7">
        <v>3151.5733</v>
      </c>
      <c r="F41" s="7">
        <v>0</v>
      </c>
      <c r="G41" s="7">
        <v>2341.4174199999998</v>
      </c>
      <c r="H41" s="7">
        <v>0</v>
      </c>
      <c r="I41" s="7">
        <v>4776.5863899999995</v>
      </c>
      <c r="J41" s="7">
        <v>0</v>
      </c>
      <c r="K41" s="7">
        <v>2412.6592500000002</v>
      </c>
      <c r="L41" s="7">
        <v>0</v>
      </c>
      <c r="M41" s="7">
        <v>2240.0667300000005</v>
      </c>
      <c r="N41" s="7"/>
      <c r="O41" s="7"/>
    </row>
    <row r="42" spans="1:15" x14ac:dyDescent="0.3">
      <c r="A42" s="4" t="s">
        <v>22</v>
      </c>
      <c r="B42" s="4"/>
      <c r="C42" s="8" t="s">
        <v>89</v>
      </c>
      <c r="D42" s="9">
        <v>0</v>
      </c>
      <c r="E42" s="9">
        <v>55960.405629999994</v>
      </c>
      <c r="F42" s="9">
        <v>0</v>
      </c>
      <c r="G42" s="9">
        <v>47313.863159999994</v>
      </c>
      <c r="H42" s="9">
        <v>0</v>
      </c>
      <c r="I42" s="9">
        <v>54432.368739999998</v>
      </c>
      <c r="J42" s="9">
        <v>0</v>
      </c>
      <c r="K42" s="9">
        <v>50098.904630000005</v>
      </c>
      <c r="L42" s="9">
        <v>0</v>
      </c>
      <c r="M42" s="9">
        <v>59206.34206000001</v>
      </c>
      <c r="N42" s="9">
        <v>45750.694950000005</v>
      </c>
      <c r="O42" s="9">
        <v>65144.321290000014</v>
      </c>
    </row>
    <row r="43" spans="1:15" x14ac:dyDescent="0.3">
      <c r="A43" s="4" t="s">
        <v>24</v>
      </c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">
      <c r="A44" s="4" t="s">
        <v>26</v>
      </c>
      <c r="B44" s="4"/>
      <c r="C44" s="6" t="s">
        <v>43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4" t="s">
        <v>27</v>
      </c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">
      <c r="A46" s="4" t="s">
        <v>28</v>
      </c>
      <c r="B46" s="4">
        <v>517</v>
      </c>
      <c r="C46" s="8" t="s">
        <v>94</v>
      </c>
      <c r="D46" s="7">
        <v>0</v>
      </c>
      <c r="E46" s="7">
        <v>74297.621010000003</v>
      </c>
      <c r="F46" s="7">
        <v>0</v>
      </c>
      <c r="G46" s="7">
        <v>68307.419510000007</v>
      </c>
      <c r="H46" s="7">
        <v>0</v>
      </c>
      <c r="I46" s="7">
        <v>71991.195269999997</v>
      </c>
      <c r="J46" s="7">
        <v>0</v>
      </c>
      <c r="K46" s="7">
        <v>70994.87453999999</v>
      </c>
      <c r="L46" s="7">
        <v>0</v>
      </c>
      <c r="M46" s="7">
        <v>74552.705080000014</v>
      </c>
      <c r="N46" s="7"/>
      <c r="O46" s="7"/>
    </row>
    <row r="47" spans="1:15" x14ac:dyDescent="0.3">
      <c r="A47" s="4" t="s">
        <v>29</v>
      </c>
      <c r="B47" s="4">
        <v>518</v>
      </c>
      <c r="C47" s="8" t="s">
        <v>95</v>
      </c>
      <c r="D47" s="7">
        <v>0</v>
      </c>
      <c r="E47" s="7">
        <v>127099.58221000001</v>
      </c>
      <c r="F47" s="7">
        <v>0</v>
      </c>
      <c r="G47" s="7">
        <v>203773.96368000002</v>
      </c>
      <c r="H47" s="7">
        <v>0</v>
      </c>
      <c r="I47" s="7">
        <v>206983.04402999999</v>
      </c>
      <c r="J47" s="7">
        <v>0</v>
      </c>
      <c r="K47" s="7">
        <v>204615.74695</v>
      </c>
      <c r="L47" s="7">
        <v>0</v>
      </c>
      <c r="M47" s="7">
        <v>206605.31490545307</v>
      </c>
      <c r="N47" s="7"/>
      <c r="O47" s="7"/>
    </row>
    <row r="48" spans="1:15" x14ac:dyDescent="0.3">
      <c r="A48" s="4" t="s">
        <v>30</v>
      </c>
      <c r="B48" s="4">
        <v>519</v>
      </c>
      <c r="C48" s="8" t="s">
        <v>96</v>
      </c>
      <c r="D48" s="7">
        <v>0</v>
      </c>
      <c r="E48" s="7">
        <v>12462.97957</v>
      </c>
      <c r="F48" s="7">
        <v>0</v>
      </c>
      <c r="G48" s="7">
        <v>9856.2031900000002</v>
      </c>
      <c r="H48" s="7">
        <v>0</v>
      </c>
      <c r="I48" s="7">
        <v>12689.224179999999</v>
      </c>
      <c r="J48" s="7">
        <v>0</v>
      </c>
      <c r="K48" s="7">
        <v>14139.416390000002</v>
      </c>
      <c r="L48" s="7">
        <v>0</v>
      </c>
      <c r="M48" s="7">
        <v>9863.5826000000015</v>
      </c>
      <c r="N48" s="7"/>
      <c r="O48" s="7"/>
    </row>
    <row r="49" spans="1:15" x14ac:dyDescent="0.3">
      <c r="A49" s="4" t="s">
        <v>31</v>
      </c>
      <c r="B49" s="4">
        <v>520</v>
      </c>
      <c r="C49" s="8" t="s">
        <v>97</v>
      </c>
      <c r="D49" s="7">
        <v>0</v>
      </c>
      <c r="E49" s="7">
        <v>74608.732380000001</v>
      </c>
      <c r="F49" s="7">
        <v>0</v>
      </c>
      <c r="G49" s="7">
        <v>55557.081840000006</v>
      </c>
      <c r="H49" s="7">
        <v>0</v>
      </c>
      <c r="I49" s="7">
        <v>56814.291880000004</v>
      </c>
      <c r="J49" s="7">
        <v>0</v>
      </c>
      <c r="K49" s="7">
        <v>57720.423349999997</v>
      </c>
      <c r="L49" s="7">
        <v>0</v>
      </c>
      <c r="M49" s="7">
        <v>47657.191129999992</v>
      </c>
      <c r="N49" s="7"/>
      <c r="O49" s="7"/>
    </row>
    <row r="50" spans="1:15" x14ac:dyDescent="0.3">
      <c r="A50" s="4" t="s">
        <v>32</v>
      </c>
      <c r="B50" s="4">
        <v>523</v>
      </c>
      <c r="C50" s="8" t="s">
        <v>98</v>
      </c>
      <c r="D50" s="7">
        <v>0</v>
      </c>
      <c r="E50" s="7">
        <v>289.57011</v>
      </c>
      <c r="F50" s="7">
        <v>0</v>
      </c>
      <c r="G50" s="7">
        <v>-87.634789999999995</v>
      </c>
      <c r="H50" s="7">
        <v>0</v>
      </c>
      <c r="I50" s="7">
        <v>584.51427999999987</v>
      </c>
      <c r="J50" s="7">
        <v>0</v>
      </c>
      <c r="K50" s="7">
        <v>172.37309999999997</v>
      </c>
      <c r="L50" s="7">
        <v>0</v>
      </c>
      <c r="M50" s="7">
        <v>383.47651999999999</v>
      </c>
      <c r="N50" s="7"/>
      <c r="O50" s="7"/>
    </row>
    <row r="51" spans="1:15" x14ac:dyDescent="0.3">
      <c r="A51" s="4" t="s">
        <v>33</v>
      </c>
      <c r="B51" s="4">
        <v>524</v>
      </c>
      <c r="C51" s="8" t="s">
        <v>99</v>
      </c>
      <c r="D51" s="7">
        <v>0</v>
      </c>
      <c r="E51" s="7">
        <v>103625.79001</v>
      </c>
      <c r="F51" s="7">
        <v>0</v>
      </c>
      <c r="G51" s="7">
        <v>119615.89393000001</v>
      </c>
      <c r="H51" s="7">
        <v>0</v>
      </c>
      <c r="I51" s="7">
        <v>105586.35053</v>
      </c>
      <c r="J51" s="7">
        <v>0</v>
      </c>
      <c r="K51" s="7">
        <v>101951.59888000002</v>
      </c>
      <c r="L51" s="7">
        <v>0</v>
      </c>
      <c r="M51" s="7">
        <v>122065.82537000002</v>
      </c>
      <c r="N51" s="7"/>
      <c r="O51" s="7"/>
    </row>
    <row r="52" spans="1:15" ht="15" thickBot="1" x14ac:dyDescent="0.35">
      <c r="A52" s="4" t="s">
        <v>34</v>
      </c>
      <c r="B52" s="4">
        <v>525</v>
      </c>
      <c r="C52" s="8" t="s">
        <v>100</v>
      </c>
      <c r="D52" s="7">
        <v>0</v>
      </c>
      <c r="E52" s="7">
        <v>147.26820000000001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</row>
    <row r="53" spans="1:15" x14ac:dyDescent="0.3">
      <c r="A53" s="4" t="s">
        <v>35</v>
      </c>
      <c r="B53" s="4"/>
      <c r="C53" s="8" t="s">
        <v>43</v>
      </c>
      <c r="D53" s="9">
        <v>0</v>
      </c>
      <c r="E53" s="9">
        <v>392531.54349000001</v>
      </c>
      <c r="F53" s="9">
        <v>0</v>
      </c>
      <c r="G53" s="9">
        <v>457022.92735999997</v>
      </c>
      <c r="H53" s="9">
        <v>0</v>
      </c>
      <c r="I53" s="9">
        <v>454648.62016999995</v>
      </c>
      <c r="J53" s="9">
        <v>0</v>
      </c>
      <c r="K53" s="9">
        <v>449594.43321000005</v>
      </c>
      <c r="L53" s="9">
        <v>0</v>
      </c>
      <c r="M53" s="9">
        <v>461128.09560545313</v>
      </c>
      <c r="N53" s="9">
        <v>462045.97828055645</v>
      </c>
      <c r="O53" s="9">
        <v>452074.39035373513</v>
      </c>
    </row>
    <row r="54" spans="1:15" ht="15" thickBo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3">
      <c r="A55" s="4" t="s">
        <v>14</v>
      </c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">
      <c r="A56" s="4" t="s">
        <v>15</v>
      </c>
      <c r="B56" s="4"/>
      <c r="C56" s="6" t="s">
        <v>101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3">
      <c r="A57" s="4" t="s">
        <v>16</v>
      </c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">
      <c r="A58" s="4" t="s">
        <v>17</v>
      </c>
      <c r="B58" s="4">
        <v>528</v>
      </c>
      <c r="C58" s="8" t="s">
        <v>102</v>
      </c>
      <c r="D58" s="7">
        <v>0</v>
      </c>
      <c r="E58" s="7">
        <v>87862.453980000006</v>
      </c>
      <c r="F58" s="7">
        <v>0</v>
      </c>
      <c r="G58" s="7">
        <v>107163.46218999999</v>
      </c>
      <c r="H58" s="7">
        <v>0</v>
      </c>
      <c r="I58" s="7">
        <v>60561.45036000001</v>
      </c>
      <c r="J58" s="7">
        <v>0</v>
      </c>
      <c r="K58" s="7">
        <v>71923.097469999993</v>
      </c>
      <c r="L58" s="7">
        <v>0</v>
      </c>
      <c r="M58" s="7">
        <v>102904.68330000003</v>
      </c>
      <c r="N58" s="7"/>
      <c r="O58" s="7"/>
    </row>
    <row r="59" spans="1:15" x14ac:dyDescent="0.3">
      <c r="A59" s="4" t="s">
        <v>18</v>
      </c>
      <c r="B59" s="4">
        <v>529</v>
      </c>
      <c r="C59" s="8" t="s">
        <v>103</v>
      </c>
      <c r="D59" s="7">
        <v>0</v>
      </c>
      <c r="E59" s="7">
        <v>10960.26555</v>
      </c>
      <c r="F59" s="7">
        <v>0</v>
      </c>
      <c r="G59" s="7">
        <v>7369.9144000000006</v>
      </c>
      <c r="H59" s="7">
        <v>0</v>
      </c>
      <c r="I59" s="7">
        <v>10880.106260000002</v>
      </c>
      <c r="J59" s="7">
        <v>0</v>
      </c>
      <c r="K59" s="7">
        <v>29921.21573</v>
      </c>
      <c r="L59" s="7">
        <v>0</v>
      </c>
      <c r="M59" s="7">
        <v>38422.83221</v>
      </c>
      <c r="N59" s="7"/>
      <c r="O59" s="7"/>
    </row>
    <row r="60" spans="1:15" x14ac:dyDescent="0.3">
      <c r="A60" s="4" t="s">
        <v>19</v>
      </c>
      <c r="B60" s="4">
        <v>530</v>
      </c>
      <c r="C60" s="8" t="s">
        <v>104</v>
      </c>
      <c r="D60" s="7">
        <v>0</v>
      </c>
      <c r="E60" s="7">
        <v>27885.105399999997</v>
      </c>
      <c r="F60" s="7">
        <v>0</v>
      </c>
      <c r="G60" s="7">
        <v>27189.408530000001</v>
      </c>
      <c r="H60" s="7">
        <v>0</v>
      </c>
      <c r="I60" s="7">
        <v>29599.49624</v>
      </c>
      <c r="J60" s="7">
        <v>0</v>
      </c>
      <c r="K60" s="7">
        <v>27193.079000000002</v>
      </c>
      <c r="L60" s="7">
        <v>0</v>
      </c>
      <c r="M60" s="7">
        <v>9650.3098499999996</v>
      </c>
      <c r="N60" s="7"/>
      <c r="O60" s="7"/>
    </row>
    <row r="61" spans="1:15" x14ac:dyDescent="0.3">
      <c r="A61" s="4" t="s">
        <v>20</v>
      </c>
      <c r="B61" s="4">
        <v>531</v>
      </c>
      <c r="C61" s="8" t="s">
        <v>105</v>
      </c>
      <c r="D61" s="7">
        <v>0</v>
      </c>
      <c r="E61" s="7">
        <v>15064.42561</v>
      </c>
      <c r="F61" s="7">
        <v>0</v>
      </c>
      <c r="G61" s="7">
        <v>9540.9435599999997</v>
      </c>
      <c r="H61" s="7">
        <v>0</v>
      </c>
      <c r="I61" s="7">
        <v>13143.01619</v>
      </c>
      <c r="J61" s="7">
        <v>0</v>
      </c>
      <c r="K61" s="7">
        <v>15185.581759999999</v>
      </c>
      <c r="L61" s="7">
        <v>0</v>
      </c>
      <c r="M61" s="7">
        <v>8226.7554699999982</v>
      </c>
      <c r="N61" s="7"/>
      <c r="O61" s="7"/>
    </row>
    <row r="62" spans="1:15" ht="15" thickBot="1" x14ac:dyDescent="0.35">
      <c r="A62" s="4" t="s">
        <v>21</v>
      </c>
      <c r="B62" s="4">
        <v>532</v>
      </c>
      <c r="C62" s="8" t="s">
        <v>106</v>
      </c>
      <c r="D62" s="7">
        <v>0</v>
      </c>
      <c r="E62" s="7">
        <v>23316.629949999999</v>
      </c>
      <c r="F62" s="7">
        <v>0</v>
      </c>
      <c r="G62" s="7">
        <v>9768.8788700000005</v>
      </c>
      <c r="H62" s="7">
        <v>0</v>
      </c>
      <c r="I62" s="7">
        <v>22569.197109999997</v>
      </c>
      <c r="J62" s="7">
        <v>0</v>
      </c>
      <c r="K62" s="7">
        <v>24757.094100000002</v>
      </c>
      <c r="L62" s="7">
        <v>0</v>
      </c>
      <c r="M62" s="7">
        <v>9867.3330200000019</v>
      </c>
      <c r="N62" s="7"/>
      <c r="O62" s="7"/>
    </row>
    <row r="63" spans="1:15" x14ac:dyDescent="0.3">
      <c r="A63" s="4" t="s">
        <v>22</v>
      </c>
      <c r="B63" s="4"/>
      <c r="C63" s="8" t="s">
        <v>101</v>
      </c>
      <c r="D63" s="9">
        <v>0</v>
      </c>
      <c r="E63" s="9">
        <v>165088.88049000001</v>
      </c>
      <c r="F63" s="9">
        <v>0</v>
      </c>
      <c r="G63" s="9">
        <v>161032.60755000002</v>
      </c>
      <c r="H63" s="9">
        <v>0</v>
      </c>
      <c r="I63" s="9">
        <v>136753.26616000003</v>
      </c>
      <c r="J63" s="9">
        <v>0</v>
      </c>
      <c r="K63" s="9">
        <v>168980.06805999996</v>
      </c>
      <c r="L63" s="9">
        <v>0</v>
      </c>
      <c r="M63" s="9">
        <v>169071.91385000001</v>
      </c>
      <c r="N63" s="9">
        <v>166124.64259999996</v>
      </c>
      <c r="O63" s="9">
        <v>154166.59052</v>
      </c>
    </row>
    <row r="64" spans="1:15" x14ac:dyDescent="0.3">
      <c r="A64" s="4" t="s">
        <v>24</v>
      </c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4" t="s">
        <v>26</v>
      </c>
      <c r="B65" s="4"/>
      <c r="C65" s="6" t="s">
        <v>44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3">
      <c r="A66" s="4" t="s">
        <v>27</v>
      </c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3">
      <c r="A67" s="4" t="s">
        <v>28</v>
      </c>
      <c r="B67" s="4">
        <v>546</v>
      </c>
      <c r="C67" s="8" t="s">
        <v>107</v>
      </c>
      <c r="D67" s="7">
        <v>0</v>
      </c>
      <c r="E67" s="7">
        <v>12754.219419999999</v>
      </c>
      <c r="F67" s="7">
        <v>0</v>
      </c>
      <c r="G67" s="7">
        <v>13141.96658</v>
      </c>
      <c r="H67" s="7">
        <v>0</v>
      </c>
      <c r="I67" s="7">
        <v>13556.993319999998</v>
      </c>
      <c r="J67" s="7">
        <v>0</v>
      </c>
      <c r="K67" s="7">
        <v>13786.6674</v>
      </c>
      <c r="L67" s="7">
        <v>0</v>
      </c>
      <c r="M67" s="7">
        <v>14927.52817</v>
      </c>
      <c r="N67" s="7"/>
      <c r="O67" s="7"/>
    </row>
    <row r="68" spans="1:15" x14ac:dyDescent="0.3">
      <c r="A68" s="4" t="s">
        <v>29</v>
      </c>
      <c r="B68" s="4">
        <v>547</v>
      </c>
      <c r="C68" s="8" t="s">
        <v>108</v>
      </c>
      <c r="D68" s="7">
        <v>0</v>
      </c>
      <c r="E68" s="7">
        <v>2696886.9665399999</v>
      </c>
      <c r="F68" s="7">
        <v>0</v>
      </c>
      <c r="G68" s="7">
        <v>2384312.1778800003</v>
      </c>
      <c r="H68" s="7">
        <v>0</v>
      </c>
      <c r="I68" s="7">
        <v>2981140.96936</v>
      </c>
      <c r="J68" s="7">
        <v>0</v>
      </c>
      <c r="K68" s="7">
        <v>2611652.2071999996</v>
      </c>
      <c r="L68" s="7">
        <v>0</v>
      </c>
      <c r="M68" s="7">
        <v>2068014.9018201297</v>
      </c>
      <c r="N68" s="7"/>
      <c r="O68" s="7"/>
    </row>
    <row r="69" spans="1:15" x14ac:dyDescent="0.3">
      <c r="A69" s="4" t="s">
        <v>30</v>
      </c>
      <c r="B69" s="4">
        <v>548</v>
      </c>
      <c r="C69" s="8" t="s">
        <v>109</v>
      </c>
      <c r="D69" s="7">
        <v>0</v>
      </c>
      <c r="E69" s="7">
        <v>20693.820769999998</v>
      </c>
      <c r="F69" s="7">
        <v>0</v>
      </c>
      <c r="G69" s="7">
        <v>21957.192480000002</v>
      </c>
      <c r="H69" s="7">
        <v>0</v>
      </c>
      <c r="I69" s="7">
        <v>21729.890580000007</v>
      </c>
      <c r="J69" s="7">
        <v>0</v>
      </c>
      <c r="K69" s="7">
        <v>22269.357210000002</v>
      </c>
      <c r="L69" s="7">
        <v>0</v>
      </c>
      <c r="M69" s="7">
        <v>19498.24553</v>
      </c>
      <c r="N69" s="7"/>
      <c r="O69" s="7"/>
    </row>
    <row r="70" spans="1:15" x14ac:dyDescent="0.3">
      <c r="A70" s="4" t="s">
        <v>31</v>
      </c>
      <c r="B70" s="4">
        <v>549</v>
      </c>
      <c r="C70" s="8" t="s">
        <v>110</v>
      </c>
      <c r="D70" s="7">
        <v>0</v>
      </c>
      <c r="E70" s="7">
        <v>36194.501530000001</v>
      </c>
      <c r="F70" s="7">
        <v>0</v>
      </c>
      <c r="G70" s="7">
        <v>38607.727129999992</v>
      </c>
      <c r="H70" s="7">
        <v>0</v>
      </c>
      <c r="I70" s="7">
        <v>37396.839189999999</v>
      </c>
      <c r="J70" s="7">
        <v>0</v>
      </c>
      <c r="K70" s="7">
        <v>43442.993159999998</v>
      </c>
      <c r="L70" s="7">
        <v>0</v>
      </c>
      <c r="M70" s="7">
        <v>79552.093564999974</v>
      </c>
      <c r="N70" s="7"/>
      <c r="O70" s="7"/>
    </row>
    <row r="71" spans="1:15" ht="15" thickBot="1" x14ac:dyDescent="0.35">
      <c r="A71" s="4" t="s">
        <v>32</v>
      </c>
      <c r="B71" s="4">
        <v>550</v>
      </c>
      <c r="C71" s="8" t="s">
        <v>111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89.338559999999987</v>
      </c>
      <c r="L71" s="7">
        <v>0</v>
      </c>
      <c r="M71" s="7">
        <v>1E-3</v>
      </c>
      <c r="N71" s="7">
        <v>0</v>
      </c>
      <c r="O71" s="7">
        <v>0</v>
      </c>
    </row>
    <row r="72" spans="1:15" x14ac:dyDescent="0.3">
      <c r="A72" s="4" t="s">
        <v>33</v>
      </c>
      <c r="B72" s="4"/>
      <c r="C72" s="8" t="s">
        <v>44</v>
      </c>
      <c r="D72" s="9">
        <v>0</v>
      </c>
      <c r="E72" s="9">
        <v>2766529.5082599996</v>
      </c>
      <c r="F72" s="9">
        <v>0</v>
      </c>
      <c r="G72" s="9">
        <v>2458019.0640700003</v>
      </c>
      <c r="H72" s="9">
        <v>0</v>
      </c>
      <c r="I72" s="9">
        <v>3053824.6924500004</v>
      </c>
      <c r="J72" s="9">
        <v>0</v>
      </c>
      <c r="K72" s="9">
        <v>2691240.5635299999</v>
      </c>
      <c r="L72" s="9">
        <v>0</v>
      </c>
      <c r="M72" s="9">
        <v>2181992.7700851299</v>
      </c>
      <c r="N72" s="9">
        <v>2461820.214575083</v>
      </c>
      <c r="O72" s="9">
        <v>2621922.8215692835</v>
      </c>
    </row>
    <row r="73" spans="1:15" x14ac:dyDescent="0.3">
      <c r="A73" s="4" t="s">
        <v>34</v>
      </c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">
      <c r="A74" s="4" t="s">
        <v>35</v>
      </c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thickBo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3">
      <c r="A76" s="4" t="s">
        <v>14</v>
      </c>
      <c r="B76" s="4"/>
      <c r="C76" s="6" t="s">
        <v>112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x14ac:dyDescent="0.3">
      <c r="A77" s="4" t="s">
        <v>15</v>
      </c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3">
      <c r="A78" s="4" t="s">
        <v>16</v>
      </c>
      <c r="B78" s="4">
        <v>551</v>
      </c>
      <c r="C78" s="8" t="s">
        <v>113</v>
      </c>
      <c r="D78" s="7">
        <v>0</v>
      </c>
      <c r="E78" s="7">
        <v>6721.0860700000003</v>
      </c>
      <c r="F78" s="7">
        <v>0</v>
      </c>
      <c r="G78" s="7">
        <v>7523.2659199999998</v>
      </c>
      <c r="H78" s="7">
        <v>0</v>
      </c>
      <c r="I78" s="7">
        <v>8618.6437899999983</v>
      </c>
      <c r="J78" s="7">
        <v>0</v>
      </c>
      <c r="K78" s="7">
        <v>8190.7726500000008</v>
      </c>
      <c r="L78" s="7">
        <v>0</v>
      </c>
      <c r="M78" s="7">
        <v>10032.655850000005</v>
      </c>
      <c r="N78" s="7"/>
      <c r="O78" s="7"/>
    </row>
    <row r="79" spans="1:15" x14ac:dyDescent="0.3">
      <c r="A79" s="4" t="s">
        <v>17</v>
      </c>
      <c r="B79" s="4">
        <v>552</v>
      </c>
      <c r="C79" s="8" t="s">
        <v>114</v>
      </c>
      <c r="D79" s="7">
        <v>0</v>
      </c>
      <c r="E79" s="7">
        <v>9189.6801900000009</v>
      </c>
      <c r="F79" s="7">
        <v>0</v>
      </c>
      <c r="G79" s="7">
        <v>10085.155369999999</v>
      </c>
      <c r="H79" s="7">
        <v>0</v>
      </c>
      <c r="I79" s="7">
        <v>15175.408020000001</v>
      </c>
      <c r="J79" s="7">
        <v>0</v>
      </c>
      <c r="K79" s="7">
        <v>13535.934199999998</v>
      </c>
      <c r="L79" s="7">
        <v>0</v>
      </c>
      <c r="M79" s="7">
        <v>14321.410410000004</v>
      </c>
      <c r="N79" s="7"/>
      <c r="O79" s="7"/>
    </row>
    <row r="80" spans="1:15" x14ac:dyDescent="0.3">
      <c r="A80" s="4" t="s">
        <v>18</v>
      </c>
      <c r="B80" s="4">
        <v>553</v>
      </c>
      <c r="C80" s="8" t="s">
        <v>115</v>
      </c>
      <c r="D80" s="7">
        <v>0</v>
      </c>
      <c r="E80" s="7">
        <v>56539.87601</v>
      </c>
      <c r="F80" s="7">
        <v>0</v>
      </c>
      <c r="G80" s="7">
        <v>53196.201239999995</v>
      </c>
      <c r="H80" s="7">
        <v>0</v>
      </c>
      <c r="I80" s="7">
        <v>52269.382099999995</v>
      </c>
      <c r="J80" s="7">
        <v>0</v>
      </c>
      <c r="K80" s="7">
        <v>51030.286220000002</v>
      </c>
      <c r="L80" s="7">
        <v>0</v>
      </c>
      <c r="M80" s="7">
        <v>51728.543420000031</v>
      </c>
      <c r="N80" s="7"/>
      <c r="O80" s="7"/>
    </row>
    <row r="81" spans="1:15" ht="15" thickBot="1" x14ac:dyDescent="0.35">
      <c r="A81" s="4" t="s">
        <v>19</v>
      </c>
      <c r="B81" s="4">
        <v>554</v>
      </c>
      <c r="C81" s="8" t="s">
        <v>116</v>
      </c>
      <c r="D81" s="7">
        <v>0</v>
      </c>
      <c r="E81" s="7">
        <v>3444.3124500000004</v>
      </c>
      <c r="F81" s="7">
        <v>0</v>
      </c>
      <c r="G81" s="7">
        <v>4605.6696600000005</v>
      </c>
      <c r="H81" s="7">
        <v>0</v>
      </c>
      <c r="I81" s="7">
        <v>9265.5568600000006</v>
      </c>
      <c r="J81" s="7">
        <v>0</v>
      </c>
      <c r="K81" s="7">
        <v>5426.275779999999</v>
      </c>
      <c r="L81" s="7">
        <v>0</v>
      </c>
      <c r="M81" s="7">
        <v>6959.2509699999973</v>
      </c>
      <c r="N81" s="7"/>
      <c r="O81" s="7"/>
    </row>
    <row r="82" spans="1:15" x14ac:dyDescent="0.3">
      <c r="A82" s="4" t="s">
        <v>20</v>
      </c>
      <c r="B82" s="4"/>
      <c r="C82" s="8" t="s">
        <v>112</v>
      </c>
      <c r="D82" s="9">
        <v>0</v>
      </c>
      <c r="E82" s="9">
        <v>75894.954719999994</v>
      </c>
      <c r="F82" s="9">
        <v>0</v>
      </c>
      <c r="G82" s="9">
        <v>75410.292189999993</v>
      </c>
      <c r="H82" s="9">
        <v>0</v>
      </c>
      <c r="I82" s="9">
        <v>85328.990769999989</v>
      </c>
      <c r="J82" s="9">
        <v>0</v>
      </c>
      <c r="K82" s="9">
        <v>78183.268849999993</v>
      </c>
      <c r="L82" s="9">
        <v>0</v>
      </c>
      <c r="M82" s="9">
        <v>83041.860650000031</v>
      </c>
      <c r="N82" s="9">
        <v>100805.79415999999</v>
      </c>
      <c r="O82" s="9">
        <v>92970.440200000012</v>
      </c>
    </row>
    <row r="83" spans="1:15" x14ac:dyDescent="0.3">
      <c r="A83" s="4" t="s">
        <v>21</v>
      </c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3">
      <c r="A84" s="4" t="s">
        <v>22</v>
      </c>
      <c r="B84" s="4"/>
      <c r="C84" s="6" t="s">
        <v>45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x14ac:dyDescent="0.3">
      <c r="A85" s="4" t="s">
        <v>24</v>
      </c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3">
      <c r="A86" s="4" t="s">
        <v>26</v>
      </c>
      <c r="B86" s="4">
        <v>555</v>
      </c>
      <c r="C86" s="8" t="s">
        <v>117</v>
      </c>
      <c r="D86" s="7">
        <v>0</v>
      </c>
      <c r="E86" s="7">
        <v>836932.99572000001</v>
      </c>
      <c r="F86" s="7">
        <v>0</v>
      </c>
      <c r="G86" s="7">
        <v>732551.89281999995</v>
      </c>
      <c r="H86" s="7">
        <v>0</v>
      </c>
      <c r="I86" s="7">
        <v>776444.78714000015</v>
      </c>
      <c r="J86" s="7">
        <v>0</v>
      </c>
      <c r="K86" s="7">
        <v>688733.30366999994</v>
      </c>
      <c r="L86" s="7">
        <v>0</v>
      </c>
      <c r="M86" s="7">
        <v>384617.36225999997</v>
      </c>
      <c r="N86" s="7"/>
      <c r="O86" s="7"/>
    </row>
    <row r="87" spans="1:15" x14ac:dyDescent="0.3">
      <c r="A87" s="4" t="s">
        <v>27</v>
      </c>
      <c r="B87" s="4">
        <v>556</v>
      </c>
      <c r="C87" s="8" t="s">
        <v>118</v>
      </c>
      <c r="D87" s="7">
        <v>0</v>
      </c>
      <c r="E87" s="7">
        <v>3090.78721</v>
      </c>
      <c r="F87" s="7">
        <v>0</v>
      </c>
      <c r="G87" s="7">
        <v>2830.8477200000002</v>
      </c>
      <c r="H87" s="7">
        <v>0</v>
      </c>
      <c r="I87" s="7">
        <v>2329.2411300000003</v>
      </c>
      <c r="J87" s="7">
        <v>0</v>
      </c>
      <c r="K87" s="7">
        <v>2330.3615500000001</v>
      </c>
      <c r="L87" s="7">
        <v>0</v>
      </c>
      <c r="M87" s="7">
        <v>3566.5302199999996</v>
      </c>
      <c r="N87" s="7"/>
      <c r="O87" s="7"/>
    </row>
    <row r="88" spans="1:15" ht="15" thickBot="1" x14ac:dyDescent="0.35">
      <c r="A88" s="4" t="s">
        <v>28</v>
      </c>
      <c r="B88" s="4">
        <v>557</v>
      </c>
      <c r="C88" s="8" t="s">
        <v>119</v>
      </c>
      <c r="D88" s="7">
        <v>0</v>
      </c>
      <c r="E88" s="7">
        <v>53591.169320000001</v>
      </c>
      <c r="F88" s="7">
        <v>0</v>
      </c>
      <c r="G88" s="7">
        <v>-98498.029180000027</v>
      </c>
      <c r="H88" s="7">
        <v>0</v>
      </c>
      <c r="I88" s="7">
        <v>-83905.782929999972</v>
      </c>
      <c r="J88" s="7">
        <v>0</v>
      </c>
      <c r="K88" s="7">
        <v>229568.38904000001</v>
      </c>
      <c r="L88" s="7">
        <v>0</v>
      </c>
      <c r="M88" s="7">
        <v>158410.85964889443</v>
      </c>
      <c r="N88" s="7"/>
      <c r="O88" s="7"/>
    </row>
    <row r="89" spans="1:15" x14ac:dyDescent="0.3">
      <c r="A89" s="4" t="s">
        <v>29</v>
      </c>
      <c r="B89" s="4"/>
      <c r="C89" s="8" t="s">
        <v>45</v>
      </c>
      <c r="D89" s="9">
        <v>0</v>
      </c>
      <c r="E89" s="9">
        <v>893614.95225000009</v>
      </c>
      <c r="F89" s="9">
        <v>0</v>
      </c>
      <c r="G89" s="9">
        <v>636884.71135999984</v>
      </c>
      <c r="H89" s="9">
        <v>0</v>
      </c>
      <c r="I89" s="9">
        <v>694868.24534000014</v>
      </c>
      <c r="J89" s="9">
        <v>0</v>
      </c>
      <c r="K89" s="9">
        <v>920632.05426</v>
      </c>
      <c r="L89" s="9">
        <v>0</v>
      </c>
      <c r="M89" s="9">
        <v>546594.75212889444</v>
      </c>
      <c r="N89" s="9">
        <v>459397.35586108477</v>
      </c>
      <c r="O89" s="9">
        <v>454570.84708714281</v>
      </c>
    </row>
    <row r="90" spans="1:15" x14ac:dyDescent="0.3">
      <c r="A90" s="4" t="s">
        <v>30</v>
      </c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3">
      <c r="A91" s="4" t="s">
        <v>31</v>
      </c>
      <c r="B91" s="4"/>
      <c r="C91" s="6" t="s">
        <v>120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x14ac:dyDescent="0.3">
      <c r="A92" s="4" t="s">
        <v>32</v>
      </c>
      <c r="B92" s="4">
        <v>560</v>
      </c>
      <c r="C92" s="8" t="s">
        <v>121</v>
      </c>
      <c r="D92" s="7">
        <v>0</v>
      </c>
      <c r="E92" s="7">
        <v>7171.2526699999999</v>
      </c>
      <c r="F92" s="7">
        <v>0</v>
      </c>
      <c r="G92" s="7">
        <v>7591.1424000000006</v>
      </c>
      <c r="H92" s="7">
        <v>0</v>
      </c>
      <c r="I92" s="7">
        <v>5666.7986199999996</v>
      </c>
      <c r="J92" s="7">
        <v>0</v>
      </c>
      <c r="K92" s="7">
        <v>5475.5255199999983</v>
      </c>
      <c r="L92" s="7">
        <v>0</v>
      </c>
      <c r="M92" s="7">
        <v>6664.042919999999</v>
      </c>
      <c r="N92" s="7"/>
      <c r="O92" s="7"/>
    </row>
    <row r="93" spans="1:15" x14ac:dyDescent="0.3">
      <c r="A93" s="4" t="s">
        <v>33</v>
      </c>
      <c r="B93" s="4">
        <v>561</v>
      </c>
      <c r="C93" s="8" t="s">
        <v>122</v>
      </c>
      <c r="D93" s="7">
        <v>0</v>
      </c>
      <c r="E93" s="7">
        <v>5806.0828700000002</v>
      </c>
      <c r="F93" s="7">
        <v>0</v>
      </c>
      <c r="G93" s="7">
        <v>2524.6558199999999</v>
      </c>
      <c r="H93" s="7">
        <v>0</v>
      </c>
      <c r="I93" s="7">
        <v>8999.6560800000007</v>
      </c>
      <c r="J93" s="7">
        <v>0</v>
      </c>
      <c r="K93" s="7">
        <v>9634.8585500000008</v>
      </c>
      <c r="L93" s="7">
        <v>0</v>
      </c>
      <c r="M93" s="7">
        <v>10675.6417</v>
      </c>
      <c r="N93" s="7"/>
      <c r="O93" s="7"/>
    </row>
    <row r="94" spans="1:15" x14ac:dyDescent="0.3">
      <c r="A94" s="4" t="s">
        <v>34</v>
      </c>
      <c r="B94" s="4">
        <v>562</v>
      </c>
      <c r="C94" s="8" t="s">
        <v>123</v>
      </c>
      <c r="D94" s="7">
        <v>0</v>
      </c>
      <c r="E94" s="7">
        <v>4618.8036700000002</v>
      </c>
      <c r="F94" s="7">
        <v>0</v>
      </c>
      <c r="G94" s="7">
        <v>2516.7578599999997</v>
      </c>
      <c r="H94" s="7">
        <v>0</v>
      </c>
      <c r="I94" s="7">
        <v>2502.2148800000004</v>
      </c>
      <c r="J94" s="7">
        <v>0</v>
      </c>
      <c r="K94" s="7">
        <v>3893.1077399999999</v>
      </c>
      <c r="L94" s="7">
        <v>0</v>
      </c>
      <c r="M94" s="7">
        <v>2132.5898800000009</v>
      </c>
      <c r="N94" s="7"/>
      <c r="O94" s="7"/>
    </row>
    <row r="95" spans="1:15" x14ac:dyDescent="0.3">
      <c r="A95" s="4" t="s">
        <v>35</v>
      </c>
      <c r="B95" s="4">
        <v>563</v>
      </c>
      <c r="C95" s="8" t="s">
        <v>124</v>
      </c>
      <c r="D95" s="7">
        <v>0</v>
      </c>
      <c r="E95" s="7">
        <v>570.84731000000011</v>
      </c>
      <c r="F95" s="7">
        <v>0</v>
      </c>
      <c r="G95" s="7">
        <v>426.43840999999998</v>
      </c>
      <c r="H95" s="7">
        <v>0</v>
      </c>
      <c r="I95" s="7">
        <v>477.20342999999997</v>
      </c>
      <c r="J95" s="7">
        <v>0</v>
      </c>
      <c r="K95" s="7">
        <v>669.69677999999999</v>
      </c>
      <c r="L95" s="7">
        <v>0</v>
      </c>
      <c r="M95" s="7">
        <v>375</v>
      </c>
      <c r="N95" s="7"/>
      <c r="O95" s="7"/>
    </row>
    <row r="96" spans="1:15" ht="15" thickBo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3">
      <c r="A97" s="4" t="s">
        <v>14</v>
      </c>
      <c r="B97" s="4">
        <v>564</v>
      </c>
      <c r="C97" s="8" t="s">
        <v>125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</row>
    <row r="98" spans="1:15" x14ac:dyDescent="0.3">
      <c r="A98" s="4" t="s">
        <v>15</v>
      </c>
      <c r="B98" s="4">
        <v>565</v>
      </c>
      <c r="C98" s="8" t="s">
        <v>126</v>
      </c>
      <c r="D98" s="7">
        <v>0</v>
      </c>
      <c r="E98" s="7">
        <v>38748.715559999997</v>
      </c>
      <c r="F98" s="7">
        <v>0</v>
      </c>
      <c r="G98" s="7">
        <v>40116.840280000004</v>
      </c>
      <c r="H98" s="7">
        <v>0</v>
      </c>
      <c r="I98" s="7">
        <v>47402.133439999998</v>
      </c>
      <c r="J98" s="7">
        <v>0</v>
      </c>
      <c r="K98" s="7">
        <v>48766.164339999996</v>
      </c>
      <c r="L98" s="7">
        <v>0</v>
      </c>
      <c r="M98" s="7">
        <v>28542.91836</v>
      </c>
      <c r="N98" s="7"/>
      <c r="O98" s="7"/>
    </row>
    <row r="99" spans="1:15" x14ac:dyDescent="0.3">
      <c r="A99" s="4" t="s">
        <v>16</v>
      </c>
      <c r="B99" s="4">
        <v>566</v>
      </c>
      <c r="C99" s="8" t="s">
        <v>127</v>
      </c>
      <c r="D99" s="7">
        <v>0</v>
      </c>
      <c r="E99" s="7">
        <v>13858.703380000001</v>
      </c>
      <c r="F99" s="7">
        <v>0</v>
      </c>
      <c r="G99" s="7">
        <v>10208.260960000001</v>
      </c>
      <c r="H99" s="7">
        <v>0</v>
      </c>
      <c r="I99" s="7">
        <v>8686.4114399999999</v>
      </c>
      <c r="J99" s="7">
        <v>0</v>
      </c>
      <c r="K99" s="7">
        <v>6648.2639100000015</v>
      </c>
      <c r="L99" s="7">
        <v>0</v>
      </c>
      <c r="M99" s="7">
        <v>4015.0864099999999</v>
      </c>
      <c r="N99" s="7"/>
      <c r="O99" s="7"/>
    </row>
    <row r="100" spans="1:15" ht="15" thickBot="1" x14ac:dyDescent="0.35">
      <c r="A100" s="4" t="s">
        <v>17</v>
      </c>
      <c r="B100" s="4">
        <v>567</v>
      </c>
      <c r="C100" s="8" t="s">
        <v>128</v>
      </c>
      <c r="D100" s="7">
        <v>0</v>
      </c>
      <c r="E100" s="7">
        <v>8.8759999999999994</v>
      </c>
      <c r="F100" s="7">
        <v>0</v>
      </c>
      <c r="G100" s="7">
        <v>17.993830000000003</v>
      </c>
      <c r="H100" s="7">
        <v>0</v>
      </c>
      <c r="I100" s="7">
        <v>0.27176</v>
      </c>
      <c r="J100" s="7">
        <v>0</v>
      </c>
      <c r="K100" s="7">
        <v>2.4</v>
      </c>
      <c r="L100" s="7">
        <v>0</v>
      </c>
      <c r="M100" s="7">
        <v>12</v>
      </c>
      <c r="N100" s="7"/>
      <c r="O100" s="7"/>
    </row>
    <row r="101" spans="1:15" x14ac:dyDescent="0.3">
      <c r="A101" s="4" t="s">
        <v>18</v>
      </c>
      <c r="B101" s="4"/>
      <c r="C101" s="8" t="s">
        <v>120</v>
      </c>
      <c r="D101" s="9">
        <v>0</v>
      </c>
      <c r="E101" s="9">
        <v>70783.281459999998</v>
      </c>
      <c r="F101" s="9">
        <v>0</v>
      </c>
      <c r="G101" s="9">
        <v>63402.08956</v>
      </c>
      <c r="H101" s="9">
        <v>0</v>
      </c>
      <c r="I101" s="9">
        <v>73734.68965</v>
      </c>
      <c r="J101" s="9">
        <v>0</v>
      </c>
      <c r="K101" s="9">
        <v>75090.016839999997</v>
      </c>
      <c r="L101" s="9">
        <v>0</v>
      </c>
      <c r="M101" s="9">
        <v>52417.279269999999</v>
      </c>
      <c r="N101" s="9">
        <v>48056.007730000005</v>
      </c>
      <c r="O101" s="9">
        <v>49044.488120000002</v>
      </c>
    </row>
    <row r="102" spans="1:15" x14ac:dyDescent="0.3">
      <c r="A102" s="4" t="s">
        <v>19</v>
      </c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3">
      <c r="A103" s="4" t="s">
        <v>20</v>
      </c>
      <c r="B103" s="4"/>
      <c r="C103" s="6" t="s">
        <v>129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x14ac:dyDescent="0.3">
      <c r="A104" s="4" t="s">
        <v>21</v>
      </c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3">
      <c r="A105" s="4" t="s">
        <v>22</v>
      </c>
      <c r="B105" s="4">
        <v>568</v>
      </c>
      <c r="C105" s="8" t="s">
        <v>130</v>
      </c>
      <c r="D105" s="7">
        <v>0</v>
      </c>
      <c r="E105" s="7">
        <v>1330.06717</v>
      </c>
      <c r="F105" s="7">
        <v>0</v>
      </c>
      <c r="G105" s="7">
        <v>653.64609999999993</v>
      </c>
      <c r="H105" s="7">
        <v>0</v>
      </c>
      <c r="I105" s="7">
        <v>656.27323000000001</v>
      </c>
      <c r="J105" s="7">
        <v>0</v>
      </c>
      <c r="K105" s="7">
        <v>928.28219000000001</v>
      </c>
      <c r="L105" s="7">
        <v>0</v>
      </c>
      <c r="M105" s="7">
        <v>624.29893000000015</v>
      </c>
      <c r="N105" s="7"/>
      <c r="O105" s="7"/>
    </row>
    <row r="106" spans="1:15" x14ac:dyDescent="0.3">
      <c r="A106" s="4" t="s">
        <v>24</v>
      </c>
      <c r="B106" s="4">
        <v>569</v>
      </c>
      <c r="C106" s="8" t="s">
        <v>131</v>
      </c>
      <c r="D106" s="7">
        <v>0</v>
      </c>
      <c r="E106" s="7">
        <v>6514.6812099999997</v>
      </c>
      <c r="F106" s="7">
        <v>0</v>
      </c>
      <c r="G106" s="7">
        <v>7030.0652300000002</v>
      </c>
      <c r="H106" s="7">
        <v>0</v>
      </c>
      <c r="I106" s="7">
        <v>4827.8672800000004</v>
      </c>
      <c r="J106" s="7">
        <v>0</v>
      </c>
      <c r="K106" s="7">
        <v>4155.9215000000004</v>
      </c>
      <c r="L106" s="7">
        <v>0</v>
      </c>
      <c r="M106" s="7">
        <v>3825.59827</v>
      </c>
      <c r="N106" s="7"/>
      <c r="O106" s="7"/>
    </row>
    <row r="107" spans="1:15" x14ac:dyDescent="0.3">
      <c r="A107" s="4" t="s">
        <v>26</v>
      </c>
      <c r="B107" s="4">
        <v>570</v>
      </c>
      <c r="C107" s="8" t="s">
        <v>132</v>
      </c>
      <c r="D107" s="7">
        <v>0</v>
      </c>
      <c r="E107" s="7">
        <v>10667.95275</v>
      </c>
      <c r="F107" s="7">
        <v>0</v>
      </c>
      <c r="G107" s="7">
        <v>7398.1394399999999</v>
      </c>
      <c r="H107" s="7">
        <v>0</v>
      </c>
      <c r="I107" s="7">
        <v>8342.8227799999986</v>
      </c>
      <c r="J107" s="7">
        <v>0</v>
      </c>
      <c r="K107" s="7">
        <v>7344.5327600000001</v>
      </c>
      <c r="L107" s="7">
        <v>0</v>
      </c>
      <c r="M107" s="7">
        <v>5194.1101700000017</v>
      </c>
      <c r="N107" s="7"/>
      <c r="O107" s="7"/>
    </row>
    <row r="108" spans="1:15" x14ac:dyDescent="0.3">
      <c r="A108" s="4" t="s">
        <v>27</v>
      </c>
      <c r="B108" s="4">
        <v>571</v>
      </c>
      <c r="C108" s="8" t="s">
        <v>133</v>
      </c>
      <c r="D108" s="7">
        <v>0</v>
      </c>
      <c r="E108" s="7">
        <v>10670.195099999999</v>
      </c>
      <c r="F108" s="7">
        <v>0</v>
      </c>
      <c r="G108" s="7">
        <v>10896.370289999999</v>
      </c>
      <c r="H108" s="7">
        <v>0</v>
      </c>
      <c r="I108" s="7">
        <v>9693.4092100000016</v>
      </c>
      <c r="J108" s="7">
        <v>0</v>
      </c>
      <c r="K108" s="7">
        <v>14801.86996</v>
      </c>
      <c r="L108" s="7">
        <v>0</v>
      </c>
      <c r="M108" s="7">
        <v>9762.6540499999974</v>
      </c>
      <c r="N108" s="7"/>
      <c r="O108" s="7"/>
    </row>
    <row r="109" spans="1:15" x14ac:dyDescent="0.3">
      <c r="A109" s="4" t="s">
        <v>28</v>
      </c>
      <c r="B109" s="4">
        <v>572</v>
      </c>
      <c r="C109" s="8" t="s">
        <v>134</v>
      </c>
      <c r="D109" s="7">
        <v>0</v>
      </c>
      <c r="E109" s="7">
        <v>919.00172999999995</v>
      </c>
      <c r="F109" s="7">
        <v>0</v>
      </c>
      <c r="G109" s="7">
        <v>959.52591000000007</v>
      </c>
      <c r="H109" s="7">
        <v>0</v>
      </c>
      <c r="I109" s="7">
        <v>897.44035000000008</v>
      </c>
      <c r="J109" s="7">
        <v>0</v>
      </c>
      <c r="K109" s="7">
        <v>1809.1264900000001</v>
      </c>
      <c r="L109" s="7">
        <v>0</v>
      </c>
      <c r="M109" s="7">
        <v>1254</v>
      </c>
      <c r="N109" s="7"/>
      <c r="O109" s="7"/>
    </row>
    <row r="110" spans="1:15" ht="15" thickBot="1" x14ac:dyDescent="0.35">
      <c r="A110" s="4" t="s">
        <v>29</v>
      </c>
      <c r="B110" s="4">
        <v>573</v>
      </c>
      <c r="C110" s="8" t="s">
        <v>135</v>
      </c>
      <c r="D110" s="7">
        <v>0</v>
      </c>
      <c r="E110" s="7">
        <v>553.79885999999999</v>
      </c>
      <c r="F110" s="7">
        <v>0</v>
      </c>
      <c r="G110" s="7">
        <v>513.51993000000004</v>
      </c>
      <c r="H110" s="7">
        <v>0</v>
      </c>
      <c r="I110" s="7">
        <v>565.48216000000002</v>
      </c>
      <c r="J110" s="7">
        <v>0</v>
      </c>
      <c r="K110" s="7">
        <v>633.65706999999998</v>
      </c>
      <c r="L110" s="7">
        <v>0</v>
      </c>
      <c r="M110" s="7">
        <v>589.93299999999999</v>
      </c>
      <c r="N110" s="7"/>
      <c r="O110" s="7"/>
    </row>
    <row r="111" spans="1:15" x14ac:dyDescent="0.3">
      <c r="A111" s="4" t="s">
        <v>30</v>
      </c>
      <c r="B111" s="4"/>
      <c r="C111" s="8" t="s">
        <v>129</v>
      </c>
      <c r="D111" s="9">
        <v>0</v>
      </c>
      <c r="E111" s="9">
        <v>30655.696819999997</v>
      </c>
      <c r="F111" s="9">
        <v>0</v>
      </c>
      <c r="G111" s="9">
        <v>27451.266899999999</v>
      </c>
      <c r="H111" s="9">
        <v>0</v>
      </c>
      <c r="I111" s="9">
        <v>24983.295010000002</v>
      </c>
      <c r="J111" s="9">
        <v>0</v>
      </c>
      <c r="K111" s="9">
        <v>29673.38997</v>
      </c>
      <c r="L111" s="9">
        <v>0</v>
      </c>
      <c r="M111" s="9">
        <v>21250.594419999998</v>
      </c>
      <c r="N111" s="9">
        <v>23932.088710000004</v>
      </c>
      <c r="O111" s="9">
        <v>24015.88191</v>
      </c>
    </row>
    <row r="112" spans="1:15" x14ac:dyDescent="0.3">
      <c r="A112" s="4" t="s">
        <v>31</v>
      </c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3">
      <c r="A113" s="4" t="s">
        <v>32</v>
      </c>
      <c r="B113" s="4"/>
      <c r="C113" s="6" t="s">
        <v>136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x14ac:dyDescent="0.3">
      <c r="A114" s="4" t="s">
        <v>33</v>
      </c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3">
      <c r="A115" s="4" t="s">
        <v>34</v>
      </c>
      <c r="B115" s="4">
        <v>580</v>
      </c>
      <c r="C115" s="8" t="s">
        <v>137</v>
      </c>
      <c r="D115" s="7">
        <v>0</v>
      </c>
      <c r="E115" s="7">
        <v>19368.33423</v>
      </c>
      <c r="F115" s="7">
        <v>0</v>
      </c>
      <c r="G115" s="7">
        <v>18090.752270000001</v>
      </c>
      <c r="H115" s="7">
        <v>0</v>
      </c>
      <c r="I115" s="7">
        <v>16970.327420000001</v>
      </c>
      <c r="J115" s="7">
        <v>0</v>
      </c>
      <c r="K115" s="7">
        <v>15287.619309999998</v>
      </c>
      <c r="L115" s="7">
        <v>0</v>
      </c>
      <c r="M115" s="7">
        <v>22114.789750000011</v>
      </c>
      <c r="N115" s="7"/>
      <c r="O115" s="7"/>
    </row>
    <row r="116" spans="1:15" x14ac:dyDescent="0.3">
      <c r="A116" s="4" t="s">
        <v>35</v>
      </c>
      <c r="B116" s="4">
        <v>581</v>
      </c>
      <c r="C116" s="8" t="s">
        <v>138</v>
      </c>
      <c r="D116" s="7">
        <v>0</v>
      </c>
      <c r="E116" s="7">
        <v>1540.9284499999999</v>
      </c>
      <c r="F116" s="7">
        <v>0</v>
      </c>
      <c r="G116" s="7">
        <v>1988.8477499999999</v>
      </c>
      <c r="H116" s="7">
        <v>0</v>
      </c>
      <c r="I116" s="7">
        <v>5255.4999299999999</v>
      </c>
      <c r="J116" s="7">
        <v>0</v>
      </c>
      <c r="K116" s="7">
        <v>4433.5562599999994</v>
      </c>
      <c r="L116" s="7">
        <v>0</v>
      </c>
      <c r="M116" s="7">
        <v>5107.5298000000003</v>
      </c>
      <c r="N116" s="7"/>
      <c r="O116" s="7"/>
    </row>
    <row r="117" spans="1:15" ht="15" thickBo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3">
      <c r="A118" s="4" t="s">
        <v>14</v>
      </c>
      <c r="B118" s="4">
        <v>582</v>
      </c>
      <c r="C118" s="8" t="s">
        <v>139</v>
      </c>
      <c r="D118" s="7">
        <v>0</v>
      </c>
      <c r="E118" s="7">
        <v>2808.0447400000003</v>
      </c>
      <c r="F118" s="7">
        <v>0</v>
      </c>
      <c r="G118" s="7">
        <v>2840.9482400000002</v>
      </c>
      <c r="H118" s="7">
        <v>0</v>
      </c>
      <c r="I118" s="7">
        <v>2881.0833700000003</v>
      </c>
      <c r="J118" s="7">
        <v>0</v>
      </c>
      <c r="K118" s="7">
        <v>3126.9392699999994</v>
      </c>
      <c r="L118" s="7">
        <v>0</v>
      </c>
      <c r="M118" s="7">
        <v>2776.8595599999994</v>
      </c>
      <c r="N118" s="7"/>
      <c r="O118" s="7"/>
    </row>
    <row r="119" spans="1:15" x14ac:dyDescent="0.3">
      <c r="A119" s="4" t="s">
        <v>15</v>
      </c>
      <c r="B119" s="4">
        <v>583</v>
      </c>
      <c r="C119" s="8" t="s">
        <v>140</v>
      </c>
      <c r="D119" s="7">
        <v>0</v>
      </c>
      <c r="E119" s="7">
        <v>4007.16887</v>
      </c>
      <c r="F119" s="7">
        <v>0</v>
      </c>
      <c r="G119" s="7">
        <v>-11767.7299</v>
      </c>
      <c r="H119" s="7">
        <v>0</v>
      </c>
      <c r="I119" s="7">
        <v>10058.307129999999</v>
      </c>
      <c r="J119" s="7">
        <v>0</v>
      </c>
      <c r="K119" s="7">
        <v>13577.112569999999</v>
      </c>
      <c r="L119" s="7">
        <v>0</v>
      </c>
      <c r="M119" s="7">
        <v>13244.936040000017</v>
      </c>
      <c r="N119" s="7"/>
      <c r="O119" s="7"/>
    </row>
    <row r="120" spans="1:15" x14ac:dyDescent="0.3">
      <c r="A120" s="4" t="s">
        <v>16</v>
      </c>
      <c r="B120" s="4">
        <v>584</v>
      </c>
      <c r="C120" s="8" t="s">
        <v>141</v>
      </c>
      <c r="D120" s="7">
        <v>0</v>
      </c>
      <c r="E120" s="7">
        <v>6663.8938899999994</v>
      </c>
      <c r="F120" s="7">
        <v>0</v>
      </c>
      <c r="G120" s="7">
        <v>6329.4598399999995</v>
      </c>
      <c r="H120" s="7">
        <v>0</v>
      </c>
      <c r="I120" s="7">
        <v>5226.6810500000001</v>
      </c>
      <c r="J120" s="7">
        <v>0</v>
      </c>
      <c r="K120" s="7">
        <v>6647.9475900000007</v>
      </c>
      <c r="L120" s="7">
        <v>0</v>
      </c>
      <c r="M120" s="7">
        <v>5530.0440100000014</v>
      </c>
      <c r="N120" s="7"/>
      <c r="O120" s="7"/>
    </row>
    <row r="121" spans="1:15" x14ac:dyDescent="0.3">
      <c r="A121" s="4" t="s">
        <v>17</v>
      </c>
      <c r="B121" s="4">
        <v>585</v>
      </c>
      <c r="C121" s="8" t="s">
        <v>142</v>
      </c>
      <c r="D121" s="7">
        <v>0</v>
      </c>
      <c r="E121" s="7">
        <v>1628.0028400000001</v>
      </c>
      <c r="F121" s="7">
        <v>0</v>
      </c>
      <c r="G121" s="7">
        <v>269.19203000000005</v>
      </c>
      <c r="H121" s="7">
        <v>0</v>
      </c>
      <c r="I121" s="7">
        <v>383.24475000000001</v>
      </c>
      <c r="J121" s="7">
        <v>0</v>
      </c>
      <c r="K121" s="7">
        <v>121.41500000000001</v>
      </c>
      <c r="L121" s="7">
        <v>0</v>
      </c>
      <c r="M121" s="7">
        <v>261.12754000000001</v>
      </c>
      <c r="N121" s="7"/>
      <c r="O121" s="7"/>
    </row>
    <row r="122" spans="1:15" x14ac:dyDescent="0.3">
      <c r="A122" s="4" t="s">
        <v>18</v>
      </c>
      <c r="B122" s="4">
        <v>586</v>
      </c>
      <c r="C122" s="8" t="s">
        <v>143</v>
      </c>
      <c r="D122" s="7">
        <v>0</v>
      </c>
      <c r="E122" s="7">
        <v>7628.0381699999998</v>
      </c>
      <c r="F122" s="7">
        <v>0</v>
      </c>
      <c r="G122" s="7">
        <v>5621.3516500000005</v>
      </c>
      <c r="H122" s="7">
        <v>0</v>
      </c>
      <c r="I122" s="7">
        <v>5998.2433300000012</v>
      </c>
      <c r="J122" s="7">
        <v>0</v>
      </c>
      <c r="K122" s="7">
        <v>2097.0350599999997</v>
      </c>
      <c r="L122" s="7">
        <v>0</v>
      </c>
      <c r="M122" s="7">
        <v>5105.1371500000005</v>
      </c>
      <c r="N122" s="7"/>
      <c r="O122" s="7"/>
    </row>
    <row r="123" spans="1:15" x14ac:dyDescent="0.3">
      <c r="A123" s="4" t="s">
        <v>19</v>
      </c>
      <c r="B123" s="4">
        <v>587</v>
      </c>
      <c r="C123" s="8" t="s">
        <v>144</v>
      </c>
      <c r="D123" s="7">
        <v>0</v>
      </c>
      <c r="E123" s="7">
        <v>1858.9978700000001</v>
      </c>
      <c r="F123" s="7">
        <v>0</v>
      </c>
      <c r="G123" s="7">
        <v>1349.6233300000001</v>
      </c>
      <c r="H123" s="7">
        <v>0</v>
      </c>
      <c r="I123" s="7">
        <v>1928.5952599999998</v>
      </c>
      <c r="J123" s="7">
        <v>0</v>
      </c>
      <c r="K123" s="7">
        <v>657.81943000000012</v>
      </c>
      <c r="L123" s="7">
        <v>0</v>
      </c>
      <c r="M123" s="7">
        <v>3867.4818400000008</v>
      </c>
      <c r="N123" s="7"/>
      <c r="O123" s="7"/>
    </row>
    <row r="124" spans="1:15" x14ac:dyDescent="0.3">
      <c r="A124" s="4" t="s">
        <v>20</v>
      </c>
      <c r="B124" s="4">
        <v>588</v>
      </c>
      <c r="C124" s="8" t="s">
        <v>145</v>
      </c>
      <c r="D124" s="7">
        <v>0</v>
      </c>
      <c r="E124" s="7">
        <v>26720.593120000001</v>
      </c>
      <c r="F124" s="7">
        <v>0</v>
      </c>
      <c r="G124" s="7">
        <v>26768.08325</v>
      </c>
      <c r="H124" s="7">
        <v>0</v>
      </c>
      <c r="I124" s="7">
        <v>30764.506490000003</v>
      </c>
      <c r="J124" s="7">
        <v>0</v>
      </c>
      <c r="K124" s="7">
        <v>34465.651149999998</v>
      </c>
      <c r="L124" s="7">
        <v>0</v>
      </c>
      <c r="M124" s="7">
        <v>32276.384919999997</v>
      </c>
      <c r="N124" s="7"/>
      <c r="O124" s="7"/>
    </row>
    <row r="125" spans="1:15" ht="15" thickBot="1" x14ac:dyDescent="0.35">
      <c r="A125" s="4" t="s">
        <v>21</v>
      </c>
      <c r="B125" s="4">
        <v>589</v>
      </c>
      <c r="C125" s="8" t="s">
        <v>146</v>
      </c>
      <c r="D125" s="7">
        <v>0</v>
      </c>
      <c r="E125" s="7">
        <v>9333.4804399999994</v>
      </c>
      <c r="F125" s="7">
        <v>0</v>
      </c>
      <c r="G125" s="7">
        <v>9380.6539000000012</v>
      </c>
      <c r="H125" s="7">
        <v>0</v>
      </c>
      <c r="I125" s="7">
        <v>9671.1244600000009</v>
      </c>
      <c r="J125" s="7">
        <v>0</v>
      </c>
      <c r="K125" s="7">
        <v>9660.4535600000017</v>
      </c>
      <c r="L125" s="7">
        <v>0</v>
      </c>
      <c r="M125" s="7">
        <v>10106</v>
      </c>
      <c r="N125" s="7"/>
      <c r="O125" s="7"/>
    </row>
    <row r="126" spans="1:15" x14ac:dyDescent="0.3">
      <c r="A126" s="4" t="s">
        <v>22</v>
      </c>
      <c r="B126" s="4"/>
      <c r="C126" s="8" t="s">
        <v>136</v>
      </c>
      <c r="D126" s="9">
        <v>0</v>
      </c>
      <c r="E126" s="9">
        <v>81557.482619999995</v>
      </c>
      <c r="F126" s="9">
        <v>0</v>
      </c>
      <c r="G126" s="9">
        <v>60871.182359999992</v>
      </c>
      <c r="H126" s="9">
        <v>0</v>
      </c>
      <c r="I126" s="9">
        <v>89137.613190000004</v>
      </c>
      <c r="J126" s="9">
        <v>0</v>
      </c>
      <c r="K126" s="9">
        <v>90075.549200000009</v>
      </c>
      <c r="L126" s="9">
        <v>0</v>
      </c>
      <c r="M126" s="9">
        <v>100390.29061000003</v>
      </c>
      <c r="N126" s="9">
        <v>106087.79412999999</v>
      </c>
      <c r="O126" s="9">
        <v>113949.09413000003</v>
      </c>
    </row>
    <row r="127" spans="1:15" x14ac:dyDescent="0.3">
      <c r="A127" s="4" t="s">
        <v>24</v>
      </c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3">
      <c r="A128" s="4" t="s">
        <v>26</v>
      </c>
      <c r="B128" s="4"/>
      <c r="C128" s="6" t="s">
        <v>147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x14ac:dyDescent="0.3">
      <c r="A129" s="4" t="s">
        <v>27</v>
      </c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3">
      <c r="A130" s="4" t="s">
        <v>28</v>
      </c>
      <c r="B130" s="4">
        <v>590</v>
      </c>
      <c r="C130" s="8" t="s">
        <v>148</v>
      </c>
      <c r="D130" s="7">
        <v>0</v>
      </c>
      <c r="E130" s="7">
        <v>21920.228569999999</v>
      </c>
      <c r="F130" s="7">
        <v>0</v>
      </c>
      <c r="G130" s="7">
        <v>20759.95737</v>
      </c>
      <c r="H130" s="7">
        <v>0</v>
      </c>
      <c r="I130" s="7">
        <v>20120.134520000003</v>
      </c>
      <c r="J130" s="7">
        <v>0</v>
      </c>
      <c r="K130" s="7">
        <v>20140.828799999999</v>
      </c>
      <c r="L130" s="7">
        <v>0</v>
      </c>
      <c r="M130" s="7">
        <v>16903.104690000007</v>
      </c>
      <c r="N130" s="7"/>
      <c r="O130" s="7"/>
    </row>
    <row r="131" spans="1:15" x14ac:dyDescent="0.3">
      <c r="A131" s="4" t="s">
        <v>29</v>
      </c>
      <c r="B131" s="4">
        <v>591</v>
      </c>
      <c r="C131" s="8" t="s">
        <v>149</v>
      </c>
      <c r="D131" s="7">
        <v>0</v>
      </c>
      <c r="E131" s="7">
        <v>31.328990000000001</v>
      </c>
      <c r="F131" s="7">
        <v>0</v>
      </c>
      <c r="G131" s="7">
        <v>53.350470000000001</v>
      </c>
      <c r="H131" s="7">
        <v>0</v>
      </c>
      <c r="I131" s="7">
        <v>35.225600000000007</v>
      </c>
      <c r="J131" s="7">
        <v>0</v>
      </c>
      <c r="K131" s="7">
        <v>35.690260000000002</v>
      </c>
      <c r="L131" s="7">
        <v>0</v>
      </c>
      <c r="M131" s="7">
        <v>0</v>
      </c>
      <c r="N131" s="7"/>
      <c r="O131" s="7"/>
    </row>
    <row r="132" spans="1:15" x14ac:dyDescent="0.3">
      <c r="A132" s="4" t="s">
        <v>30</v>
      </c>
      <c r="B132" s="4">
        <v>592</v>
      </c>
      <c r="C132" s="8" t="s">
        <v>150</v>
      </c>
      <c r="D132" s="7">
        <v>0</v>
      </c>
      <c r="E132" s="7">
        <v>9451.8287</v>
      </c>
      <c r="F132" s="7">
        <v>0</v>
      </c>
      <c r="G132" s="7">
        <v>11177.413359999999</v>
      </c>
      <c r="H132" s="7">
        <v>0</v>
      </c>
      <c r="I132" s="7">
        <v>11700.806549999999</v>
      </c>
      <c r="J132" s="7">
        <v>0</v>
      </c>
      <c r="K132" s="7">
        <v>13852.87959</v>
      </c>
      <c r="L132" s="7">
        <v>0</v>
      </c>
      <c r="M132" s="7">
        <v>14517.066910000001</v>
      </c>
      <c r="N132" s="7"/>
      <c r="O132" s="7"/>
    </row>
    <row r="133" spans="1:15" x14ac:dyDescent="0.3">
      <c r="A133" s="4" t="s">
        <v>31</v>
      </c>
      <c r="B133" s="4">
        <v>593</v>
      </c>
      <c r="C133" s="8" t="s">
        <v>151</v>
      </c>
      <c r="D133" s="7">
        <v>0</v>
      </c>
      <c r="E133" s="7">
        <v>122768.69440000001</v>
      </c>
      <c r="F133" s="7">
        <v>0</v>
      </c>
      <c r="G133" s="7">
        <v>123514.91068</v>
      </c>
      <c r="H133" s="7">
        <v>0</v>
      </c>
      <c r="I133" s="7">
        <v>105193.49051</v>
      </c>
      <c r="J133" s="7">
        <v>0</v>
      </c>
      <c r="K133" s="7">
        <v>111695.87837000001</v>
      </c>
      <c r="L133" s="7">
        <v>0</v>
      </c>
      <c r="M133" s="7">
        <v>108911.78106999988</v>
      </c>
      <c r="N133" s="7"/>
      <c r="O133" s="7"/>
    </row>
    <row r="134" spans="1:15" x14ac:dyDescent="0.3">
      <c r="A134" s="4" t="s">
        <v>32</v>
      </c>
      <c r="B134" s="4">
        <v>594</v>
      </c>
      <c r="C134" s="8" t="s">
        <v>152</v>
      </c>
      <c r="D134" s="7">
        <v>0</v>
      </c>
      <c r="E134" s="7">
        <v>31452.288570000001</v>
      </c>
      <c r="F134" s="7">
        <v>0</v>
      </c>
      <c r="G134" s="7">
        <v>28809.276409999999</v>
      </c>
      <c r="H134" s="7">
        <v>0</v>
      </c>
      <c r="I134" s="7">
        <v>22100.137490000001</v>
      </c>
      <c r="J134" s="7">
        <v>0</v>
      </c>
      <c r="K134" s="7">
        <v>18809.069159999999</v>
      </c>
      <c r="L134" s="7">
        <v>0</v>
      </c>
      <c r="M134" s="7">
        <v>23419.464089999998</v>
      </c>
      <c r="N134" s="7"/>
      <c r="O134" s="7"/>
    </row>
    <row r="135" spans="1:15" x14ac:dyDescent="0.3">
      <c r="A135" s="4" t="s">
        <v>33</v>
      </c>
      <c r="B135" s="4">
        <v>595</v>
      </c>
      <c r="C135" s="8" t="s">
        <v>153</v>
      </c>
      <c r="D135" s="7">
        <v>0</v>
      </c>
      <c r="E135" s="7">
        <v>42.06738</v>
      </c>
      <c r="F135" s="7">
        <v>0</v>
      </c>
      <c r="G135" s="7">
        <v>41.210589999999996</v>
      </c>
      <c r="H135" s="7">
        <v>0</v>
      </c>
      <c r="I135" s="7">
        <v>42.392249999999997</v>
      </c>
      <c r="J135" s="7">
        <v>0</v>
      </c>
      <c r="K135" s="7">
        <v>38.655319999999989</v>
      </c>
      <c r="L135" s="7">
        <v>0</v>
      </c>
      <c r="M135" s="7">
        <v>37.968849999999989</v>
      </c>
      <c r="N135" s="7"/>
      <c r="O135" s="7"/>
    </row>
    <row r="136" spans="1:15" x14ac:dyDescent="0.3">
      <c r="A136" s="4" t="s">
        <v>34</v>
      </c>
      <c r="B136" s="4">
        <v>596</v>
      </c>
      <c r="C136" s="8" t="s">
        <v>154</v>
      </c>
      <c r="D136" s="7">
        <v>0</v>
      </c>
      <c r="E136" s="7">
        <v>9459.6077499999992</v>
      </c>
      <c r="F136" s="7">
        <v>0</v>
      </c>
      <c r="G136" s="7">
        <v>10210.85815</v>
      </c>
      <c r="H136" s="7">
        <v>0</v>
      </c>
      <c r="I136" s="7">
        <v>10232.85896</v>
      </c>
      <c r="J136" s="7">
        <v>0</v>
      </c>
      <c r="K136" s="7">
        <v>10209.468080000001</v>
      </c>
      <c r="L136" s="7">
        <v>0</v>
      </c>
      <c r="M136" s="7">
        <v>10744.701690000005</v>
      </c>
      <c r="N136" s="7"/>
      <c r="O136" s="7"/>
    </row>
    <row r="137" spans="1:15" x14ac:dyDescent="0.3">
      <c r="A137" s="4" t="s">
        <v>35</v>
      </c>
      <c r="B137" s="4">
        <v>597</v>
      </c>
      <c r="C137" s="8" t="s">
        <v>155</v>
      </c>
      <c r="D137" s="7">
        <v>0</v>
      </c>
      <c r="E137" s="7">
        <v>5408.8442800000003</v>
      </c>
      <c r="F137" s="7">
        <v>0</v>
      </c>
      <c r="G137" s="7">
        <v>5694.19283</v>
      </c>
      <c r="H137" s="7">
        <v>0</v>
      </c>
      <c r="I137" s="7">
        <v>4060.2867800000004</v>
      </c>
      <c r="J137" s="7">
        <v>0</v>
      </c>
      <c r="K137" s="7">
        <v>3674.9139000000005</v>
      </c>
      <c r="L137" s="7">
        <v>0</v>
      </c>
      <c r="M137" s="7">
        <v>3773.2612399999994</v>
      </c>
      <c r="N137" s="7"/>
      <c r="O137" s="7"/>
    </row>
    <row r="138" spans="1:15" ht="15" thickBo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5" thickBot="1" x14ac:dyDescent="0.35">
      <c r="A139" s="4" t="s">
        <v>14</v>
      </c>
      <c r="B139" s="4">
        <v>598</v>
      </c>
      <c r="C139" s="8" t="s">
        <v>156</v>
      </c>
      <c r="D139" s="7">
        <v>0</v>
      </c>
      <c r="E139" s="7">
        <v>4271.6364299999996</v>
      </c>
      <c r="F139" s="7">
        <v>0</v>
      </c>
      <c r="G139" s="7">
        <v>4680.1852399999998</v>
      </c>
      <c r="H139" s="7">
        <v>0</v>
      </c>
      <c r="I139" s="7">
        <v>5962.2215099999994</v>
      </c>
      <c r="J139" s="7">
        <v>0</v>
      </c>
      <c r="K139" s="7">
        <v>6236.6183500000006</v>
      </c>
      <c r="L139" s="7">
        <v>0</v>
      </c>
      <c r="M139" s="7">
        <v>5438.5776900000019</v>
      </c>
      <c r="N139" s="7"/>
      <c r="O139" s="7"/>
    </row>
    <row r="140" spans="1:15" x14ac:dyDescent="0.3">
      <c r="A140" s="4" t="s">
        <v>15</v>
      </c>
      <c r="B140" s="4"/>
      <c r="C140" s="8" t="s">
        <v>147</v>
      </c>
      <c r="D140" s="9">
        <v>0</v>
      </c>
      <c r="E140" s="9">
        <v>204806.52507</v>
      </c>
      <c r="F140" s="9">
        <v>0</v>
      </c>
      <c r="G140" s="9">
        <v>204941.35510000002</v>
      </c>
      <c r="H140" s="9">
        <v>0</v>
      </c>
      <c r="I140" s="9">
        <v>179447.55417000002</v>
      </c>
      <c r="J140" s="9">
        <v>0</v>
      </c>
      <c r="K140" s="9">
        <v>184694.00182999999</v>
      </c>
      <c r="L140" s="9">
        <v>0</v>
      </c>
      <c r="M140" s="9">
        <v>183745.9262299999</v>
      </c>
      <c r="N140" s="9">
        <v>194297.06323000017</v>
      </c>
      <c r="O140" s="9">
        <v>209265.25297999999</v>
      </c>
    </row>
    <row r="141" spans="1:15" x14ac:dyDescent="0.3">
      <c r="A141" s="4" t="s">
        <v>16</v>
      </c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3">
      <c r="A142" s="4" t="s">
        <v>17</v>
      </c>
      <c r="B142" s="4"/>
      <c r="C142" s="6" t="s">
        <v>46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x14ac:dyDescent="0.3">
      <c r="A143" s="4" t="s">
        <v>18</v>
      </c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3">
      <c r="A144" s="4" t="s">
        <v>19</v>
      </c>
      <c r="B144" s="4">
        <v>901</v>
      </c>
      <c r="C144" s="8" t="s">
        <v>157</v>
      </c>
      <c r="D144" s="7">
        <v>0</v>
      </c>
      <c r="E144" s="7">
        <v>4369.7975099999994</v>
      </c>
      <c r="F144" s="7">
        <v>0</v>
      </c>
      <c r="G144" s="7">
        <v>3584.5315900000001</v>
      </c>
      <c r="H144" s="7">
        <v>0</v>
      </c>
      <c r="I144" s="7">
        <v>4088.2884300000005</v>
      </c>
      <c r="J144" s="7">
        <v>0</v>
      </c>
      <c r="K144" s="7">
        <v>5665.6122699999996</v>
      </c>
      <c r="L144" s="7">
        <v>0</v>
      </c>
      <c r="M144" s="7">
        <v>6449.2018300000018</v>
      </c>
      <c r="N144" s="7"/>
      <c r="O144" s="7"/>
    </row>
    <row r="145" spans="1:15" x14ac:dyDescent="0.3">
      <c r="A145" s="4" t="s">
        <v>20</v>
      </c>
      <c r="B145" s="4">
        <v>902</v>
      </c>
      <c r="C145" s="8" t="s">
        <v>158</v>
      </c>
      <c r="D145" s="7">
        <v>0</v>
      </c>
      <c r="E145" s="7">
        <v>35311.81439</v>
      </c>
      <c r="F145" s="7">
        <v>0</v>
      </c>
      <c r="G145" s="7">
        <v>29311.509829999999</v>
      </c>
      <c r="H145" s="7">
        <v>0</v>
      </c>
      <c r="I145" s="7">
        <v>18417.610920000003</v>
      </c>
      <c r="J145" s="7">
        <v>0</v>
      </c>
      <c r="K145" s="7">
        <v>15332.989029999997</v>
      </c>
      <c r="L145" s="7">
        <v>0</v>
      </c>
      <c r="M145" s="7">
        <v>11848.578240000003</v>
      </c>
      <c r="N145" s="7"/>
      <c r="O145" s="7"/>
    </row>
    <row r="146" spans="1:15" x14ac:dyDescent="0.3">
      <c r="A146" s="4" t="s">
        <v>21</v>
      </c>
      <c r="B146" s="4">
        <v>903</v>
      </c>
      <c r="C146" s="8" t="s">
        <v>159</v>
      </c>
      <c r="D146" s="7">
        <v>0</v>
      </c>
      <c r="E146" s="7">
        <v>94760.909440000003</v>
      </c>
      <c r="F146" s="7">
        <v>0</v>
      </c>
      <c r="G146" s="7">
        <v>93110.679029999999</v>
      </c>
      <c r="H146" s="7">
        <v>0</v>
      </c>
      <c r="I146" s="7">
        <v>86265.363600000012</v>
      </c>
      <c r="J146" s="7">
        <v>0</v>
      </c>
      <c r="K146" s="7">
        <v>84194.464099999997</v>
      </c>
      <c r="L146" s="7">
        <v>0</v>
      </c>
      <c r="M146" s="7">
        <v>82573.557489999905</v>
      </c>
      <c r="N146" s="7"/>
      <c r="O146" s="7"/>
    </row>
    <row r="147" spans="1:15" x14ac:dyDescent="0.3">
      <c r="A147" s="4" t="s">
        <v>22</v>
      </c>
      <c r="B147" s="4">
        <v>904</v>
      </c>
      <c r="C147" s="8" t="s">
        <v>160</v>
      </c>
      <c r="D147" s="7">
        <v>0</v>
      </c>
      <c r="E147" s="7">
        <v>9560.7737700000016</v>
      </c>
      <c r="F147" s="7">
        <v>0</v>
      </c>
      <c r="G147" s="7">
        <v>8772.7189999999991</v>
      </c>
      <c r="H147" s="7">
        <v>0</v>
      </c>
      <c r="I147" s="7">
        <v>9644.1336599999995</v>
      </c>
      <c r="J147" s="7">
        <v>0</v>
      </c>
      <c r="K147" s="7">
        <v>5381.2845599999991</v>
      </c>
      <c r="L147" s="7">
        <v>0</v>
      </c>
      <c r="M147" s="7">
        <v>6708.1847699999998</v>
      </c>
      <c r="N147" s="7"/>
      <c r="O147" s="7"/>
    </row>
    <row r="148" spans="1:15" ht="15" thickBot="1" x14ac:dyDescent="0.35">
      <c r="A148" s="4" t="s">
        <v>24</v>
      </c>
      <c r="B148" s="4">
        <v>905</v>
      </c>
      <c r="C148" s="8" t="s">
        <v>161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/>
      <c r="O148" s="7"/>
    </row>
    <row r="149" spans="1:15" x14ac:dyDescent="0.3">
      <c r="A149" s="4" t="s">
        <v>26</v>
      </c>
      <c r="B149" s="4"/>
      <c r="C149" s="8" t="s">
        <v>46</v>
      </c>
      <c r="D149" s="9">
        <v>0</v>
      </c>
      <c r="E149" s="9">
        <v>144003.29511000001</v>
      </c>
      <c r="F149" s="9">
        <v>0</v>
      </c>
      <c r="G149" s="9">
        <v>134779.43944999998</v>
      </c>
      <c r="H149" s="9">
        <v>0</v>
      </c>
      <c r="I149" s="9">
        <v>118415.39661000001</v>
      </c>
      <c r="J149" s="9">
        <v>0</v>
      </c>
      <c r="K149" s="9">
        <v>110574.34995999999</v>
      </c>
      <c r="L149" s="9">
        <v>0</v>
      </c>
      <c r="M149" s="9">
        <v>107579.52232999991</v>
      </c>
      <c r="N149" s="9">
        <v>108722.78376000001</v>
      </c>
      <c r="O149" s="9">
        <v>109652.05734000003</v>
      </c>
    </row>
    <row r="150" spans="1:15" x14ac:dyDescent="0.3">
      <c r="A150" s="4" t="s">
        <v>27</v>
      </c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3">
      <c r="A151" s="4" t="s">
        <v>28</v>
      </c>
      <c r="B151" s="4"/>
      <c r="C151" s="6" t="s">
        <v>47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x14ac:dyDescent="0.3">
      <c r="A152" s="4" t="s">
        <v>29</v>
      </c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3">
      <c r="A153" s="4" t="s">
        <v>30</v>
      </c>
      <c r="B153" s="4">
        <v>907</v>
      </c>
      <c r="C153" s="8" t="s">
        <v>162</v>
      </c>
      <c r="D153" s="7">
        <v>0</v>
      </c>
      <c r="E153" s="7">
        <v>9004.4528099999989</v>
      </c>
      <c r="F153" s="7">
        <v>0</v>
      </c>
      <c r="G153" s="7">
        <v>9010.1739599999983</v>
      </c>
      <c r="H153" s="7">
        <v>0</v>
      </c>
      <c r="I153" s="7">
        <v>8523.9599499999986</v>
      </c>
      <c r="J153" s="7">
        <v>0</v>
      </c>
      <c r="K153" s="7">
        <v>9348.8390500000005</v>
      </c>
      <c r="L153" s="7">
        <v>0</v>
      </c>
      <c r="M153" s="7">
        <v>7918.1849500000008</v>
      </c>
      <c r="N153" s="7"/>
      <c r="O153" s="7"/>
    </row>
    <row r="154" spans="1:15" x14ac:dyDescent="0.3">
      <c r="A154" s="4" t="s">
        <v>31</v>
      </c>
      <c r="B154" s="4">
        <v>908</v>
      </c>
      <c r="C154" s="8" t="s">
        <v>163</v>
      </c>
      <c r="D154" s="7">
        <v>0</v>
      </c>
      <c r="E154" s="7">
        <v>108647.27033</v>
      </c>
      <c r="F154" s="7">
        <v>0</v>
      </c>
      <c r="G154" s="7">
        <v>108634.46975999999</v>
      </c>
      <c r="H154" s="7">
        <v>0</v>
      </c>
      <c r="I154" s="7">
        <v>121260.37193000001</v>
      </c>
      <c r="J154" s="7">
        <v>0</v>
      </c>
      <c r="K154" s="7">
        <v>70749.694650000005</v>
      </c>
      <c r="L154" s="7">
        <v>0</v>
      </c>
      <c r="M154" s="7">
        <v>37584.907870000017</v>
      </c>
      <c r="N154" s="7"/>
      <c r="O154" s="7"/>
    </row>
    <row r="155" spans="1:15" x14ac:dyDescent="0.3">
      <c r="A155" s="4" t="s">
        <v>32</v>
      </c>
      <c r="B155" s="4">
        <v>909</v>
      </c>
      <c r="C155" s="8" t="s">
        <v>164</v>
      </c>
      <c r="D155" s="7">
        <v>0</v>
      </c>
      <c r="E155" s="7">
        <v>8870.6829399999988</v>
      </c>
      <c r="F155" s="7">
        <v>0</v>
      </c>
      <c r="G155" s="7">
        <v>8840.7216399999998</v>
      </c>
      <c r="H155" s="7">
        <v>0</v>
      </c>
      <c r="I155" s="7">
        <v>8718.297059999999</v>
      </c>
      <c r="J155" s="7">
        <v>0</v>
      </c>
      <c r="K155" s="7">
        <v>8572.7790100000002</v>
      </c>
      <c r="L155" s="7">
        <v>0</v>
      </c>
      <c r="M155" s="7">
        <v>8440.3598499999989</v>
      </c>
      <c r="N155" s="7"/>
      <c r="O155" s="7"/>
    </row>
    <row r="156" spans="1:15" ht="15" thickBot="1" x14ac:dyDescent="0.35">
      <c r="A156" s="4" t="s">
        <v>33</v>
      </c>
      <c r="B156" s="4">
        <v>910</v>
      </c>
      <c r="C156" s="8" t="s">
        <v>165</v>
      </c>
      <c r="D156" s="7">
        <v>0</v>
      </c>
      <c r="E156" s="7">
        <v>9205.7802599999995</v>
      </c>
      <c r="F156" s="7">
        <v>0</v>
      </c>
      <c r="G156" s="7">
        <v>10883.32228</v>
      </c>
      <c r="H156" s="7">
        <v>0</v>
      </c>
      <c r="I156" s="7">
        <v>11471.381879999999</v>
      </c>
      <c r="J156" s="7">
        <v>0</v>
      </c>
      <c r="K156" s="7">
        <v>13513.372509999999</v>
      </c>
      <c r="L156" s="7">
        <v>0</v>
      </c>
      <c r="M156" s="7">
        <v>11244.292430000001</v>
      </c>
      <c r="N156" s="7"/>
      <c r="O156" s="7"/>
    </row>
    <row r="157" spans="1:15" x14ac:dyDescent="0.3">
      <c r="A157" s="4" t="s">
        <v>34</v>
      </c>
      <c r="B157" s="4"/>
      <c r="C157" s="8" t="s">
        <v>47</v>
      </c>
      <c r="D157" s="9">
        <v>0</v>
      </c>
      <c r="E157" s="9">
        <v>135728.18634000001</v>
      </c>
      <c r="F157" s="9">
        <v>0</v>
      </c>
      <c r="G157" s="9">
        <v>137368.68763999999</v>
      </c>
      <c r="H157" s="9">
        <v>0</v>
      </c>
      <c r="I157" s="9">
        <v>149974.01082000002</v>
      </c>
      <c r="J157" s="9">
        <v>0</v>
      </c>
      <c r="K157" s="9">
        <v>102184.68522</v>
      </c>
      <c r="L157" s="9">
        <v>0</v>
      </c>
      <c r="M157" s="9">
        <v>65187.745100000022</v>
      </c>
      <c r="N157" s="9">
        <v>66065.295700000032</v>
      </c>
      <c r="O157" s="9">
        <v>65606.286919999999</v>
      </c>
    </row>
    <row r="158" spans="1:15" x14ac:dyDescent="0.3">
      <c r="A158" s="4" t="s">
        <v>35</v>
      </c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" thickBo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3">
      <c r="A160" s="4" t="s">
        <v>14</v>
      </c>
      <c r="B160" s="4"/>
      <c r="C160" s="6" t="s">
        <v>48</v>
      </c>
      <c r="D160" s="7"/>
      <c r="E160" s="7"/>
      <c r="F160" s="7"/>
      <c r="G160" s="7"/>
      <c r="H160" s="7"/>
      <c r="I160" s="7"/>
      <c r="J160" s="7"/>
      <c r="K160" s="7">
        <v>0</v>
      </c>
      <c r="L160" s="7"/>
      <c r="M160" s="7"/>
      <c r="N160" s="7"/>
      <c r="O160" s="7"/>
    </row>
    <row r="161" spans="1:15" x14ac:dyDescent="0.3">
      <c r="A161" s="4" t="s">
        <v>15</v>
      </c>
      <c r="B161" s="4"/>
      <c r="C161" s="1"/>
      <c r="D161" s="1"/>
      <c r="E161" s="1"/>
      <c r="F161" s="1"/>
      <c r="G161" s="1"/>
      <c r="H161" s="1"/>
      <c r="I161" s="1"/>
      <c r="J161" s="1"/>
      <c r="K161" s="1">
        <v>0</v>
      </c>
      <c r="L161" s="1"/>
      <c r="M161" s="1"/>
      <c r="N161" s="1"/>
      <c r="O161" s="1"/>
    </row>
    <row r="162" spans="1:15" x14ac:dyDescent="0.3">
      <c r="A162" s="4" t="s">
        <v>16</v>
      </c>
      <c r="B162" s="4">
        <v>911</v>
      </c>
      <c r="C162" s="8" t="s">
        <v>166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</row>
    <row r="163" spans="1:15" x14ac:dyDescent="0.3">
      <c r="A163" s="4" t="s">
        <v>17</v>
      </c>
      <c r="B163" s="4">
        <v>912</v>
      </c>
      <c r="C163" s="8" t="s">
        <v>167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</row>
    <row r="164" spans="1:15" ht="15" thickBot="1" x14ac:dyDescent="0.35">
      <c r="A164" s="4" t="s">
        <v>18</v>
      </c>
      <c r="B164" s="4">
        <v>916</v>
      </c>
      <c r="C164" s="8" t="s">
        <v>168</v>
      </c>
      <c r="D164" s="7">
        <v>0</v>
      </c>
      <c r="E164" s="7">
        <v>9836.4515800000008</v>
      </c>
      <c r="F164" s="7">
        <v>0</v>
      </c>
      <c r="G164" s="7">
        <v>4581.75252</v>
      </c>
      <c r="H164" s="7">
        <v>0</v>
      </c>
      <c r="I164" s="7">
        <v>9536.2710300000017</v>
      </c>
      <c r="J164" s="7">
        <v>0</v>
      </c>
      <c r="K164" s="7">
        <v>26149.384279999998</v>
      </c>
      <c r="L164" s="7">
        <v>0</v>
      </c>
      <c r="M164" s="7">
        <v>18084.320769999998</v>
      </c>
      <c r="N164" s="7"/>
      <c r="O164" s="7"/>
    </row>
    <row r="165" spans="1:15" x14ac:dyDescent="0.3">
      <c r="A165" s="4" t="s">
        <v>19</v>
      </c>
      <c r="B165" s="4"/>
      <c r="C165" s="8" t="s">
        <v>48</v>
      </c>
      <c r="D165" s="9">
        <v>0</v>
      </c>
      <c r="E165" s="9">
        <v>9836.4515800000008</v>
      </c>
      <c r="F165" s="9">
        <v>0</v>
      </c>
      <c r="G165" s="9">
        <v>4581.75252</v>
      </c>
      <c r="H165" s="9">
        <v>0</v>
      </c>
      <c r="I165" s="9">
        <v>9536.2710300000017</v>
      </c>
      <c r="J165" s="9">
        <v>0</v>
      </c>
      <c r="K165" s="9">
        <v>26149.384279999998</v>
      </c>
      <c r="L165" s="9">
        <v>0</v>
      </c>
      <c r="M165" s="9">
        <v>18084.320769999998</v>
      </c>
      <c r="N165" s="9">
        <v>14241.782479999998</v>
      </c>
      <c r="O165" s="9">
        <v>15746.958650000002</v>
      </c>
    </row>
    <row r="166" spans="1:15" x14ac:dyDescent="0.3">
      <c r="A166" s="4" t="s">
        <v>20</v>
      </c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3">
      <c r="A167" s="4" t="s">
        <v>21</v>
      </c>
      <c r="B167" s="4"/>
      <c r="C167" s="6" t="s">
        <v>169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x14ac:dyDescent="0.3">
      <c r="A168" s="4" t="s">
        <v>22</v>
      </c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3">
      <c r="A169" s="4" t="s">
        <v>24</v>
      </c>
      <c r="B169" s="4">
        <v>920</v>
      </c>
      <c r="C169" s="8" t="s">
        <v>170</v>
      </c>
      <c r="D169" s="7">
        <v>0</v>
      </c>
      <c r="E169" s="7">
        <v>192887.54296000002</v>
      </c>
      <c r="F169" s="7">
        <v>0</v>
      </c>
      <c r="G169" s="7">
        <v>210462.66021999999</v>
      </c>
      <c r="H169" s="7">
        <v>0</v>
      </c>
      <c r="I169" s="7">
        <v>192946.56156000003</v>
      </c>
      <c r="J169" s="7">
        <v>0</v>
      </c>
      <c r="K169" s="7">
        <v>220265.82498</v>
      </c>
      <c r="L169" s="7">
        <v>0</v>
      </c>
      <c r="M169" s="7">
        <v>214130.73217000018</v>
      </c>
      <c r="N169" s="7"/>
      <c r="O169" s="7"/>
    </row>
    <row r="170" spans="1:15" x14ac:dyDescent="0.3">
      <c r="A170" s="4" t="s">
        <v>26</v>
      </c>
      <c r="B170" s="4">
        <v>921</v>
      </c>
      <c r="C170" s="8" t="s">
        <v>171</v>
      </c>
      <c r="D170" s="7">
        <v>0</v>
      </c>
      <c r="E170" s="7">
        <v>49555.912680000001</v>
      </c>
      <c r="F170" s="7">
        <v>0</v>
      </c>
      <c r="G170" s="7">
        <v>44497.85194</v>
      </c>
      <c r="H170" s="7">
        <v>0</v>
      </c>
      <c r="I170" s="7">
        <v>42260.551920000005</v>
      </c>
      <c r="J170" s="7">
        <v>0</v>
      </c>
      <c r="K170" s="7">
        <v>42257.246089999993</v>
      </c>
      <c r="L170" s="7">
        <v>0</v>
      </c>
      <c r="M170" s="7">
        <v>48316.869290000039</v>
      </c>
      <c r="N170" s="7"/>
      <c r="O170" s="7"/>
    </row>
    <row r="171" spans="1:15" x14ac:dyDescent="0.3">
      <c r="A171" s="4" t="s">
        <v>27</v>
      </c>
      <c r="B171" s="4">
        <v>922</v>
      </c>
      <c r="C171" s="8" t="s">
        <v>172</v>
      </c>
      <c r="D171" s="7">
        <v>0</v>
      </c>
      <c r="E171" s="7">
        <v>-77457.461169999995</v>
      </c>
      <c r="F171" s="7">
        <v>0</v>
      </c>
      <c r="G171" s="7">
        <v>-80789.196469999995</v>
      </c>
      <c r="H171" s="7">
        <v>0</v>
      </c>
      <c r="I171" s="7">
        <v>-77560.374970000004</v>
      </c>
      <c r="J171" s="7">
        <v>0</v>
      </c>
      <c r="K171" s="7">
        <v>-87735.681309999985</v>
      </c>
      <c r="L171" s="7">
        <v>0</v>
      </c>
      <c r="M171" s="7">
        <v>-100689.85844000003</v>
      </c>
      <c r="N171" s="7"/>
      <c r="O171" s="7"/>
    </row>
    <row r="172" spans="1:15" x14ac:dyDescent="0.3">
      <c r="A172" s="4" t="s">
        <v>28</v>
      </c>
      <c r="B172" s="4">
        <v>923</v>
      </c>
      <c r="C172" s="8" t="s">
        <v>173</v>
      </c>
      <c r="D172" s="7">
        <v>0</v>
      </c>
      <c r="E172" s="7">
        <v>32454.085340000001</v>
      </c>
      <c r="F172" s="7">
        <v>0</v>
      </c>
      <c r="G172" s="7">
        <v>43526.084289999999</v>
      </c>
      <c r="H172" s="7">
        <v>0</v>
      </c>
      <c r="I172" s="7">
        <v>29972.036299999996</v>
      </c>
      <c r="J172" s="7">
        <v>0</v>
      </c>
      <c r="K172" s="7">
        <v>34740.627730000007</v>
      </c>
      <c r="L172" s="7">
        <v>0</v>
      </c>
      <c r="M172" s="7">
        <v>41041.438050000004</v>
      </c>
      <c r="N172" s="7"/>
      <c r="O172" s="7"/>
    </row>
    <row r="173" spans="1:15" x14ac:dyDescent="0.3">
      <c r="A173" s="4" t="s">
        <v>29</v>
      </c>
      <c r="B173" s="4">
        <v>924</v>
      </c>
      <c r="C173" s="8" t="s">
        <v>174</v>
      </c>
      <c r="D173" s="7">
        <v>0</v>
      </c>
      <c r="E173" s="7">
        <v>19967.821640000002</v>
      </c>
      <c r="F173" s="7">
        <v>0</v>
      </c>
      <c r="G173" s="7">
        <v>21401.725740000002</v>
      </c>
      <c r="H173" s="7">
        <v>0</v>
      </c>
      <c r="I173" s="7">
        <v>14469.548400000001</v>
      </c>
      <c r="J173" s="7">
        <v>0</v>
      </c>
      <c r="K173" s="7">
        <v>12625.92491</v>
      </c>
      <c r="L173" s="7">
        <v>0</v>
      </c>
      <c r="M173" s="7">
        <v>13680.896379999998</v>
      </c>
      <c r="N173" s="7"/>
      <c r="O173" s="7"/>
    </row>
    <row r="174" spans="1:15" x14ac:dyDescent="0.3">
      <c r="A174" s="4" t="s">
        <v>30</v>
      </c>
      <c r="B174" s="4">
        <v>925</v>
      </c>
      <c r="C174" s="8" t="s">
        <v>175</v>
      </c>
      <c r="D174" s="7">
        <v>0</v>
      </c>
      <c r="E174" s="7">
        <v>34604.733830000005</v>
      </c>
      <c r="F174" s="7">
        <v>0</v>
      </c>
      <c r="G174" s="7">
        <v>26928.385630000004</v>
      </c>
      <c r="H174" s="7">
        <v>0</v>
      </c>
      <c r="I174" s="7">
        <v>30960.443569999999</v>
      </c>
      <c r="J174" s="7">
        <v>0</v>
      </c>
      <c r="K174" s="7">
        <v>24646.524319999997</v>
      </c>
      <c r="L174" s="7">
        <v>0</v>
      </c>
      <c r="M174" s="7">
        <v>27991.700259999991</v>
      </c>
      <c r="N174" s="7"/>
      <c r="O174" s="7"/>
    </row>
    <row r="175" spans="1:15" x14ac:dyDescent="0.3">
      <c r="A175" s="4" t="s">
        <v>31</v>
      </c>
      <c r="B175" s="4">
        <v>926</v>
      </c>
      <c r="C175" s="8" t="s">
        <v>176</v>
      </c>
      <c r="D175" s="7">
        <v>0</v>
      </c>
      <c r="E175" s="7">
        <v>86959.155050000016</v>
      </c>
      <c r="F175" s="7">
        <v>0</v>
      </c>
      <c r="G175" s="7">
        <v>112066.72444999999</v>
      </c>
      <c r="H175" s="7">
        <v>0</v>
      </c>
      <c r="I175" s="7">
        <v>75811.708870000002</v>
      </c>
      <c r="J175" s="7">
        <v>0</v>
      </c>
      <c r="K175" s="7">
        <v>62491.319129999996</v>
      </c>
      <c r="L175" s="7">
        <v>0</v>
      </c>
      <c r="M175" s="7">
        <v>59595.397329999942</v>
      </c>
      <c r="N175" s="7"/>
      <c r="O175" s="7"/>
    </row>
    <row r="176" spans="1:15" x14ac:dyDescent="0.3">
      <c r="A176" s="4" t="s">
        <v>32</v>
      </c>
      <c r="B176" s="4">
        <v>928</v>
      </c>
      <c r="C176" s="8" t="s">
        <v>177</v>
      </c>
      <c r="D176" s="7">
        <v>0</v>
      </c>
      <c r="E176" s="7">
        <v>3486.2423399999998</v>
      </c>
      <c r="F176" s="7">
        <v>0</v>
      </c>
      <c r="G176" s="7">
        <v>3833.1374500000002</v>
      </c>
      <c r="H176" s="7">
        <v>0</v>
      </c>
      <c r="I176" s="7">
        <v>3344.8932699999996</v>
      </c>
      <c r="J176" s="7">
        <v>0</v>
      </c>
      <c r="K176" s="7">
        <v>3838.0714899999998</v>
      </c>
      <c r="L176" s="7">
        <v>0</v>
      </c>
      <c r="M176" s="7">
        <v>2535.1896400000001</v>
      </c>
      <c r="N176" s="7"/>
      <c r="O176" s="7"/>
    </row>
    <row r="177" spans="1:15" x14ac:dyDescent="0.3">
      <c r="A177" s="4" t="s">
        <v>33</v>
      </c>
      <c r="B177" s="4">
        <v>929</v>
      </c>
      <c r="C177" s="8" t="s">
        <v>178</v>
      </c>
      <c r="D177" s="7">
        <v>0</v>
      </c>
      <c r="E177" s="7">
        <v>41313.633520000003</v>
      </c>
      <c r="F177" s="7">
        <v>0</v>
      </c>
      <c r="G177" s="7">
        <v>-13895.174590000001</v>
      </c>
      <c r="H177" s="7">
        <v>0</v>
      </c>
      <c r="I177" s="7">
        <v>10689.790140000001</v>
      </c>
      <c r="J177" s="7">
        <v>0</v>
      </c>
      <c r="K177" s="7">
        <v>-2913.0994000000001</v>
      </c>
      <c r="L177" s="7">
        <v>0</v>
      </c>
      <c r="M177" s="7">
        <v>12951.31596023808</v>
      </c>
      <c r="N177" s="7"/>
      <c r="O177" s="7"/>
    </row>
    <row r="178" spans="1:15" x14ac:dyDescent="0.3">
      <c r="A178" s="4" t="s">
        <v>34</v>
      </c>
      <c r="B178" s="4">
        <v>930</v>
      </c>
      <c r="C178" s="8" t="s">
        <v>179</v>
      </c>
      <c r="D178" s="7">
        <v>0</v>
      </c>
      <c r="E178" s="7">
        <v>19213.318800000001</v>
      </c>
      <c r="F178" s="7">
        <v>0</v>
      </c>
      <c r="G178" s="7">
        <v>19196.883160000001</v>
      </c>
      <c r="H178" s="7">
        <v>0</v>
      </c>
      <c r="I178" s="7">
        <v>11686.08301</v>
      </c>
      <c r="J178" s="7">
        <v>0</v>
      </c>
      <c r="K178" s="7">
        <v>15103.164229999998</v>
      </c>
      <c r="L178" s="7">
        <v>0</v>
      </c>
      <c r="M178" s="7">
        <v>13182.80659</v>
      </c>
      <c r="N178" s="7"/>
      <c r="O178" s="7"/>
    </row>
    <row r="179" spans="1:15" x14ac:dyDescent="0.3">
      <c r="A179" s="4" t="s">
        <v>35</v>
      </c>
      <c r="B179" s="4">
        <v>931</v>
      </c>
      <c r="C179" s="8" t="s">
        <v>180</v>
      </c>
      <c r="D179" s="7">
        <v>0</v>
      </c>
      <c r="E179" s="7">
        <v>8359.5135300000002</v>
      </c>
      <c r="F179" s="7">
        <v>0</v>
      </c>
      <c r="G179" s="7">
        <v>9135.2803699999986</v>
      </c>
      <c r="H179" s="7">
        <v>0</v>
      </c>
      <c r="I179" s="7">
        <v>8922.6698300000007</v>
      </c>
      <c r="J179" s="7">
        <v>0</v>
      </c>
      <c r="K179" s="7">
        <v>9384.5189800000007</v>
      </c>
      <c r="L179" s="7">
        <v>0</v>
      </c>
      <c r="M179" s="7">
        <v>9653.2667000000019</v>
      </c>
      <c r="N179" s="7"/>
      <c r="O179" s="7"/>
    </row>
    <row r="180" spans="1:15" ht="15" thickBo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3">
      <c r="A181" s="4" t="s">
        <v>14</v>
      </c>
      <c r="B181" s="4"/>
      <c r="C181" s="8" t="s">
        <v>169</v>
      </c>
      <c r="D181" s="9">
        <v>0</v>
      </c>
      <c r="E181" s="9">
        <v>411344.49851999991</v>
      </c>
      <c r="F181" s="9">
        <v>0</v>
      </c>
      <c r="G181" s="9">
        <v>396364.36219000007</v>
      </c>
      <c r="H181" s="9">
        <v>0</v>
      </c>
      <c r="I181" s="9">
        <v>343503.91190000006</v>
      </c>
      <c r="J181" s="9">
        <v>0</v>
      </c>
      <c r="K181" s="9">
        <v>334704.44115000003</v>
      </c>
      <c r="L181" s="9">
        <v>0</v>
      </c>
      <c r="M181" s="9">
        <v>342389.75393023819</v>
      </c>
      <c r="N181" s="9">
        <v>334979.64069950319</v>
      </c>
      <c r="O181" s="9">
        <v>340415.59177000035</v>
      </c>
    </row>
    <row r="182" spans="1:15" x14ac:dyDescent="0.3">
      <c r="A182" s="4" t="s">
        <v>15</v>
      </c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3">
      <c r="A183" s="4" t="s">
        <v>16</v>
      </c>
      <c r="B183" s="4"/>
      <c r="C183" s="6" t="s">
        <v>181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 x14ac:dyDescent="0.3">
      <c r="A184" s="4" t="s">
        <v>17</v>
      </c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" thickBot="1" x14ac:dyDescent="0.35">
      <c r="A185" s="4" t="s">
        <v>18</v>
      </c>
      <c r="B185" s="4">
        <v>935</v>
      </c>
      <c r="C185" s="8" t="s">
        <v>1114</v>
      </c>
      <c r="D185" s="7">
        <v>0</v>
      </c>
      <c r="E185" s="7">
        <v>12383.232980000001</v>
      </c>
      <c r="F185" s="7">
        <v>0</v>
      </c>
      <c r="G185" s="7">
        <v>11220.14811</v>
      </c>
      <c r="H185" s="7">
        <v>0</v>
      </c>
      <c r="I185" s="7">
        <v>11128.943979999998</v>
      </c>
      <c r="J185" s="7">
        <v>0</v>
      </c>
      <c r="K185" s="7">
        <v>14207.181489999999</v>
      </c>
      <c r="L185" s="7">
        <v>0</v>
      </c>
      <c r="M185" s="7">
        <v>13159.228459999997</v>
      </c>
      <c r="N185" s="7"/>
      <c r="O185" s="7"/>
    </row>
    <row r="186" spans="1:15" x14ac:dyDescent="0.3">
      <c r="A186" s="4" t="s">
        <v>19</v>
      </c>
      <c r="B186" s="4"/>
      <c r="C186" s="8" t="s">
        <v>181</v>
      </c>
      <c r="D186" s="9">
        <v>0</v>
      </c>
      <c r="E186" s="9">
        <v>12383.232980000001</v>
      </c>
      <c r="F186" s="9">
        <v>0</v>
      </c>
      <c r="G186" s="9">
        <v>11220.14811</v>
      </c>
      <c r="H186" s="9">
        <v>0</v>
      </c>
      <c r="I186" s="9">
        <v>11128.943979999998</v>
      </c>
      <c r="J186" s="9">
        <v>0</v>
      </c>
      <c r="K186" s="9">
        <v>14207.181489999999</v>
      </c>
      <c r="L186" s="9">
        <v>0</v>
      </c>
      <c r="M186" s="9">
        <v>13159.228459999997</v>
      </c>
      <c r="N186" s="9">
        <v>14197.526220000003</v>
      </c>
      <c r="O186" s="9">
        <v>14605.582589999995</v>
      </c>
    </row>
    <row r="187" spans="1:15" x14ac:dyDescent="0.3">
      <c r="A187" s="4" t="s">
        <v>20</v>
      </c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" thickBot="1" x14ac:dyDescent="0.35">
      <c r="A188" s="4" t="s">
        <v>21</v>
      </c>
      <c r="B188" s="4"/>
      <c r="C188" s="6" t="s">
        <v>23</v>
      </c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1:15" x14ac:dyDescent="0.3">
      <c r="A189" s="4" t="s">
        <v>22</v>
      </c>
      <c r="B189" s="4"/>
      <c r="C189" s="8" t="s">
        <v>49</v>
      </c>
      <c r="D189" s="9">
        <v>6163748</v>
      </c>
      <c r="E189" s="9">
        <v>6011882.7592899986</v>
      </c>
      <c r="F189" s="9">
        <v>5707682</v>
      </c>
      <c r="G189" s="9">
        <v>5446254.3136099996</v>
      </c>
      <c r="H189" s="9">
        <v>5970170</v>
      </c>
      <c r="I189" s="9">
        <v>5834257.1702199997</v>
      </c>
      <c r="J189" s="9">
        <v>5696126</v>
      </c>
      <c r="K189" s="9">
        <v>5818546.4141200017</v>
      </c>
      <c r="L189" s="9">
        <v>4911260</v>
      </c>
      <c r="M189" s="9">
        <v>4803334.2657097168</v>
      </c>
      <c r="N189" s="9">
        <v>5007149.4087562282</v>
      </c>
      <c r="O189" s="9">
        <v>5190939.9573501609</v>
      </c>
    </row>
    <row r="190" spans="1:15" x14ac:dyDescent="0.3">
      <c r="A190" s="4" t="s">
        <v>24</v>
      </c>
      <c r="B190" s="4"/>
      <c r="C190" s="1"/>
      <c r="D190" s="84"/>
      <c r="E190" s="84"/>
      <c r="F190" s="84"/>
      <c r="G190" s="84"/>
      <c r="H190" s="84"/>
      <c r="I190" s="84"/>
      <c r="J190" s="84"/>
      <c r="K190" s="84"/>
      <c r="L190" s="1"/>
      <c r="M190" s="84"/>
      <c r="N190" s="84"/>
      <c r="O190" s="84"/>
    </row>
    <row r="191" spans="1:15" ht="15" thickBot="1" x14ac:dyDescent="0.35">
      <c r="A191" s="4" t="s">
        <v>26</v>
      </c>
      <c r="B191" s="4"/>
      <c r="C191" s="6" t="s">
        <v>23</v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ht="15" thickTop="1" x14ac:dyDescent="0.3">
      <c r="A192" s="4" t="s">
        <v>27</v>
      </c>
      <c r="B192" s="4"/>
      <c r="C192" s="8" t="s">
        <v>183</v>
      </c>
      <c r="D192" s="10">
        <v>4015146</v>
      </c>
      <c r="E192" s="10">
        <v>4097134.5204699994</v>
      </c>
      <c r="F192" s="10">
        <v>4752148</v>
      </c>
      <c r="G192" s="10">
        <v>4843493.5260899989</v>
      </c>
      <c r="H192" s="10">
        <v>5346602</v>
      </c>
      <c r="I192" s="10">
        <v>5436823.8966000006</v>
      </c>
      <c r="J192" s="10">
        <v>5701583</v>
      </c>
      <c r="K192" s="10">
        <v>5754868.9491000008</v>
      </c>
      <c r="L192" s="10">
        <v>5736821</v>
      </c>
      <c r="M192" s="10">
        <v>5874403.8613870144</v>
      </c>
      <c r="N192" s="10">
        <v>5954518.4174489472</v>
      </c>
      <c r="O192" s="10">
        <v>6043771.3284470923</v>
      </c>
    </row>
    <row r="193" spans="1:15" x14ac:dyDescent="0.3">
      <c r="A193" s="4" t="s">
        <v>28</v>
      </c>
      <c r="B193" s="4"/>
      <c r="C193" s="1"/>
      <c r="D193" s="84"/>
      <c r="E193" s="84"/>
      <c r="F193" s="84"/>
      <c r="G193" s="84"/>
      <c r="H193" s="84"/>
      <c r="I193" s="84"/>
      <c r="J193" s="84"/>
      <c r="K193" s="84"/>
      <c r="L193" s="1"/>
      <c r="M193" s="84"/>
      <c r="N193" s="84"/>
      <c r="O193" s="13"/>
    </row>
    <row r="194" spans="1:15" x14ac:dyDescent="0.3">
      <c r="A194" s="4" t="s">
        <v>29</v>
      </c>
      <c r="B194" s="4"/>
      <c r="C194" s="3" t="s">
        <v>23</v>
      </c>
      <c r="D194" s="1"/>
      <c r="E194" s="1"/>
      <c r="F194" s="1"/>
      <c r="G194" s="1"/>
      <c r="H194" s="1"/>
      <c r="I194" s="1"/>
      <c r="J194" s="1"/>
      <c r="K194" s="83"/>
      <c r="L194" s="1"/>
      <c r="M194" s="1"/>
      <c r="N194" s="1"/>
      <c r="O194" s="1"/>
    </row>
    <row r="195" spans="1:15" x14ac:dyDescent="0.3">
      <c r="A195" s="4" t="s">
        <v>30</v>
      </c>
      <c r="B195" s="4"/>
      <c r="C195" s="3" t="s">
        <v>184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3">
      <c r="A196" s="4" t="s">
        <v>31</v>
      </c>
      <c r="B196" s="4"/>
      <c r="C196" s="3" t="s">
        <v>25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3">
      <c r="A197" s="4" t="s">
        <v>32</v>
      </c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3">
      <c r="A198" s="4" t="s">
        <v>33</v>
      </c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3">
      <c r="A199" s="4" t="s">
        <v>34</v>
      </c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3">
      <c r="A200" s="4" t="s">
        <v>35</v>
      </c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" thickBo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</sheetData>
  <mergeCells count="9">
    <mergeCell ref="N11:O11"/>
    <mergeCell ref="A11:A12"/>
    <mergeCell ref="C11:C12"/>
    <mergeCell ref="D11:E11"/>
    <mergeCell ref="F11:G11"/>
    <mergeCell ref="H11:I11"/>
    <mergeCell ref="J11:K11"/>
    <mergeCell ref="L11:M11"/>
    <mergeCell ref="B11:B12"/>
  </mergeCells>
  <pageMargins left="0.5" right="0.5" top="0.75" bottom="0.5" header="0.75" footer="0.5"/>
  <pageSetup scale="54" orientation="landscape" r:id="rId1"/>
  <rowBreaks count="8" manualBreakCount="8">
    <brk id="33" max="16383" man="1"/>
    <brk id="54" max="16383" man="1"/>
    <brk id="75" max="16383" man="1"/>
    <brk id="96" max="16383" man="1"/>
    <brk id="117" max="16383" man="1"/>
    <brk id="138" max="16383" man="1"/>
    <brk id="159" max="16383" man="1"/>
    <brk id="1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201"/>
  <sheetViews>
    <sheetView showGridLines="0" showZeros="0" workbookViewId="0">
      <pane xSplit="2" ySplit="12" topLeftCell="C13" activePane="bottomRight" state="frozen"/>
      <selection activeCell="D62" sqref="D62"/>
      <selection pane="topRight" activeCell="D62" sqref="D62"/>
      <selection pane="bottomLeft" activeCell="D62" sqref="D62"/>
      <selection pane="bottomRight" activeCell="D62" sqref="D62"/>
    </sheetView>
  </sheetViews>
  <sheetFormatPr defaultRowHeight="14.4" x14ac:dyDescent="0.3"/>
  <cols>
    <col min="1" max="1" width="5.44140625" customWidth="1"/>
    <col min="2" max="2" width="32" customWidth="1"/>
    <col min="3" max="14" width="11" customWidth="1"/>
  </cols>
  <sheetData>
    <row r="1" spans="1:14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3" t="s">
        <v>50</v>
      </c>
      <c r="B2" s="1"/>
      <c r="C2" s="1"/>
      <c r="D2" s="1"/>
      <c r="E2" s="3" t="s">
        <v>51</v>
      </c>
      <c r="F2" s="1"/>
      <c r="G2" s="1"/>
      <c r="H2" s="1"/>
      <c r="I2" s="1"/>
      <c r="J2" s="1"/>
      <c r="K2" s="3" t="s">
        <v>0</v>
      </c>
      <c r="L2" s="1"/>
      <c r="M2" s="1"/>
      <c r="N2" s="1"/>
    </row>
    <row r="3" spans="1:14" x14ac:dyDescent="0.3">
      <c r="A3" s="1"/>
      <c r="B3" s="1"/>
      <c r="C3" s="1"/>
      <c r="D3" s="1"/>
      <c r="E3" s="3" t="s">
        <v>52</v>
      </c>
      <c r="F3" s="1"/>
      <c r="G3" s="1"/>
      <c r="H3" s="1"/>
      <c r="I3" s="1"/>
      <c r="J3" s="1"/>
      <c r="K3" s="3" t="s">
        <v>36</v>
      </c>
      <c r="L3" s="1"/>
      <c r="M3" s="1"/>
      <c r="N3" s="1"/>
    </row>
    <row r="4" spans="1:14" x14ac:dyDescent="0.3">
      <c r="A4" s="3" t="s">
        <v>2</v>
      </c>
      <c r="B4" s="1"/>
      <c r="C4" s="1"/>
      <c r="D4" s="1"/>
      <c r="E4" s="3" t="s">
        <v>53</v>
      </c>
      <c r="F4" s="1"/>
      <c r="G4" s="1"/>
      <c r="H4" s="1"/>
      <c r="I4" s="1"/>
      <c r="J4" s="1"/>
      <c r="K4" s="3" t="s">
        <v>37</v>
      </c>
      <c r="L4" s="1"/>
      <c r="M4" s="1"/>
      <c r="N4" s="1"/>
    </row>
    <row r="5" spans="1:14" x14ac:dyDescent="0.3">
      <c r="A5" s="1"/>
      <c r="B5" s="3" t="s">
        <v>4</v>
      </c>
      <c r="C5" s="1"/>
      <c r="D5" s="1"/>
      <c r="E5" s="3" t="s">
        <v>55</v>
      </c>
      <c r="F5" s="1"/>
      <c r="G5" s="1"/>
      <c r="H5" s="1"/>
      <c r="I5" s="1"/>
      <c r="J5" s="1"/>
      <c r="K5" s="3" t="s">
        <v>5</v>
      </c>
      <c r="L5" s="1"/>
      <c r="M5" s="1"/>
      <c r="N5" s="1"/>
    </row>
    <row r="6" spans="1:14" x14ac:dyDescent="0.3">
      <c r="A6" s="1"/>
      <c r="B6" s="1"/>
      <c r="C6" s="1"/>
      <c r="D6" s="1"/>
      <c r="E6" s="3" t="s">
        <v>56</v>
      </c>
      <c r="F6" s="1"/>
      <c r="G6" s="1"/>
      <c r="H6" s="1"/>
      <c r="I6" s="1"/>
      <c r="J6" s="1"/>
      <c r="K6" s="3" t="s">
        <v>39</v>
      </c>
      <c r="L6" s="1"/>
      <c r="M6" s="1"/>
      <c r="N6" s="1"/>
    </row>
    <row r="7" spans="1:14" x14ac:dyDescent="0.3">
      <c r="A7" s="3" t="s">
        <v>7</v>
      </c>
      <c r="B7" s="1"/>
      <c r="C7" s="1"/>
      <c r="D7" s="1"/>
      <c r="E7" s="1"/>
      <c r="F7" s="1"/>
      <c r="G7" s="1"/>
      <c r="H7" s="1"/>
      <c r="I7" s="1"/>
      <c r="J7" s="1"/>
      <c r="K7" s="3" t="s">
        <v>185</v>
      </c>
      <c r="L7" s="1"/>
      <c r="M7" s="1"/>
      <c r="N7" s="1"/>
    </row>
    <row r="8" spans="1:14" ht="15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1"/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40</v>
      </c>
      <c r="H9" s="4" t="s">
        <v>58</v>
      </c>
      <c r="I9" s="4" t="s">
        <v>59</v>
      </c>
      <c r="J9" s="4" t="s">
        <v>60</v>
      </c>
      <c r="K9" s="4" t="s">
        <v>61</v>
      </c>
      <c r="L9" s="4" t="s">
        <v>62</v>
      </c>
      <c r="M9" s="4" t="s">
        <v>63</v>
      </c>
      <c r="N9" s="4" t="s">
        <v>64</v>
      </c>
    </row>
    <row r="10" spans="1:14" ht="15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" customHeight="1" thickBot="1" x14ac:dyDescent="0.35">
      <c r="A11" s="148" t="s">
        <v>13</v>
      </c>
      <c r="B11" s="148" t="s">
        <v>41</v>
      </c>
      <c r="C11" s="148" t="s">
        <v>186</v>
      </c>
      <c r="D11" s="149"/>
      <c r="E11" s="148" t="s">
        <v>187</v>
      </c>
      <c r="F11" s="149"/>
      <c r="G11" s="148" t="s">
        <v>188</v>
      </c>
      <c r="H11" s="149"/>
      <c r="I11" s="148" t="s">
        <v>189</v>
      </c>
      <c r="J11" s="149"/>
      <c r="K11" s="148" t="s">
        <v>190</v>
      </c>
      <c r="L11" s="149"/>
      <c r="M11" s="148"/>
      <c r="N11" s="148"/>
    </row>
    <row r="12" spans="1:14" ht="40.200000000000003" thickBot="1" x14ac:dyDescent="0.35">
      <c r="A12" s="148"/>
      <c r="B12" s="148"/>
      <c r="C12" s="5" t="s">
        <v>70</v>
      </c>
      <c r="D12" s="5" t="s">
        <v>71</v>
      </c>
      <c r="E12" s="5" t="s">
        <v>70</v>
      </c>
      <c r="F12" s="5" t="s">
        <v>71</v>
      </c>
      <c r="G12" s="5" t="s">
        <v>70</v>
      </c>
      <c r="H12" s="5" t="s">
        <v>71</v>
      </c>
      <c r="I12" s="5" t="s">
        <v>70</v>
      </c>
      <c r="J12" s="5" t="s">
        <v>71</v>
      </c>
      <c r="K12" s="5" t="s">
        <v>70</v>
      </c>
      <c r="L12" s="5" t="s">
        <v>71</v>
      </c>
      <c r="M12" s="5" t="s">
        <v>73</v>
      </c>
      <c r="N12" s="5" t="s">
        <v>191</v>
      </c>
    </row>
    <row r="13" spans="1:14" x14ac:dyDescent="0.3">
      <c r="A13" s="4" t="s">
        <v>14</v>
      </c>
      <c r="B13" s="6" t="s">
        <v>74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3">
      <c r="A14" s="4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4" t="s">
        <v>16</v>
      </c>
      <c r="B15" s="8" t="s">
        <v>75</v>
      </c>
      <c r="C15" s="7">
        <v>0</v>
      </c>
      <c r="D15" s="7">
        <v>9805919.6204899997</v>
      </c>
      <c r="E15" s="7">
        <v>0</v>
      </c>
      <c r="F15" s="7">
        <v>9809284.4421999995</v>
      </c>
      <c r="G15" s="7">
        <v>0</v>
      </c>
      <c r="H15" s="7">
        <v>10586319.926270001</v>
      </c>
      <c r="I15" s="7">
        <v>0</v>
      </c>
      <c r="J15" s="7" t="e">
        <f>VLOOKUP(B15,#REF!,11,FALSE)</f>
        <v>#REF!</v>
      </c>
      <c r="K15" s="7">
        <v>0</v>
      </c>
      <c r="L15" s="7">
        <v>9994445.1765428837</v>
      </c>
      <c r="M15" s="7">
        <v>10263865.562797481</v>
      </c>
      <c r="N15" s="7">
        <v>10509593.089803278</v>
      </c>
    </row>
    <row r="16" spans="1:14" x14ac:dyDescent="0.3">
      <c r="A16" s="4" t="s">
        <v>17</v>
      </c>
      <c r="B16" s="8" t="s">
        <v>76</v>
      </c>
      <c r="C16" s="7">
        <v>0</v>
      </c>
      <c r="D16" s="7">
        <v>157079.29712999996</v>
      </c>
      <c r="E16" s="7">
        <v>0</v>
      </c>
      <c r="F16" s="7">
        <v>212326.23142</v>
      </c>
      <c r="G16" s="7">
        <v>0</v>
      </c>
      <c r="H16" s="7">
        <v>504583.23347999994</v>
      </c>
      <c r="I16" s="7">
        <v>0</v>
      </c>
      <c r="J16" s="7" t="e">
        <f>VLOOKUP(B16,#REF!,11,FALSE)</f>
        <v>#REF!</v>
      </c>
      <c r="K16" s="7">
        <v>0</v>
      </c>
      <c r="L16" s="7">
        <v>447959.72210252762</v>
      </c>
      <c r="M16" s="7">
        <v>447882.15667414741</v>
      </c>
      <c r="N16" s="7">
        <v>471512.65744441428</v>
      </c>
    </row>
    <row r="17" spans="1:14" x14ac:dyDescent="0.3">
      <c r="A17" s="4" t="s">
        <v>18</v>
      </c>
      <c r="B17" s="8" t="s">
        <v>77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-41.796000000000113</v>
      </c>
      <c r="I17" s="7">
        <v>0</v>
      </c>
      <c r="J17" s="7" t="e">
        <f>VLOOKUP(B17,#REF!,11,FALSE)</f>
        <v>#REF!</v>
      </c>
      <c r="K17" s="7">
        <v>0</v>
      </c>
      <c r="L17" s="7">
        <v>0</v>
      </c>
      <c r="M17" s="7">
        <v>0</v>
      </c>
      <c r="N17" s="7">
        <v>0</v>
      </c>
    </row>
    <row r="18" spans="1:14" x14ac:dyDescent="0.3">
      <c r="A18" s="4" t="s">
        <v>19</v>
      </c>
      <c r="B18" s="8" t="s">
        <v>78</v>
      </c>
      <c r="C18" s="7">
        <v>0</v>
      </c>
      <c r="D18" s="7">
        <v>32762.206469999997</v>
      </c>
      <c r="E18" s="7">
        <v>0</v>
      </c>
      <c r="F18" s="7">
        <v>60542.655319999998</v>
      </c>
      <c r="G18" s="7">
        <v>0</v>
      </c>
      <c r="H18" s="7">
        <v>59892.188729999994</v>
      </c>
      <c r="I18" s="7">
        <v>0</v>
      </c>
      <c r="J18" s="7" t="e">
        <f>VLOOKUP(B18,#REF!,11,FALSE)</f>
        <v>#REF!</v>
      </c>
      <c r="K18" s="7">
        <v>0</v>
      </c>
      <c r="L18" s="7">
        <v>59439.028348698987</v>
      </c>
      <c r="M18" s="7">
        <v>59902.438385227382</v>
      </c>
      <c r="N18" s="7">
        <v>61610.36742838363</v>
      </c>
    </row>
    <row r="19" spans="1:14" ht="27" x14ac:dyDescent="0.3">
      <c r="A19" s="4" t="s">
        <v>20</v>
      </c>
      <c r="B19" s="8" t="s">
        <v>79</v>
      </c>
      <c r="C19" s="7">
        <v>0</v>
      </c>
      <c r="D19" s="7">
        <v>29740.132720000001</v>
      </c>
      <c r="E19" s="7">
        <v>0</v>
      </c>
      <c r="F19" s="7">
        <v>33851.894610000003</v>
      </c>
      <c r="G19" s="7">
        <v>0</v>
      </c>
      <c r="H19" s="7">
        <v>41912.242590000002</v>
      </c>
      <c r="I19" s="7">
        <v>0</v>
      </c>
      <c r="J19" s="7" t="e">
        <f>VLOOKUP(B19,#REF!,11,FALSE)</f>
        <v>#REF!</v>
      </c>
      <c r="K19" s="7">
        <v>0</v>
      </c>
      <c r="L19" s="7">
        <v>40698.812191644392</v>
      </c>
      <c r="M19" s="7">
        <v>41068.291304447295</v>
      </c>
      <c r="N19" s="7">
        <v>41294.279189600093</v>
      </c>
    </row>
    <row r="20" spans="1:14" x14ac:dyDescent="0.3">
      <c r="A20" s="4" t="s">
        <v>21</v>
      </c>
      <c r="B20" s="8" t="s">
        <v>80</v>
      </c>
      <c r="C20" s="7">
        <v>0</v>
      </c>
      <c r="D20" s="7">
        <v>42121.824719999997</v>
      </c>
      <c r="E20" s="7">
        <v>0</v>
      </c>
      <c r="F20" s="7">
        <v>44235.270499999999</v>
      </c>
      <c r="G20" s="7">
        <v>0</v>
      </c>
      <c r="H20" s="7">
        <v>48767.390900000006</v>
      </c>
      <c r="I20" s="7">
        <v>0</v>
      </c>
      <c r="J20" s="7" t="e">
        <f>VLOOKUP(B20,#REF!,11,FALSE)</f>
        <v>#REF!</v>
      </c>
      <c r="K20" s="7">
        <v>0</v>
      </c>
      <c r="L20" s="7">
        <v>56032.215896939597</v>
      </c>
      <c r="M20" s="7">
        <v>58649.462369023946</v>
      </c>
      <c r="N20" s="7">
        <v>57570.574288027943</v>
      </c>
    </row>
    <row r="21" spans="1:14" ht="15" thickBot="1" x14ac:dyDescent="0.35">
      <c r="A21" s="4" t="s">
        <v>22</v>
      </c>
      <c r="B21" s="8" t="s">
        <v>81</v>
      </c>
      <c r="C21" s="7">
        <v>0</v>
      </c>
      <c r="D21" s="7">
        <v>41394.198229999995</v>
      </c>
      <c r="E21" s="7">
        <v>0</v>
      </c>
      <c r="F21" s="7">
        <v>129507.34564999999</v>
      </c>
      <c r="G21" s="7">
        <v>0</v>
      </c>
      <c r="H21" s="7">
        <v>29647.880849999994</v>
      </c>
      <c r="I21" s="7">
        <v>0</v>
      </c>
      <c r="J21" s="7" t="e">
        <f>VLOOKUP(B21,#REF!,11,FALSE)</f>
        <v>#REF!</v>
      </c>
      <c r="K21" s="7">
        <v>0</v>
      </c>
      <c r="L21" s="7">
        <v>79163.172014036056</v>
      </c>
      <c r="M21" s="7">
        <v>90299.914674846848</v>
      </c>
      <c r="N21" s="7">
        <v>93130.317643548973</v>
      </c>
    </row>
    <row r="22" spans="1:14" x14ac:dyDescent="0.3">
      <c r="A22" s="4" t="s">
        <v>24</v>
      </c>
      <c r="B22" s="8" t="s">
        <v>74</v>
      </c>
      <c r="C22" s="9" t="e">
        <f>#REF!</f>
        <v>#REF!</v>
      </c>
      <c r="D22" s="9">
        <v>10109017.279759998</v>
      </c>
      <c r="E22" s="9" t="e">
        <f>#REF!</f>
        <v>#REF!</v>
      </c>
      <c r="F22" s="9">
        <v>10289747.839699998</v>
      </c>
      <c r="G22" s="9" t="e">
        <f>#REF!</f>
        <v>#REF!</v>
      </c>
      <c r="H22" s="9">
        <v>11271081.066819999</v>
      </c>
      <c r="I22" s="9" t="e">
        <f>#REF!</f>
        <v>#REF!</v>
      </c>
      <c r="J22" s="9" t="e">
        <f>SUM(J15:J21)</f>
        <v>#REF!</v>
      </c>
      <c r="K22" s="9">
        <v>10648081</v>
      </c>
      <c r="L22" s="9">
        <v>10677738.127096731</v>
      </c>
      <c r="M22" s="9">
        <v>10961667.826205175</v>
      </c>
      <c r="N22" s="9">
        <v>11234711.285797253</v>
      </c>
    </row>
    <row r="23" spans="1:14" x14ac:dyDescent="0.3">
      <c r="A23" s="4" t="s">
        <v>26</v>
      </c>
      <c r="B23" s="1"/>
      <c r="C23" s="84" t="e">
        <f>C22=#REF!</f>
        <v>#REF!</v>
      </c>
      <c r="D23" s="84" t="e">
        <f>D22=#REF!</f>
        <v>#REF!</v>
      </c>
      <c r="E23" s="84" t="e">
        <f>E22=#REF!</f>
        <v>#REF!</v>
      </c>
      <c r="F23" s="84" t="e">
        <f>F22=#REF!</f>
        <v>#REF!</v>
      </c>
      <c r="G23" s="84" t="e">
        <f>G22=#REF!</f>
        <v>#REF!</v>
      </c>
      <c r="H23" s="84" t="e">
        <f>H22=#REF!</f>
        <v>#REF!</v>
      </c>
      <c r="I23" s="84" t="e">
        <f>I22=#REF!</f>
        <v>#REF!</v>
      </c>
      <c r="J23" s="84" t="e">
        <f>J22=#REF!</f>
        <v>#REF!</v>
      </c>
      <c r="K23" s="97">
        <f>K22-Forecast!X26</f>
        <v>-3.9364900439977646E-2</v>
      </c>
      <c r="L23" s="84" t="e">
        <f>L22=#REF!</f>
        <v>#REF!</v>
      </c>
      <c r="M23" s="84" t="e">
        <f>M22=#REF!</f>
        <v>#REF!</v>
      </c>
      <c r="N23" s="84" t="b">
        <f>N22=-'COSID Income Statement'!J67/1000</f>
        <v>1</v>
      </c>
    </row>
    <row r="24" spans="1:14" x14ac:dyDescent="0.3">
      <c r="A24" s="4" t="s">
        <v>27</v>
      </c>
      <c r="B24" s="6" t="s">
        <v>42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">
      <c r="A25" s="4" t="s">
        <v>28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27" x14ac:dyDescent="0.3">
      <c r="A26" s="4" t="s">
        <v>29</v>
      </c>
      <c r="B26" s="8" t="s">
        <v>82</v>
      </c>
      <c r="C26" s="7">
        <v>0</v>
      </c>
      <c r="D26" s="7">
        <v>3598.4924799999999</v>
      </c>
      <c r="E26" s="7">
        <v>0</v>
      </c>
      <c r="F26" s="7">
        <v>7167.8498</v>
      </c>
      <c r="G26" s="7">
        <v>0</v>
      </c>
      <c r="H26" s="7">
        <v>3659.0989</v>
      </c>
      <c r="I26" s="7">
        <v>0</v>
      </c>
      <c r="J26" s="7" t="e">
        <f>VLOOKUP(B26,#REF!,11,FALSE)</f>
        <v>#REF!</v>
      </c>
      <c r="K26" s="7">
        <v>0</v>
      </c>
      <c r="L26" s="7">
        <v>4848.2479699999976</v>
      </c>
      <c r="M26" s="7">
        <v>7007.7190200000005</v>
      </c>
      <c r="N26" s="7">
        <v>5164.8884199999984</v>
      </c>
    </row>
    <row r="27" spans="1:14" ht="27" x14ac:dyDescent="0.3">
      <c r="A27" s="4" t="s">
        <v>30</v>
      </c>
      <c r="B27" s="8" t="s">
        <v>83</v>
      </c>
      <c r="C27" s="7">
        <v>0</v>
      </c>
      <c r="D27" s="7">
        <v>522417.46898999996</v>
      </c>
      <c r="E27" s="7">
        <v>0</v>
      </c>
      <c r="F27" s="7">
        <v>528777.50184000004</v>
      </c>
      <c r="G27" s="7">
        <v>0</v>
      </c>
      <c r="H27" s="7">
        <v>319069.46071999997</v>
      </c>
      <c r="I27" s="7">
        <v>0</v>
      </c>
      <c r="J27" s="7" t="e">
        <f>VLOOKUP(B27,#REF!,11,FALSE)</f>
        <v>#REF!</v>
      </c>
      <c r="K27" s="7">
        <v>0</v>
      </c>
      <c r="L27" s="7">
        <v>346235.65231999994</v>
      </c>
      <c r="M27" s="7">
        <v>363799.58354000008</v>
      </c>
      <c r="N27" s="7">
        <v>374482.95867000002</v>
      </c>
    </row>
    <row r="28" spans="1:14" ht="27" x14ac:dyDescent="0.3">
      <c r="A28" s="4" t="s">
        <v>31</v>
      </c>
      <c r="B28" s="8" t="s">
        <v>84</v>
      </c>
      <c r="C28" s="7">
        <v>0</v>
      </c>
      <c r="D28" s="7">
        <v>5331.5168200000007</v>
      </c>
      <c r="E28" s="7">
        <v>0</v>
      </c>
      <c r="F28" s="7">
        <v>5388.9438700000001</v>
      </c>
      <c r="G28" s="7">
        <v>0</v>
      </c>
      <c r="H28" s="7">
        <v>5460.8561300000001</v>
      </c>
      <c r="I28" s="7">
        <v>0</v>
      </c>
      <c r="J28" s="7" t="e">
        <f>VLOOKUP(B28,#REF!,11,FALSE)</f>
        <v>#REF!</v>
      </c>
      <c r="K28" s="7">
        <v>0</v>
      </c>
      <c r="L28" s="7">
        <v>8660.9561100000028</v>
      </c>
      <c r="M28" s="7">
        <v>5883.3081499999998</v>
      </c>
      <c r="N28" s="7">
        <v>4947.1196400000008</v>
      </c>
    </row>
    <row r="29" spans="1:14" ht="27" x14ac:dyDescent="0.3">
      <c r="A29" s="4" t="s">
        <v>32</v>
      </c>
      <c r="B29" s="8" t="s">
        <v>85</v>
      </c>
      <c r="C29" s="7">
        <v>0</v>
      </c>
      <c r="D29" s="7">
        <v>2085.4171999999999</v>
      </c>
      <c r="E29" s="7">
        <v>0</v>
      </c>
      <c r="F29" s="7">
        <v>2032.94937</v>
      </c>
      <c r="G29" s="7">
        <v>0</v>
      </c>
      <c r="H29" s="7">
        <v>1993.5797</v>
      </c>
      <c r="I29" s="7">
        <v>0</v>
      </c>
      <c r="J29" s="7" t="e">
        <f>VLOOKUP(B29,#REF!,11,FALSE)</f>
        <v>#REF!</v>
      </c>
      <c r="K29" s="7">
        <v>0</v>
      </c>
      <c r="L29" s="7">
        <v>1904.7773500000008</v>
      </c>
      <c r="M29" s="7">
        <v>1708.5623899999996</v>
      </c>
      <c r="N29" s="7">
        <v>1734.2888199999995</v>
      </c>
    </row>
    <row r="30" spans="1:14" ht="27" x14ac:dyDescent="0.3">
      <c r="A30" s="4" t="s">
        <v>33</v>
      </c>
      <c r="B30" s="8" t="s">
        <v>86</v>
      </c>
      <c r="C30" s="7">
        <v>0</v>
      </c>
      <c r="D30" s="7">
        <v>27657.468199999999</v>
      </c>
      <c r="E30" s="7">
        <v>0</v>
      </c>
      <c r="F30" s="7">
        <v>26152.67655</v>
      </c>
      <c r="G30" s="7">
        <v>0</v>
      </c>
      <c r="H30" s="7">
        <v>24269.907749999998</v>
      </c>
      <c r="I30" s="7">
        <v>0</v>
      </c>
      <c r="J30" s="7" t="e">
        <f>VLOOKUP(B30,#REF!,11,FALSE)</f>
        <v>#REF!</v>
      </c>
      <c r="K30" s="7">
        <v>0</v>
      </c>
      <c r="L30" s="7">
        <v>36378.819899999995</v>
      </c>
      <c r="M30" s="7">
        <v>22159.47360999999</v>
      </c>
      <c r="N30" s="7">
        <v>21393.300459999999</v>
      </c>
    </row>
    <row r="31" spans="1:14" ht="27" x14ac:dyDescent="0.3">
      <c r="A31" s="4" t="s">
        <v>34</v>
      </c>
      <c r="B31" s="8" t="s">
        <v>87</v>
      </c>
      <c r="C31" s="7">
        <v>0</v>
      </c>
      <c r="D31" s="7">
        <v>73.500259999999997</v>
      </c>
      <c r="E31" s="7">
        <v>0</v>
      </c>
      <c r="F31" s="7">
        <v>70.642660000000006</v>
      </c>
      <c r="G31" s="7">
        <v>0</v>
      </c>
      <c r="H31" s="7">
        <v>86.397030000000001</v>
      </c>
      <c r="I31" s="7">
        <v>0</v>
      </c>
      <c r="J31" s="7" t="e">
        <f>VLOOKUP(B31,#REF!,11,FALSE)</f>
        <v>#REF!</v>
      </c>
      <c r="K31" s="7">
        <v>0</v>
      </c>
      <c r="L31" s="7">
        <v>65.416560000000004</v>
      </c>
      <c r="M31" s="7">
        <v>66.098959999999991</v>
      </c>
      <c r="N31" s="7">
        <v>66.795909999999992</v>
      </c>
    </row>
    <row r="32" spans="1:14" x14ac:dyDescent="0.3">
      <c r="A32" s="4" t="s">
        <v>35</v>
      </c>
      <c r="B32" s="8" t="s">
        <v>88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 t="e">
        <f>VLOOKUP(B32,#REF!,11,FALSE)</f>
        <v>#REF!</v>
      </c>
      <c r="K32" s="7">
        <v>0</v>
      </c>
      <c r="L32" s="7">
        <v>0</v>
      </c>
      <c r="M32" s="7">
        <v>0</v>
      </c>
      <c r="N32" s="7">
        <v>0</v>
      </c>
    </row>
    <row r="33" spans="1:14" ht="15" thickBo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">
      <c r="A34" s="4" t="s">
        <v>14</v>
      </c>
      <c r="B34" s="8" t="s">
        <v>42</v>
      </c>
      <c r="C34" s="9">
        <v>0</v>
      </c>
      <c r="D34" s="9">
        <v>561163.86395000003</v>
      </c>
      <c r="E34" s="9">
        <v>0</v>
      </c>
      <c r="F34" s="9">
        <v>569590.56409</v>
      </c>
      <c r="G34" s="9">
        <v>0</v>
      </c>
      <c r="H34" s="9">
        <v>354539.30022999994</v>
      </c>
      <c r="I34" s="9">
        <v>0</v>
      </c>
      <c r="J34" s="9" t="e">
        <f>SUM(J26:J32)</f>
        <v>#REF!</v>
      </c>
      <c r="K34" s="9">
        <v>0</v>
      </c>
      <c r="L34" s="9">
        <v>398093.87020999991</v>
      </c>
      <c r="M34" s="9">
        <v>400624.74567000003</v>
      </c>
      <c r="N34" s="9">
        <v>407789.35192000004</v>
      </c>
    </row>
    <row r="35" spans="1:14" x14ac:dyDescent="0.3">
      <c r="A35" s="4" t="s">
        <v>15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4" t="s">
        <v>16</v>
      </c>
      <c r="B36" s="6" t="s">
        <v>89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3">
      <c r="A37" s="4" t="s">
        <v>17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27" x14ac:dyDescent="0.3">
      <c r="A38" s="4" t="s">
        <v>18</v>
      </c>
      <c r="B38" s="8" t="s">
        <v>90</v>
      </c>
      <c r="C38" s="7">
        <v>0</v>
      </c>
      <c r="D38" s="7">
        <v>13836.790060000001</v>
      </c>
      <c r="E38" s="7">
        <v>0</v>
      </c>
      <c r="F38" s="7">
        <v>14879.061220000001</v>
      </c>
      <c r="G38" s="7">
        <v>0</v>
      </c>
      <c r="H38" s="7">
        <v>14159.66084</v>
      </c>
      <c r="I38" s="7">
        <v>0</v>
      </c>
      <c r="J38" s="7" t="e">
        <f>VLOOKUP(B38,#REF!,11,FALSE)</f>
        <v>#REF!</v>
      </c>
      <c r="K38" s="7">
        <v>0</v>
      </c>
      <c r="L38" s="7">
        <v>12593.305109999999</v>
      </c>
      <c r="M38" s="7">
        <v>15403.634569999997</v>
      </c>
      <c r="N38" s="7">
        <v>15432.519890000001</v>
      </c>
    </row>
    <row r="39" spans="1:14" ht="27" x14ac:dyDescent="0.3">
      <c r="A39" s="4" t="s">
        <v>19</v>
      </c>
      <c r="B39" s="8" t="s">
        <v>91</v>
      </c>
      <c r="C39" s="7">
        <v>0</v>
      </c>
      <c r="D39" s="7">
        <v>31456.091189999999</v>
      </c>
      <c r="E39" s="7">
        <v>0</v>
      </c>
      <c r="F39" s="7">
        <v>21740.960439999999</v>
      </c>
      <c r="G39" s="7">
        <v>0</v>
      </c>
      <c r="H39" s="7">
        <v>30624.97725</v>
      </c>
      <c r="I39" s="7">
        <v>0</v>
      </c>
      <c r="J39" s="7" t="e">
        <f>VLOOKUP(B39,#REF!,11,FALSE)</f>
        <v>#REF!</v>
      </c>
      <c r="K39" s="7">
        <v>0</v>
      </c>
      <c r="L39" s="7">
        <v>35536.663140000011</v>
      </c>
      <c r="M39" s="7">
        <v>23765.185920000004</v>
      </c>
      <c r="N39" s="7">
        <v>41498.657050000009</v>
      </c>
    </row>
    <row r="40" spans="1:14" ht="27" x14ac:dyDescent="0.3">
      <c r="A40" s="4" t="s">
        <v>20</v>
      </c>
      <c r="B40" s="8" t="s">
        <v>92</v>
      </c>
      <c r="C40" s="7">
        <v>0</v>
      </c>
      <c r="D40" s="7">
        <v>7515.9510799999998</v>
      </c>
      <c r="E40" s="7">
        <v>0</v>
      </c>
      <c r="F40" s="7">
        <v>8352.4240800000007</v>
      </c>
      <c r="G40" s="7">
        <v>0</v>
      </c>
      <c r="H40" s="7">
        <v>4871.14426</v>
      </c>
      <c r="I40" s="7">
        <v>0</v>
      </c>
      <c r="J40" s="7" t="e">
        <f>VLOOKUP(B40,#REF!,11,FALSE)</f>
        <v>#REF!</v>
      </c>
      <c r="K40" s="7">
        <v>0</v>
      </c>
      <c r="L40" s="7">
        <v>8836.3070800000005</v>
      </c>
      <c r="M40" s="7">
        <v>4699.8353399999996</v>
      </c>
      <c r="N40" s="7">
        <v>6251.7082900000041</v>
      </c>
    </row>
    <row r="41" spans="1:14" ht="27.6" thickBot="1" x14ac:dyDescent="0.35">
      <c r="A41" s="4" t="s">
        <v>21</v>
      </c>
      <c r="B41" s="8" t="s">
        <v>93</v>
      </c>
      <c r="C41" s="7">
        <v>0</v>
      </c>
      <c r="D41" s="7">
        <v>3151.5733</v>
      </c>
      <c r="E41" s="7">
        <v>0</v>
      </c>
      <c r="F41" s="7">
        <v>2341.4174199999998</v>
      </c>
      <c r="G41" s="7">
        <v>0</v>
      </c>
      <c r="H41" s="7">
        <v>4776.5863899999995</v>
      </c>
      <c r="I41" s="7">
        <v>0</v>
      </c>
      <c r="J41" s="7" t="e">
        <f>VLOOKUP(B41,#REF!,11,FALSE)</f>
        <v>#REF!</v>
      </c>
      <c r="K41" s="7">
        <v>0</v>
      </c>
      <c r="L41" s="7">
        <v>2240.0667300000005</v>
      </c>
      <c r="M41" s="7">
        <v>1882.0391200000001</v>
      </c>
      <c r="N41" s="7">
        <v>1961.4360599999995</v>
      </c>
    </row>
    <row r="42" spans="1:14" x14ac:dyDescent="0.3">
      <c r="A42" s="4" t="s">
        <v>22</v>
      </c>
      <c r="B42" s="8" t="s">
        <v>89</v>
      </c>
      <c r="C42" s="9">
        <v>0</v>
      </c>
      <c r="D42" s="9">
        <v>55960.405629999994</v>
      </c>
      <c r="E42" s="9">
        <v>0</v>
      </c>
      <c r="F42" s="9">
        <v>47313.863159999994</v>
      </c>
      <c r="G42" s="9">
        <v>0</v>
      </c>
      <c r="H42" s="9">
        <v>54432.368739999998</v>
      </c>
      <c r="I42" s="9">
        <v>0</v>
      </c>
      <c r="J42" s="9" t="e">
        <f>SUM(J38:J41)</f>
        <v>#REF!</v>
      </c>
      <c r="K42" s="9">
        <v>0</v>
      </c>
      <c r="L42" s="9">
        <v>59206.34206000001</v>
      </c>
      <c r="M42" s="9">
        <v>45750.694950000005</v>
      </c>
      <c r="N42" s="9">
        <v>65144.321290000014</v>
      </c>
    </row>
    <row r="43" spans="1:14" x14ac:dyDescent="0.3">
      <c r="A43" s="4" t="s">
        <v>24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84" t="b">
        <f>N34+N42='COSID Income Statement'!J89/1000</f>
        <v>1</v>
      </c>
    </row>
    <row r="44" spans="1:14" x14ac:dyDescent="0.3">
      <c r="A44" s="4" t="s">
        <v>26</v>
      </c>
      <c r="B44" s="6" t="s">
        <v>43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3">
      <c r="A45" s="4" t="s">
        <v>27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27" x14ac:dyDescent="0.3">
      <c r="A46" s="4" t="s">
        <v>28</v>
      </c>
      <c r="B46" s="8" t="s">
        <v>94</v>
      </c>
      <c r="C46" s="7">
        <v>0</v>
      </c>
      <c r="D46" s="7">
        <v>74297.621010000003</v>
      </c>
      <c r="E46" s="7">
        <v>0</v>
      </c>
      <c r="F46" s="7">
        <v>68307.419510000007</v>
      </c>
      <c r="G46" s="7">
        <v>0</v>
      </c>
      <c r="H46" s="7">
        <v>71991.195269999997</v>
      </c>
      <c r="I46" s="7">
        <v>0</v>
      </c>
      <c r="J46" s="7" t="e">
        <f>VLOOKUP(B46,#REF!,11,FALSE)</f>
        <v>#REF!</v>
      </c>
      <c r="K46" s="7">
        <v>0</v>
      </c>
      <c r="L46" s="7">
        <v>74552.705080000014</v>
      </c>
      <c r="M46" s="7">
        <v>77979.736470000018</v>
      </c>
      <c r="N46" s="7">
        <v>81567.988369999992</v>
      </c>
    </row>
    <row r="47" spans="1:14" ht="27" x14ac:dyDescent="0.3">
      <c r="A47" s="4" t="s">
        <v>29</v>
      </c>
      <c r="B47" s="8" t="s">
        <v>95</v>
      </c>
      <c r="C47" s="7">
        <v>0</v>
      </c>
      <c r="D47" s="7">
        <v>127099.58221000001</v>
      </c>
      <c r="E47" s="7">
        <v>0</v>
      </c>
      <c r="F47" s="7">
        <v>203773.96368000002</v>
      </c>
      <c r="G47" s="7">
        <v>0</v>
      </c>
      <c r="H47" s="7">
        <v>206983.04402999999</v>
      </c>
      <c r="I47" s="7">
        <v>0</v>
      </c>
      <c r="J47" s="7" t="e">
        <f>VLOOKUP(B47,#REF!,11,FALSE)</f>
        <v>#REF!</v>
      </c>
      <c r="K47" s="7">
        <v>0</v>
      </c>
      <c r="L47" s="7">
        <v>206605.31490545307</v>
      </c>
      <c r="M47" s="7">
        <v>201796.16711055633</v>
      </c>
      <c r="N47" s="7">
        <v>193702.15123373512</v>
      </c>
    </row>
    <row r="48" spans="1:14" ht="27" x14ac:dyDescent="0.3">
      <c r="A48" s="4" t="s">
        <v>30</v>
      </c>
      <c r="B48" s="8" t="s">
        <v>96</v>
      </c>
      <c r="C48" s="7">
        <v>0</v>
      </c>
      <c r="D48" s="7">
        <v>12462.97957</v>
      </c>
      <c r="E48" s="7">
        <v>0</v>
      </c>
      <c r="F48" s="7">
        <v>9856.2031900000002</v>
      </c>
      <c r="G48" s="7">
        <v>0</v>
      </c>
      <c r="H48" s="7">
        <v>12689.224179999999</v>
      </c>
      <c r="I48" s="7">
        <v>0</v>
      </c>
      <c r="J48" s="7" t="e">
        <f>VLOOKUP(B48,#REF!,11,FALSE)</f>
        <v>#REF!</v>
      </c>
      <c r="K48" s="7">
        <v>0</v>
      </c>
      <c r="L48" s="7">
        <v>9863.5826000000015</v>
      </c>
      <c r="M48" s="7">
        <v>9741.2681000000011</v>
      </c>
      <c r="N48" s="7">
        <v>10678.965179999999</v>
      </c>
    </row>
    <row r="49" spans="1:14" ht="27" x14ac:dyDescent="0.3">
      <c r="A49" s="4" t="s">
        <v>31</v>
      </c>
      <c r="B49" s="8" t="s">
        <v>97</v>
      </c>
      <c r="C49" s="7">
        <v>0</v>
      </c>
      <c r="D49" s="7">
        <v>74608.732380000001</v>
      </c>
      <c r="E49" s="7">
        <v>0</v>
      </c>
      <c r="F49" s="7">
        <v>55557.081840000006</v>
      </c>
      <c r="G49" s="7">
        <v>0</v>
      </c>
      <c r="H49" s="7">
        <v>56814.291880000004</v>
      </c>
      <c r="I49" s="7">
        <v>0</v>
      </c>
      <c r="J49" s="7" t="e">
        <f>VLOOKUP(B49,#REF!,11,FALSE)</f>
        <v>#REF!</v>
      </c>
      <c r="K49" s="7">
        <v>0</v>
      </c>
      <c r="L49" s="7">
        <v>47657.191129999992</v>
      </c>
      <c r="M49" s="7">
        <v>49339.30356</v>
      </c>
      <c r="N49" s="7">
        <v>49802.962179999995</v>
      </c>
    </row>
    <row r="50" spans="1:14" ht="27" x14ac:dyDescent="0.3">
      <c r="A50" s="4" t="s">
        <v>32</v>
      </c>
      <c r="B50" s="8" t="s">
        <v>98</v>
      </c>
      <c r="C50" s="7">
        <v>0</v>
      </c>
      <c r="D50" s="7">
        <v>289.57011</v>
      </c>
      <c r="E50" s="7">
        <v>0</v>
      </c>
      <c r="F50" s="7">
        <v>-87.634789999999995</v>
      </c>
      <c r="G50" s="7">
        <v>0</v>
      </c>
      <c r="H50" s="7">
        <v>584.51427999999987</v>
      </c>
      <c r="I50" s="7">
        <v>0</v>
      </c>
      <c r="J50" s="7" t="e">
        <f>VLOOKUP(B50,#REF!,11,FALSE)</f>
        <v>#REF!</v>
      </c>
      <c r="K50" s="7">
        <v>0</v>
      </c>
      <c r="L50" s="7">
        <v>383.47651999999999</v>
      </c>
      <c r="M50" s="7">
        <v>104.02172</v>
      </c>
      <c r="N50" s="7">
        <v>243.86436999999998</v>
      </c>
    </row>
    <row r="51" spans="1:14" ht="27" x14ac:dyDescent="0.3">
      <c r="A51" s="4" t="s">
        <v>33</v>
      </c>
      <c r="B51" s="8" t="s">
        <v>99</v>
      </c>
      <c r="C51" s="7">
        <v>0</v>
      </c>
      <c r="D51" s="7">
        <v>103625.79001</v>
      </c>
      <c r="E51" s="7">
        <v>0</v>
      </c>
      <c r="F51" s="7">
        <v>119615.89393000001</v>
      </c>
      <c r="G51" s="7">
        <v>0</v>
      </c>
      <c r="H51" s="7">
        <v>105586.35053</v>
      </c>
      <c r="I51" s="7">
        <v>0</v>
      </c>
      <c r="J51" s="7" t="e">
        <f>VLOOKUP(B51,#REF!,11,FALSE)</f>
        <v>#REF!</v>
      </c>
      <c r="K51" s="7">
        <v>0</v>
      </c>
      <c r="L51" s="7">
        <v>122065.82537000002</v>
      </c>
      <c r="M51" s="7">
        <v>123085.48132000002</v>
      </c>
      <c r="N51" s="7">
        <v>116078.45902000001</v>
      </c>
    </row>
    <row r="52" spans="1:14" ht="27.6" thickBot="1" x14ac:dyDescent="0.35">
      <c r="A52" s="4" t="s">
        <v>34</v>
      </c>
      <c r="B52" s="8" t="s">
        <v>100</v>
      </c>
      <c r="C52" s="7">
        <v>0</v>
      </c>
      <c r="D52" s="7">
        <v>147.26820000000001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 t="e">
        <f>VLOOKUP(B52,#REF!,11,FALSE)</f>
        <v>#REF!</v>
      </c>
      <c r="K52" s="7">
        <v>0</v>
      </c>
      <c r="L52" s="7">
        <v>0</v>
      </c>
      <c r="M52" s="7">
        <v>0</v>
      </c>
      <c r="N52" s="7">
        <v>0</v>
      </c>
    </row>
    <row r="53" spans="1:14" x14ac:dyDescent="0.3">
      <c r="A53" s="4" t="s">
        <v>35</v>
      </c>
      <c r="B53" s="8" t="s">
        <v>43</v>
      </c>
      <c r="C53" s="9">
        <v>0</v>
      </c>
      <c r="D53" s="9">
        <v>392531.54349000001</v>
      </c>
      <c r="E53" s="9">
        <v>0</v>
      </c>
      <c r="F53" s="9">
        <v>457022.92735999997</v>
      </c>
      <c r="G53" s="9">
        <v>0</v>
      </c>
      <c r="H53" s="9">
        <v>454648.62016999995</v>
      </c>
      <c r="I53" s="9">
        <v>0</v>
      </c>
      <c r="J53" s="9" t="e">
        <f>SUM(J46:J52)</f>
        <v>#REF!</v>
      </c>
      <c r="K53" s="9">
        <v>0</v>
      </c>
      <c r="L53" s="9">
        <v>461128.09560545313</v>
      </c>
      <c r="M53" s="9">
        <v>462045.97828055645</v>
      </c>
      <c r="N53" s="9">
        <v>452074.39035373513</v>
      </c>
    </row>
    <row r="54" spans="1:14" ht="15" thickBo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3">
      <c r="A55" s="4" t="s">
        <v>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 s="4" t="s">
        <v>15</v>
      </c>
      <c r="B56" s="6" t="s">
        <v>101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3">
      <c r="A57" s="4" t="s">
        <v>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27" x14ac:dyDescent="0.3">
      <c r="A58" s="4" t="s">
        <v>17</v>
      </c>
      <c r="B58" s="8" t="s">
        <v>102</v>
      </c>
      <c r="C58" s="7">
        <v>0</v>
      </c>
      <c r="D58" s="7">
        <v>87862.453980000006</v>
      </c>
      <c r="E58" s="7">
        <v>0</v>
      </c>
      <c r="F58" s="7">
        <v>107163.46218999999</v>
      </c>
      <c r="G58" s="7">
        <v>0</v>
      </c>
      <c r="H58" s="7">
        <v>60561.45036000001</v>
      </c>
      <c r="I58" s="7">
        <v>0</v>
      </c>
      <c r="J58" s="7" t="e">
        <f>VLOOKUP(B58,#REF!,11,FALSE)</f>
        <v>#REF!</v>
      </c>
      <c r="K58" s="7">
        <v>0</v>
      </c>
      <c r="L58" s="7">
        <v>102904.68330000003</v>
      </c>
      <c r="M58" s="7">
        <v>84301.296589999984</v>
      </c>
      <c r="N58" s="7">
        <v>91165.449900000007</v>
      </c>
    </row>
    <row r="59" spans="1:14" ht="27" x14ac:dyDescent="0.3">
      <c r="A59" s="4" t="s">
        <v>18</v>
      </c>
      <c r="B59" s="8" t="s">
        <v>103</v>
      </c>
      <c r="C59" s="7">
        <v>0</v>
      </c>
      <c r="D59" s="7">
        <v>10960.26555</v>
      </c>
      <c r="E59" s="7">
        <v>0</v>
      </c>
      <c r="F59" s="7">
        <v>7369.9144000000006</v>
      </c>
      <c r="G59" s="7">
        <v>0</v>
      </c>
      <c r="H59" s="7">
        <v>10880.106260000002</v>
      </c>
      <c r="I59" s="7">
        <v>0</v>
      </c>
      <c r="J59" s="7" t="e">
        <f>VLOOKUP(B59,#REF!,11,FALSE)</f>
        <v>#REF!</v>
      </c>
      <c r="K59" s="7">
        <v>0</v>
      </c>
      <c r="L59" s="7">
        <v>38422.83221</v>
      </c>
      <c r="M59" s="7">
        <v>35443.853219999997</v>
      </c>
      <c r="N59" s="7">
        <v>11842.05185</v>
      </c>
    </row>
    <row r="60" spans="1:14" ht="27" x14ac:dyDescent="0.3">
      <c r="A60" s="4" t="s">
        <v>19</v>
      </c>
      <c r="B60" s="8" t="s">
        <v>104</v>
      </c>
      <c r="C60" s="7">
        <v>0</v>
      </c>
      <c r="D60" s="7">
        <v>27885.105399999997</v>
      </c>
      <c r="E60" s="7">
        <v>0</v>
      </c>
      <c r="F60" s="7">
        <v>27189.408530000001</v>
      </c>
      <c r="G60" s="7">
        <v>0</v>
      </c>
      <c r="H60" s="7">
        <v>29599.49624</v>
      </c>
      <c r="I60" s="7">
        <v>0</v>
      </c>
      <c r="J60" s="7" t="e">
        <f>VLOOKUP(B60,#REF!,11,FALSE)</f>
        <v>#REF!</v>
      </c>
      <c r="K60" s="7">
        <v>0</v>
      </c>
      <c r="L60" s="7">
        <v>9650.3098499999996</v>
      </c>
      <c r="M60" s="7">
        <v>20982.857239999998</v>
      </c>
      <c r="N60" s="7">
        <v>17146.986820000002</v>
      </c>
    </row>
    <row r="61" spans="1:14" ht="27" x14ac:dyDescent="0.3">
      <c r="A61" s="4" t="s">
        <v>20</v>
      </c>
      <c r="B61" s="8" t="s">
        <v>105</v>
      </c>
      <c r="C61" s="7">
        <v>0</v>
      </c>
      <c r="D61" s="7">
        <v>15064.42561</v>
      </c>
      <c r="E61" s="7">
        <v>0</v>
      </c>
      <c r="F61" s="7">
        <v>9540.9435599999997</v>
      </c>
      <c r="G61" s="7">
        <v>0</v>
      </c>
      <c r="H61" s="7">
        <v>13143.01619</v>
      </c>
      <c r="I61" s="7">
        <v>0</v>
      </c>
      <c r="J61" s="7" t="e">
        <f>VLOOKUP(B61,#REF!,11,FALSE)</f>
        <v>#REF!</v>
      </c>
      <c r="K61" s="7">
        <v>0</v>
      </c>
      <c r="L61" s="7">
        <v>8226.7554699999982</v>
      </c>
      <c r="M61" s="7">
        <v>7381.7952700000005</v>
      </c>
      <c r="N61" s="7">
        <v>12880.892829999999</v>
      </c>
    </row>
    <row r="62" spans="1:14" ht="27.6" thickBot="1" x14ac:dyDescent="0.35">
      <c r="A62" s="4" t="s">
        <v>21</v>
      </c>
      <c r="B62" s="8" t="s">
        <v>106</v>
      </c>
      <c r="C62" s="7">
        <v>0</v>
      </c>
      <c r="D62" s="7">
        <v>23316.629949999999</v>
      </c>
      <c r="E62" s="7">
        <v>0</v>
      </c>
      <c r="F62" s="7">
        <v>9768.8788700000005</v>
      </c>
      <c r="G62" s="7">
        <v>0</v>
      </c>
      <c r="H62" s="7">
        <v>22569.197109999997</v>
      </c>
      <c r="I62" s="7">
        <v>0</v>
      </c>
      <c r="J62" s="7" t="e">
        <f>VLOOKUP(B62,#REF!,11,FALSE)</f>
        <v>#REF!</v>
      </c>
      <c r="K62" s="7">
        <v>0</v>
      </c>
      <c r="L62" s="7">
        <v>9867.3330200000019</v>
      </c>
      <c r="M62" s="7">
        <v>18014.840279999997</v>
      </c>
      <c r="N62" s="7">
        <v>21131.20912</v>
      </c>
    </row>
    <row r="63" spans="1:14" x14ac:dyDescent="0.3">
      <c r="A63" s="4" t="s">
        <v>22</v>
      </c>
      <c r="B63" s="8" t="s">
        <v>101</v>
      </c>
      <c r="C63" s="9">
        <v>0</v>
      </c>
      <c r="D63" s="9">
        <v>165088.88049000001</v>
      </c>
      <c r="E63" s="9">
        <v>0</v>
      </c>
      <c r="F63" s="9">
        <v>161032.60755000002</v>
      </c>
      <c r="G63" s="9">
        <v>0</v>
      </c>
      <c r="H63" s="9">
        <v>136753.26616000003</v>
      </c>
      <c r="I63" s="9">
        <v>0</v>
      </c>
      <c r="J63" s="9" t="e">
        <f>SUM(J58:J62)</f>
        <v>#REF!</v>
      </c>
      <c r="K63" s="9">
        <v>0</v>
      </c>
      <c r="L63" s="9">
        <v>169071.91385000001</v>
      </c>
      <c r="M63" s="9">
        <v>166124.64259999996</v>
      </c>
      <c r="N63" s="9">
        <v>154166.59052</v>
      </c>
    </row>
    <row r="64" spans="1:14" x14ac:dyDescent="0.3">
      <c r="A64" s="4" t="s">
        <v>24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84" t="b">
        <f>N53+N63='COSID Income Statement'!J115/1000</f>
        <v>1</v>
      </c>
    </row>
    <row r="65" spans="1:14" x14ac:dyDescent="0.3">
      <c r="A65" s="4" t="s">
        <v>26</v>
      </c>
      <c r="B65" s="6" t="s">
        <v>44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3">
      <c r="A66" s="4" t="s">
        <v>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27" x14ac:dyDescent="0.3">
      <c r="A67" s="4" t="s">
        <v>28</v>
      </c>
      <c r="B67" s="8" t="s">
        <v>107</v>
      </c>
      <c r="C67" s="7">
        <v>0</v>
      </c>
      <c r="D67" s="7">
        <v>12754.219419999999</v>
      </c>
      <c r="E67" s="7">
        <v>0</v>
      </c>
      <c r="F67" s="7">
        <v>13141.96658</v>
      </c>
      <c r="G67" s="7">
        <v>0</v>
      </c>
      <c r="H67" s="7">
        <v>13556.993319999998</v>
      </c>
      <c r="I67" s="7">
        <v>0</v>
      </c>
      <c r="J67" s="7" t="e">
        <f>VLOOKUP(B67,#REF!,11,FALSE)</f>
        <v>#REF!</v>
      </c>
      <c r="K67" s="7">
        <v>0</v>
      </c>
      <c r="L67" s="7">
        <v>14927.52817</v>
      </c>
      <c r="M67" s="7">
        <v>16234.534090000008</v>
      </c>
      <c r="N67" s="7">
        <v>16670.758119999999</v>
      </c>
    </row>
    <row r="68" spans="1:14" ht="27" x14ac:dyDescent="0.3">
      <c r="A68" s="4" t="s">
        <v>29</v>
      </c>
      <c r="B68" s="8" t="s">
        <v>108</v>
      </c>
      <c r="C68" s="7">
        <v>0</v>
      </c>
      <c r="D68" s="7">
        <v>2696886.9665399999</v>
      </c>
      <c r="E68" s="7">
        <v>0</v>
      </c>
      <c r="F68" s="7">
        <v>2384312.1778800003</v>
      </c>
      <c r="G68" s="7">
        <v>0</v>
      </c>
      <c r="H68" s="7">
        <v>2981140.96936</v>
      </c>
      <c r="I68" s="7">
        <v>0</v>
      </c>
      <c r="J68" s="7" t="e">
        <f>VLOOKUP(B68,#REF!,11,FALSE)</f>
        <v>#REF!</v>
      </c>
      <c r="K68" s="7">
        <v>0</v>
      </c>
      <c r="L68" s="7">
        <v>2068014.9018201297</v>
      </c>
      <c r="M68" s="7">
        <v>2328243.6419100827</v>
      </c>
      <c r="N68" s="7">
        <v>2475269.4725392833</v>
      </c>
    </row>
    <row r="69" spans="1:14" ht="27" x14ac:dyDescent="0.3">
      <c r="A69" s="4" t="s">
        <v>30</v>
      </c>
      <c r="B69" s="8" t="s">
        <v>109</v>
      </c>
      <c r="C69" s="7">
        <v>0</v>
      </c>
      <c r="D69" s="7">
        <v>20693.820769999998</v>
      </c>
      <c r="E69" s="7">
        <v>0</v>
      </c>
      <c r="F69" s="7">
        <v>21957.192480000002</v>
      </c>
      <c r="G69" s="7">
        <v>0</v>
      </c>
      <c r="H69" s="7">
        <v>21729.890580000007</v>
      </c>
      <c r="I69" s="7">
        <v>0</v>
      </c>
      <c r="J69" s="7" t="e">
        <f>VLOOKUP(B69,#REF!,11,FALSE)</f>
        <v>#REF!</v>
      </c>
      <c r="K69" s="7">
        <v>0</v>
      </c>
      <c r="L69" s="7">
        <v>19498.24553</v>
      </c>
      <c r="M69" s="7">
        <v>19700.794380000007</v>
      </c>
      <c r="N69" s="7">
        <v>19641.032740000002</v>
      </c>
    </row>
    <row r="70" spans="1:14" ht="27" x14ac:dyDescent="0.3">
      <c r="A70" s="4" t="s">
        <v>31</v>
      </c>
      <c r="B70" s="8" t="s">
        <v>110</v>
      </c>
      <c r="C70" s="7">
        <v>0</v>
      </c>
      <c r="D70" s="7">
        <v>36194.501530000001</v>
      </c>
      <c r="E70" s="7">
        <v>0</v>
      </c>
      <c r="F70" s="7">
        <v>38607.727129999992</v>
      </c>
      <c r="G70" s="7">
        <v>0</v>
      </c>
      <c r="H70" s="7">
        <v>37396.839189999999</v>
      </c>
      <c r="I70" s="7">
        <v>0</v>
      </c>
      <c r="J70" s="7" t="e">
        <f>VLOOKUP(B70,#REF!,11,FALSE)</f>
        <v>#REF!</v>
      </c>
      <c r="K70" s="7">
        <v>0</v>
      </c>
      <c r="L70" s="7">
        <v>79552.093564999974</v>
      </c>
      <c r="M70" s="7">
        <v>97641.244195000007</v>
      </c>
      <c r="N70" s="7">
        <v>110341.55816999999</v>
      </c>
    </row>
    <row r="71" spans="1:14" ht="27.6" thickBot="1" x14ac:dyDescent="0.35">
      <c r="A71" s="4" t="s">
        <v>32</v>
      </c>
      <c r="B71" s="8" t="s">
        <v>111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 t="e">
        <f>VLOOKUP(B71,#REF!,11,FALSE)</f>
        <v>#REF!</v>
      </c>
      <c r="K71" s="7">
        <v>0</v>
      </c>
      <c r="L71" s="7">
        <v>1E-3</v>
      </c>
      <c r="M71" s="7">
        <v>0</v>
      </c>
      <c r="N71" s="7">
        <v>0</v>
      </c>
    </row>
    <row r="72" spans="1:14" x14ac:dyDescent="0.3">
      <c r="A72" s="4" t="s">
        <v>33</v>
      </c>
      <c r="B72" s="8" t="s">
        <v>44</v>
      </c>
      <c r="C72" s="9">
        <v>0</v>
      </c>
      <c r="D72" s="9">
        <v>2766529.5082599996</v>
      </c>
      <c r="E72" s="9">
        <v>0</v>
      </c>
      <c r="F72" s="9">
        <v>2458019.0640700003</v>
      </c>
      <c r="G72" s="9">
        <v>0</v>
      </c>
      <c r="H72" s="9">
        <v>3053824.6924500004</v>
      </c>
      <c r="I72" s="9">
        <v>0</v>
      </c>
      <c r="J72" s="9" t="e">
        <f>SUM(J67:J71)</f>
        <v>#REF!</v>
      </c>
      <c r="K72" s="9">
        <v>0</v>
      </c>
      <c r="L72" s="9">
        <v>2181992.7700851299</v>
      </c>
      <c r="M72" s="9">
        <v>2461820.214575083</v>
      </c>
      <c r="N72" s="9">
        <v>2621922.8215692835</v>
      </c>
    </row>
    <row r="73" spans="1:14" x14ac:dyDescent="0.3">
      <c r="A73" s="4" t="s">
        <v>34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 s="4" t="s">
        <v>35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" thickBo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3">
      <c r="A76" s="4" t="s">
        <v>14</v>
      </c>
      <c r="B76" s="6" t="s">
        <v>112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3">
      <c r="A77" s="4" t="s">
        <v>15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27" x14ac:dyDescent="0.3">
      <c r="A78" s="4" t="s">
        <v>16</v>
      </c>
      <c r="B78" s="8" t="s">
        <v>113</v>
      </c>
      <c r="C78" s="7">
        <v>0</v>
      </c>
      <c r="D78" s="7">
        <v>6721.0860700000003</v>
      </c>
      <c r="E78" s="7">
        <v>0</v>
      </c>
      <c r="F78" s="7">
        <v>7523.2659199999998</v>
      </c>
      <c r="G78" s="7">
        <v>0</v>
      </c>
      <c r="H78" s="7">
        <v>8618.6437899999983</v>
      </c>
      <c r="I78" s="7">
        <v>0</v>
      </c>
      <c r="J78" s="7" t="e">
        <f>VLOOKUP(B78,#REF!,11,FALSE)</f>
        <v>#REF!</v>
      </c>
      <c r="K78" s="7">
        <v>0</v>
      </c>
      <c r="L78" s="7">
        <v>10032.655850000005</v>
      </c>
      <c r="M78" s="7">
        <v>10309.490880000008</v>
      </c>
      <c r="N78" s="7">
        <v>10700.397600000004</v>
      </c>
    </row>
    <row r="79" spans="1:14" ht="27" x14ac:dyDescent="0.3">
      <c r="A79" s="4" t="s">
        <v>17</v>
      </c>
      <c r="B79" s="8" t="s">
        <v>114</v>
      </c>
      <c r="C79" s="7">
        <v>0</v>
      </c>
      <c r="D79" s="7">
        <v>9189.6801900000009</v>
      </c>
      <c r="E79" s="7">
        <v>0</v>
      </c>
      <c r="F79" s="7">
        <v>10085.155369999999</v>
      </c>
      <c r="G79" s="7">
        <v>0</v>
      </c>
      <c r="H79" s="7">
        <v>15175.408020000001</v>
      </c>
      <c r="I79" s="7">
        <v>0</v>
      </c>
      <c r="J79" s="7" t="e">
        <f>VLOOKUP(B79,#REF!,11,FALSE)</f>
        <v>#REF!</v>
      </c>
      <c r="K79" s="7">
        <v>0</v>
      </c>
      <c r="L79" s="7">
        <v>14321.410410000004</v>
      </c>
      <c r="M79" s="7">
        <v>15784.982779999986</v>
      </c>
      <c r="N79" s="7">
        <v>19113.498319999992</v>
      </c>
    </row>
    <row r="80" spans="1:14" ht="27" x14ac:dyDescent="0.3">
      <c r="A80" s="4" t="s">
        <v>18</v>
      </c>
      <c r="B80" s="8" t="s">
        <v>115</v>
      </c>
      <c r="C80" s="7">
        <v>0</v>
      </c>
      <c r="D80" s="7">
        <v>56539.87601</v>
      </c>
      <c r="E80" s="7">
        <v>0</v>
      </c>
      <c r="F80" s="7">
        <v>53196.201239999995</v>
      </c>
      <c r="G80" s="7">
        <v>0</v>
      </c>
      <c r="H80" s="7">
        <v>52269.382099999995</v>
      </c>
      <c r="I80" s="7">
        <v>0</v>
      </c>
      <c r="J80" s="7" t="e">
        <f>VLOOKUP(B80,#REF!,11,FALSE)</f>
        <v>#REF!</v>
      </c>
      <c r="K80" s="7">
        <v>0</v>
      </c>
      <c r="L80" s="7">
        <v>51728.543420000031</v>
      </c>
      <c r="M80" s="7">
        <v>66848.714850000004</v>
      </c>
      <c r="N80" s="7">
        <v>56166.312720000024</v>
      </c>
    </row>
    <row r="81" spans="1:14" ht="27.6" thickBot="1" x14ac:dyDescent="0.35">
      <c r="A81" s="4" t="s">
        <v>19</v>
      </c>
      <c r="B81" s="8" t="s">
        <v>116</v>
      </c>
      <c r="C81" s="7">
        <v>0</v>
      </c>
      <c r="D81" s="7">
        <v>3444.3124500000004</v>
      </c>
      <c r="E81" s="7">
        <v>0</v>
      </c>
      <c r="F81" s="7">
        <v>4605.6696600000005</v>
      </c>
      <c r="G81" s="7">
        <v>0</v>
      </c>
      <c r="H81" s="7">
        <v>9265.5568600000006</v>
      </c>
      <c r="I81" s="7">
        <v>0</v>
      </c>
      <c r="J81" s="7" t="e">
        <f>VLOOKUP(B81,#REF!,11,FALSE)</f>
        <v>#REF!</v>
      </c>
      <c r="K81" s="7">
        <v>0</v>
      </c>
      <c r="L81" s="7">
        <v>6959.2509699999973</v>
      </c>
      <c r="M81" s="7">
        <v>7862.6056500000004</v>
      </c>
      <c r="N81" s="7">
        <v>6990.2315599999993</v>
      </c>
    </row>
    <row r="82" spans="1:14" x14ac:dyDescent="0.3">
      <c r="A82" s="4" t="s">
        <v>20</v>
      </c>
      <c r="B82" s="8" t="s">
        <v>112</v>
      </c>
      <c r="C82" s="9">
        <v>0</v>
      </c>
      <c r="D82" s="9">
        <v>75894.954719999994</v>
      </c>
      <c r="E82" s="9">
        <v>0</v>
      </c>
      <c r="F82" s="9">
        <v>75410.292189999993</v>
      </c>
      <c r="G82" s="9">
        <v>0</v>
      </c>
      <c r="H82" s="9">
        <v>85328.990769999989</v>
      </c>
      <c r="I82" s="9">
        <v>0</v>
      </c>
      <c r="J82" s="9" t="e">
        <f>SUM(J78:J81)</f>
        <v>#REF!</v>
      </c>
      <c r="K82" s="9">
        <v>0</v>
      </c>
      <c r="L82" s="9">
        <v>83041.860650000031</v>
      </c>
      <c r="M82" s="9">
        <v>100805.79415999999</v>
      </c>
      <c r="N82" s="9">
        <v>92970.440200000012</v>
      </c>
    </row>
    <row r="83" spans="1:14" x14ac:dyDescent="0.3">
      <c r="A83" s="4" t="s">
        <v>21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">
      <c r="A84" s="4" t="s">
        <v>22</v>
      </c>
      <c r="B84" s="6" t="s">
        <v>45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3">
      <c r="A85" s="4" t="s">
        <v>24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27" x14ac:dyDescent="0.3">
      <c r="A86" s="4" t="s">
        <v>26</v>
      </c>
      <c r="B86" s="8" t="s">
        <v>117</v>
      </c>
      <c r="C86" s="7">
        <v>0</v>
      </c>
      <c r="D86" s="7">
        <v>836932.99572000001</v>
      </c>
      <c r="E86" s="7">
        <v>0</v>
      </c>
      <c r="F86" s="7">
        <v>732551.89281999995</v>
      </c>
      <c r="G86" s="7">
        <v>0</v>
      </c>
      <c r="H86" s="7">
        <v>776444.78714000015</v>
      </c>
      <c r="I86" s="7">
        <v>0</v>
      </c>
      <c r="J86" s="7" t="e">
        <f>VLOOKUP(B86,#REF!,11,FALSE)</f>
        <v>#REF!</v>
      </c>
      <c r="K86" s="7">
        <v>0</v>
      </c>
      <c r="L86" s="7">
        <v>384617.36225999997</v>
      </c>
      <c r="M86" s="7">
        <v>362610.43460000004</v>
      </c>
      <c r="N86" s="7">
        <v>357804.64011000004</v>
      </c>
    </row>
    <row r="87" spans="1:14" ht="27" x14ac:dyDescent="0.3">
      <c r="A87" s="4" t="s">
        <v>27</v>
      </c>
      <c r="B87" s="8" t="s">
        <v>118</v>
      </c>
      <c r="C87" s="7">
        <v>0</v>
      </c>
      <c r="D87" s="7">
        <v>3090.78721</v>
      </c>
      <c r="E87" s="7">
        <v>0</v>
      </c>
      <c r="F87" s="7">
        <v>2830.8477200000002</v>
      </c>
      <c r="G87" s="7">
        <v>0</v>
      </c>
      <c r="H87" s="7">
        <v>2329.2411300000003</v>
      </c>
      <c r="I87" s="7">
        <v>0</v>
      </c>
      <c r="J87" s="7" t="e">
        <f>VLOOKUP(B87,#REF!,11,FALSE)</f>
        <v>#REF!</v>
      </c>
      <c r="K87" s="7">
        <v>0</v>
      </c>
      <c r="L87" s="7">
        <v>3566.5302199999996</v>
      </c>
      <c r="M87" s="7">
        <v>3954.1043199999995</v>
      </c>
      <c r="N87" s="7">
        <v>4089.1823200000008</v>
      </c>
    </row>
    <row r="88" spans="1:14" ht="27.6" thickBot="1" x14ac:dyDescent="0.35">
      <c r="A88" s="4" t="s">
        <v>28</v>
      </c>
      <c r="B88" s="8" t="s">
        <v>119</v>
      </c>
      <c r="C88" s="7">
        <v>0</v>
      </c>
      <c r="D88" s="7">
        <v>53591.169320000001</v>
      </c>
      <c r="E88" s="7">
        <v>0</v>
      </c>
      <c r="F88" s="7">
        <v>-98498.029180000027</v>
      </c>
      <c r="G88" s="7">
        <v>0</v>
      </c>
      <c r="H88" s="7">
        <v>-83905.782929999972</v>
      </c>
      <c r="I88" s="7">
        <v>0</v>
      </c>
      <c r="J88" s="7" t="e">
        <f>VLOOKUP(B88,#REF!,11,FALSE)</f>
        <v>#REF!</v>
      </c>
      <c r="K88" s="7">
        <v>0</v>
      </c>
      <c r="L88" s="7">
        <v>158410.85964889443</v>
      </c>
      <c r="M88" s="7">
        <v>92832.816941084719</v>
      </c>
      <c r="N88" s="7">
        <v>92677.024657142814</v>
      </c>
    </row>
    <row r="89" spans="1:14" x14ac:dyDescent="0.3">
      <c r="A89" s="4" t="s">
        <v>29</v>
      </c>
      <c r="B89" s="8" t="s">
        <v>45</v>
      </c>
      <c r="C89" s="9">
        <v>0</v>
      </c>
      <c r="D89" s="9">
        <v>893614.95225000009</v>
      </c>
      <c r="E89" s="9">
        <v>0</v>
      </c>
      <c r="F89" s="9">
        <v>636884.71135999984</v>
      </c>
      <c r="G89" s="9">
        <v>0</v>
      </c>
      <c r="H89" s="9">
        <v>694868.24534000014</v>
      </c>
      <c r="I89" s="9">
        <v>0</v>
      </c>
      <c r="J89" s="9" t="e">
        <f>SUM(J86:J88)</f>
        <v>#REF!</v>
      </c>
      <c r="K89" s="9">
        <v>0</v>
      </c>
      <c r="L89" s="9">
        <v>546594.75212889444</v>
      </c>
      <c r="M89" s="9">
        <v>459397.35586108477</v>
      </c>
      <c r="N89" s="9">
        <v>454570.84708714281</v>
      </c>
    </row>
    <row r="90" spans="1:14" x14ac:dyDescent="0.3">
      <c r="A90" s="4" t="s">
        <v>30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84" t="b">
        <f>N72+N82+N89='COSID Income Statement'!J163/1000</f>
        <v>1</v>
      </c>
    </row>
    <row r="91" spans="1:14" x14ac:dyDescent="0.3">
      <c r="A91" s="4" t="s">
        <v>31</v>
      </c>
      <c r="B91" s="6" t="s">
        <v>120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27" x14ac:dyDescent="0.3">
      <c r="A92" s="4" t="s">
        <v>32</v>
      </c>
      <c r="B92" s="8" t="s">
        <v>121</v>
      </c>
      <c r="C92" s="7">
        <v>0</v>
      </c>
      <c r="D92" s="7">
        <v>7171.2526699999999</v>
      </c>
      <c r="E92" s="7">
        <v>0</v>
      </c>
      <c r="F92" s="7">
        <v>7591.1424000000006</v>
      </c>
      <c r="G92" s="7">
        <v>0</v>
      </c>
      <c r="H92" s="7">
        <v>5666.7986199999996</v>
      </c>
      <c r="I92" s="7">
        <v>0</v>
      </c>
      <c r="J92" s="7" t="e">
        <f>VLOOKUP(B92,#REF!,11,FALSE)</f>
        <v>#REF!</v>
      </c>
      <c r="K92" s="7">
        <v>0</v>
      </c>
      <c r="L92" s="7">
        <v>6664.042919999999</v>
      </c>
      <c r="M92" s="7">
        <v>6917.5575100000033</v>
      </c>
      <c r="N92" s="7">
        <v>7370.787220000002</v>
      </c>
    </row>
    <row r="93" spans="1:14" ht="27" x14ac:dyDescent="0.3">
      <c r="A93" s="4" t="s">
        <v>33</v>
      </c>
      <c r="B93" s="8" t="s">
        <v>122</v>
      </c>
      <c r="C93" s="7">
        <v>0</v>
      </c>
      <c r="D93" s="7">
        <v>5806.0828700000002</v>
      </c>
      <c r="E93" s="7">
        <v>0</v>
      </c>
      <c r="F93" s="7">
        <v>2524.6558199999999</v>
      </c>
      <c r="G93" s="7">
        <v>0</v>
      </c>
      <c r="H93" s="7">
        <v>8999.6560800000007</v>
      </c>
      <c r="I93" s="7">
        <v>0</v>
      </c>
      <c r="J93" s="7" t="e">
        <f>VLOOKUP(B93,#REF!,11,FALSE)</f>
        <v>#REF!</v>
      </c>
      <c r="K93" s="7">
        <v>0</v>
      </c>
      <c r="L93" s="7">
        <v>10675.6417</v>
      </c>
      <c r="M93" s="7">
        <v>10823.21537</v>
      </c>
      <c r="N93" s="7">
        <v>11111.6785</v>
      </c>
    </row>
    <row r="94" spans="1:14" ht="27" x14ac:dyDescent="0.3">
      <c r="A94" s="4" t="s">
        <v>34</v>
      </c>
      <c r="B94" s="8" t="s">
        <v>123</v>
      </c>
      <c r="C94" s="7">
        <v>0</v>
      </c>
      <c r="D94" s="7">
        <v>4618.8036700000002</v>
      </c>
      <c r="E94" s="7">
        <v>0</v>
      </c>
      <c r="F94" s="7">
        <v>2516.7578599999997</v>
      </c>
      <c r="G94" s="7">
        <v>0</v>
      </c>
      <c r="H94" s="7">
        <v>2502.2148800000004</v>
      </c>
      <c r="I94" s="7">
        <v>0</v>
      </c>
      <c r="J94" s="7" t="e">
        <f>VLOOKUP(B94,#REF!,11,FALSE)</f>
        <v>#REF!</v>
      </c>
      <c r="K94" s="7">
        <v>0</v>
      </c>
      <c r="L94" s="7">
        <v>2132.5898800000009</v>
      </c>
      <c r="M94" s="7">
        <v>3325.0468200000005</v>
      </c>
      <c r="N94" s="7">
        <v>3252.4334100000001</v>
      </c>
    </row>
    <row r="95" spans="1:14" ht="27" x14ac:dyDescent="0.3">
      <c r="A95" s="4" t="s">
        <v>35</v>
      </c>
      <c r="B95" s="8" t="s">
        <v>124</v>
      </c>
      <c r="C95" s="7">
        <v>0</v>
      </c>
      <c r="D95" s="7">
        <v>570.84731000000011</v>
      </c>
      <c r="E95" s="7">
        <v>0</v>
      </c>
      <c r="F95" s="7">
        <v>426.43840999999998</v>
      </c>
      <c r="G95" s="7">
        <v>0</v>
      </c>
      <c r="H95" s="7">
        <v>477.20342999999997</v>
      </c>
      <c r="I95" s="7">
        <v>0</v>
      </c>
      <c r="J95" s="7" t="e">
        <f>VLOOKUP(B95,#REF!,11,FALSE)</f>
        <v>#REF!</v>
      </c>
      <c r="K95" s="7">
        <v>0</v>
      </c>
      <c r="L95" s="7">
        <v>375</v>
      </c>
      <c r="M95" s="7">
        <v>375</v>
      </c>
      <c r="N95" s="7">
        <v>375</v>
      </c>
    </row>
    <row r="96" spans="1:14" ht="15" thickBo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27" x14ac:dyDescent="0.3">
      <c r="A97" s="4" t="s">
        <v>14</v>
      </c>
      <c r="B97" s="8" t="s">
        <v>125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 t="e">
        <f>VLOOKUP(B97,#REF!,11,FALSE)</f>
        <v>#REF!</v>
      </c>
      <c r="K97" s="7">
        <v>0</v>
      </c>
      <c r="L97" s="7">
        <v>0</v>
      </c>
      <c r="M97" s="7">
        <v>0</v>
      </c>
      <c r="N97" s="7">
        <v>0</v>
      </c>
    </row>
    <row r="98" spans="1:14" ht="27" x14ac:dyDescent="0.3">
      <c r="A98" s="4" t="s">
        <v>15</v>
      </c>
      <c r="B98" s="8" t="s">
        <v>126</v>
      </c>
      <c r="C98" s="7">
        <v>0</v>
      </c>
      <c r="D98" s="7">
        <v>38748.715559999997</v>
      </c>
      <c r="E98" s="7">
        <v>0</v>
      </c>
      <c r="F98" s="7">
        <v>40116.840280000004</v>
      </c>
      <c r="G98" s="7">
        <v>0</v>
      </c>
      <c r="H98" s="7">
        <v>47402.133439999998</v>
      </c>
      <c r="I98" s="7">
        <v>0</v>
      </c>
      <c r="J98" s="7" t="e">
        <f>VLOOKUP(B98,#REF!,11,FALSE)</f>
        <v>#REF!</v>
      </c>
      <c r="K98" s="7">
        <v>0</v>
      </c>
      <c r="L98" s="7">
        <v>28542.91836</v>
      </c>
      <c r="M98" s="7">
        <v>22494.724990000002</v>
      </c>
      <c r="N98" s="7">
        <v>22736.390820000004</v>
      </c>
    </row>
    <row r="99" spans="1:14" ht="27" x14ac:dyDescent="0.3">
      <c r="A99" s="4" t="s">
        <v>16</v>
      </c>
      <c r="B99" s="8" t="s">
        <v>127</v>
      </c>
      <c r="C99" s="7">
        <v>0</v>
      </c>
      <c r="D99" s="7">
        <v>13858.703380000001</v>
      </c>
      <c r="E99" s="7">
        <v>0</v>
      </c>
      <c r="F99" s="7">
        <v>10208.260960000001</v>
      </c>
      <c r="G99" s="7">
        <v>0</v>
      </c>
      <c r="H99" s="7">
        <v>8686.4114399999999</v>
      </c>
      <c r="I99" s="7">
        <v>0</v>
      </c>
      <c r="J99" s="7" t="e">
        <f>VLOOKUP(B99,#REF!,11,FALSE)</f>
        <v>#REF!</v>
      </c>
      <c r="K99" s="7">
        <v>0</v>
      </c>
      <c r="L99" s="7">
        <v>4015.0864099999999</v>
      </c>
      <c r="M99" s="7">
        <v>4108.4630399999978</v>
      </c>
      <c r="N99" s="7">
        <v>4210.1981699999997</v>
      </c>
    </row>
    <row r="100" spans="1:14" ht="15" thickBot="1" x14ac:dyDescent="0.35">
      <c r="A100" s="4" t="s">
        <v>17</v>
      </c>
      <c r="B100" s="8" t="s">
        <v>128</v>
      </c>
      <c r="C100" s="7">
        <v>0</v>
      </c>
      <c r="D100" s="7">
        <v>8.8759999999999994</v>
      </c>
      <c r="E100" s="7">
        <v>0</v>
      </c>
      <c r="F100" s="7">
        <v>17.993830000000003</v>
      </c>
      <c r="G100" s="7">
        <v>0</v>
      </c>
      <c r="H100" s="7">
        <v>0.27176</v>
      </c>
      <c r="I100" s="7">
        <v>0</v>
      </c>
      <c r="J100" s="7" t="e">
        <f>VLOOKUP(B100,#REF!,11,FALSE)</f>
        <v>#REF!</v>
      </c>
      <c r="K100" s="7">
        <v>0</v>
      </c>
      <c r="L100" s="7">
        <v>12</v>
      </c>
      <c r="M100" s="7">
        <v>12</v>
      </c>
      <c r="N100" s="7">
        <v>-12</v>
      </c>
    </row>
    <row r="101" spans="1:14" ht="27" x14ac:dyDescent="0.3">
      <c r="A101" s="4" t="s">
        <v>18</v>
      </c>
      <c r="B101" s="8" t="s">
        <v>120</v>
      </c>
      <c r="C101" s="9">
        <v>0</v>
      </c>
      <c r="D101" s="9">
        <v>70783.281459999998</v>
      </c>
      <c r="E101" s="9">
        <v>0</v>
      </c>
      <c r="F101" s="9">
        <v>63402.08956</v>
      </c>
      <c r="G101" s="9">
        <v>0</v>
      </c>
      <c r="H101" s="9">
        <v>73734.68965</v>
      </c>
      <c r="I101" s="9">
        <v>0</v>
      </c>
      <c r="J101" s="9" t="e">
        <f>SUM(J92:J100)</f>
        <v>#REF!</v>
      </c>
      <c r="K101" s="9">
        <v>0</v>
      </c>
      <c r="L101" s="9">
        <v>52417.279269999999</v>
      </c>
      <c r="M101" s="9">
        <v>48056.007730000005</v>
      </c>
      <c r="N101" s="9">
        <v>49044.488120000002</v>
      </c>
    </row>
    <row r="102" spans="1:14" x14ac:dyDescent="0.3">
      <c r="A102" s="4" t="s">
        <v>19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">
      <c r="A103" s="4" t="s">
        <v>20</v>
      </c>
      <c r="B103" s="6" t="s">
        <v>129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4" x14ac:dyDescent="0.3">
      <c r="A104" s="4" t="s">
        <v>21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27" x14ac:dyDescent="0.3">
      <c r="A105" s="4" t="s">
        <v>22</v>
      </c>
      <c r="B105" s="8" t="s">
        <v>130</v>
      </c>
      <c r="C105" s="7">
        <v>0</v>
      </c>
      <c r="D105" s="7">
        <v>1330.06717</v>
      </c>
      <c r="E105" s="7">
        <v>0</v>
      </c>
      <c r="F105" s="7">
        <v>653.64609999999993</v>
      </c>
      <c r="G105" s="7">
        <v>0</v>
      </c>
      <c r="H105" s="7">
        <v>656.27323000000001</v>
      </c>
      <c r="I105" s="7">
        <v>0</v>
      </c>
      <c r="J105" s="7" t="e">
        <f>VLOOKUP(B105,#REF!,11,FALSE)</f>
        <v>#REF!</v>
      </c>
      <c r="K105" s="7">
        <v>0</v>
      </c>
      <c r="L105" s="7">
        <v>624.29893000000015</v>
      </c>
      <c r="M105" s="7">
        <v>609.36059</v>
      </c>
      <c r="N105" s="7">
        <v>605.67912999999999</v>
      </c>
    </row>
    <row r="106" spans="1:14" ht="27" x14ac:dyDescent="0.3">
      <c r="A106" s="4" t="s">
        <v>24</v>
      </c>
      <c r="B106" s="8" t="s">
        <v>131</v>
      </c>
      <c r="C106" s="7">
        <v>0</v>
      </c>
      <c r="D106" s="7">
        <v>6514.6812099999997</v>
      </c>
      <c r="E106" s="7">
        <v>0</v>
      </c>
      <c r="F106" s="7">
        <v>7030.0652300000002</v>
      </c>
      <c r="G106" s="7">
        <v>0</v>
      </c>
      <c r="H106" s="7">
        <v>4827.8672800000004</v>
      </c>
      <c r="I106" s="7">
        <v>0</v>
      </c>
      <c r="J106" s="7" t="e">
        <f>VLOOKUP(B106,#REF!,11,FALSE)</f>
        <v>#REF!</v>
      </c>
      <c r="K106" s="7">
        <v>0</v>
      </c>
      <c r="L106" s="7">
        <v>3825.59827</v>
      </c>
      <c r="M106" s="7">
        <v>4125.5139799999997</v>
      </c>
      <c r="N106" s="7">
        <v>4196.67641</v>
      </c>
    </row>
    <row r="107" spans="1:14" ht="27" x14ac:dyDescent="0.3">
      <c r="A107" s="4" t="s">
        <v>26</v>
      </c>
      <c r="B107" s="8" t="s">
        <v>132</v>
      </c>
      <c r="C107" s="7">
        <v>0</v>
      </c>
      <c r="D107" s="7">
        <v>10667.95275</v>
      </c>
      <c r="E107" s="7">
        <v>0</v>
      </c>
      <c r="F107" s="7">
        <v>7398.1394399999999</v>
      </c>
      <c r="G107" s="7">
        <v>0</v>
      </c>
      <c r="H107" s="7">
        <v>8342.8227799999986</v>
      </c>
      <c r="I107" s="7">
        <v>0</v>
      </c>
      <c r="J107" s="7" t="e">
        <f>VLOOKUP(B107,#REF!,11,FALSE)</f>
        <v>#REF!</v>
      </c>
      <c r="K107" s="7">
        <v>0</v>
      </c>
      <c r="L107" s="7">
        <v>5194.1101700000017</v>
      </c>
      <c r="M107" s="7">
        <v>5879.4825199999987</v>
      </c>
      <c r="N107" s="7">
        <v>5552.8040499999997</v>
      </c>
    </row>
    <row r="108" spans="1:14" ht="27" x14ac:dyDescent="0.3">
      <c r="A108" s="4" t="s">
        <v>27</v>
      </c>
      <c r="B108" s="8" t="s">
        <v>133</v>
      </c>
      <c r="C108" s="7">
        <v>0</v>
      </c>
      <c r="D108" s="7">
        <v>10670.195099999999</v>
      </c>
      <c r="E108" s="7">
        <v>0</v>
      </c>
      <c r="F108" s="7">
        <v>10896.370289999999</v>
      </c>
      <c r="G108" s="7">
        <v>0</v>
      </c>
      <c r="H108" s="7">
        <v>9693.4092100000016</v>
      </c>
      <c r="I108" s="7">
        <v>0</v>
      </c>
      <c r="J108" s="7" t="e">
        <f>VLOOKUP(B108,#REF!,11,FALSE)</f>
        <v>#REF!</v>
      </c>
      <c r="K108" s="7">
        <v>0</v>
      </c>
      <c r="L108" s="7">
        <v>9762.6540499999974</v>
      </c>
      <c r="M108" s="7">
        <v>11419.948070000004</v>
      </c>
      <c r="N108" s="7">
        <v>11739.22452</v>
      </c>
    </row>
    <row r="109" spans="1:14" ht="27" x14ac:dyDescent="0.3">
      <c r="A109" s="4" t="s">
        <v>28</v>
      </c>
      <c r="B109" s="8" t="s">
        <v>134</v>
      </c>
      <c r="C109" s="7">
        <v>0</v>
      </c>
      <c r="D109" s="7">
        <v>919.00172999999995</v>
      </c>
      <c r="E109" s="7">
        <v>0</v>
      </c>
      <c r="F109" s="7">
        <v>959.52591000000007</v>
      </c>
      <c r="G109" s="7">
        <v>0</v>
      </c>
      <c r="H109" s="7">
        <v>897.44035000000008</v>
      </c>
      <c r="I109" s="7">
        <v>0</v>
      </c>
      <c r="J109" s="7" t="e">
        <f>VLOOKUP(B109,#REF!,11,FALSE)</f>
        <v>#REF!</v>
      </c>
      <c r="K109" s="7">
        <v>0</v>
      </c>
      <c r="L109" s="7">
        <v>1254</v>
      </c>
      <c r="M109" s="7">
        <v>1254</v>
      </c>
      <c r="N109" s="7">
        <v>1254</v>
      </c>
    </row>
    <row r="110" spans="1:14" ht="27.6" thickBot="1" x14ac:dyDescent="0.35">
      <c r="A110" s="4" t="s">
        <v>29</v>
      </c>
      <c r="B110" s="8" t="s">
        <v>135</v>
      </c>
      <c r="C110" s="7">
        <v>0</v>
      </c>
      <c r="D110" s="7">
        <v>553.79885999999999</v>
      </c>
      <c r="E110" s="7">
        <v>0</v>
      </c>
      <c r="F110" s="7">
        <v>513.51993000000004</v>
      </c>
      <c r="G110" s="7">
        <v>0</v>
      </c>
      <c r="H110" s="7">
        <v>565.48216000000002</v>
      </c>
      <c r="I110" s="7">
        <v>0</v>
      </c>
      <c r="J110" s="7" t="e">
        <f>VLOOKUP(B110,#REF!,11,FALSE)</f>
        <v>#REF!</v>
      </c>
      <c r="K110" s="7">
        <v>0</v>
      </c>
      <c r="L110" s="7">
        <v>589.93299999999999</v>
      </c>
      <c r="M110" s="7">
        <v>643.78355000000022</v>
      </c>
      <c r="N110" s="7">
        <v>667.49779999999987</v>
      </c>
    </row>
    <row r="111" spans="1:14" ht="27" x14ac:dyDescent="0.3">
      <c r="A111" s="4" t="s">
        <v>30</v>
      </c>
      <c r="B111" s="8" t="s">
        <v>129</v>
      </c>
      <c r="C111" s="9">
        <v>0</v>
      </c>
      <c r="D111" s="9">
        <v>30655.696819999997</v>
      </c>
      <c r="E111" s="9">
        <v>0</v>
      </c>
      <c r="F111" s="9">
        <v>27451.266899999999</v>
      </c>
      <c r="G111" s="9">
        <v>0</v>
      </c>
      <c r="H111" s="9">
        <v>24983.295010000002</v>
      </c>
      <c r="I111" s="9">
        <v>0</v>
      </c>
      <c r="J111" s="9" t="e">
        <f>SUM(J105:J110)</f>
        <v>#REF!</v>
      </c>
      <c r="K111" s="9">
        <v>0</v>
      </c>
      <c r="L111" s="9">
        <v>21250.594419999998</v>
      </c>
      <c r="M111" s="9">
        <v>23932.088710000004</v>
      </c>
      <c r="N111" s="9">
        <v>24015.88191</v>
      </c>
    </row>
    <row r="112" spans="1:14" x14ac:dyDescent="0.3">
      <c r="A112" s="4" t="s">
        <v>31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84" t="b">
        <f>N101+N111='COSID Income Statement'!J183/1000</f>
        <v>1</v>
      </c>
    </row>
    <row r="113" spans="1:14" x14ac:dyDescent="0.3">
      <c r="A113" s="4" t="s">
        <v>32</v>
      </c>
      <c r="B113" s="6" t="s">
        <v>136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x14ac:dyDescent="0.3">
      <c r="A114" s="4" t="s">
        <v>33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27" x14ac:dyDescent="0.3">
      <c r="A115" s="4" t="s">
        <v>34</v>
      </c>
      <c r="B115" s="8" t="s">
        <v>137</v>
      </c>
      <c r="C115" s="7">
        <v>0</v>
      </c>
      <c r="D115" s="7">
        <v>19368.33423</v>
      </c>
      <c r="E115" s="7">
        <v>0</v>
      </c>
      <c r="F115" s="7">
        <v>18090.752270000001</v>
      </c>
      <c r="G115" s="7">
        <v>0</v>
      </c>
      <c r="H115" s="7">
        <v>16970.327420000001</v>
      </c>
      <c r="I115" s="7">
        <v>0</v>
      </c>
      <c r="J115" s="7" t="e">
        <f>VLOOKUP(B115,#REF!,11,FALSE)</f>
        <v>#REF!</v>
      </c>
      <c r="K115" s="7">
        <v>0</v>
      </c>
      <c r="L115" s="7">
        <v>22114.789750000011</v>
      </c>
      <c r="M115" s="7">
        <v>21701.549749999995</v>
      </c>
      <c r="N115" s="7">
        <v>22178.624260000001</v>
      </c>
    </row>
    <row r="116" spans="1:14" ht="27" x14ac:dyDescent="0.3">
      <c r="A116" s="4" t="s">
        <v>35</v>
      </c>
      <c r="B116" s="8" t="s">
        <v>138</v>
      </c>
      <c r="C116" s="7">
        <v>0</v>
      </c>
      <c r="D116" s="7">
        <v>1540.9284499999999</v>
      </c>
      <c r="E116" s="7">
        <v>0</v>
      </c>
      <c r="F116" s="7">
        <v>1988.8477499999999</v>
      </c>
      <c r="G116" s="7">
        <v>0</v>
      </c>
      <c r="H116" s="7">
        <v>5255.4999299999999</v>
      </c>
      <c r="I116" s="7">
        <v>0</v>
      </c>
      <c r="J116" s="7" t="e">
        <f>VLOOKUP(B116,#REF!,11,FALSE)</f>
        <v>#REF!</v>
      </c>
      <c r="K116" s="7">
        <v>0</v>
      </c>
      <c r="L116" s="7">
        <v>5107.5298000000003</v>
      </c>
      <c r="M116" s="7">
        <v>5768.1349099999998</v>
      </c>
      <c r="N116" s="7">
        <v>5995.4832500000002</v>
      </c>
    </row>
    <row r="117" spans="1:14" ht="15" thickBo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27" x14ac:dyDescent="0.3">
      <c r="A118" s="4" t="s">
        <v>14</v>
      </c>
      <c r="B118" s="8" t="s">
        <v>139</v>
      </c>
      <c r="C118" s="7">
        <v>0</v>
      </c>
      <c r="D118" s="7">
        <v>2808.0447400000003</v>
      </c>
      <c r="E118" s="7">
        <v>0</v>
      </c>
      <c r="F118" s="7">
        <v>2840.9482400000002</v>
      </c>
      <c r="G118" s="7">
        <v>0</v>
      </c>
      <c r="H118" s="7">
        <v>2881.0833700000003</v>
      </c>
      <c r="I118" s="7">
        <v>0</v>
      </c>
      <c r="J118" s="7" t="e">
        <f>VLOOKUP(B118,#REF!,11,FALSE)</f>
        <v>#REF!</v>
      </c>
      <c r="K118" s="7">
        <v>0</v>
      </c>
      <c r="L118" s="7">
        <v>2776.8595599999994</v>
      </c>
      <c r="M118" s="7">
        <v>2696.0347700000002</v>
      </c>
      <c r="N118" s="7">
        <v>2650.2281000000007</v>
      </c>
    </row>
    <row r="119" spans="1:14" ht="27" x14ac:dyDescent="0.3">
      <c r="A119" s="4" t="s">
        <v>15</v>
      </c>
      <c r="B119" s="8" t="s">
        <v>140</v>
      </c>
      <c r="C119" s="7">
        <v>0</v>
      </c>
      <c r="D119" s="7">
        <v>4007.16887</v>
      </c>
      <c r="E119" s="7">
        <v>0</v>
      </c>
      <c r="F119" s="7">
        <v>-11767.7299</v>
      </c>
      <c r="G119" s="7">
        <v>0</v>
      </c>
      <c r="H119" s="7">
        <v>10058.307129999999</v>
      </c>
      <c r="I119" s="7">
        <v>0</v>
      </c>
      <c r="J119" s="7" t="e">
        <f>VLOOKUP(B119,#REF!,11,FALSE)</f>
        <v>#REF!</v>
      </c>
      <c r="K119" s="7">
        <v>0</v>
      </c>
      <c r="L119" s="7">
        <v>13244.936040000017</v>
      </c>
      <c r="M119" s="7">
        <v>14426.977470000027</v>
      </c>
      <c r="N119" s="7">
        <v>14872.852460000036</v>
      </c>
    </row>
    <row r="120" spans="1:14" ht="27" x14ac:dyDescent="0.3">
      <c r="A120" s="4" t="s">
        <v>16</v>
      </c>
      <c r="B120" s="8" t="s">
        <v>141</v>
      </c>
      <c r="C120" s="7">
        <v>0</v>
      </c>
      <c r="D120" s="7">
        <v>6663.8938899999994</v>
      </c>
      <c r="E120" s="7">
        <v>0</v>
      </c>
      <c r="F120" s="7">
        <v>6329.4598399999995</v>
      </c>
      <c r="G120" s="7">
        <v>0</v>
      </c>
      <c r="H120" s="7">
        <v>5226.6810500000001</v>
      </c>
      <c r="I120" s="7">
        <v>0</v>
      </c>
      <c r="J120" s="7" t="e">
        <f>VLOOKUP(B120,#REF!,11,FALSE)</f>
        <v>#REF!</v>
      </c>
      <c r="K120" s="7">
        <v>0</v>
      </c>
      <c r="L120" s="7">
        <v>5530.0440100000014</v>
      </c>
      <c r="M120" s="7">
        <v>5792.9582099999989</v>
      </c>
      <c r="N120" s="7">
        <v>6436.9045199999955</v>
      </c>
    </row>
    <row r="121" spans="1:14" ht="27" x14ac:dyDescent="0.3">
      <c r="A121" s="4" t="s">
        <v>17</v>
      </c>
      <c r="B121" s="8" t="s">
        <v>142</v>
      </c>
      <c r="C121" s="7">
        <v>0</v>
      </c>
      <c r="D121" s="7">
        <v>1628.0028400000001</v>
      </c>
      <c r="E121" s="7">
        <v>0</v>
      </c>
      <c r="F121" s="7">
        <v>269.19203000000005</v>
      </c>
      <c r="G121" s="7">
        <v>0</v>
      </c>
      <c r="H121" s="7">
        <v>383.24475000000001</v>
      </c>
      <c r="I121" s="7">
        <v>0</v>
      </c>
      <c r="J121" s="7" t="e">
        <f>VLOOKUP(B121,#REF!,11,FALSE)</f>
        <v>#REF!</v>
      </c>
      <c r="K121" s="7">
        <v>0</v>
      </c>
      <c r="L121" s="7">
        <v>261.12754000000001</v>
      </c>
      <c r="M121" s="7">
        <v>267.52850000000001</v>
      </c>
      <c r="N121" s="7">
        <v>267.11111999999997</v>
      </c>
    </row>
    <row r="122" spans="1:14" x14ac:dyDescent="0.3">
      <c r="A122" s="4" t="s">
        <v>18</v>
      </c>
      <c r="B122" s="8" t="s">
        <v>143</v>
      </c>
      <c r="C122" s="7">
        <v>0</v>
      </c>
      <c r="D122" s="7">
        <v>7628.0381699999998</v>
      </c>
      <c r="E122" s="7">
        <v>0</v>
      </c>
      <c r="F122" s="7">
        <v>5621.3516500000005</v>
      </c>
      <c r="G122" s="7">
        <v>0</v>
      </c>
      <c r="H122" s="7">
        <v>5998.2433300000012</v>
      </c>
      <c r="I122" s="7">
        <v>0</v>
      </c>
      <c r="J122" s="7" t="e">
        <f>VLOOKUP(B122,#REF!,11,FALSE)</f>
        <v>#REF!</v>
      </c>
      <c r="K122" s="7">
        <v>0</v>
      </c>
      <c r="L122" s="7">
        <v>5105.1371500000005</v>
      </c>
      <c r="M122" s="7">
        <v>3470.4099200000051</v>
      </c>
      <c r="N122" s="7">
        <v>4059.4431</v>
      </c>
    </row>
    <row r="123" spans="1:14" ht="27" x14ac:dyDescent="0.3">
      <c r="A123" s="4" t="s">
        <v>19</v>
      </c>
      <c r="B123" s="8" t="s">
        <v>144</v>
      </c>
      <c r="C123" s="7">
        <v>0</v>
      </c>
      <c r="D123" s="7">
        <v>1858.9978700000001</v>
      </c>
      <c r="E123" s="7">
        <v>0</v>
      </c>
      <c r="F123" s="7">
        <v>1349.6233300000001</v>
      </c>
      <c r="G123" s="7">
        <v>0</v>
      </c>
      <c r="H123" s="7">
        <v>1928.5952599999998</v>
      </c>
      <c r="I123" s="7">
        <v>0</v>
      </c>
      <c r="J123" s="7" t="e">
        <f>VLOOKUP(B123,#REF!,11,FALSE)</f>
        <v>#REF!</v>
      </c>
      <c r="K123" s="7">
        <v>0</v>
      </c>
      <c r="L123" s="7">
        <v>3867.4818400000008</v>
      </c>
      <c r="M123" s="7">
        <v>3978.1802100000004</v>
      </c>
      <c r="N123" s="7">
        <v>4063.3253100000011</v>
      </c>
    </row>
    <row r="124" spans="1:14" ht="27" x14ac:dyDescent="0.3">
      <c r="A124" s="4" t="s">
        <v>20</v>
      </c>
      <c r="B124" s="8" t="s">
        <v>145</v>
      </c>
      <c r="C124" s="7">
        <v>0</v>
      </c>
      <c r="D124" s="7">
        <v>26720.593120000001</v>
      </c>
      <c r="E124" s="7">
        <v>0</v>
      </c>
      <c r="F124" s="7">
        <v>26768.08325</v>
      </c>
      <c r="G124" s="7">
        <v>0</v>
      </c>
      <c r="H124" s="7">
        <v>30764.506490000003</v>
      </c>
      <c r="I124" s="7">
        <v>0</v>
      </c>
      <c r="J124" s="7" t="e">
        <f>VLOOKUP(B124,#REF!,11,FALSE)</f>
        <v>#REF!</v>
      </c>
      <c r="K124" s="7">
        <v>0</v>
      </c>
      <c r="L124" s="7">
        <v>32276.384919999997</v>
      </c>
      <c r="M124" s="7">
        <v>37628.020389999961</v>
      </c>
      <c r="N124" s="7">
        <v>42803.122009999992</v>
      </c>
    </row>
    <row r="125" spans="1:14" ht="15" thickBot="1" x14ac:dyDescent="0.35">
      <c r="A125" s="4" t="s">
        <v>21</v>
      </c>
      <c r="B125" s="8" t="s">
        <v>146</v>
      </c>
      <c r="C125" s="7">
        <v>0</v>
      </c>
      <c r="D125" s="7">
        <v>9333.4804399999994</v>
      </c>
      <c r="E125" s="7">
        <v>0</v>
      </c>
      <c r="F125" s="7">
        <v>9380.6539000000012</v>
      </c>
      <c r="G125" s="7">
        <v>0</v>
      </c>
      <c r="H125" s="7">
        <v>9671.1244600000009</v>
      </c>
      <c r="I125" s="7">
        <v>0</v>
      </c>
      <c r="J125" s="7" t="e">
        <f>VLOOKUP(B125,#REF!,11,FALSE)</f>
        <v>#REF!</v>
      </c>
      <c r="K125" s="7">
        <v>0</v>
      </c>
      <c r="L125" s="7">
        <v>10106</v>
      </c>
      <c r="M125" s="7">
        <v>10358</v>
      </c>
      <c r="N125" s="7">
        <v>10622</v>
      </c>
    </row>
    <row r="126" spans="1:14" ht="27" x14ac:dyDescent="0.3">
      <c r="A126" s="4" t="s">
        <v>22</v>
      </c>
      <c r="B126" s="8" t="s">
        <v>136</v>
      </c>
      <c r="C126" s="9">
        <v>0</v>
      </c>
      <c r="D126" s="9">
        <v>81557.482619999995</v>
      </c>
      <c r="E126" s="9">
        <v>0</v>
      </c>
      <c r="F126" s="9">
        <v>60871.182359999992</v>
      </c>
      <c r="G126" s="9">
        <v>0</v>
      </c>
      <c r="H126" s="9">
        <v>89137.613190000004</v>
      </c>
      <c r="I126" s="9">
        <v>0</v>
      </c>
      <c r="J126" s="9" t="e">
        <f>SUM(J115:J125)</f>
        <v>#REF!</v>
      </c>
      <c r="K126" s="9">
        <v>0</v>
      </c>
      <c r="L126" s="9">
        <v>100390.29061000003</v>
      </c>
      <c r="M126" s="9">
        <v>106087.79412999999</v>
      </c>
      <c r="N126" s="9">
        <v>113949.09413000003</v>
      </c>
    </row>
    <row r="127" spans="1:14" x14ac:dyDescent="0.3">
      <c r="A127" s="4" t="s">
        <v>24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3">
      <c r="A128" s="4" t="s">
        <v>26</v>
      </c>
      <c r="B128" s="6" t="s">
        <v>147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x14ac:dyDescent="0.3">
      <c r="A129" s="4" t="s">
        <v>27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27" x14ac:dyDescent="0.3">
      <c r="A130" s="4" t="s">
        <v>28</v>
      </c>
      <c r="B130" s="8" t="s">
        <v>148</v>
      </c>
      <c r="C130" s="7">
        <v>0</v>
      </c>
      <c r="D130" s="7">
        <v>21920.228569999999</v>
      </c>
      <c r="E130" s="7">
        <v>0</v>
      </c>
      <c r="F130" s="7">
        <v>20759.95737</v>
      </c>
      <c r="G130" s="7">
        <v>0</v>
      </c>
      <c r="H130" s="7">
        <v>20120.134520000003</v>
      </c>
      <c r="I130" s="7">
        <v>0</v>
      </c>
      <c r="J130" s="7" t="e">
        <f>VLOOKUP(B130,#REF!,11,FALSE)</f>
        <v>#REF!</v>
      </c>
      <c r="K130" s="7">
        <v>0</v>
      </c>
      <c r="L130" s="7">
        <v>16903.104690000007</v>
      </c>
      <c r="M130" s="7">
        <v>17359.888060000005</v>
      </c>
      <c r="N130" s="7">
        <v>17881.648880000004</v>
      </c>
    </row>
    <row r="131" spans="1:14" ht="27" x14ac:dyDescent="0.3">
      <c r="A131" s="4" t="s">
        <v>29</v>
      </c>
      <c r="B131" s="8" t="s">
        <v>149</v>
      </c>
      <c r="C131" s="7">
        <v>0</v>
      </c>
      <c r="D131" s="7">
        <v>31.328990000000001</v>
      </c>
      <c r="E131" s="7">
        <v>0</v>
      </c>
      <c r="F131" s="7">
        <v>53.350470000000001</v>
      </c>
      <c r="G131" s="7">
        <v>0</v>
      </c>
      <c r="H131" s="7">
        <v>35.225600000000007</v>
      </c>
      <c r="I131" s="7">
        <v>0</v>
      </c>
      <c r="J131" s="7" t="e">
        <f>VLOOKUP(B131,#REF!,11,FALSE)</f>
        <v>#REF!</v>
      </c>
      <c r="K131" s="7">
        <v>0</v>
      </c>
      <c r="L131" s="7">
        <v>0</v>
      </c>
      <c r="M131" s="7">
        <v>0</v>
      </c>
      <c r="N131" s="7">
        <v>0</v>
      </c>
    </row>
    <row r="132" spans="1:14" ht="27" x14ac:dyDescent="0.3">
      <c r="A132" s="4" t="s">
        <v>30</v>
      </c>
      <c r="B132" s="8" t="s">
        <v>150</v>
      </c>
      <c r="C132" s="7">
        <v>0</v>
      </c>
      <c r="D132" s="7">
        <v>9451.8287</v>
      </c>
      <c r="E132" s="7">
        <v>0</v>
      </c>
      <c r="F132" s="7">
        <v>11177.413359999999</v>
      </c>
      <c r="G132" s="7">
        <v>0</v>
      </c>
      <c r="H132" s="7">
        <v>11700.806549999999</v>
      </c>
      <c r="I132" s="7">
        <v>0</v>
      </c>
      <c r="J132" s="7" t="e">
        <f>VLOOKUP(B132,#REF!,11,FALSE)</f>
        <v>#REF!</v>
      </c>
      <c r="K132" s="7">
        <v>0</v>
      </c>
      <c r="L132" s="7">
        <v>14517.066910000001</v>
      </c>
      <c r="M132" s="7">
        <v>14401.392550000002</v>
      </c>
      <c r="N132" s="7">
        <v>14225.474370000007</v>
      </c>
    </row>
    <row r="133" spans="1:14" ht="27" x14ac:dyDescent="0.3">
      <c r="A133" s="4" t="s">
        <v>31</v>
      </c>
      <c r="B133" s="8" t="s">
        <v>151</v>
      </c>
      <c r="C133" s="7">
        <v>0</v>
      </c>
      <c r="D133" s="7">
        <v>122768.69440000001</v>
      </c>
      <c r="E133" s="7">
        <v>0</v>
      </c>
      <c r="F133" s="7">
        <v>123514.91068</v>
      </c>
      <c r="G133" s="7">
        <v>0</v>
      </c>
      <c r="H133" s="7">
        <v>105193.49051</v>
      </c>
      <c r="I133" s="7">
        <v>0</v>
      </c>
      <c r="J133" s="7" t="e">
        <f>VLOOKUP(B133,#REF!,11,FALSE)</f>
        <v>#REF!</v>
      </c>
      <c r="K133" s="7">
        <v>0</v>
      </c>
      <c r="L133" s="7">
        <v>108911.78106999988</v>
      </c>
      <c r="M133" s="7">
        <v>116078.11441000013</v>
      </c>
      <c r="N133" s="7">
        <v>127045.72369999997</v>
      </c>
    </row>
    <row r="134" spans="1:14" ht="27" x14ac:dyDescent="0.3">
      <c r="A134" s="4" t="s">
        <v>32</v>
      </c>
      <c r="B134" s="8" t="s">
        <v>152</v>
      </c>
      <c r="C134" s="7">
        <v>0</v>
      </c>
      <c r="D134" s="7">
        <v>31452.288570000001</v>
      </c>
      <c r="E134" s="7">
        <v>0</v>
      </c>
      <c r="F134" s="7">
        <v>28809.276409999999</v>
      </c>
      <c r="G134" s="7">
        <v>0</v>
      </c>
      <c r="H134" s="7">
        <v>22100.137490000001</v>
      </c>
      <c r="I134" s="7">
        <v>0</v>
      </c>
      <c r="J134" s="7" t="e">
        <f>VLOOKUP(B134,#REF!,11,FALSE)</f>
        <v>#REF!</v>
      </c>
      <c r="K134" s="7">
        <v>0</v>
      </c>
      <c r="L134" s="7">
        <v>23419.464089999998</v>
      </c>
      <c r="M134" s="7">
        <v>25091.133760000004</v>
      </c>
      <c r="N134" s="7">
        <v>28531.696430000018</v>
      </c>
    </row>
    <row r="135" spans="1:14" ht="27" x14ac:dyDescent="0.3">
      <c r="A135" s="4" t="s">
        <v>33</v>
      </c>
      <c r="B135" s="8" t="s">
        <v>153</v>
      </c>
      <c r="C135" s="7">
        <v>0</v>
      </c>
      <c r="D135" s="7">
        <v>42.06738</v>
      </c>
      <c r="E135" s="7">
        <v>0</v>
      </c>
      <c r="F135" s="7">
        <v>41.210589999999996</v>
      </c>
      <c r="G135" s="7">
        <v>0</v>
      </c>
      <c r="H135" s="7">
        <v>42.392249999999997</v>
      </c>
      <c r="I135" s="7">
        <v>0</v>
      </c>
      <c r="J135" s="7" t="e">
        <f>VLOOKUP(B135,#REF!,11,FALSE)</f>
        <v>#REF!</v>
      </c>
      <c r="K135" s="7">
        <v>0</v>
      </c>
      <c r="L135" s="7">
        <v>37.968849999999989</v>
      </c>
      <c r="M135" s="7">
        <v>39.032089999999997</v>
      </c>
      <c r="N135" s="7">
        <v>-9.1000000000000033E-4</v>
      </c>
    </row>
    <row r="136" spans="1:14" ht="27" x14ac:dyDescent="0.3">
      <c r="A136" s="4" t="s">
        <v>34</v>
      </c>
      <c r="B136" s="8" t="s">
        <v>154</v>
      </c>
      <c r="C136" s="7">
        <v>0</v>
      </c>
      <c r="D136" s="7">
        <v>9459.6077499999992</v>
      </c>
      <c r="E136" s="7">
        <v>0</v>
      </c>
      <c r="F136" s="7">
        <v>10210.85815</v>
      </c>
      <c r="G136" s="7">
        <v>0</v>
      </c>
      <c r="H136" s="7">
        <v>10232.85896</v>
      </c>
      <c r="I136" s="7">
        <v>0</v>
      </c>
      <c r="J136" s="7" t="e">
        <f>VLOOKUP(B136,#REF!,11,FALSE)</f>
        <v>#REF!</v>
      </c>
      <c r="K136" s="7">
        <v>0</v>
      </c>
      <c r="L136" s="7">
        <v>10744.701690000005</v>
      </c>
      <c r="M136" s="7">
        <v>11158.299170000015</v>
      </c>
      <c r="N136" s="7">
        <v>11802.670370000014</v>
      </c>
    </row>
    <row r="137" spans="1:14" ht="27" x14ac:dyDescent="0.3">
      <c r="A137" s="4" t="s">
        <v>35</v>
      </c>
      <c r="B137" s="8" t="s">
        <v>155</v>
      </c>
      <c r="C137" s="7">
        <v>0</v>
      </c>
      <c r="D137" s="7">
        <v>5408.8442800000003</v>
      </c>
      <c r="E137" s="7">
        <v>0</v>
      </c>
      <c r="F137" s="7">
        <v>5694.19283</v>
      </c>
      <c r="G137" s="7">
        <v>0</v>
      </c>
      <c r="H137" s="7">
        <v>4060.2867800000004</v>
      </c>
      <c r="I137" s="7">
        <v>0</v>
      </c>
      <c r="J137" s="7" t="e">
        <f>VLOOKUP(B137,#REF!,11,FALSE)</f>
        <v>#REF!</v>
      </c>
      <c r="K137" s="7">
        <v>0</v>
      </c>
      <c r="L137" s="7">
        <v>3773.2612399999994</v>
      </c>
      <c r="M137" s="7">
        <v>3998.6199500000016</v>
      </c>
      <c r="N137" s="7">
        <v>4142.111789999999</v>
      </c>
    </row>
    <row r="138" spans="1:14" ht="15" thickBo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27.6" thickBot="1" x14ac:dyDescent="0.35">
      <c r="A139" s="4" t="s">
        <v>14</v>
      </c>
      <c r="B139" s="8" t="s">
        <v>156</v>
      </c>
      <c r="C139" s="7">
        <v>0</v>
      </c>
      <c r="D139" s="7">
        <v>4271.6364299999996</v>
      </c>
      <c r="E139" s="7">
        <v>0</v>
      </c>
      <c r="F139" s="7">
        <v>4680.1852399999998</v>
      </c>
      <c r="G139" s="7">
        <v>0</v>
      </c>
      <c r="H139" s="7">
        <v>5962.2215099999994</v>
      </c>
      <c r="I139" s="7">
        <v>0</v>
      </c>
      <c r="J139" s="7" t="e">
        <f>VLOOKUP(B139,#REF!,11,FALSE)</f>
        <v>#REF!</v>
      </c>
      <c r="K139" s="7">
        <v>0</v>
      </c>
      <c r="L139" s="7">
        <v>5438.5776900000019</v>
      </c>
      <c r="M139" s="7">
        <v>6170.5832400000054</v>
      </c>
      <c r="N139" s="7">
        <v>5635.9283500000083</v>
      </c>
    </row>
    <row r="140" spans="1:14" ht="27" x14ac:dyDescent="0.3">
      <c r="A140" s="4" t="s">
        <v>15</v>
      </c>
      <c r="B140" s="8" t="s">
        <v>147</v>
      </c>
      <c r="C140" s="9">
        <v>0</v>
      </c>
      <c r="D140" s="9">
        <v>204806.52507</v>
      </c>
      <c r="E140" s="9">
        <v>0</v>
      </c>
      <c r="F140" s="9">
        <v>204941.35510000002</v>
      </c>
      <c r="G140" s="9">
        <v>0</v>
      </c>
      <c r="H140" s="9">
        <v>179447.55417000002</v>
      </c>
      <c r="I140" s="9">
        <v>0</v>
      </c>
      <c r="J140" s="9" t="e">
        <f>SUM(J130:J139)</f>
        <v>#REF!</v>
      </c>
      <c r="K140" s="9">
        <v>0</v>
      </c>
      <c r="L140" s="9">
        <v>183745.9262299999</v>
      </c>
      <c r="M140" s="9">
        <v>194297.06323000017</v>
      </c>
      <c r="N140" s="9">
        <v>209265.25297999999</v>
      </c>
    </row>
    <row r="141" spans="1:14" x14ac:dyDescent="0.3">
      <c r="A141" s="4" t="s">
        <v>16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84" t="b">
        <f>N126+N140='COSID Income Statement'!J208/1000</f>
        <v>1</v>
      </c>
    </row>
    <row r="142" spans="1:14" x14ac:dyDescent="0.3">
      <c r="A142" s="4" t="s">
        <v>17</v>
      </c>
      <c r="B142" s="6" t="s">
        <v>46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x14ac:dyDescent="0.3">
      <c r="A143" s="4" t="s">
        <v>18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27" x14ac:dyDescent="0.3">
      <c r="A144" s="4" t="s">
        <v>19</v>
      </c>
      <c r="B144" s="8" t="s">
        <v>157</v>
      </c>
      <c r="C144" s="7">
        <v>0</v>
      </c>
      <c r="D144" s="7">
        <v>4369.7975099999994</v>
      </c>
      <c r="E144" s="7">
        <v>0</v>
      </c>
      <c r="F144" s="7">
        <v>3584.5315900000001</v>
      </c>
      <c r="G144" s="7">
        <v>0</v>
      </c>
      <c r="H144" s="7">
        <v>4088.2884300000005</v>
      </c>
      <c r="I144" s="7">
        <v>0</v>
      </c>
      <c r="J144" s="7" t="e">
        <f>VLOOKUP(B144,#REF!,11,FALSE)</f>
        <v>#REF!</v>
      </c>
      <c r="K144" s="7">
        <v>0</v>
      </c>
      <c r="L144" s="7">
        <v>6449.2018300000018</v>
      </c>
      <c r="M144" s="7">
        <v>6379.9317100000007</v>
      </c>
      <c r="N144" s="7">
        <v>6524.268250000001</v>
      </c>
    </row>
    <row r="145" spans="1:14" ht="27" x14ac:dyDescent="0.3">
      <c r="A145" s="4" t="s">
        <v>20</v>
      </c>
      <c r="B145" s="8" t="s">
        <v>158</v>
      </c>
      <c r="C145" s="7">
        <v>0</v>
      </c>
      <c r="D145" s="7">
        <v>35311.81439</v>
      </c>
      <c r="E145" s="7">
        <v>0</v>
      </c>
      <c r="F145" s="7">
        <v>29311.509829999999</v>
      </c>
      <c r="G145" s="7">
        <v>0</v>
      </c>
      <c r="H145" s="7">
        <v>18417.610920000003</v>
      </c>
      <c r="I145" s="7">
        <v>0</v>
      </c>
      <c r="J145" s="7" t="e">
        <f>VLOOKUP(B145,#REF!,11,FALSE)</f>
        <v>#REF!</v>
      </c>
      <c r="K145" s="7">
        <v>0</v>
      </c>
      <c r="L145" s="7">
        <v>11848.578240000003</v>
      </c>
      <c r="M145" s="7">
        <v>12031.202190000002</v>
      </c>
      <c r="N145" s="7">
        <v>12109.453750000001</v>
      </c>
    </row>
    <row r="146" spans="1:14" ht="27" x14ac:dyDescent="0.3">
      <c r="A146" s="4" t="s">
        <v>21</v>
      </c>
      <c r="B146" s="8" t="s">
        <v>159</v>
      </c>
      <c r="C146" s="7">
        <v>0</v>
      </c>
      <c r="D146" s="7">
        <v>94760.909440000003</v>
      </c>
      <c r="E146" s="7">
        <v>0</v>
      </c>
      <c r="F146" s="7">
        <v>93110.679029999999</v>
      </c>
      <c r="G146" s="7">
        <v>0</v>
      </c>
      <c r="H146" s="7">
        <v>86265.363600000012</v>
      </c>
      <c r="I146" s="7">
        <v>0</v>
      </c>
      <c r="J146" s="7" t="e">
        <f>VLOOKUP(B146,#REF!,11,FALSE)</f>
        <v>#REF!</v>
      </c>
      <c r="K146" s="7">
        <v>0</v>
      </c>
      <c r="L146" s="7">
        <v>82573.557489999905</v>
      </c>
      <c r="M146" s="7">
        <v>83759.406650000004</v>
      </c>
      <c r="N146" s="7">
        <v>83906.718950000039</v>
      </c>
    </row>
    <row r="147" spans="1:14" ht="27" x14ac:dyDescent="0.3">
      <c r="A147" s="4" t="s">
        <v>22</v>
      </c>
      <c r="B147" s="8" t="s">
        <v>160</v>
      </c>
      <c r="C147" s="7">
        <v>0</v>
      </c>
      <c r="D147" s="7">
        <v>9560.7737700000016</v>
      </c>
      <c r="E147" s="7">
        <v>0</v>
      </c>
      <c r="F147" s="7">
        <v>8772.7189999999991</v>
      </c>
      <c r="G147" s="7">
        <v>0</v>
      </c>
      <c r="H147" s="7">
        <v>9644.1336599999995</v>
      </c>
      <c r="I147" s="7">
        <v>0</v>
      </c>
      <c r="J147" s="7" t="e">
        <f>VLOOKUP(B147,#REF!,11,FALSE)</f>
        <v>#REF!</v>
      </c>
      <c r="K147" s="7">
        <v>0</v>
      </c>
      <c r="L147" s="7">
        <v>6708.1847699999998</v>
      </c>
      <c r="M147" s="7">
        <v>6552.2432099999987</v>
      </c>
      <c r="N147" s="7">
        <v>7111.616390000001</v>
      </c>
    </row>
    <row r="148" spans="1:14" ht="27.6" thickBot="1" x14ac:dyDescent="0.35">
      <c r="A148" s="4" t="s">
        <v>24</v>
      </c>
      <c r="B148" s="8" t="s">
        <v>161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 t="e">
        <f>VLOOKUP(B148,#REF!,11,FALSE)</f>
        <v>#REF!</v>
      </c>
      <c r="K148" s="7">
        <v>0</v>
      </c>
      <c r="L148" s="7">
        <v>0</v>
      </c>
      <c r="M148" s="7">
        <v>0</v>
      </c>
      <c r="N148" s="7">
        <v>0</v>
      </c>
    </row>
    <row r="149" spans="1:14" ht="27" x14ac:dyDescent="0.3">
      <c r="A149" s="4" t="s">
        <v>26</v>
      </c>
      <c r="B149" s="8" t="s">
        <v>46</v>
      </c>
      <c r="C149" s="9">
        <v>0</v>
      </c>
      <c r="D149" s="9">
        <v>144003.29511000001</v>
      </c>
      <c r="E149" s="9">
        <v>0</v>
      </c>
      <c r="F149" s="9">
        <v>134779.43944999998</v>
      </c>
      <c r="G149" s="9">
        <v>0</v>
      </c>
      <c r="H149" s="9">
        <v>118415.39661000001</v>
      </c>
      <c r="I149" s="9">
        <v>0</v>
      </c>
      <c r="J149" s="9" t="e">
        <f>SUM(J144:J148)</f>
        <v>#REF!</v>
      </c>
      <c r="K149" s="9">
        <v>0</v>
      </c>
      <c r="L149" s="9">
        <v>107579.52232999991</v>
      </c>
      <c r="M149" s="9">
        <v>108722.78376000001</v>
      </c>
      <c r="N149" s="9">
        <v>109652.05734000003</v>
      </c>
    </row>
    <row r="150" spans="1:14" x14ac:dyDescent="0.3">
      <c r="A150" s="4" t="s">
        <v>27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84" t="b">
        <f>N149='COSID Income Statement'!J216/1000</f>
        <v>1</v>
      </c>
    </row>
    <row r="151" spans="1:14" x14ac:dyDescent="0.3">
      <c r="A151" s="4" t="s">
        <v>28</v>
      </c>
      <c r="B151" s="6" t="s">
        <v>47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1:14" x14ac:dyDescent="0.3">
      <c r="A152" s="4" t="s">
        <v>29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27" x14ac:dyDescent="0.3">
      <c r="A153" s="4" t="s">
        <v>30</v>
      </c>
      <c r="B153" s="8" t="s">
        <v>162</v>
      </c>
      <c r="C153" s="7">
        <v>0</v>
      </c>
      <c r="D153" s="7">
        <v>9004.4528099999989</v>
      </c>
      <c r="E153" s="7">
        <v>0</v>
      </c>
      <c r="F153" s="7">
        <v>9010.1739599999983</v>
      </c>
      <c r="G153" s="7">
        <v>0</v>
      </c>
      <c r="H153" s="7">
        <v>8523.9599499999986</v>
      </c>
      <c r="I153" s="7">
        <v>0</v>
      </c>
      <c r="J153" s="7" t="e">
        <f>VLOOKUP(B153,#REF!,11,FALSE)</f>
        <v>#REF!</v>
      </c>
      <c r="K153" s="7">
        <v>0</v>
      </c>
      <c r="L153" s="7">
        <v>7918.1849500000008</v>
      </c>
      <c r="M153" s="7">
        <v>8113.287229999999</v>
      </c>
      <c r="N153" s="7">
        <v>8370.6168900000011</v>
      </c>
    </row>
    <row r="154" spans="1:14" ht="27" x14ac:dyDescent="0.3">
      <c r="A154" s="4" t="s">
        <v>31</v>
      </c>
      <c r="B154" s="8" t="s">
        <v>163</v>
      </c>
      <c r="C154" s="7">
        <v>0</v>
      </c>
      <c r="D154" s="7">
        <v>108647.27033</v>
      </c>
      <c r="E154" s="7">
        <v>0</v>
      </c>
      <c r="F154" s="7">
        <v>108634.46975999999</v>
      </c>
      <c r="G154" s="7">
        <v>0</v>
      </c>
      <c r="H154" s="7">
        <v>121260.37193000001</v>
      </c>
      <c r="I154" s="7">
        <v>0</v>
      </c>
      <c r="J154" s="7" t="e">
        <f>VLOOKUP(B154,#REF!,11,FALSE)</f>
        <v>#REF!</v>
      </c>
      <c r="K154" s="7">
        <v>0</v>
      </c>
      <c r="L154" s="7">
        <v>37584.907870000017</v>
      </c>
      <c r="M154" s="7">
        <v>37670.856210000027</v>
      </c>
      <c r="N154" s="7">
        <v>37232.551629999987</v>
      </c>
    </row>
    <row r="155" spans="1:14" ht="27" x14ac:dyDescent="0.3">
      <c r="A155" s="4" t="s">
        <v>32</v>
      </c>
      <c r="B155" s="8" t="s">
        <v>164</v>
      </c>
      <c r="C155" s="7">
        <v>0</v>
      </c>
      <c r="D155" s="7">
        <v>8870.6829399999988</v>
      </c>
      <c r="E155" s="7">
        <v>0</v>
      </c>
      <c r="F155" s="7">
        <v>8840.7216399999998</v>
      </c>
      <c r="G155" s="7">
        <v>0</v>
      </c>
      <c r="H155" s="7">
        <v>8718.297059999999</v>
      </c>
      <c r="I155" s="7">
        <v>0</v>
      </c>
      <c r="J155" s="7" t="e">
        <f>VLOOKUP(B155,#REF!,11,FALSE)</f>
        <v>#REF!</v>
      </c>
      <c r="K155" s="7">
        <v>0</v>
      </c>
      <c r="L155" s="7">
        <v>8440.3598499999989</v>
      </c>
      <c r="M155" s="7">
        <v>8649.2980500000012</v>
      </c>
      <c r="N155" s="7">
        <v>8872.0262700000021</v>
      </c>
    </row>
    <row r="156" spans="1:14" ht="27.6" thickBot="1" x14ac:dyDescent="0.35">
      <c r="A156" s="4" t="s">
        <v>33</v>
      </c>
      <c r="B156" s="8" t="s">
        <v>165</v>
      </c>
      <c r="C156" s="7">
        <v>0</v>
      </c>
      <c r="D156" s="7">
        <v>9205.7802599999995</v>
      </c>
      <c r="E156" s="7">
        <v>0</v>
      </c>
      <c r="F156" s="7">
        <v>10883.32228</v>
      </c>
      <c r="G156" s="7">
        <v>0</v>
      </c>
      <c r="H156" s="7">
        <v>11471.381879999999</v>
      </c>
      <c r="I156" s="7">
        <v>0</v>
      </c>
      <c r="J156" s="7" t="e">
        <f>VLOOKUP(B156,#REF!,11,FALSE)</f>
        <v>#REF!</v>
      </c>
      <c r="K156" s="7">
        <v>0</v>
      </c>
      <c r="L156" s="7">
        <v>11244.292430000001</v>
      </c>
      <c r="M156" s="7">
        <v>11631.85421</v>
      </c>
      <c r="N156" s="7">
        <v>11131.092130000001</v>
      </c>
    </row>
    <row r="157" spans="1:14" ht="27" x14ac:dyDescent="0.3">
      <c r="A157" s="4" t="s">
        <v>34</v>
      </c>
      <c r="B157" s="8" t="s">
        <v>47</v>
      </c>
      <c r="C157" s="9">
        <v>0</v>
      </c>
      <c r="D157" s="9">
        <v>135728.18634000001</v>
      </c>
      <c r="E157" s="9">
        <v>0</v>
      </c>
      <c r="F157" s="9">
        <v>137368.68763999999</v>
      </c>
      <c r="G157" s="9">
        <v>0</v>
      </c>
      <c r="H157" s="9">
        <v>149974.01082000002</v>
      </c>
      <c r="I157" s="9">
        <v>0</v>
      </c>
      <c r="J157" s="9" t="e">
        <f>SUM(J153:J156)</f>
        <v>#REF!</v>
      </c>
      <c r="K157" s="9">
        <v>0</v>
      </c>
      <c r="L157" s="9">
        <v>65187.745100000022</v>
      </c>
      <c r="M157" s="9">
        <v>66065.295700000032</v>
      </c>
      <c r="N157" s="9">
        <v>65606.286919999999</v>
      </c>
    </row>
    <row r="158" spans="1:14" x14ac:dyDescent="0.3">
      <c r="A158" s="4" t="s">
        <v>35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84" t="b">
        <f>N157='COSID Income Statement'!J227/1000</f>
        <v>1</v>
      </c>
    </row>
    <row r="159" spans="1:14" ht="15" thickBo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3">
      <c r="A160" s="4" t="s">
        <v>14</v>
      </c>
      <c r="B160" s="6" t="s">
        <v>48</v>
      </c>
      <c r="C160" s="7"/>
      <c r="D160" s="7"/>
      <c r="E160" s="7"/>
      <c r="F160" s="7"/>
      <c r="G160" s="7"/>
      <c r="H160" s="7"/>
      <c r="I160" s="7"/>
      <c r="J160" s="7">
        <v>0</v>
      </c>
      <c r="K160" s="7"/>
      <c r="L160" s="7"/>
      <c r="M160" s="7"/>
      <c r="N160" s="7"/>
    </row>
    <row r="161" spans="1:14" x14ac:dyDescent="0.3">
      <c r="A161" s="4" t="s">
        <v>15</v>
      </c>
      <c r="B161" s="1"/>
      <c r="C161" s="1"/>
      <c r="D161" s="1"/>
      <c r="E161" s="1"/>
      <c r="F161" s="1"/>
      <c r="G161" s="1"/>
      <c r="H161" s="1"/>
      <c r="I161" s="1"/>
      <c r="J161" s="1">
        <v>0</v>
      </c>
      <c r="K161" s="1"/>
      <c r="L161" s="1"/>
      <c r="M161" s="1"/>
      <c r="N161" s="1"/>
    </row>
    <row r="162" spans="1:14" x14ac:dyDescent="0.3">
      <c r="A162" s="4" t="s">
        <v>16</v>
      </c>
      <c r="B162" s="8" t="s">
        <v>166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 t="e">
        <f>VLOOKUP(B162,#REF!,11,FALSE)</f>
        <v>#REF!</v>
      </c>
      <c r="K162" s="7">
        <v>0</v>
      </c>
      <c r="L162" s="7">
        <v>0</v>
      </c>
      <c r="M162" s="7">
        <v>0</v>
      </c>
      <c r="N162" s="7">
        <v>0</v>
      </c>
    </row>
    <row r="163" spans="1:14" ht="27" x14ac:dyDescent="0.3">
      <c r="A163" s="4" t="s">
        <v>17</v>
      </c>
      <c r="B163" s="8" t="s">
        <v>167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 t="e">
        <f>VLOOKUP(B163,#REF!,11,FALSE)</f>
        <v>#REF!</v>
      </c>
      <c r="K163" s="7">
        <v>0</v>
      </c>
      <c r="L163" s="7">
        <v>0</v>
      </c>
      <c r="M163" s="7">
        <v>0</v>
      </c>
      <c r="N163" s="7">
        <v>0</v>
      </c>
    </row>
    <row r="164" spans="1:14" ht="27.6" thickBot="1" x14ac:dyDescent="0.35">
      <c r="A164" s="4" t="s">
        <v>18</v>
      </c>
      <c r="B164" s="8" t="s">
        <v>168</v>
      </c>
      <c r="C164" s="7">
        <v>0</v>
      </c>
      <c r="D164" s="7">
        <v>9836.4515800000008</v>
      </c>
      <c r="E164" s="7">
        <v>0</v>
      </c>
      <c r="F164" s="7">
        <v>4581.75252</v>
      </c>
      <c r="G164" s="7">
        <v>0</v>
      </c>
      <c r="H164" s="7">
        <v>9536.2710300000017</v>
      </c>
      <c r="I164" s="7">
        <v>0</v>
      </c>
      <c r="J164" s="7" t="e">
        <f>VLOOKUP(B164,#REF!,11,FALSE)</f>
        <v>#REF!</v>
      </c>
      <c r="K164" s="7">
        <v>0</v>
      </c>
      <c r="L164" s="7">
        <v>18084.320769999998</v>
      </c>
      <c r="M164" s="7">
        <v>14241.782479999998</v>
      </c>
      <c r="N164" s="7">
        <v>15746.958650000002</v>
      </c>
    </row>
    <row r="165" spans="1:14" x14ac:dyDescent="0.3">
      <c r="A165" s="4" t="s">
        <v>19</v>
      </c>
      <c r="B165" s="8" t="s">
        <v>48</v>
      </c>
      <c r="C165" s="9">
        <v>0</v>
      </c>
      <c r="D165" s="9">
        <v>9836.4515800000008</v>
      </c>
      <c r="E165" s="9">
        <v>0</v>
      </c>
      <c r="F165" s="9">
        <v>4581.75252</v>
      </c>
      <c r="G165" s="9">
        <v>0</v>
      </c>
      <c r="H165" s="9">
        <v>9536.2710300000017</v>
      </c>
      <c r="I165" s="9">
        <v>0</v>
      </c>
      <c r="J165" s="9" t="e">
        <f>J164</f>
        <v>#REF!</v>
      </c>
      <c r="K165" s="9">
        <v>0</v>
      </c>
      <c r="L165" s="9">
        <v>18084.320769999998</v>
      </c>
      <c r="M165" s="9">
        <v>14241.782479999998</v>
      </c>
      <c r="N165" s="9">
        <v>15746.958650000002</v>
      </c>
    </row>
    <row r="166" spans="1:14" x14ac:dyDescent="0.3">
      <c r="A166" s="4" t="s">
        <v>20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84" t="b">
        <f>N165='COSID Income Statement'!J232/1000</f>
        <v>1</v>
      </c>
    </row>
    <row r="167" spans="1:14" x14ac:dyDescent="0.3">
      <c r="A167" s="4" t="s">
        <v>21</v>
      </c>
      <c r="B167" s="6" t="s">
        <v>169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x14ac:dyDescent="0.3">
      <c r="A168" s="4" t="s">
        <v>22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27" x14ac:dyDescent="0.3">
      <c r="A169" s="4" t="s">
        <v>24</v>
      </c>
      <c r="B169" s="8" t="s">
        <v>170</v>
      </c>
      <c r="C169" s="7">
        <v>0</v>
      </c>
      <c r="D169" s="7">
        <v>192887.54296000002</v>
      </c>
      <c r="E169" s="7">
        <v>0</v>
      </c>
      <c r="F169" s="7">
        <v>210462.66021999999</v>
      </c>
      <c r="G169" s="7">
        <v>0</v>
      </c>
      <c r="H169" s="7">
        <v>192946.56156000003</v>
      </c>
      <c r="I169" s="7">
        <v>0</v>
      </c>
      <c r="J169" s="7" t="e">
        <f>VLOOKUP(B169,#REF!,11,FALSE)</f>
        <v>#REF!</v>
      </c>
      <c r="K169" s="7">
        <v>0</v>
      </c>
      <c r="L169" s="7">
        <v>214130.73217000018</v>
      </c>
      <c r="M169" s="7">
        <v>213331.77359000011</v>
      </c>
      <c r="N169" s="7">
        <v>217876.45616000044</v>
      </c>
    </row>
    <row r="170" spans="1:14" ht="27" x14ac:dyDescent="0.3">
      <c r="A170" s="4" t="s">
        <v>26</v>
      </c>
      <c r="B170" s="8" t="s">
        <v>171</v>
      </c>
      <c r="C170" s="7">
        <v>0</v>
      </c>
      <c r="D170" s="7">
        <v>49555.912680000001</v>
      </c>
      <c r="E170" s="7">
        <v>0</v>
      </c>
      <c r="F170" s="7">
        <v>44497.85194</v>
      </c>
      <c r="G170" s="7">
        <v>0</v>
      </c>
      <c r="H170" s="7">
        <v>42260.551920000005</v>
      </c>
      <c r="I170" s="7">
        <v>0</v>
      </c>
      <c r="J170" s="7" t="e">
        <f>VLOOKUP(B170,#REF!,11,FALSE)</f>
        <v>#REF!</v>
      </c>
      <c r="K170" s="7">
        <v>0</v>
      </c>
      <c r="L170" s="7">
        <v>48316.869290000039</v>
      </c>
      <c r="M170" s="7">
        <v>45423.187470000019</v>
      </c>
      <c r="N170" s="7">
        <v>46098.742320000027</v>
      </c>
    </row>
    <row r="171" spans="1:14" ht="27" x14ac:dyDescent="0.3">
      <c r="A171" s="4" t="s">
        <v>27</v>
      </c>
      <c r="B171" s="8" t="s">
        <v>172</v>
      </c>
      <c r="C171" s="7">
        <v>0</v>
      </c>
      <c r="D171" s="7">
        <v>-77457.461169999995</v>
      </c>
      <c r="E171" s="7">
        <v>0</v>
      </c>
      <c r="F171" s="7">
        <v>-80789.196469999995</v>
      </c>
      <c r="G171" s="7">
        <v>0</v>
      </c>
      <c r="H171" s="7">
        <v>-77560.374970000004</v>
      </c>
      <c r="I171" s="7">
        <v>0</v>
      </c>
      <c r="J171" s="7" t="e">
        <f>VLOOKUP(B171,#REF!,11,FALSE)</f>
        <v>#REF!</v>
      </c>
      <c r="K171" s="7">
        <v>0</v>
      </c>
      <c r="L171" s="7">
        <v>-100689.85844000003</v>
      </c>
      <c r="M171" s="7">
        <v>-99674.78714</v>
      </c>
      <c r="N171" s="7">
        <v>-103518.98948000005</v>
      </c>
    </row>
    <row r="172" spans="1:14" ht="27" x14ac:dyDescent="0.3">
      <c r="A172" s="4" t="s">
        <v>28</v>
      </c>
      <c r="B172" s="8" t="s">
        <v>173</v>
      </c>
      <c r="C172" s="7">
        <v>0</v>
      </c>
      <c r="D172" s="7">
        <v>32454.085340000001</v>
      </c>
      <c r="E172" s="7">
        <v>0</v>
      </c>
      <c r="F172" s="7">
        <v>43526.084289999999</v>
      </c>
      <c r="G172" s="7">
        <v>0</v>
      </c>
      <c r="H172" s="7">
        <v>29972.036299999996</v>
      </c>
      <c r="I172" s="7">
        <v>0</v>
      </c>
      <c r="J172" s="7" t="e">
        <f>VLOOKUP(B172,#REF!,11,FALSE)</f>
        <v>#REF!</v>
      </c>
      <c r="K172" s="7">
        <v>0</v>
      </c>
      <c r="L172" s="7">
        <v>41041.438050000004</v>
      </c>
      <c r="M172" s="7">
        <v>40413.832720000028</v>
      </c>
      <c r="N172" s="7">
        <v>43113.746330000016</v>
      </c>
    </row>
    <row r="173" spans="1:14" ht="27" x14ac:dyDescent="0.3">
      <c r="A173" s="4" t="s">
        <v>29</v>
      </c>
      <c r="B173" s="8" t="s">
        <v>174</v>
      </c>
      <c r="C173" s="7">
        <v>0</v>
      </c>
      <c r="D173" s="7">
        <v>19967.821640000002</v>
      </c>
      <c r="E173" s="7">
        <v>0</v>
      </c>
      <c r="F173" s="7">
        <v>21401.725740000002</v>
      </c>
      <c r="G173" s="7">
        <v>0</v>
      </c>
      <c r="H173" s="7">
        <v>14469.548400000001</v>
      </c>
      <c r="I173" s="7">
        <v>0</v>
      </c>
      <c r="J173" s="7" t="e">
        <f>VLOOKUP(B173,#REF!,11,FALSE)</f>
        <v>#REF!</v>
      </c>
      <c r="K173" s="7">
        <v>0</v>
      </c>
      <c r="L173" s="7">
        <v>13680.896379999998</v>
      </c>
      <c r="M173" s="7">
        <v>16132.02233</v>
      </c>
      <c r="N173" s="7">
        <v>17238.79782</v>
      </c>
    </row>
    <row r="174" spans="1:14" ht="27" x14ac:dyDescent="0.3">
      <c r="A174" s="4" t="s">
        <v>30</v>
      </c>
      <c r="B174" s="8" t="s">
        <v>175</v>
      </c>
      <c r="C174" s="7">
        <v>0</v>
      </c>
      <c r="D174" s="7">
        <v>34604.733830000005</v>
      </c>
      <c r="E174" s="7">
        <v>0</v>
      </c>
      <c r="F174" s="7">
        <v>26928.385630000004</v>
      </c>
      <c r="G174" s="7">
        <v>0</v>
      </c>
      <c r="H174" s="7">
        <v>30960.443569999999</v>
      </c>
      <c r="I174" s="7">
        <v>0</v>
      </c>
      <c r="J174" s="7" t="e">
        <f>VLOOKUP(B174,#REF!,11,FALSE)</f>
        <v>#REF!</v>
      </c>
      <c r="K174" s="7">
        <v>0</v>
      </c>
      <c r="L174" s="7">
        <v>27991.700259999991</v>
      </c>
      <c r="M174" s="7">
        <v>28987.602039999998</v>
      </c>
      <c r="N174" s="7">
        <v>29474.182589999997</v>
      </c>
    </row>
    <row r="175" spans="1:14" ht="27" x14ac:dyDescent="0.3">
      <c r="A175" s="4" t="s">
        <v>31</v>
      </c>
      <c r="B175" s="8" t="s">
        <v>176</v>
      </c>
      <c r="C175" s="7">
        <v>0</v>
      </c>
      <c r="D175" s="7">
        <v>86959.155050000016</v>
      </c>
      <c r="E175" s="7">
        <v>0</v>
      </c>
      <c r="F175" s="7">
        <v>112066.72444999999</v>
      </c>
      <c r="G175" s="7">
        <v>0</v>
      </c>
      <c r="H175" s="7">
        <v>75811.708870000002</v>
      </c>
      <c r="I175" s="7">
        <v>0</v>
      </c>
      <c r="J175" s="7" t="e">
        <f>VLOOKUP(B175,#REF!,11,FALSE)</f>
        <v>#REF!</v>
      </c>
      <c r="K175" s="7">
        <v>0</v>
      </c>
      <c r="L175" s="7">
        <v>59595.397329999942</v>
      </c>
      <c r="M175" s="7">
        <v>62297.872479999867</v>
      </c>
      <c r="N175" s="7">
        <v>63906.536729999956</v>
      </c>
    </row>
    <row r="176" spans="1:14" ht="27" x14ac:dyDescent="0.3">
      <c r="A176" s="4" t="s">
        <v>32</v>
      </c>
      <c r="B176" s="8" t="s">
        <v>177</v>
      </c>
      <c r="C176" s="7">
        <v>0</v>
      </c>
      <c r="D176" s="7">
        <v>3486.2423399999998</v>
      </c>
      <c r="E176" s="7">
        <v>0</v>
      </c>
      <c r="F176" s="7">
        <v>3833.1374500000002</v>
      </c>
      <c r="G176" s="7">
        <v>0</v>
      </c>
      <c r="H176" s="7">
        <v>3344.8932699999996</v>
      </c>
      <c r="I176" s="7">
        <v>0</v>
      </c>
      <c r="J176" s="7" t="e">
        <f>VLOOKUP(B176,#REF!,11,FALSE)</f>
        <v>#REF!</v>
      </c>
      <c r="K176" s="7">
        <v>0</v>
      </c>
      <c r="L176" s="7">
        <v>2535.1896400000001</v>
      </c>
      <c r="M176" s="7">
        <v>2289.2231399999996</v>
      </c>
      <c r="N176" s="7">
        <v>2151.22199</v>
      </c>
    </row>
    <row r="177" spans="1:14" ht="27" x14ac:dyDescent="0.3">
      <c r="A177" s="4" t="s">
        <v>33</v>
      </c>
      <c r="B177" s="8" t="s">
        <v>178</v>
      </c>
      <c r="C177" s="7">
        <v>0</v>
      </c>
      <c r="D177" s="7">
        <v>41313.633520000003</v>
      </c>
      <c r="E177" s="7">
        <v>0</v>
      </c>
      <c r="F177" s="7">
        <v>-13895.174590000001</v>
      </c>
      <c r="G177" s="7">
        <v>0</v>
      </c>
      <c r="H177" s="7">
        <v>10689.790140000001</v>
      </c>
      <c r="I177" s="7">
        <v>0</v>
      </c>
      <c r="J177" s="7" t="e">
        <f>VLOOKUP(B177,#REF!,11,FALSE)</f>
        <v>#REF!</v>
      </c>
      <c r="K177" s="7">
        <v>0</v>
      </c>
      <c r="L177" s="7">
        <v>12951.31596023808</v>
      </c>
      <c r="M177" s="7">
        <v>2253.3862895031812</v>
      </c>
      <c r="N177" s="7">
        <v>0</v>
      </c>
    </row>
    <row r="178" spans="1:14" ht="27" x14ac:dyDescent="0.3">
      <c r="A178" s="4" t="s">
        <v>34</v>
      </c>
      <c r="B178" s="8" t="s">
        <v>179</v>
      </c>
      <c r="C178" s="7">
        <v>0</v>
      </c>
      <c r="D178" s="7">
        <v>19213.318800000001</v>
      </c>
      <c r="E178" s="7">
        <v>0</v>
      </c>
      <c r="F178" s="7">
        <v>19196.883160000001</v>
      </c>
      <c r="G178" s="7">
        <v>0</v>
      </c>
      <c r="H178" s="7">
        <v>11686.08301</v>
      </c>
      <c r="I178" s="7">
        <v>0</v>
      </c>
      <c r="J178" s="7" t="e">
        <f>VLOOKUP(B178,#REF!,11,FALSE)</f>
        <v>#REF!</v>
      </c>
      <c r="K178" s="7">
        <v>0</v>
      </c>
      <c r="L178" s="7">
        <v>13182.80659</v>
      </c>
      <c r="M178" s="7">
        <v>13406.844320000004</v>
      </c>
      <c r="N178" s="7">
        <v>13804.789930000003</v>
      </c>
    </row>
    <row r="179" spans="1:14" x14ac:dyDescent="0.3">
      <c r="A179" s="4" t="s">
        <v>35</v>
      </c>
      <c r="B179" s="8" t="s">
        <v>180</v>
      </c>
      <c r="C179" s="7">
        <v>0</v>
      </c>
      <c r="D179" s="7">
        <v>8359.5135300000002</v>
      </c>
      <c r="E179" s="7">
        <v>0</v>
      </c>
      <c r="F179" s="7">
        <v>9135.2803699999986</v>
      </c>
      <c r="G179" s="7">
        <v>0</v>
      </c>
      <c r="H179" s="7">
        <v>8922.6698300000007</v>
      </c>
      <c r="I179" s="7">
        <v>0</v>
      </c>
      <c r="J179" s="7" t="e">
        <f>VLOOKUP(B179,#REF!,11,FALSE)</f>
        <v>#REF!</v>
      </c>
      <c r="K179" s="7">
        <v>0</v>
      </c>
      <c r="L179" s="7">
        <v>9653.2667000000019</v>
      </c>
      <c r="M179" s="7">
        <v>10118.683459999998</v>
      </c>
      <c r="N179" s="7">
        <v>10270.107380000001</v>
      </c>
    </row>
    <row r="180" spans="1:14" ht="15" thickBo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27" x14ac:dyDescent="0.3">
      <c r="A181" s="4" t="s">
        <v>14</v>
      </c>
      <c r="B181" s="8" t="s">
        <v>169</v>
      </c>
      <c r="C181" s="9">
        <v>0</v>
      </c>
      <c r="D181" s="9">
        <v>411344.49851999991</v>
      </c>
      <c r="E181" s="9">
        <v>0</v>
      </c>
      <c r="F181" s="9">
        <v>396364.36219000007</v>
      </c>
      <c r="G181" s="9">
        <v>0</v>
      </c>
      <c r="H181" s="9">
        <v>343503.91190000006</v>
      </c>
      <c r="I181" s="9">
        <v>0</v>
      </c>
      <c r="J181" s="9" t="e">
        <f>SUM(J169:J180)</f>
        <v>#REF!</v>
      </c>
      <c r="K181" s="9">
        <v>0</v>
      </c>
      <c r="L181" s="9">
        <v>342389.75393023819</v>
      </c>
      <c r="M181" s="9">
        <v>334979.64069950319</v>
      </c>
      <c r="N181" s="9">
        <v>340415.59177000035</v>
      </c>
    </row>
    <row r="182" spans="1:14" x14ac:dyDescent="0.3">
      <c r="A182" s="4" t="s">
        <v>15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3">
      <c r="A183" s="4" t="s">
        <v>16</v>
      </c>
      <c r="B183" s="6" t="s">
        <v>181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 x14ac:dyDescent="0.3">
      <c r="A184" s="4" t="s">
        <v>17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27.6" thickBot="1" x14ac:dyDescent="0.35">
      <c r="A185" s="4" t="s">
        <v>18</v>
      </c>
      <c r="B185" s="8" t="s">
        <v>182</v>
      </c>
      <c r="C185" s="7">
        <v>0</v>
      </c>
      <c r="D185" s="7">
        <v>12383.232980000001</v>
      </c>
      <c r="E185" s="7">
        <v>0</v>
      </c>
      <c r="F185" s="7">
        <v>11220.14811</v>
      </c>
      <c r="G185" s="7">
        <v>0</v>
      </c>
      <c r="H185" s="7">
        <v>11128.943979999998</v>
      </c>
      <c r="I185" s="7">
        <v>0</v>
      </c>
      <c r="J185" s="7" t="e">
        <f>VLOOKUP(B185,#REF!,11,FALSE)</f>
        <v>#REF!</v>
      </c>
      <c r="K185" s="7">
        <v>0</v>
      </c>
      <c r="L185" s="7">
        <v>13159.228459999997</v>
      </c>
      <c r="M185" s="7">
        <v>14197.526220000003</v>
      </c>
      <c r="N185" s="7">
        <v>14605.582589999995</v>
      </c>
    </row>
    <row r="186" spans="1:14" ht="27" x14ac:dyDescent="0.3">
      <c r="A186" s="4" t="s">
        <v>19</v>
      </c>
      <c r="B186" s="8" t="s">
        <v>181</v>
      </c>
      <c r="C186" s="9">
        <v>0</v>
      </c>
      <c r="D186" s="9">
        <v>12383.232980000001</v>
      </c>
      <c r="E186" s="9">
        <v>0</v>
      </c>
      <c r="F186" s="9">
        <v>11220.14811</v>
      </c>
      <c r="G186" s="9">
        <v>0</v>
      </c>
      <c r="H186" s="9">
        <v>11128.943979999998</v>
      </c>
      <c r="I186" s="9">
        <v>0</v>
      </c>
      <c r="J186" s="9" t="e">
        <f>J185</f>
        <v>#REF!</v>
      </c>
      <c r="K186" s="9">
        <v>0</v>
      </c>
      <c r="L186" s="9">
        <v>13159.228459999997</v>
      </c>
      <c r="M186" s="9">
        <v>14197.526220000003</v>
      </c>
      <c r="N186" s="9">
        <v>14605.582589999995</v>
      </c>
    </row>
    <row r="187" spans="1:14" x14ac:dyDescent="0.3">
      <c r="A187" s="4" t="s">
        <v>20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84" t="b">
        <f>N181+N186='COSID Income Statement'!J267/1000</f>
        <v>1</v>
      </c>
    </row>
    <row r="188" spans="1:14" ht="15" thickBot="1" x14ac:dyDescent="0.35">
      <c r="A188" s="4" t="s">
        <v>21</v>
      </c>
      <c r="B188" s="6" t="s">
        <v>23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x14ac:dyDescent="0.3">
      <c r="A189" s="4" t="s">
        <v>22</v>
      </c>
      <c r="B189" s="8" t="s">
        <v>49</v>
      </c>
      <c r="C189" s="9" t="e">
        <f>#REF!</f>
        <v>#REF!</v>
      </c>
      <c r="D189" s="9">
        <v>6011882.7592899986</v>
      </c>
      <c r="E189" s="9" t="e">
        <f>#REF!</f>
        <v>#REF!</v>
      </c>
      <c r="F189" s="9">
        <v>5446254.3136099996</v>
      </c>
      <c r="G189" s="9" t="e">
        <f>#REF!</f>
        <v>#REF!</v>
      </c>
      <c r="H189" s="9">
        <v>5834257.1702199997</v>
      </c>
      <c r="I189" s="9" t="e">
        <f>#REF!</f>
        <v>#REF!</v>
      </c>
      <c r="J189" s="9" t="e">
        <f>J34+J42+J53+J63+J72+J82+J89+J101+J111+J126+J140+J149+J157+J165+J181+J186</f>
        <v>#REF!</v>
      </c>
      <c r="K189" s="9">
        <v>4911260</v>
      </c>
      <c r="L189" s="9">
        <v>4803334.2657097168</v>
      </c>
      <c r="M189" s="9">
        <v>5007149.4087562282</v>
      </c>
      <c r="N189" s="9">
        <v>5190939.9573501609</v>
      </c>
    </row>
    <row r="190" spans="1:14" x14ac:dyDescent="0.3">
      <c r="A190" s="4" t="s">
        <v>24</v>
      </c>
      <c r="B190" s="1"/>
      <c r="C190" s="84" t="e">
        <f>C189=#REF!</f>
        <v>#REF!</v>
      </c>
      <c r="D190" s="84" t="e">
        <f>D189=#REF!</f>
        <v>#REF!</v>
      </c>
      <c r="E190" s="84" t="e">
        <f>E189=#REF!</f>
        <v>#REF!</v>
      </c>
      <c r="F190" s="84" t="e">
        <f>F189=#REF!</f>
        <v>#REF!</v>
      </c>
      <c r="G190" s="84" t="e">
        <f>G189=#REF!</f>
        <v>#REF!</v>
      </c>
      <c r="H190" s="84" t="e">
        <f>H189=#REF!</f>
        <v>#REF!</v>
      </c>
      <c r="I190" s="84" t="e">
        <f>I189=#REF!</f>
        <v>#REF!</v>
      </c>
      <c r="J190" s="84" t="e">
        <f>J189=#REF!</f>
        <v>#REF!</v>
      </c>
      <c r="K190" s="98">
        <f>K189-Forecast!X27</f>
        <v>0.24468683637678623</v>
      </c>
      <c r="L190" s="84" t="e">
        <f>L189=#REF!</f>
        <v>#REF!</v>
      </c>
      <c r="M190" s="84" t="e">
        <f>M189=#REF!</f>
        <v>#REF!</v>
      </c>
      <c r="N190" s="84" t="b">
        <f>N189='COSID Income Statement'!J269/1000</f>
        <v>1</v>
      </c>
    </row>
    <row r="191" spans="1:14" ht="15" thickBot="1" x14ac:dyDescent="0.35">
      <c r="A191" s="4" t="s">
        <v>26</v>
      </c>
      <c r="B191" s="6" t="s">
        <v>23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ht="15" thickTop="1" x14ac:dyDescent="0.3">
      <c r="A192" s="4" t="s">
        <v>27</v>
      </c>
      <c r="B192" s="8" t="s">
        <v>183</v>
      </c>
      <c r="C192" s="10" t="e">
        <f>C22-C189</f>
        <v>#REF!</v>
      </c>
      <c r="D192" s="10">
        <v>4097134.5204699994</v>
      </c>
      <c r="E192" s="10" t="e">
        <f>E22-E189</f>
        <v>#REF!</v>
      </c>
      <c r="F192" s="10">
        <v>4843493.5260899989</v>
      </c>
      <c r="G192" s="10" t="e">
        <f>G22-G189</f>
        <v>#REF!</v>
      </c>
      <c r="H192" s="10">
        <v>5436823.8966000006</v>
      </c>
      <c r="I192" s="10" t="e">
        <f>I22-I189</f>
        <v>#REF!</v>
      </c>
      <c r="J192" s="10" t="e">
        <f>J22-J189</f>
        <v>#REF!</v>
      </c>
      <c r="K192" s="10">
        <f>K22-K189</f>
        <v>5736821</v>
      </c>
      <c r="L192" s="10">
        <v>5874403.8613870144</v>
      </c>
      <c r="M192" s="10">
        <v>5954518.4174489472</v>
      </c>
      <c r="N192" s="10">
        <v>6043771.3284470923</v>
      </c>
    </row>
    <row r="193" spans="1:14" x14ac:dyDescent="0.3">
      <c r="A193" s="4" t="s">
        <v>28</v>
      </c>
      <c r="B193" s="1"/>
      <c r="C193" s="84" t="e">
        <f>C192=#REF!</f>
        <v>#REF!</v>
      </c>
      <c r="D193" s="84" t="e">
        <f>D192=#REF!</f>
        <v>#REF!</v>
      </c>
      <c r="E193" s="84" t="e">
        <f>E192=#REF!</f>
        <v>#REF!</v>
      </c>
      <c r="F193" s="84" t="e">
        <f>F192=#REF!</f>
        <v>#REF!</v>
      </c>
      <c r="G193" s="84" t="e">
        <f>G192=#REF!</f>
        <v>#REF!</v>
      </c>
      <c r="H193" s="84" t="e">
        <f>H192=#REF!</f>
        <v>#REF!</v>
      </c>
      <c r="I193" s="84" t="e">
        <f>I192=#REF!</f>
        <v>#REF!</v>
      </c>
      <c r="J193" s="84" t="e">
        <f>J192=#REF!</f>
        <v>#REF!</v>
      </c>
      <c r="K193" s="13">
        <f>K22-K189-K192</f>
        <v>0</v>
      </c>
      <c r="L193" s="84" t="e">
        <f>L192=#REF!</f>
        <v>#REF!</v>
      </c>
      <c r="M193" s="84" t="e">
        <f>M192=#REF!</f>
        <v>#REF!</v>
      </c>
      <c r="N193" s="13">
        <f>N22-N189-N192</f>
        <v>0</v>
      </c>
    </row>
    <row r="194" spans="1:14" x14ac:dyDescent="0.3">
      <c r="A194" s="4" t="s">
        <v>29</v>
      </c>
      <c r="B194" s="3" t="s">
        <v>23</v>
      </c>
      <c r="C194" s="1"/>
      <c r="D194" s="1"/>
      <c r="E194" s="1"/>
      <c r="F194" s="1"/>
      <c r="G194" s="1"/>
      <c r="H194" s="1"/>
      <c r="I194" s="1"/>
      <c r="J194" s="83"/>
      <c r="K194" s="1"/>
      <c r="L194" s="1"/>
      <c r="M194" s="1"/>
      <c r="N194" s="1"/>
    </row>
    <row r="195" spans="1:14" x14ac:dyDescent="0.3">
      <c r="A195" s="4" t="s">
        <v>30</v>
      </c>
      <c r="B195" s="3" t="s">
        <v>184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3">
      <c r="A196" s="4" t="s">
        <v>31</v>
      </c>
      <c r="B196" s="3" t="s">
        <v>25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3">
      <c r="A197" s="4" t="s">
        <v>32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3">
      <c r="A198" s="4" t="s">
        <v>33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3">
      <c r="A199" s="4" t="s">
        <v>34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3">
      <c r="A200" s="4" t="s">
        <v>35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" thickBo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</sheetData>
  <mergeCells count="8">
    <mergeCell ref="K11:L11"/>
    <mergeCell ref="M11:N11"/>
    <mergeCell ref="A11:A12"/>
    <mergeCell ref="B11:B12"/>
    <mergeCell ref="C11:D11"/>
    <mergeCell ref="E11:F11"/>
    <mergeCell ref="G11:H11"/>
    <mergeCell ref="I11:J11"/>
  </mergeCells>
  <pageMargins left="0.5" right="0.5" top="0.75" bottom="0.5" header="0.75" footer="0.5"/>
  <pageSetup scale="75" orientation="landscape" r:id="rId1"/>
  <rowBreaks count="8" manualBreakCount="8">
    <brk id="33" max="16383" man="1"/>
    <brk id="54" max="16383" man="1"/>
    <brk id="75" max="16383" man="1"/>
    <brk id="96" max="16383" man="1"/>
    <brk id="117" max="16383" man="1"/>
    <brk id="138" max="16383" man="1"/>
    <brk id="159" max="16383" man="1"/>
    <brk id="1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"/>
  <sheetViews>
    <sheetView showGridLines="0" tabSelected="1" view="pageBreakPreview" zoomScale="90" zoomScaleNormal="100" zoomScaleSheetLayoutView="9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4.4" x14ac:dyDescent="0.3"/>
  <cols>
    <col min="1" max="1" width="104.5546875" bestFit="1" customWidth="1"/>
    <col min="2" max="2" width="15" customWidth="1"/>
    <col min="3" max="3" width="0.109375" customWidth="1"/>
    <col min="4" max="4" width="15.5546875" customWidth="1"/>
    <col min="5" max="5" width="0.109375" customWidth="1"/>
    <col min="6" max="6" width="15.33203125" customWidth="1"/>
    <col min="7" max="7" width="0.6640625" hidden="1" customWidth="1"/>
    <col min="8" max="8" width="15" customWidth="1"/>
    <col min="9" max="10" width="14.6640625" customWidth="1"/>
    <col min="11" max="12" width="12" customWidth="1"/>
    <col min="13" max="13" width="11.88671875" customWidth="1"/>
    <col min="14" max="14" width="11.33203125" customWidth="1"/>
    <col min="15" max="15" width="11.88671875" customWidth="1"/>
  </cols>
  <sheetData>
    <row r="1" spans="1:10" x14ac:dyDescent="0.3">
      <c r="A1" s="167" t="s">
        <v>1225</v>
      </c>
    </row>
    <row r="2" spans="1:10" x14ac:dyDescent="0.3">
      <c r="A2" s="167" t="s">
        <v>1226</v>
      </c>
    </row>
    <row r="3" spans="1:10" ht="15" thickBot="1" x14ac:dyDescent="0.35"/>
    <row r="4" spans="1:10" ht="15" thickBot="1" x14ac:dyDescent="0.35">
      <c r="A4" s="152" t="s">
        <v>937</v>
      </c>
      <c r="B4" s="26" t="s">
        <v>938</v>
      </c>
      <c r="C4" s="25"/>
      <c r="D4" s="23" t="s">
        <v>939</v>
      </c>
      <c r="E4" s="23"/>
      <c r="F4" s="23" t="s">
        <v>940</v>
      </c>
      <c r="G4" s="23"/>
      <c r="H4" s="23" t="s">
        <v>615</v>
      </c>
      <c r="I4" s="23" t="s">
        <v>616</v>
      </c>
      <c r="J4" s="24" t="s">
        <v>617</v>
      </c>
    </row>
    <row r="5" spans="1:10" ht="15" thickBot="1" x14ac:dyDescent="0.35">
      <c r="A5" s="153"/>
      <c r="B5" s="22" t="s">
        <v>941</v>
      </c>
      <c r="C5" s="22"/>
      <c r="D5" s="22" t="s">
        <v>941</v>
      </c>
      <c r="E5" s="22"/>
      <c r="F5" s="22" t="s">
        <v>941</v>
      </c>
      <c r="G5" s="22"/>
      <c r="H5" s="22" t="s">
        <v>941</v>
      </c>
      <c r="I5" s="22" t="s">
        <v>941</v>
      </c>
      <c r="J5" s="22" t="s">
        <v>941</v>
      </c>
    </row>
    <row r="6" spans="1:10" x14ac:dyDescent="0.3">
      <c r="A6" s="14" t="s">
        <v>942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3">
      <c r="A7" s="16" t="s">
        <v>192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x14ac:dyDescent="0.3">
      <c r="A8" s="17" t="s">
        <v>618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x14ac:dyDescent="0.3">
      <c r="A9" s="18" t="s">
        <v>577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x14ac:dyDescent="0.3">
      <c r="A10" s="19" t="s">
        <v>619</v>
      </c>
      <c r="B10" s="15">
        <v>-4196576113.8699999</v>
      </c>
      <c r="C10" s="15"/>
      <c r="D10" s="15">
        <v>-4871510528.9799995</v>
      </c>
      <c r="E10" s="15"/>
      <c r="F10" s="15">
        <v>-5274909158.6099997</v>
      </c>
      <c r="G10" s="15"/>
      <c r="H10" s="15">
        <v>-5621234238.66924</v>
      </c>
      <c r="I10" s="15">
        <v>-5661800495.7011261</v>
      </c>
      <c r="J10" s="15">
        <v>-5698652491.7832079</v>
      </c>
    </row>
    <row r="11" spans="1:10" x14ac:dyDescent="0.3">
      <c r="A11" s="19" t="s">
        <v>620</v>
      </c>
      <c r="B11" s="15">
        <v>-3727339417.73</v>
      </c>
      <c r="C11" s="15"/>
      <c r="D11" s="15">
        <v>-3054839521.7399998</v>
      </c>
      <c r="E11" s="15"/>
      <c r="F11" s="15">
        <v>-3418920455.8199997</v>
      </c>
      <c r="G11" s="15"/>
      <c r="H11" s="15">
        <v>-2791504232.68645</v>
      </c>
      <c r="I11" s="15">
        <v>-3120424149.9785042</v>
      </c>
      <c r="J11" s="15">
        <v>-3336312467.5027752</v>
      </c>
    </row>
    <row r="12" spans="1:10" x14ac:dyDescent="0.3">
      <c r="A12" s="19" t="s">
        <v>621</v>
      </c>
      <c r="B12" s="15">
        <v>-451731995.27999997</v>
      </c>
      <c r="C12" s="15"/>
      <c r="D12" s="15">
        <v>-447439637.31999999</v>
      </c>
      <c r="E12" s="15"/>
      <c r="F12" s="15">
        <v>-465032285.01999992</v>
      </c>
      <c r="G12" s="15"/>
      <c r="H12" s="15">
        <v>-452656320.61014736</v>
      </c>
      <c r="I12" s="15">
        <v>-462560470.46362996</v>
      </c>
      <c r="J12" s="15">
        <v>-476013711.07693344</v>
      </c>
    </row>
    <row r="13" spans="1:10" x14ac:dyDescent="0.3">
      <c r="A13" s="19" t="s">
        <v>622</v>
      </c>
      <c r="B13" s="15">
        <v>-219901447.41999999</v>
      </c>
      <c r="C13" s="15"/>
      <c r="D13" s="15">
        <v>-179048668.55000001</v>
      </c>
      <c r="E13" s="15"/>
      <c r="F13" s="15">
        <v>-278564462.90000004</v>
      </c>
      <c r="G13" s="15"/>
      <c r="H13" s="15">
        <v>-143003121.08203629</v>
      </c>
      <c r="I13" s="15">
        <v>-134819977.98683727</v>
      </c>
      <c r="J13" s="15">
        <v>-134693723.28294411</v>
      </c>
    </row>
    <row r="14" spans="1:10" x14ac:dyDescent="0.3">
      <c r="A14" s="19" t="s">
        <v>623</v>
      </c>
      <c r="B14" s="15">
        <v>-173380509.25</v>
      </c>
      <c r="C14" s="15"/>
      <c r="D14" s="15">
        <v>-213950577</v>
      </c>
      <c r="E14" s="15"/>
      <c r="F14" s="15">
        <v>-211704112.94000003</v>
      </c>
      <c r="G14" s="15"/>
      <c r="H14" s="15">
        <v>-265598522.4963119</v>
      </c>
      <c r="I14" s="15">
        <v>-206703341.67944184</v>
      </c>
      <c r="J14" s="15">
        <v>-191715913.41084468</v>
      </c>
    </row>
    <row r="15" spans="1:10" x14ac:dyDescent="0.3">
      <c r="A15" s="19" t="s">
        <v>624</v>
      </c>
      <c r="B15" s="15">
        <v>-106285363.84</v>
      </c>
      <c r="C15" s="15"/>
      <c r="D15" s="15">
        <v>-107609998.45999999</v>
      </c>
      <c r="E15" s="15"/>
      <c r="F15" s="15">
        <v>-108740888.30000001</v>
      </c>
      <c r="G15" s="15"/>
      <c r="H15" s="15">
        <v>-137014767.38550001</v>
      </c>
      <c r="I15" s="15">
        <v>-116244681.80487876</v>
      </c>
      <c r="J15" s="15">
        <v>-119138036.77015612</v>
      </c>
    </row>
    <row r="16" spans="1:10" x14ac:dyDescent="0.3">
      <c r="A16" s="19" t="s">
        <v>625</v>
      </c>
      <c r="B16" s="15">
        <v>-698409952.66999996</v>
      </c>
      <c r="C16" s="15"/>
      <c r="D16" s="15">
        <v>-702731505.29999995</v>
      </c>
      <c r="E16" s="15"/>
      <c r="F16" s="15">
        <v>-577406137.77999997</v>
      </c>
      <c r="G16" s="15"/>
      <c r="H16" s="15">
        <v>-344468633.84036827</v>
      </c>
      <c r="I16" s="15">
        <v>-316265856.94376284</v>
      </c>
      <c r="J16" s="15">
        <v>-302345099.35227889</v>
      </c>
    </row>
    <row r="17" spans="1:10" x14ac:dyDescent="0.3">
      <c r="A17" s="19" t="s">
        <v>626</v>
      </c>
      <c r="B17" s="15">
        <v>-232294820.43000001</v>
      </c>
      <c r="C17" s="15"/>
      <c r="D17" s="15">
        <v>-232154004.84999999</v>
      </c>
      <c r="E17" s="15"/>
      <c r="F17" s="15">
        <v>-251042424.90000004</v>
      </c>
      <c r="G17" s="15"/>
      <c r="H17" s="15">
        <v>-238965339.77282766</v>
      </c>
      <c r="I17" s="15">
        <v>-245046588.23929924</v>
      </c>
      <c r="J17" s="15">
        <v>-250721646.62413806</v>
      </c>
    </row>
    <row r="18" spans="1:10" x14ac:dyDescent="0.3">
      <c r="A18" s="19" t="s">
        <v>627</v>
      </c>
      <c r="B18" s="15">
        <v>35224444.869999997</v>
      </c>
      <c r="C18" s="15"/>
      <c r="D18" s="15">
        <v>55442135.090000004</v>
      </c>
      <c r="E18" s="15"/>
      <c r="F18" s="15">
        <v>57973537.43</v>
      </c>
      <c r="G18" s="15"/>
      <c r="H18" s="15">
        <v>60871960.840071902</v>
      </c>
      <c r="I18" s="15">
        <v>62386998.586679436</v>
      </c>
      <c r="J18" s="15">
        <v>63098805.926638804</v>
      </c>
    </row>
    <row r="19" spans="1:10" x14ac:dyDescent="0.3">
      <c r="A19" s="19" t="s">
        <v>628</v>
      </c>
      <c r="B19" s="15">
        <v>-35224444.869999997</v>
      </c>
      <c r="C19" s="15"/>
      <c r="D19" s="15">
        <v>-55442135.090000004</v>
      </c>
      <c r="E19" s="15"/>
      <c r="F19" s="15">
        <v>-57973537.43</v>
      </c>
      <c r="G19" s="15"/>
      <c r="H19" s="15">
        <v>-60871960.840071902</v>
      </c>
      <c r="I19" s="15">
        <v>-62386998.586679436</v>
      </c>
      <c r="J19" s="15">
        <v>-63098805.926638804</v>
      </c>
    </row>
    <row r="20" spans="1:10" x14ac:dyDescent="0.3">
      <c r="A20" s="19" t="s">
        <v>629</v>
      </c>
      <c r="B20" s="15">
        <v>-67786053.599999994</v>
      </c>
      <c r="C20" s="15"/>
      <c r="D20" s="15">
        <v>-74830142.659999996</v>
      </c>
      <c r="E20" s="15"/>
      <c r="F20" s="15">
        <v>-196064416.66</v>
      </c>
      <c r="G20" s="15"/>
      <c r="H20" s="15">
        <v>-218917523</v>
      </c>
      <c r="I20" s="15">
        <v>-180329891.03067315</v>
      </c>
      <c r="J20" s="15">
        <v>-181837885.05507192</v>
      </c>
    </row>
    <row r="21" spans="1:10" x14ac:dyDescent="0.3">
      <c r="A21" s="19" t="s">
        <v>591</v>
      </c>
      <c r="B21" s="15">
        <v>0</v>
      </c>
      <c r="C21" s="15"/>
      <c r="D21" s="15">
        <v>0</v>
      </c>
      <c r="E21" s="15"/>
      <c r="F21" s="15">
        <v>0</v>
      </c>
      <c r="G21" s="15"/>
      <c r="H21" s="15">
        <v>0</v>
      </c>
      <c r="I21" s="15">
        <v>-27883452</v>
      </c>
      <c r="J21" s="15">
        <v>-30992513.699999999</v>
      </c>
    </row>
    <row r="22" spans="1:10" x14ac:dyDescent="0.3">
      <c r="A22" s="19" t="s">
        <v>630</v>
      </c>
      <c r="B22" s="15">
        <v>-74530493.439999998</v>
      </c>
      <c r="C22" s="15"/>
      <c r="D22" s="15">
        <v>-65218059.479999997</v>
      </c>
      <c r="E22" s="15"/>
      <c r="F22" s="15">
        <v>-174663161.47999999</v>
      </c>
      <c r="G22" s="15"/>
      <c r="H22" s="15">
        <v>-165812998.77470964</v>
      </c>
      <c r="I22" s="15">
        <v>-173475826.77310219</v>
      </c>
      <c r="J22" s="15">
        <v>-185764776.40031701</v>
      </c>
    </row>
    <row r="23" spans="1:10" x14ac:dyDescent="0.3">
      <c r="A23" s="19" t="s">
        <v>631</v>
      </c>
      <c r="B23" s="15">
        <v>-13770613.07</v>
      </c>
      <c r="C23" s="15"/>
      <c r="D23" s="15">
        <v>-65372382.159999996</v>
      </c>
      <c r="E23" s="15"/>
      <c r="F23" s="15">
        <v>-126718616.75999999</v>
      </c>
      <c r="G23" s="15"/>
      <c r="H23" s="15">
        <v>-55247115.625000015</v>
      </c>
      <c r="I23" s="15">
        <v>-58210902.16902709</v>
      </c>
      <c r="J23" s="15">
        <v>-64794226.226323903</v>
      </c>
    </row>
    <row r="24" spans="1:10" x14ac:dyDescent="0.3">
      <c r="A24" s="19" t="s">
        <v>632</v>
      </c>
      <c r="B24" s="15">
        <v>-987627.42</v>
      </c>
      <c r="C24" s="15"/>
      <c r="D24" s="15">
        <v>-4684203.5199999996</v>
      </c>
      <c r="E24" s="15"/>
      <c r="F24" s="15">
        <v>-4677629.4000000004</v>
      </c>
      <c r="G24" s="15"/>
      <c r="H24" s="15">
        <v>-4682067.0128179993</v>
      </c>
      <c r="I24" s="15">
        <v>-4682067.011345</v>
      </c>
      <c r="J24" s="15">
        <v>-4823238.3727014279</v>
      </c>
    </row>
    <row r="25" spans="1:10" x14ac:dyDescent="0.3">
      <c r="A25" s="19" t="s">
        <v>633</v>
      </c>
      <c r="B25" s="15">
        <v>-4509.6000000000004</v>
      </c>
      <c r="C25" s="15"/>
      <c r="D25" s="15">
        <v>-2221443.6</v>
      </c>
      <c r="E25" s="15"/>
      <c r="F25" s="15">
        <v>-2459409.1800000002</v>
      </c>
      <c r="G25" s="15"/>
      <c r="H25" s="15">
        <v>-3300017.69</v>
      </c>
      <c r="I25" s="15">
        <v>-3300017.69</v>
      </c>
      <c r="J25" s="15">
        <v>-3300017.69</v>
      </c>
    </row>
    <row r="26" spans="1:10" x14ac:dyDescent="0.3">
      <c r="A26" s="19" t="s">
        <v>634</v>
      </c>
      <c r="B26" s="15">
        <v>0</v>
      </c>
      <c r="C26" s="15"/>
      <c r="D26" s="15">
        <v>0</v>
      </c>
      <c r="E26" s="15"/>
      <c r="F26" s="15">
        <v>41796.000000000116</v>
      </c>
      <c r="G26" s="15"/>
      <c r="H26" s="15">
        <v>0</v>
      </c>
      <c r="I26" s="15">
        <v>0</v>
      </c>
      <c r="J26" s="15">
        <v>0</v>
      </c>
    </row>
    <row r="27" spans="1:10" x14ac:dyDescent="0.3">
      <c r="A27" s="19" t="s">
        <v>635</v>
      </c>
      <c r="B27" s="15">
        <v>-14521206</v>
      </c>
      <c r="C27" s="15"/>
      <c r="D27" s="15">
        <v>-24216672</v>
      </c>
      <c r="E27" s="15"/>
      <c r="F27" s="15">
        <v>-13773248</v>
      </c>
      <c r="G27" s="15"/>
      <c r="H27" s="15">
        <v>-15113100.259210736</v>
      </c>
      <c r="I27" s="15">
        <v>-1004441.7279492915</v>
      </c>
      <c r="J27" s="15">
        <v>-1740350.0961336195</v>
      </c>
    </row>
    <row r="28" spans="1:10" x14ac:dyDescent="0.3">
      <c r="A28" s="19" t="s">
        <v>636</v>
      </c>
      <c r="B28" s="15">
        <v>23523.84</v>
      </c>
      <c r="C28" s="15"/>
      <c r="D28" s="15">
        <v>22931.15</v>
      </c>
      <c r="E28" s="15"/>
      <c r="F28" s="15">
        <v>16603.919999999998</v>
      </c>
      <c r="G28" s="15"/>
      <c r="H28" s="15">
        <v>0</v>
      </c>
      <c r="I28" s="15">
        <v>0</v>
      </c>
      <c r="J28" s="15">
        <v>0</v>
      </c>
    </row>
    <row r="29" spans="1:10" ht="15" thickBot="1" x14ac:dyDescent="0.35">
      <c r="A29" s="19" t="s">
        <v>637</v>
      </c>
      <c r="B29" s="15">
        <v>-722081</v>
      </c>
      <c r="C29" s="15"/>
      <c r="D29" s="15">
        <v>-422705</v>
      </c>
      <c r="E29" s="15"/>
      <c r="F29" s="15">
        <v>-9846065</v>
      </c>
      <c r="G29" s="15"/>
      <c r="H29" s="15">
        <v>1134110</v>
      </c>
      <c r="I29" s="15">
        <v>560378.75256148912</v>
      </c>
      <c r="J29" s="15">
        <v>-942486.03855286352</v>
      </c>
    </row>
    <row r="30" spans="1:10" x14ac:dyDescent="0.3">
      <c r="A30" s="18" t="s">
        <v>577</v>
      </c>
      <c r="B30" s="20">
        <v>-9978218680.7800007</v>
      </c>
      <c r="C30" s="20"/>
      <c r="D30" s="20">
        <v>-10046227119.469999</v>
      </c>
      <c r="E30" s="20"/>
      <c r="F30" s="20">
        <v>-11114464072.83</v>
      </c>
      <c r="G30" s="20"/>
      <c r="H30" s="20">
        <v>-10456383888.904619</v>
      </c>
      <c r="I30" s="20">
        <v>-10712191782.447018</v>
      </c>
      <c r="J30" s="20">
        <v>-10983788583.382383</v>
      </c>
    </row>
    <row r="32" spans="1:10" x14ac:dyDescent="0.3">
      <c r="A32" s="18" t="s">
        <v>638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0" x14ac:dyDescent="0.3">
      <c r="A33" s="19" t="s">
        <v>639</v>
      </c>
      <c r="B33" s="15">
        <v>-32762206.469999999</v>
      </c>
      <c r="C33" s="15"/>
      <c r="D33" s="15">
        <v>-60542655.32</v>
      </c>
      <c r="E33" s="15"/>
      <c r="F33" s="15">
        <v>-59892188.729999997</v>
      </c>
      <c r="G33" s="15"/>
      <c r="H33" s="15">
        <v>-59439028.348698989</v>
      </c>
      <c r="I33" s="15">
        <v>-59902438.385227382</v>
      </c>
      <c r="J33" s="15">
        <v>-61610367.428383633</v>
      </c>
    </row>
    <row r="34" spans="1:10" x14ac:dyDescent="0.3">
      <c r="A34" s="19" t="s">
        <v>640</v>
      </c>
      <c r="B34" s="15">
        <v>-436519.67999999999</v>
      </c>
      <c r="C34" s="15"/>
      <c r="D34" s="15">
        <v>-620808.48</v>
      </c>
      <c r="E34" s="15"/>
      <c r="F34" s="15">
        <v>-738777.12</v>
      </c>
      <c r="G34" s="15"/>
      <c r="H34" s="15">
        <v>-841974.38683068182</v>
      </c>
      <c r="I34" s="15">
        <v>-1002948.7879780806</v>
      </c>
      <c r="J34" s="15">
        <v>-1099584.9175506788</v>
      </c>
    </row>
    <row r="35" spans="1:10" x14ac:dyDescent="0.3">
      <c r="A35" s="19" t="s">
        <v>641</v>
      </c>
      <c r="B35" s="15">
        <v>-6938666.9800000004</v>
      </c>
      <c r="C35" s="15"/>
      <c r="D35" s="15">
        <v>-8818746.5600000005</v>
      </c>
      <c r="E35" s="15"/>
      <c r="F35" s="15">
        <v>-15486052.66</v>
      </c>
      <c r="G35" s="15"/>
      <c r="H35" s="15">
        <v>-14693791</v>
      </c>
      <c r="I35" s="15">
        <v>-14693791</v>
      </c>
      <c r="J35" s="15">
        <v>-14693791</v>
      </c>
    </row>
    <row r="36" spans="1:10" x14ac:dyDescent="0.3">
      <c r="A36" s="19" t="s">
        <v>642</v>
      </c>
      <c r="B36" s="15">
        <v>-15259346.16</v>
      </c>
      <c r="C36" s="15"/>
      <c r="D36" s="15">
        <v>-16981279.109999999</v>
      </c>
      <c r="E36" s="15"/>
      <c r="F36" s="15">
        <v>-17653942.440000001</v>
      </c>
      <c r="G36" s="15"/>
      <c r="H36" s="15">
        <v>-17541660</v>
      </c>
      <c r="I36" s="15">
        <v>-17541660</v>
      </c>
      <c r="J36" s="15">
        <v>-17541660</v>
      </c>
    </row>
    <row r="37" spans="1:10" x14ac:dyDescent="0.3">
      <c r="A37" s="19" t="s">
        <v>643</v>
      </c>
      <c r="B37" s="15">
        <v>-4681587.87</v>
      </c>
      <c r="C37" s="15"/>
      <c r="D37" s="15">
        <v>-6051804.8200000003</v>
      </c>
      <c r="E37" s="15"/>
      <c r="F37" s="15">
        <v>-6178634.5899999999</v>
      </c>
      <c r="G37" s="15"/>
      <c r="H37" s="15">
        <v>-5968234.5648137005</v>
      </c>
      <c r="I37" s="15">
        <v>-6046323.6905591143</v>
      </c>
      <c r="J37" s="15">
        <v>-6156500.7920494163</v>
      </c>
    </row>
    <row r="38" spans="1:10" x14ac:dyDescent="0.3">
      <c r="A38" s="19" t="s">
        <v>644</v>
      </c>
      <c r="B38" s="15">
        <v>-894135.6</v>
      </c>
      <c r="C38" s="15"/>
      <c r="D38" s="15">
        <v>-918155.09</v>
      </c>
      <c r="E38" s="15"/>
      <c r="F38" s="15">
        <v>-1860438.8999999997</v>
      </c>
      <c r="G38" s="15"/>
      <c r="H38" s="15">
        <v>-1267915.8799999997</v>
      </c>
      <c r="I38" s="15">
        <v>-1398331.4659101004</v>
      </c>
      <c r="J38" s="15">
        <v>-1417506.12</v>
      </c>
    </row>
    <row r="39" spans="1:10" x14ac:dyDescent="0.3">
      <c r="A39" s="19" t="s">
        <v>645</v>
      </c>
      <c r="B39" s="15">
        <v>-2387261.67</v>
      </c>
      <c r="C39" s="15"/>
      <c r="D39" s="15">
        <v>-1758056.01</v>
      </c>
      <c r="E39" s="15"/>
      <c r="F39" s="15">
        <v>-1859547.1499999997</v>
      </c>
      <c r="G39" s="15"/>
      <c r="H39" s="15">
        <v>-1811268.4800000002</v>
      </c>
      <c r="I39" s="15">
        <v>-1811268.4800000002</v>
      </c>
      <c r="J39" s="15">
        <v>-1811268.4800000002</v>
      </c>
    </row>
    <row r="40" spans="1:10" x14ac:dyDescent="0.3">
      <c r="A40" s="19" t="s">
        <v>646</v>
      </c>
      <c r="B40" s="15">
        <v>857385.24</v>
      </c>
      <c r="C40" s="15"/>
      <c r="D40" s="15">
        <v>1296955.46</v>
      </c>
      <c r="E40" s="15"/>
      <c r="F40" s="15">
        <v>1865150.2699999996</v>
      </c>
      <c r="G40" s="15"/>
      <c r="H40" s="15">
        <v>1426032.1199999999</v>
      </c>
      <c r="I40" s="15">
        <v>1426032.1199999999</v>
      </c>
      <c r="J40" s="15">
        <v>1426032.1199999999</v>
      </c>
    </row>
    <row r="41" spans="1:10" x14ac:dyDescent="0.3">
      <c r="A41" s="19" t="s">
        <v>647</v>
      </c>
      <c r="B41" s="15">
        <v>-13562633.48</v>
      </c>
      <c r="C41" s="15"/>
      <c r="D41" s="15">
        <v>-13567523.439999999</v>
      </c>
      <c r="E41" s="15"/>
      <c r="F41" s="15">
        <v>-16703739.220000001</v>
      </c>
      <c r="G41" s="15"/>
      <c r="H41" s="15">
        <v>-21815799.896939598</v>
      </c>
      <c r="I41" s="15">
        <v>-23464510.369023953</v>
      </c>
      <c r="J41" s="15">
        <v>-21381882.288027946</v>
      </c>
    </row>
    <row r="42" spans="1:10" x14ac:dyDescent="0.3">
      <c r="A42" s="19" t="s">
        <v>648</v>
      </c>
      <c r="B42" s="15">
        <v>-3808901.5</v>
      </c>
      <c r="C42" s="15"/>
      <c r="D42" s="15">
        <v>-3042022.08</v>
      </c>
      <c r="E42" s="15"/>
      <c r="F42" s="15">
        <v>-3355011.0199999991</v>
      </c>
      <c r="G42" s="15"/>
      <c r="H42" s="15">
        <v>-1954416</v>
      </c>
      <c r="I42" s="15">
        <v>-1973952</v>
      </c>
      <c r="J42" s="15">
        <v>-1993692</v>
      </c>
    </row>
    <row r="43" spans="1:10" x14ac:dyDescent="0.3">
      <c r="A43" s="19" t="s">
        <v>649</v>
      </c>
      <c r="B43" s="15">
        <v>-24750289.739999998</v>
      </c>
      <c r="C43" s="15"/>
      <c r="D43" s="15">
        <v>-27625724.98</v>
      </c>
      <c r="E43" s="15"/>
      <c r="F43" s="15">
        <v>-28708640.660000004</v>
      </c>
      <c r="G43" s="15"/>
      <c r="H43" s="15">
        <v>-32262000</v>
      </c>
      <c r="I43" s="15">
        <v>-33211000</v>
      </c>
      <c r="J43" s="15">
        <v>-34195000</v>
      </c>
    </row>
    <row r="44" spans="1:10" x14ac:dyDescent="0.3">
      <c r="A44" s="19" t="s">
        <v>650</v>
      </c>
      <c r="B44" s="15">
        <v>0</v>
      </c>
      <c r="C44" s="15"/>
      <c r="D44" s="15">
        <v>0</v>
      </c>
      <c r="E44" s="15"/>
      <c r="F44" s="15">
        <v>53928936</v>
      </c>
      <c r="G44" s="15"/>
      <c r="H44" s="15">
        <v>0</v>
      </c>
      <c r="I44" s="15">
        <v>0</v>
      </c>
      <c r="J44" s="15">
        <v>0</v>
      </c>
    </row>
    <row r="45" spans="1:10" x14ac:dyDescent="0.3">
      <c r="A45" s="19" t="s">
        <v>651</v>
      </c>
      <c r="B45" s="15">
        <v>-39045967.890000001</v>
      </c>
      <c r="C45" s="15"/>
      <c r="D45" s="15">
        <v>-42706879.350000001</v>
      </c>
      <c r="E45" s="15"/>
      <c r="F45" s="15">
        <v>-44861775.019999996</v>
      </c>
      <c r="G45" s="15"/>
      <c r="H45" s="15">
        <v>-45636324.32780055</v>
      </c>
      <c r="I45" s="15">
        <v>-44878199.43462</v>
      </c>
      <c r="J45" s="15">
        <v>-44465901.552999221</v>
      </c>
    </row>
    <row r="46" spans="1:10" x14ac:dyDescent="0.3">
      <c r="A46" s="19" t="s">
        <v>652</v>
      </c>
      <c r="B46" s="15">
        <v>-277632</v>
      </c>
      <c r="C46" s="15"/>
      <c r="D46" s="15">
        <v>-265462.08</v>
      </c>
      <c r="E46" s="15"/>
      <c r="F46" s="15">
        <v>-253292.15999999995</v>
      </c>
      <c r="G46" s="15"/>
      <c r="H46" s="15">
        <v>-241122</v>
      </c>
      <c r="I46" s="15">
        <v>-241122</v>
      </c>
      <c r="J46" s="15">
        <v>-241122</v>
      </c>
    </row>
    <row r="47" spans="1:10" x14ac:dyDescent="0.3">
      <c r="A47" s="19" t="s">
        <v>653</v>
      </c>
      <c r="B47" s="15">
        <v>-3365697.98</v>
      </c>
      <c r="C47" s="15"/>
      <c r="D47" s="15">
        <v>-2594004.83</v>
      </c>
      <c r="E47" s="15"/>
      <c r="F47" s="15">
        <v>-4005037.81</v>
      </c>
      <c r="G47" s="15"/>
      <c r="H47" s="15">
        <v>-3665636.97</v>
      </c>
      <c r="I47" s="15">
        <v>-3665636.97</v>
      </c>
      <c r="J47" s="15">
        <v>-3665636.97</v>
      </c>
    </row>
    <row r="48" spans="1:10" x14ac:dyDescent="0.3">
      <c r="A48" s="19" t="s">
        <v>654</v>
      </c>
      <c r="B48" s="15">
        <v>-1252701.4099999999</v>
      </c>
      <c r="C48" s="15"/>
      <c r="D48" s="15">
        <v>-1381305.5</v>
      </c>
      <c r="E48" s="15"/>
      <c r="F48" s="15">
        <v>-1551240.5999999999</v>
      </c>
      <c r="G48" s="15"/>
      <c r="H48" s="15">
        <v>-1178146.8446678794</v>
      </c>
      <c r="I48" s="15">
        <v>-1153583.5988386027</v>
      </c>
      <c r="J48" s="15">
        <v>-1113839.067903396</v>
      </c>
    </row>
    <row r="49" spans="1:10" x14ac:dyDescent="0.3">
      <c r="A49" s="19" t="s">
        <v>655</v>
      </c>
      <c r="B49" s="15">
        <v>-1217628.96</v>
      </c>
      <c r="C49" s="15"/>
      <c r="D49" s="15">
        <v>-1065786.52</v>
      </c>
      <c r="E49" s="15"/>
      <c r="F49" s="15">
        <v>-682092.29</v>
      </c>
      <c r="G49" s="15"/>
      <c r="H49" s="15">
        <v>-419079.80253897101</v>
      </c>
      <c r="I49" s="15">
        <v>-423878.33909526223</v>
      </c>
      <c r="J49" s="15">
        <v>-431725.84497096285</v>
      </c>
    </row>
    <row r="50" spans="1:10" x14ac:dyDescent="0.3">
      <c r="A50" s="19" t="s">
        <v>656</v>
      </c>
      <c r="B50" s="15">
        <v>-286797.81</v>
      </c>
      <c r="C50" s="15"/>
      <c r="D50" s="15">
        <v>-178948.48000000001</v>
      </c>
      <c r="E50" s="15"/>
      <c r="F50" s="15">
        <v>83350.930000000051</v>
      </c>
      <c r="G50" s="15"/>
      <c r="H50" s="15">
        <v>-274418.04161997058</v>
      </c>
      <c r="I50" s="15">
        <v>-256054.48356263476</v>
      </c>
      <c r="J50" s="15">
        <v>-253464.56222569416</v>
      </c>
    </row>
    <row r="51" spans="1:10" x14ac:dyDescent="0.3">
      <c r="A51" s="19" t="s">
        <v>657</v>
      </c>
      <c r="B51" s="15">
        <v>0</v>
      </c>
      <c r="C51" s="15"/>
      <c r="D51" s="15">
        <v>0</v>
      </c>
      <c r="E51" s="15"/>
      <c r="F51" s="15">
        <v>0</v>
      </c>
      <c r="G51" s="15"/>
      <c r="H51" s="15">
        <v>0</v>
      </c>
      <c r="I51" s="15">
        <v>0</v>
      </c>
      <c r="J51" s="15">
        <v>0</v>
      </c>
    </row>
    <row r="52" spans="1:10" x14ac:dyDescent="0.3">
      <c r="A52" s="19" t="s">
        <v>658</v>
      </c>
      <c r="B52" s="15">
        <v>-1541799.07</v>
      </c>
      <c r="C52" s="15"/>
      <c r="D52" s="15">
        <v>-1509760.88</v>
      </c>
      <c r="E52" s="15"/>
      <c r="F52" s="15">
        <v>-1675510.8900000001</v>
      </c>
      <c r="G52" s="15"/>
      <c r="H52" s="15">
        <v>-1684507.61</v>
      </c>
      <c r="I52" s="15">
        <v>-1684507.61</v>
      </c>
      <c r="J52" s="15">
        <v>-1684507.61</v>
      </c>
    </row>
    <row r="53" spans="1:10" x14ac:dyDescent="0.3">
      <c r="A53" s="19" t="s">
        <v>659</v>
      </c>
      <c r="B53" s="15">
        <v>-13735348.630000001</v>
      </c>
      <c r="C53" s="15"/>
      <c r="D53" s="15">
        <v>-7515879.1200000001</v>
      </c>
      <c r="E53" s="15"/>
      <c r="F53" s="15">
        <v>-12580501.65</v>
      </c>
      <c r="G53" s="15"/>
      <c r="H53" s="15">
        <v>-28101886.019999996</v>
      </c>
      <c r="I53" s="15">
        <v>-28439892.170000002</v>
      </c>
      <c r="J53" s="15">
        <v>-34545427.739999995</v>
      </c>
    </row>
    <row r="54" spans="1:10" x14ac:dyDescent="0.3">
      <c r="A54" s="19" t="s">
        <v>660</v>
      </c>
      <c r="B54" s="15">
        <v>1133556.8600000001</v>
      </c>
      <c r="C54" s="15"/>
      <c r="D54" s="15">
        <v>555882.43000000005</v>
      </c>
      <c r="E54" s="15"/>
      <c r="F54" s="15">
        <v>-1442700.45</v>
      </c>
      <c r="G54" s="15"/>
      <c r="H54" s="15">
        <v>-1200118.279039334</v>
      </c>
      <c r="I54" s="15">
        <v>-1198456.4858332563</v>
      </c>
      <c r="J54" s="15">
        <v>-1197633.2800400355</v>
      </c>
    </row>
    <row r="55" spans="1:10" x14ac:dyDescent="0.3">
      <c r="A55" s="19" t="s">
        <v>661</v>
      </c>
      <c r="B55" s="15">
        <v>0</v>
      </c>
      <c r="C55" s="15"/>
      <c r="D55" s="15">
        <v>0</v>
      </c>
      <c r="E55" s="15"/>
      <c r="F55" s="15">
        <v>18402197.73</v>
      </c>
      <c r="G55" s="15"/>
      <c r="H55" s="15">
        <v>8014625.4812987382</v>
      </c>
      <c r="I55" s="15">
        <v>-12425275.616965994</v>
      </c>
      <c r="J55" s="15">
        <v>-2840084.6386436382</v>
      </c>
    </row>
    <row r="56" spans="1:10" x14ac:dyDescent="0.3">
      <c r="A56" s="19" t="s">
        <v>662</v>
      </c>
      <c r="B56" s="15">
        <v>31344.94</v>
      </c>
      <c r="C56" s="15"/>
      <c r="D56" s="15">
        <v>-31344.94</v>
      </c>
      <c r="E56" s="15"/>
      <c r="F56" s="15">
        <v>0</v>
      </c>
      <c r="G56" s="15"/>
      <c r="H56" s="15">
        <v>0</v>
      </c>
      <c r="I56" s="15">
        <v>0</v>
      </c>
      <c r="J56" s="15">
        <v>0</v>
      </c>
    </row>
    <row r="57" spans="1:10" x14ac:dyDescent="0.3">
      <c r="A57" s="19" t="s">
        <v>663</v>
      </c>
      <c r="B57" s="15">
        <v>2743817.77</v>
      </c>
      <c r="C57" s="15"/>
      <c r="D57" s="15">
        <v>-2743817.77</v>
      </c>
      <c r="E57" s="15"/>
      <c r="F57" s="15">
        <v>0</v>
      </c>
      <c r="G57" s="15"/>
      <c r="H57" s="15">
        <v>0</v>
      </c>
      <c r="I57" s="15">
        <v>0</v>
      </c>
      <c r="J57" s="15">
        <v>0</v>
      </c>
    </row>
    <row r="58" spans="1:10" x14ac:dyDescent="0.3">
      <c r="A58" s="19" t="s">
        <v>664</v>
      </c>
      <c r="B58" s="15">
        <v>0</v>
      </c>
      <c r="C58" s="15"/>
      <c r="D58" s="15">
        <v>0</v>
      </c>
      <c r="E58" s="15"/>
      <c r="F58" s="15">
        <v>13249.59</v>
      </c>
      <c r="G58" s="15"/>
      <c r="H58" s="15">
        <v>0</v>
      </c>
      <c r="I58" s="15">
        <v>0</v>
      </c>
      <c r="J58" s="15">
        <v>0</v>
      </c>
    </row>
    <row r="59" spans="1:10" x14ac:dyDescent="0.3">
      <c r="A59" s="19" t="s">
        <v>665</v>
      </c>
      <c r="B59" s="15">
        <v>-9007.01</v>
      </c>
      <c r="C59" s="15"/>
      <c r="D59" s="15">
        <v>-1384.49</v>
      </c>
      <c r="E59" s="15"/>
      <c r="F59" s="15">
        <v>277.469999999999</v>
      </c>
      <c r="G59" s="15"/>
      <c r="H59" s="15">
        <v>0</v>
      </c>
      <c r="I59" s="15">
        <v>0</v>
      </c>
      <c r="J59" s="15">
        <v>0</v>
      </c>
    </row>
    <row r="60" spans="1:10" x14ac:dyDescent="0.3">
      <c r="A60" s="19" t="s">
        <v>666</v>
      </c>
      <c r="B60" s="15">
        <v>1975.55</v>
      </c>
      <c r="C60" s="15"/>
      <c r="D60" s="15">
        <v>-1975.55</v>
      </c>
      <c r="E60" s="15"/>
      <c r="F60" s="15">
        <v>0</v>
      </c>
      <c r="G60" s="15"/>
      <c r="H60" s="15">
        <v>0</v>
      </c>
      <c r="I60" s="15">
        <v>-6.3853804022073746E-8</v>
      </c>
      <c r="J60" s="15">
        <v>5.1222741603851318E-8</v>
      </c>
    </row>
    <row r="61" spans="1:10" x14ac:dyDescent="0.3">
      <c r="A61" s="19" t="s">
        <v>667</v>
      </c>
      <c r="B61" s="15">
        <v>-377448.22</v>
      </c>
      <c r="C61" s="15"/>
      <c r="D61" s="15">
        <v>0</v>
      </c>
      <c r="E61" s="15"/>
      <c r="F61" s="15">
        <v>0</v>
      </c>
      <c r="G61" s="15"/>
      <c r="H61" s="15">
        <v>-1087215.5730804997</v>
      </c>
      <c r="I61" s="15">
        <v>0</v>
      </c>
      <c r="J61" s="15">
        <v>-4.377216100692749E-8</v>
      </c>
    </row>
    <row r="62" spans="1:10" x14ac:dyDescent="0.3">
      <c r="A62" s="19" t="s">
        <v>668</v>
      </c>
      <c r="B62" s="15">
        <v>-12509743.35</v>
      </c>
      <c r="C62" s="15"/>
      <c r="D62" s="15">
        <v>-1915590.58</v>
      </c>
      <c r="E62" s="15"/>
      <c r="F62" s="15">
        <v>385383.38000000012</v>
      </c>
      <c r="G62" s="15"/>
      <c r="H62" s="15">
        <v>6809137.2326231292</v>
      </c>
      <c r="I62" s="15">
        <v>-6809137.23262309</v>
      </c>
      <c r="J62" s="15">
        <v>0</v>
      </c>
    </row>
    <row r="63" spans="1:10" x14ac:dyDescent="0.3">
      <c r="A63" s="19" t="s">
        <v>669</v>
      </c>
      <c r="B63" s="15">
        <v>0</v>
      </c>
      <c r="C63" s="15"/>
      <c r="D63" s="15">
        <v>0</v>
      </c>
      <c r="E63" s="15"/>
      <c r="F63" s="15">
        <v>-11806416</v>
      </c>
      <c r="G63" s="15"/>
      <c r="H63" s="15">
        <v>3480511</v>
      </c>
      <c r="I63" s="15">
        <v>11303114</v>
      </c>
      <c r="J63" s="15">
        <v>0</v>
      </c>
    </row>
    <row r="64" spans="1:10" ht="15" thickBot="1" x14ac:dyDescent="0.35">
      <c r="A64" s="19" t="s">
        <v>670</v>
      </c>
      <c r="B64" s="15">
        <v>43534642.140000001</v>
      </c>
      <c r="C64" s="15"/>
      <c r="D64" s="15">
        <v>-43534642.140000001</v>
      </c>
      <c r="E64" s="15"/>
      <c r="F64" s="15">
        <v>0</v>
      </c>
      <c r="G64" s="15"/>
      <c r="H64" s="15">
        <v>0</v>
      </c>
      <c r="I64" s="15">
        <v>16778.242079854012</v>
      </c>
      <c r="J64" s="15">
        <v>-8138.2420795634389</v>
      </c>
    </row>
    <row r="65" spans="1:10" x14ac:dyDescent="0.3">
      <c r="A65" s="18" t="s">
        <v>638</v>
      </c>
      <c r="B65" s="20">
        <v>-130798598.97999991</v>
      </c>
      <c r="C65" s="20"/>
      <c r="D65" s="20">
        <v>-243520720.23000008</v>
      </c>
      <c r="E65" s="20"/>
      <c r="F65" s="20">
        <v>-156616993.98999998</v>
      </c>
      <c r="G65" s="20"/>
      <c r="H65" s="20">
        <v>-221354238.19210827</v>
      </c>
      <c r="I65" s="20">
        <v>-249476043.75815773</v>
      </c>
      <c r="J65" s="20">
        <v>-250922702.4148742</v>
      </c>
    </row>
    <row r="66" spans="1:10" ht="15" thickBot="1" x14ac:dyDescent="0.35"/>
    <row r="67" spans="1:10" x14ac:dyDescent="0.3">
      <c r="A67" s="17" t="s">
        <v>618</v>
      </c>
      <c r="B67" s="20">
        <v>-10109017279.76</v>
      </c>
      <c r="C67" s="20"/>
      <c r="D67" s="20">
        <v>-10289747839.699999</v>
      </c>
      <c r="E67" s="20"/>
      <c r="F67" s="20">
        <v>-11271081066.82</v>
      </c>
      <c r="G67" s="20"/>
      <c r="H67" s="20">
        <v>-10677738127.096727</v>
      </c>
      <c r="I67" s="20">
        <v>-10961667826.205175</v>
      </c>
      <c r="J67" s="20">
        <v>-11234711285.797258</v>
      </c>
    </row>
    <row r="69" spans="1:10" x14ac:dyDescent="0.3">
      <c r="A69" s="17" t="s">
        <v>671</v>
      </c>
      <c r="B69" s="15"/>
      <c r="C69" s="15"/>
      <c r="D69" s="15"/>
      <c r="E69" s="15"/>
      <c r="F69" s="15"/>
      <c r="G69" s="15"/>
      <c r="H69" s="15"/>
      <c r="I69" s="15"/>
      <c r="J69" s="15"/>
    </row>
    <row r="70" spans="1:10" x14ac:dyDescent="0.3">
      <c r="A70" s="18" t="s">
        <v>42</v>
      </c>
      <c r="B70" s="15"/>
      <c r="C70" s="15"/>
      <c r="D70" s="15"/>
      <c r="E70" s="15"/>
      <c r="F70" s="15"/>
      <c r="G70" s="15"/>
      <c r="H70" s="15"/>
      <c r="I70" s="15"/>
      <c r="J70" s="15"/>
    </row>
    <row r="71" spans="1:10" x14ac:dyDescent="0.3">
      <c r="A71" s="19" t="s">
        <v>672</v>
      </c>
      <c r="B71" s="15">
        <v>3598492.48</v>
      </c>
      <c r="C71" s="15"/>
      <c r="D71" s="15">
        <v>7167849.7999999998</v>
      </c>
      <c r="E71" s="15"/>
      <c r="F71" s="15">
        <v>3659098.9</v>
      </c>
      <c r="G71" s="15"/>
      <c r="H71" s="15">
        <v>4848247.9699999979</v>
      </c>
      <c r="I71" s="15">
        <v>7007719.0200000005</v>
      </c>
      <c r="J71" s="15">
        <v>5164888.4199999981</v>
      </c>
    </row>
    <row r="72" spans="1:10" x14ac:dyDescent="0.3">
      <c r="A72" s="19" t="s">
        <v>673</v>
      </c>
      <c r="B72" s="15">
        <v>512831191.52999997</v>
      </c>
      <c r="C72" s="15"/>
      <c r="D72" s="15">
        <v>518333707.87</v>
      </c>
      <c r="E72" s="15"/>
      <c r="F72" s="15">
        <v>311382567.63</v>
      </c>
      <c r="G72" s="15"/>
      <c r="H72" s="15">
        <v>336733608.90999997</v>
      </c>
      <c r="I72" s="15">
        <v>354158442.03000009</v>
      </c>
      <c r="J72" s="15">
        <v>365144534.71000004</v>
      </c>
    </row>
    <row r="73" spans="1:10" x14ac:dyDescent="0.3">
      <c r="A73" s="19" t="s">
        <v>674</v>
      </c>
      <c r="B73" s="15">
        <v>9586277.4600000009</v>
      </c>
      <c r="C73" s="15"/>
      <c r="D73" s="15">
        <v>10443793.970000001</v>
      </c>
      <c r="E73" s="15"/>
      <c r="F73" s="15">
        <v>7686893.0899999999</v>
      </c>
      <c r="G73" s="15"/>
      <c r="H73" s="15">
        <v>9502043.4099999964</v>
      </c>
      <c r="I73" s="15">
        <v>9641141.5099999979</v>
      </c>
      <c r="J73" s="15">
        <v>9338423.9599999972</v>
      </c>
    </row>
    <row r="74" spans="1:10" x14ac:dyDescent="0.3">
      <c r="A74" s="19" t="s">
        <v>675</v>
      </c>
      <c r="B74" s="15">
        <v>5331516.82</v>
      </c>
      <c r="C74" s="15"/>
      <c r="D74" s="15">
        <v>5388943.8700000001</v>
      </c>
      <c r="E74" s="15"/>
      <c r="F74" s="15">
        <v>5460856.1299999999</v>
      </c>
      <c r="G74" s="15"/>
      <c r="H74" s="15">
        <v>8660956.1100000031</v>
      </c>
      <c r="I74" s="15">
        <v>5883308.1499999994</v>
      </c>
      <c r="J74" s="15">
        <v>4947119.6400000006</v>
      </c>
    </row>
    <row r="75" spans="1:10" x14ac:dyDescent="0.3">
      <c r="A75" s="19" t="s">
        <v>676</v>
      </c>
      <c r="B75" s="15">
        <v>2085417.2</v>
      </c>
      <c r="C75" s="15"/>
      <c r="D75" s="15">
        <v>2032949.37</v>
      </c>
      <c r="E75" s="15"/>
      <c r="F75" s="15">
        <v>1993579.7</v>
      </c>
      <c r="G75" s="15"/>
      <c r="H75" s="15">
        <v>1904777.3500000008</v>
      </c>
      <c r="I75" s="15">
        <v>1708562.3899999997</v>
      </c>
      <c r="J75" s="15">
        <v>1734288.8199999996</v>
      </c>
    </row>
    <row r="76" spans="1:10" x14ac:dyDescent="0.3">
      <c r="A76" s="19" t="s">
        <v>677</v>
      </c>
      <c r="B76" s="15">
        <v>22368146.84</v>
      </c>
      <c r="C76" s="15"/>
      <c r="D76" s="15">
        <v>20362807.809999999</v>
      </c>
      <c r="E76" s="15"/>
      <c r="F76" s="15">
        <v>18501454.82</v>
      </c>
      <c r="G76" s="15"/>
      <c r="H76" s="15">
        <v>29933994.099999998</v>
      </c>
      <c r="I76" s="15">
        <v>17412557.649999991</v>
      </c>
      <c r="J76" s="15">
        <v>16556614.289999999</v>
      </c>
    </row>
    <row r="77" spans="1:10" x14ac:dyDescent="0.3">
      <c r="A77" s="19" t="s">
        <v>678</v>
      </c>
      <c r="B77" s="15">
        <v>3790836.81</v>
      </c>
      <c r="C77" s="15"/>
      <c r="D77" s="15">
        <v>4912174.12</v>
      </c>
      <c r="E77" s="15"/>
      <c r="F77" s="15">
        <v>4173484.5999999996</v>
      </c>
      <c r="G77" s="15"/>
      <c r="H77" s="15">
        <v>4796592.88</v>
      </c>
      <c r="I77" s="15">
        <v>4282809.63</v>
      </c>
      <c r="J77" s="15">
        <v>4358730.47</v>
      </c>
    </row>
    <row r="78" spans="1:10" x14ac:dyDescent="0.3">
      <c r="A78" s="19" t="s">
        <v>679</v>
      </c>
      <c r="B78" s="15">
        <v>1498484.55</v>
      </c>
      <c r="C78" s="15"/>
      <c r="D78" s="15">
        <v>877694.62</v>
      </c>
      <c r="E78" s="15"/>
      <c r="F78" s="15">
        <v>1594968.33</v>
      </c>
      <c r="G78" s="15"/>
      <c r="H78" s="15">
        <v>1648232.9199999997</v>
      </c>
      <c r="I78" s="15">
        <v>464106.32999999996</v>
      </c>
      <c r="J78" s="15">
        <v>477955.6999999999</v>
      </c>
    </row>
    <row r="79" spans="1:10" x14ac:dyDescent="0.3">
      <c r="A79" s="19" t="s">
        <v>680</v>
      </c>
      <c r="B79" s="15">
        <v>73500.259999999995</v>
      </c>
      <c r="C79" s="15"/>
      <c r="D79" s="15">
        <v>70642.66</v>
      </c>
      <c r="E79" s="15"/>
      <c r="F79" s="15">
        <v>86397.03</v>
      </c>
      <c r="G79" s="15"/>
      <c r="H79" s="15">
        <v>65416.56</v>
      </c>
      <c r="I79" s="15">
        <v>66098.959999999992</v>
      </c>
      <c r="J79" s="15">
        <v>66795.909999999989</v>
      </c>
    </row>
    <row r="80" spans="1:10" x14ac:dyDescent="0.3">
      <c r="A80" s="19" t="s">
        <v>681</v>
      </c>
      <c r="B80" s="15">
        <v>3477897.07</v>
      </c>
      <c r="C80" s="15"/>
      <c r="D80" s="15">
        <v>6743526.3399999999</v>
      </c>
      <c r="E80" s="15"/>
      <c r="F80" s="15">
        <v>3936113.4899999998</v>
      </c>
      <c r="G80" s="15"/>
      <c r="H80" s="15">
        <v>5366938.4000000004</v>
      </c>
      <c r="I80" s="15">
        <v>7552020.7399999965</v>
      </c>
      <c r="J80" s="15">
        <v>5763026.0800000019</v>
      </c>
    </row>
    <row r="81" spans="1:10" x14ac:dyDescent="0.3">
      <c r="A81" s="19" t="s">
        <v>682</v>
      </c>
      <c r="B81" s="15">
        <v>8617231.6600000001</v>
      </c>
      <c r="C81" s="15"/>
      <c r="D81" s="15">
        <v>5809118.8300000001</v>
      </c>
      <c r="E81" s="15"/>
      <c r="F81" s="15">
        <v>7673917.8799999999</v>
      </c>
      <c r="G81" s="15"/>
      <c r="H81" s="15">
        <v>6541150.8499999996</v>
      </c>
      <c r="I81" s="15">
        <v>5532801.9099999992</v>
      </c>
      <c r="J81" s="15">
        <v>8056035.8499999996</v>
      </c>
    </row>
    <row r="82" spans="1:10" x14ac:dyDescent="0.3">
      <c r="A82" s="19" t="s">
        <v>683</v>
      </c>
      <c r="B82" s="15">
        <v>1741661.33</v>
      </c>
      <c r="C82" s="15"/>
      <c r="D82" s="15">
        <v>2326416.0499999998</v>
      </c>
      <c r="E82" s="15"/>
      <c r="F82" s="15">
        <v>2549629.4699999997</v>
      </c>
      <c r="G82" s="15"/>
      <c r="H82" s="15">
        <v>685215.8600000001</v>
      </c>
      <c r="I82" s="15">
        <v>2318811.92</v>
      </c>
      <c r="J82" s="15">
        <v>1613457.96</v>
      </c>
    </row>
    <row r="83" spans="1:10" x14ac:dyDescent="0.3">
      <c r="A83" s="19" t="s">
        <v>684</v>
      </c>
      <c r="B83" s="15">
        <v>26858168.219999999</v>
      </c>
      <c r="C83" s="15"/>
      <c r="D83" s="15">
        <v>19619229.789999999</v>
      </c>
      <c r="E83" s="15"/>
      <c r="F83" s="15">
        <v>26565833.07</v>
      </c>
      <c r="G83" s="15"/>
      <c r="H83" s="15">
        <v>28145045.520000007</v>
      </c>
      <c r="I83" s="15">
        <v>17293958.350000001</v>
      </c>
      <c r="J83" s="15">
        <v>32594455.99000001</v>
      </c>
    </row>
    <row r="84" spans="1:10" x14ac:dyDescent="0.3">
      <c r="A84" s="19" t="s">
        <v>685</v>
      </c>
      <c r="B84" s="15">
        <v>4597922.97</v>
      </c>
      <c r="C84" s="15"/>
      <c r="D84" s="15">
        <v>2121730.65</v>
      </c>
      <c r="E84" s="15"/>
      <c r="F84" s="15">
        <v>4059144.18</v>
      </c>
      <c r="G84" s="15"/>
      <c r="H84" s="15">
        <v>7391617.620000001</v>
      </c>
      <c r="I84" s="15">
        <v>6471227.5700000003</v>
      </c>
      <c r="J84" s="15">
        <v>8904201.0599999987</v>
      </c>
    </row>
    <row r="85" spans="1:10" x14ac:dyDescent="0.3">
      <c r="A85" s="19" t="s">
        <v>686</v>
      </c>
      <c r="B85" s="15">
        <v>6915827.2199999997</v>
      </c>
      <c r="C85" s="15"/>
      <c r="D85" s="15">
        <v>7520318.4199999999</v>
      </c>
      <c r="E85" s="15"/>
      <c r="F85" s="15">
        <v>4431915.84</v>
      </c>
      <c r="G85" s="15"/>
      <c r="H85" s="15">
        <v>7153487.0800000001</v>
      </c>
      <c r="I85" s="15">
        <v>4694835.34</v>
      </c>
      <c r="J85" s="15">
        <v>6246708.2900000038</v>
      </c>
    </row>
    <row r="86" spans="1:10" x14ac:dyDescent="0.3">
      <c r="A86" s="19" t="s">
        <v>687</v>
      </c>
      <c r="B86" s="15">
        <v>600123.86</v>
      </c>
      <c r="C86" s="15"/>
      <c r="D86" s="15">
        <v>832105.66</v>
      </c>
      <c r="E86" s="15"/>
      <c r="F86" s="15">
        <v>439228.42000000004</v>
      </c>
      <c r="G86" s="15"/>
      <c r="H86" s="15">
        <v>1682820</v>
      </c>
      <c r="I86" s="15">
        <v>5000</v>
      </c>
      <c r="J86" s="15">
        <v>5000</v>
      </c>
    </row>
    <row r="87" spans="1:10" x14ac:dyDescent="0.3">
      <c r="A87" s="19" t="s">
        <v>688</v>
      </c>
      <c r="B87" s="15">
        <v>3016239.96</v>
      </c>
      <c r="C87" s="15"/>
      <c r="D87" s="15">
        <v>2270773.98</v>
      </c>
      <c r="E87" s="15"/>
      <c r="F87" s="15">
        <v>4774671.9799999995</v>
      </c>
      <c r="G87" s="15"/>
      <c r="H87" s="15">
        <v>2156783.8900000006</v>
      </c>
      <c r="I87" s="15">
        <v>1729758.51</v>
      </c>
      <c r="J87" s="15">
        <v>1890604.6199999996</v>
      </c>
    </row>
    <row r="88" spans="1:10" ht="15" thickBot="1" x14ac:dyDescent="0.35">
      <c r="A88" s="19" t="s">
        <v>689</v>
      </c>
      <c r="B88" s="15">
        <v>135333.34</v>
      </c>
      <c r="C88" s="15"/>
      <c r="D88" s="15">
        <v>70643.44</v>
      </c>
      <c r="E88" s="15"/>
      <c r="F88" s="15">
        <v>1914.41</v>
      </c>
      <c r="G88" s="15"/>
      <c r="H88" s="15">
        <v>83282.840000000055</v>
      </c>
      <c r="I88" s="15">
        <v>152280.60999999999</v>
      </c>
      <c r="J88" s="15">
        <v>70831.44</v>
      </c>
    </row>
    <row r="89" spans="1:10" x14ac:dyDescent="0.3">
      <c r="A89" s="18" t="s">
        <v>42</v>
      </c>
      <c r="B89" s="20">
        <v>617124269.58000004</v>
      </c>
      <c r="C89" s="20"/>
      <c r="D89" s="20">
        <v>616904427.24999988</v>
      </c>
      <c r="E89" s="20"/>
      <c r="F89" s="20">
        <v>408971668.96999997</v>
      </c>
      <c r="G89" s="20"/>
      <c r="H89" s="20">
        <v>457300212.26999998</v>
      </c>
      <c r="I89" s="20">
        <v>446375440.62</v>
      </c>
      <c r="J89" s="20">
        <v>472933673.2100001</v>
      </c>
    </row>
    <row r="91" spans="1:10" x14ac:dyDescent="0.3">
      <c r="A91" s="18" t="s">
        <v>43</v>
      </c>
      <c r="B91" s="15"/>
      <c r="C91" s="15"/>
      <c r="D91" s="15"/>
      <c r="E91" s="15"/>
      <c r="F91" s="15"/>
      <c r="G91" s="15"/>
      <c r="H91" s="15"/>
      <c r="I91" s="15"/>
      <c r="J91" s="15"/>
    </row>
    <row r="92" spans="1:10" x14ac:dyDescent="0.3">
      <c r="A92" s="19" t="s">
        <v>690</v>
      </c>
      <c r="B92" s="15">
        <v>74297621.010000005</v>
      </c>
      <c r="C92" s="15"/>
      <c r="D92" s="15">
        <v>68307419.510000005</v>
      </c>
      <c r="E92" s="15"/>
      <c r="F92" s="15">
        <v>71991195.269999996</v>
      </c>
      <c r="G92" s="15"/>
      <c r="H92" s="15">
        <v>74552705.080000013</v>
      </c>
      <c r="I92" s="15">
        <v>77979736.470000014</v>
      </c>
      <c r="J92" s="15">
        <v>81567988.36999999</v>
      </c>
    </row>
    <row r="93" spans="1:10" x14ac:dyDescent="0.3">
      <c r="A93" s="19" t="s">
        <v>691</v>
      </c>
      <c r="B93" s="15">
        <v>106563067</v>
      </c>
      <c r="C93" s="15"/>
      <c r="D93" s="15">
        <v>168309387.24000001</v>
      </c>
      <c r="E93" s="15"/>
      <c r="F93" s="15">
        <v>186439636.28</v>
      </c>
      <c r="G93" s="15"/>
      <c r="H93" s="15">
        <v>194851620.06545305</v>
      </c>
      <c r="I93" s="15">
        <v>190042472.27055633</v>
      </c>
      <c r="J93" s="15">
        <v>181948456.39373511</v>
      </c>
    </row>
    <row r="94" spans="1:10" x14ac:dyDescent="0.3">
      <c r="A94" s="19" t="s">
        <v>692</v>
      </c>
      <c r="B94" s="15">
        <v>15760594.890000001</v>
      </c>
      <c r="C94" s="15"/>
      <c r="D94" s="15">
        <v>23710879.32</v>
      </c>
      <c r="E94" s="15"/>
      <c r="F94" s="15">
        <v>8789710.6300000008</v>
      </c>
      <c r="G94" s="15"/>
      <c r="H94" s="15">
        <v>0</v>
      </c>
      <c r="I94" s="15">
        <v>0</v>
      </c>
      <c r="J94" s="15">
        <v>0</v>
      </c>
    </row>
    <row r="95" spans="1:10" x14ac:dyDescent="0.3">
      <c r="A95" s="19" t="s">
        <v>693</v>
      </c>
      <c r="B95" s="15">
        <v>35296674.119999997</v>
      </c>
      <c r="C95" s="15"/>
      <c r="D95" s="15">
        <v>33667862.200000003</v>
      </c>
      <c r="E95" s="15"/>
      <c r="F95" s="15">
        <v>35749433.839999996</v>
      </c>
      <c r="G95" s="15"/>
      <c r="H95" s="15">
        <v>41350275.250000007</v>
      </c>
      <c r="I95" s="15">
        <v>35399614.359999999</v>
      </c>
      <c r="J95" s="15">
        <v>32358752.149999999</v>
      </c>
    </row>
    <row r="96" spans="1:10" x14ac:dyDescent="0.3">
      <c r="A96" s="19" t="s">
        <v>694</v>
      </c>
      <c r="B96" s="15">
        <v>0</v>
      </c>
      <c r="C96" s="15"/>
      <c r="D96" s="15">
        <v>0</v>
      </c>
      <c r="E96" s="15"/>
      <c r="F96" s="15">
        <v>0</v>
      </c>
      <c r="G96" s="15"/>
      <c r="H96" s="15">
        <v>0</v>
      </c>
      <c r="I96" s="15">
        <v>0</v>
      </c>
      <c r="J96" s="15">
        <v>0</v>
      </c>
    </row>
    <row r="97" spans="1:10" x14ac:dyDescent="0.3">
      <c r="A97" s="19" t="s">
        <v>695</v>
      </c>
      <c r="B97" s="15">
        <v>4775920.32</v>
      </c>
      <c r="C97" s="15"/>
      <c r="D97" s="15">
        <v>11753697.119999999</v>
      </c>
      <c r="E97" s="15"/>
      <c r="F97" s="15">
        <v>11753697.119999999</v>
      </c>
      <c r="G97" s="15"/>
      <c r="H97" s="15">
        <v>11753694.840000002</v>
      </c>
      <c r="I97" s="15">
        <v>11753694.840000002</v>
      </c>
      <c r="J97" s="15">
        <v>11753694.840000002</v>
      </c>
    </row>
    <row r="98" spans="1:10" x14ac:dyDescent="0.3">
      <c r="A98" s="19" t="s">
        <v>696</v>
      </c>
      <c r="B98" s="15">
        <v>12462979.57</v>
      </c>
      <c r="C98" s="15"/>
      <c r="D98" s="15">
        <v>9856203.1899999995</v>
      </c>
      <c r="E98" s="15"/>
      <c r="F98" s="15">
        <v>12689224.18</v>
      </c>
      <c r="G98" s="15"/>
      <c r="H98" s="15">
        <v>9863582.6000000015</v>
      </c>
      <c r="I98" s="15">
        <v>9741268.1000000015</v>
      </c>
      <c r="J98" s="15">
        <v>10678965.18</v>
      </c>
    </row>
    <row r="99" spans="1:10" x14ac:dyDescent="0.3">
      <c r="A99" s="19" t="s">
        <v>697</v>
      </c>
      <c r="B99" s="15">
        <v>74608732.379999995</v>
      </c>
      <c r="C99" s="15"/>
      <c r="D99" s="15">
        <v>55557081.840000004</v>
      </c>
      <c r="E99" s="15"/>
      <c r="F99" s="15">
        <v>56814291.880000003</v>
      </c>
      <c r="G99" s="15"/>
      <c r="H99" s="15">
        <v>47657191.129999995</v>
      </c>
      <c r="I99" s="15">
        <v>49339303.560000002</v>
      </c>
      <c r="J99" s="15">
        <v>49802962.179999992</v>
      </c>
    </row>
    <row r="100" spans="1:10" x14ac:dyDescent="0.3">
      <c r="A100" s="19" t="s">
        <v>698</v>
      </c>
      <c r="B100" s="15">
        <v>289570.11</v>
      </c>
      <c r="C100" s="15"/>
      <c r="D100" s="15">
        <v>-87634.79</v>
      </c>
      <c r="E100" s="15"/>
      <c r="F100" s="15">
        <v>584514.27999999991</v>
      </c>
      <c r="G100" s="15"/>
      <c r="H100" s="15">
        <v>383476.52</v>
      </c>
      <c r="I100" s="15">
        <v>104021.72</v>
      </c>
      <c r="J100" s="15">
        <v>243864.36999999997</v>
      </c>
    </row>
    <row r="101" spans="1:10" x14ac:dyDescent="0.3">
      <c r="A101" s="19" t="s">
        <v>699</v>
      </c>
      <c r="B101" s="15">
        <v>60532974.030000001</v>
      </c>
      <c r="C101" s="15"/>
      <c r="D101" s="15">
        <v>75230914.290000007</v>
      </c>
      <c r="E101" s="15"/>
      <c r="F101" s="15">
        <v>70997124.25</v>
      </c>
      <c r="G101" s="15"/>
      <c r="H101" s="15">
        <v>80686059.140000015</v>
      </c>
      <c r="I101" s="15">
        <v>87668029.440000013</v>
      </c>
      <c r="J101" s="15">
        <v>83646833.150000006</v>
      </c>
    </row>
    <row r="102" spans="1:10" x14ac:dyDescent="0.3">
      <c r="A102" s="19" t="s">
        <v>700</v>
      </c>
      <c r="B102" s="15">
        <v>32511.9</v>
      </c>
      <c r="C102" s="15"/>
      <c r="D102" s="15">
        <v>82821.7</v>
      </c>
      <c r="E102" s="15"/>
      <c r="F102" s="15">
        <v>90256.200000000012</v>
      </c>
      <c r="G102" s="15"/>
      <c r="H102" s="15">
        <v>29490.980000000003</v>
      </c>
      <c r="I102" s="15">
        <v>17837.52</v>
      </c>
      <c r="J102" s="15">
        <v>72873.72</v>
      </c>
    </row>
    <row r="103" spans="1:10" x14ac:dyDescent="0.3">
      <c r="A103" s="19" t="s">
        <v>701</v>
      </c>
      <c r="B103" s="15">
        <v>7624028.9199999999</v>
      </c>
      <c r="C103" s="15"/>
      <c r="D103" s="15">
        <v>10442037.279999999</v>
      </c>
      <c r="E103" s="15"/>
      <c r="F103" s="15">
        <v>-1189141.29</v>
      </c>
      <c r="G103" s="15"/>
      <c r="H103" s="15">
        <v>0</v>
      </c>
      <c r="I103" s="15">
        <v>0</v>
      </c>
      <c r="J103" s="15">
        <v>0</v>
      </c>
    </row>
    <row r="104" spans="1:10" x14ac:dyDescent="0.3">
      <c r="A104" s="19" t="s">
        <v>702</v>
      </c>
      <c r="B104" s="15">
        <v>139601.04</v>
      </c>
      <c r="C104" s="15"/>
      <c r="D104" s="15">
        <v>192258.46</v>
      </c>
      <c r="E104" s="15"/>
      <c r="F104" s="15">
        <v>-61322.47</v>
      </c>
      <c r="G104" s="15"/>
      <c r="H104" s="15">
        <v>0</v>
      </c>
      <c r="I104" s="15">
        <v>0</v>
      </c>
      <c r="J104" s="15">
        <v>0</v>
      </c>
    </row>
    <row r="105" spans="1:10" x14ac:dyDescent="0.3">
      <c r="A105" s="19" t="s">
        <v>703</v>
      </c>
      <c r="B105" s="15">
        <v>147268.20000000001</v>
      </c>
      <c r="C105" s="15"/>
      <c r="D105" s="15">
        <v>0</v>
      </c>
      <c r="E105" s="15"/>
      <c r="F105" s="15">
        <v>0</v>
      </c>
      <c r="G105" s="15"/>
      <c r="H105" s="15">
        <v>0</v>
      </c>
      <c r="I105" s="15">
        <v>0</v>
      </c>
      <c r="J105" s="15">
        <v>0</v>
      </c>
    </row>
    <row r="106" spans="1:10" x14ac:dyDescent="0.3">
      <c r="A106" s="19" t="s">
        <v>704</v>
      </c>
      <c r="B106" s="15">
        <v>87862453.980000004</v>
      </c>
      <c r="C106" s="15"/>
      <c r="D106" s="15">
        <v>107163462.19</v>
      </c>
      <c r="E106" s="15"/>
      <c r="F106" s="15">
        <v>60561450.360000007</v>
      </c>
      <c r="G106" s="15"/>
      <c r="H106" s="15">
        <v>102904683.30000003</v>
      </c>
      <c r="I106" s="15">
        <v>84301296.589999989</v>
      </c>
      <c r="J106" s="15">
        <v>91165449.900000006</v>
      </c>
    </row>
    <row r="107" spans="1:10" x14ac:dyDescent="0.3">
      <c r="A107" s="19" t="s">
        <v>705</v>
      </c>
      <c r="B107" s="15">
        <v>7778452.9299999997</v>
      </c>
      <c r="C107" s="15"/>
      <c r="D107" s="15">
        <v>4817517.42</v>
      </c>
      <c r="E107" s="15"/>
      <c r="F107" s="15">
        <v>9068871.5500000007</v>
      </c>
      <c r="G107" s="15"/>
      <c r="H107" s="15">
        <v>10286032.210000001</v>
      </c>
      <c r="I107" s="15">
        <v>8282053.2199999997</v>
      </c>
      <c r="J107" s="15">
        <v>11232051.85</v>
      </c>
    </row>
    <row r="108" spans="1:10" x14ac:dyDescent="0.3">
      <c r="A108" s="19" t="s">
        <v>706</v>
      </c>
      <c r="B108" s="15">
        <v>3181812.62</v>
      </c>
      <c r="C108" s="15"/>
      <c r="D108" s="15">
        <v>2552396.98</v>
      </c>
      <c r="E108" s="15"/>
      <c r="F108" s="15">
        <v>1687401.0500000003</v>
      </c>
      <c r="G108" s="15"/>
      <c r="H108" s="15">
        <v>28136800</v>
      </c>
      <c r="I108" s="15">
        <v>27161800</v>
      </c>
      <c r="J108" s="15">
        <v>610000</v>
      </c>
    </row>
    <row r="109" spans="1:10" x14ac:dyDescent="0.3">
      <c r="A109" s="19" t="s">
        <v>707</v>
      </c>
      <c r="B109" s="15">
        <v>0</v>
      </c>
      <c r="C109" s="15"/>
      <c r="D109" s="15">
        <v>0</v>
      </c>
      <c r="E109" s="15"/>
      <c r="F109" s="15">
        <v>123833.66</v>
      </c>
      <c r="G109" s="15"/>
      <c r="H109" s="15">
        <v>0</v>
      </c>
      <c r="I109" s="15">
        <v>0</v>
      </c>
      <c r="J109" s="15">
        <v>0</v>
      </c>
    </row>
    <row r="110" spans="1:10" x14ac:dyDescent="0.3">
      <c r="A110" s="19" t="s">
        <v>708</v>
      </c>
      <c r="B110" s="15">
        <v>27885105.399999999</v>
      </c>
      <c r="C110" s="15"/>
      <c r="D110" s="15">
        <v>27189408.530000001</v>
      </c>
      <c r="E110" s="15"/>
      <c r="F110" s="15">
        <v>29599496.240000002</v>
      </c>
      <c r="G110" s="15"/>
      <c r="H110" s="15">
        <v>9650309.8499999996</v>
      </c>
      <c r="I110" s="15">
        <v>20982857.239999998</v>
      </c>
      <c r="J110" s="15">
        <v>17146986.82</v>
      </c>
    </row>
    <row r="111" spans="1:10" x14ac:dyDescent="0.3">
      <c r="A111" s="19" t="s">
        <v>709</v>
      </c>
      <c r="B111" s="15">
        <v>15064425.609999999</v>
      </c>
      <c r="C111" s="15"/>
      <c r="D111" s="15">
        <v>9540943.5600000005</v>
      </c>
      <c r="E111" s="15"/>
      <c r="F111" s="15">
        <v>13143016.189999999</v>
      </c>
      <c r="G111" s="15"/>
      <c r="H111" s="15">
        <v>8226755.4699999988</v>
      </c>
      <c r="I111" s="15">
        <v>7381795.2700000005</v>
      </c>
      <c r="J111" s="15">
        <v>12880892.829999998</v>
      </c>
    </row>
    <row r="112" spans="1:10" x14ac:dyDescent="0.3">
      <c r="A112" s="19" t="s">
        <v>710</v>
      </c>
      <c r="B112" s="15">
        <v>0</v>
      </c>
      <c r="C112" s="15"/>
      <c r="D112" s="15">
        <v>0</v>
      </c>
      <c r="E112" s="15"/>
      <c r="F112" s="15">
        <v>0</v>
      </c>
      <c r="G112" s="15"/>
      <c r="H112" s="15">
        <v>0</v>
      </c>
      <c r="I112" s="15">
        <v>0</v>
      </c>
      <c r="J112" s="15">
        <v>0</v>
      </c>
    </row>
    <row r="113" spans="1:10" x14ac:dyDescent="0.3">
      <c r="A113" s="19" t="s">
        <v>711</v>
      </c>
      <c r="B113" s="15">
        <v>23316629.949999999</v>
      </c>
      <c r="C113" s="15"/>
      <c r="D113" s="15">
        <v>9756973.8000000007</v>
      </c>
      <c r="E113" s="15"/>
      <c r="F113" s="15">
        <v>22554435.029999997</v>
      </c>
      <c r="G113" s="15"/>
      <c r="H113" s="15">
        <v>9867333.0200000014</v>
      </c>
      <c r="I113" s="15">
        <v>18014840.279999997</v>
      </c>
      <c r="J113" s="15">
        <v>21131209.120000001</v>
      </c>
    </row>
    <row r="114" spans="1:10" ht="15" thickBot="1" x14ac:dyDescent="0.35">
      <c r="A114" s="19" t="s">
        <v>712</v>
      </c>
      <c r="B114" s="15">
        <v>0</v>
      </c>
      <c r="C114" s="15"/>
      <c r="D114" s="15">
        <v>11905.07</v>
      </c>
      <c r="E114" s="15"/>
      <c r="F114" s="15">
        <v>14762.08</v>
      </c>
      <c r="G114" s="15"/>
      <c r="H114" s="15">
        <v>0</v>
      </c>
      <c r="I114" s="15">
        <v>0</v>
      </c>
      <c r="J114" s="15">
        <v>0</v>
      </c>
    </row>
    <row r="115" spans="1:10" x14ac:dyDescent="0.3">
      <c r="A115" s="18" t="s">
        <v>43</v>
      </c>
      <c r="B115" s="20">
        <v>557620423.98000002</v>
      </c>
      <c r="C115" s="20"/>
      <c r="D115" s="20">
        <v>618055534.90999985</v>
      </c>
      <c r="E115" s="20"/>
      <c r="F115" s="20">
        <v>591401886.33000004</v>
      </c>
      <c r="G115" s="20"/>
      <c r="H115" s="20">
        <v>630200009.45545328</v>
      </c>
      <c r="I115" s="20">
        <v>628170620.88055634</v>
      </c>
      <c r="J115" s="20">
        <v>606240980.87373519</v>
      </c>
    </row>
    <row r="116" spans="1:10" ht="9" customHeight="1" x14ac:dyDescent="0.3"/>
    <row r="117" spans="1:10" x14ac:dyDescent="0.3">
      <c r="A117" s="18" t="s">
        <v>44</v>
      </c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1:10" x14ac:dyDescent="0.3">
      <c r="A118" s="19" t="s">
        <v>713</v>
      </c>
      <c r="B118" s="15">
        <v>12754219.42</v>
      </c>
      <c r="C118" s="15"/>
      <c r="D118" s="15">
        <v>13141966.58</v>
      </c>
      <c r="E118" s="15"/>
      <c r="F118" s="15">
        <v>13556993.319999998</v>
      </c>
      <c r="G118" s="15"/>
      <c r="H118" s="15">
        <v>14927527.17</v>
      </c>
      <c r="I118" s="15">
        <v>16234534.090000009</v>
      </c>
      <c r="J118" s="15">
        <v>16670758.119999997</v>
      </c>
    </row>
    <row r="119" spans="1:10" x14ac:dyDescent="0.3">
      <c r="A119" s="19" t="s">
        <v>714</v>
      </c>
      <c r="B119" s="15">
        <v>181943.83</v>
      </c>
      <c r="C119" s="15"/>
      <c r="D119" s="15">
        <v>186384.62</v>
      </c>
      <c r="E119" s="15"/>
      <c r="F119" s="15">
        <v>284594.92</v>
      </c>
      <c r="G119" s="15"/>
      <c r="H119" s="15">
        <v>237023.53</v>
      </c>
      <c r="I119" s="15">
        <v>239753.81999999998</v>
      </c>
      <c r="J119" s="15">
        <v>284036.03000000009</v>
      </c>
    </row>
    <row r="120" spans="1:10" x14ac:dyDescent="0.3">
      <c r="A120" s="19" t="s">
        <v>715</v>
      </c>
      <c r="B120" s="15">
        <v>2694845074.79</v>
      </c>
      <c r="C120" s="15"/>
      <c r="D120" s="15">
        <v>2382126547.0999999</v>
      </c>
      <c r="E120" s="15"/>
      <c r="F120" s="15">
        <v>2976807695.9400001</v>
      </c>
      <c r="G120" s="15"/>
      <c r="H120" s="15">
        <v>2063663186.6101296</v>
      </c>
      <c r="I120" s="15">
        <v>2323846287.9000826</v>
      </c>
      <c r="J120" s="15">
        <v>2470786768.4292831</v>
      </c>
    </row>
    <row r="121" spans="1:10" x14ac:dyDescent="0.3">
      <c r="A121" s="19" t="s">
        <v>716</v>
      </c>
      <c r="B121" s="15">
        <v>2041891.75</v>
      </c>
      <c r="C121" s="15"/>
      <c r="D121" s="15">
        <v>2185630.7799999998</v>
      </c>
      <c r="E121" s="15"/>
      <c r="F121" s="15">
        <v>4333273.42</v>
      </c>
      <c r="G121" s="15"/>
      <c r="H121" s="15">
        <v>4351715.2100000018</v>
      </c>
      <c r="I121" s="15">
        <v>4397354.0099999979</v>
      </c>
      <c r="J121" s="15">
        <v>4482704.1100000003</v>
      </c>
    </row>
    <row r="122" spans="1:10" x14ac:dyDescent="0.3">
      <c r="A122" s="19" t="s">
        <v>717</v>
      </c>
      <c r="B122" s="15">
        <v>20693820.77</v>
      </c>
      <c r="C122" s="15"/>
      <c r="D122" s="15">
        <v>21957192.48</v>
      </c>
      <c r="E122" s="15"/>
      <c r="F122" s="15">
        <v>21729890.580000006</v>
      </c>
      <c r="G122" s="15"/>
      <c r="H122" s="15">
        <v>19498245.530000001</v>
      </c>
      <c r="I122" s="15">
        <v>19700794.380000006</v>
      </c>
      <c r="J122" s="15">
        <v>19641032.740000002</v>
      </c>
    </row>
    <row r="123" spans="1:10" x14ac:dyDescent="0.3">
      <c r="A123" s="19" t="s">
        <v>718</v>
      </c>
      <c r="B123" s="15">
        <v>29398368.18</v>
      </c>
      <c r="C123" s="15"/>
      <c r="D123" s="15">
        <v>27494719.41</v>
      </c>
      <c r="E123" s="15"/>
      <c r="F123" s="15">
        <v>27306909.170000002</v>
      </c>
      <c r="G123" s="15"/>
      <c r="H123" s="15">
        <v>28010022.849999972</v>
      </c>
      <c r="I123" s="15">
        <v>29409970.63000001</v>
      </c>
      <c r="J123" s="15">
        <v>30608175.239999987</v>
      </c>
    </row>
    <row r="124" spans="1:10" x14ac:dyDescent="0.3">
      <c r="A124" s="19" t="s">
        <v>719</v>
      </c>
      <c r="B124" s="15">
        <v>1900912.55</v>
      </c>
      <c r="C124" s="15"/>
      <c r="D124" s="15">
        <v>1911596.93</v>
      </c>
      <c r="E124" s="15"/>
      <c r="F124" s="15">
        <v>1453769.29</v>
      </c>
      <c r="G124" s="15"/>
      <c r="H124" s="15">
        <v>2158825.0500000003</v>
      </c>
      <c r="I124" s="15">
        <v>1851119.8399999999</v>
      </c>
      <c r="J124" s="15">
        <v>2036554.0400000005</v>
      </c>
    </row>
    <row r="125" spans="1:10" x14ac:dyDescent="0.3">
      <c r="A125" s="19" t="s">
        <v>720</v>
      </c>
      <c r="B125" s="15">
        <v>4245414.38</v>
      </c>
      <c r="C125" s="15"/>
      <c r="D125" s="15">
        <v>4245039.9800000004</v>
      </c>
      <c r="E125" s="15"/>
      <c r="F125" s="15">
        <v>4242680.6199999992</v>
      </c>
      <c r="G125" s="15"/>
      <c r="H125" s="15">
        <v>4244958.1249999981</v>
      </c>
      <c r="I125" s="15">
        <v>4243153.125</v>
      </c>
      <c r="J125" s="15">
        <v>4246490.0000000009</v>
      </c>
    </row>
    <row r="126" spans="1:10" x14ac:dyDescent="0.3">
      <c r="A126" s="19" t="s">
        <v>721</v>
      </c>
      <c r="B126" s="15">
        <v>649806.42000000004</v>
      </c>
      <c r="C126" s="15"/>
      <c r="D126" s="15">
        <v>4956370.8099999996</v>
      </c>
      <c r="E126" s="15"/>
      <c r="F126" s="15">
        <v>4393480.1100000013</v>
      </c>
      <c r="G126" s="15"/>
      <c r="H126" s="15">
        <v>3043822.54</v>
      </c>
      <c r="I126" s="15">
        <v>1270337.6000000001</v>
      </c>
      <c r="J126" s="15">
        <v>1354250.8900000001</v>
      </c>
    </row>
    <row r="127" spans="1:10" x14ac:dyDescent="0.3">
      <c r="A127" s="19" t="s">
        <v>722</v>
      </c>
      <c r="B127" s="15">
        <v>6721086.0700000003</v>
      </c>
      <c r="C127" s="15"/>
      <c r="D127" s="15">
        <v>7523265.9199999999</v>
      </c>
      <c r="E127" s="15"/>
      <c r="F127" s="15">
        <v>8618643.7899999991</v>
      </c>
      <c r="G127" s="15"/>
      <c r="H127" s="15">
        <v>10032654.850000005</v>
      </c>
      <c r="I127" s="15">
        <v>10309490.880000008</v>
      </c>
      <c r="J127" s="15">
        <v>10700397.600000003</v>
      </c>
    </row>
    <row r="128" spans="1:10" x14ac:dyDescent="0.3">
      <c r="A128" s="19" t="s">
        <v>723</v>
      </c>
      <c r="B128" s="15">
        <v>157325.06</v>
      </c>
      <c r="C128" s="15"/>
      <c r="D128" s="15">
        <v>149994.46</v>
      </c>
      <c r="E128" s="15"/>
      <c r="F128" s="15">
        <v>165694.33000000002</v>
      </c>
      <c r="G128" s="15"/>
      <c r="H128" s="15">
        <v>225745.54</v>
      </c>
      <c r="I128" s="15">
        <v>228484</v>
      </c>
      <c r="J128" s="15">
        <v>272937.72000000003</v>
      </c>
    </row>
    <row r="129" spans="1:10" x14ac:dyDescent="0.3">
      <c r="A129" s="19" t="s">
        <v>724</v>
      </c>
      <c r="B129" s="15">
        <v>8257186.9900000002</v>
      </c>
      <c r="C129" s="15"/>
      <c r="D129" s="15">
        <v>9533807.5199999996</v>
      </c>
      <c r="E129" s="15"/>
      <c r="F129" s="15">
        <v>14215824.230000002</v>
      </c>
      <c r="G129" s="15"/>
      <c r="H129" s="15">
        <v>13537900.480000006</v>
      </c>
      <c r="I129" s="15">
        <v>14993664.259999987</v>
      </c>
      <c r="J129" s="15">
        <v>18169353.409999993</v>
      </c>
    </row>
    <row r="130" spans="1:10" x14ac:dyDescent="0.3">
      <c r="A130" s="19" t="s">
        <v>725</v>
      </c>
      <c r="B130" s="15">
        <v>593224.31000000006</v>
      </c>
      <c r="C130" s="15"/>
      <c r="D130" s="15">
        <v>214968.77</v>
      </c>
      <c r="E130" s="15"/>
      <c r="F130" s="15">
        <v>509294.54</v>
      </c>
      <c r="G130" s="15"/>
      <c r="H130" s="15">
        <v>320740.85999999987</v>
      </c>
      <c r="I130" s="15">
        <v>323080.69999999995</v>
      </c>
      <c r="J130" s="15">
        <v>387171.16</v>
      </c>
    </row>
    <row r="131" spans="1:10" x14ac:dyDescent="0.3">
      <c r="A131" s="19" t="s">
        <v>726</v>
      </c>
      <c r="B131" s="15">
        <v>51664708.539999999</v>
      </c>
      <c r="C131" s="15"/>
      <c r="D131" s="15">
        <v>49563600.689999998</v>
      </c>
      <c r="E131" s="15"/>
      <c r="F131" s="15">
        <v>48213222.549999997</v>
      </c>
      <c r="G131" s="15"/>
      <c r="H131" s="15">
        <v>47665736.75000003</v>
      </c>
      <c r="I131" s="15">
        <v>62856592.370000005</v>
      </c>
      <c r="J131" s="15">
        <v>51989554.590000018</v>
      </c>
    </row>
    <row r="132" spans="1:10" x14ac:dyDescent="0.3">
      <c r="A132" s="19" t="s">
        <v>727</v>
      </c>
      <c r="B132" s="15">
        <v>4875167.47</v>
      </c>
      <c r="C132" s="15"/>
      <c r="D132" s="15">
        <v>3632600.55</v>
      </c>
      <c r="E132" s="15"/>
      <c r="F132" s="15">
        <v>4056159.5500000003</v>
      </c>
      <c r="G132" s="15"/>
      <c r="H132" s="15">
        <v>4062806.6700000009</v>
      </c>
      <c r="I132" s="15">
        <v>3992122.48</v>
      </c>
      <c r="J132" s="15">
        <v>4176758.1300000008</v>
      </c>
    </row>
    <row r="133" spans="1:10" x14ac:dyDescent="0.3">
      <c r="A133" s="19" t="s">
        <v>728</v>
      </c>
      <c r="B133" s="15">
        <v>3400957.35</v>
      </c>
      <c r="C133" s="15"/>
      <c r="D133" s="15">
        <v>4563543.93</v>
      </c>
      <c r="E133" s="15"/>
      <c r="F133" s="15">
        <v>4757564.9399999995</v>
      </c>
      <c r="G133" s="15"/>
      <c r="H133" s="15">
        <v>6930242.1799999969</v>
      </c>
      <c r="I133" s="15">
        <v>7833206.3000000007</v>
      </c>
      <c r="J133" s="15">
        <v>6954363.8799999999</v>
      </c>
    </row>
    <row r="134" spans="1:10" x14ac:dyDescent="0.3">
      <c r="A134" s="19" t="s">
        <v>729</v>
      </c>
      <c r="B134" s="15">
        <v>43355.1</v>
      </c>
      <c r="C134" s="15"/>
      <c r="D134" s="15">
        <v>42125.73</v>
      </c>
      <c r="E134" s="15"/>
      <c r="F134" s="15">
        <v>4507991.9200000018</v>
      </c>
      <c r="G134" s="15"/>
      <c r="H134" s="15">
        <v>29008.790000000005</v>
      </c>
      <c r="I134" s="15">
        <v>29399.349999999995</v>
      </c>
      <c r="J134" s="15">
        <v>35867.68</v>
      </c>
    </row>
    <row r="135" spans="1:10" x14ac:dyDescent="0.3">
      <c r="A135" s="19" t="s">
        <v>730</v>
      </c>
      <c r="B135" s="15">
        <v>320219042.97000003</v>
      </c>
      <c r="C135" s="15"/>
      <c r="D135" s="15">
        <v>264907836.22999999</v>
      </c>
      <c r="E135" s="15"/>
      <c r="F135" s="15">
        <v>313024785.63999999</v>
      </c>
      <c r="G135" s="15"/>
      <c r="H135" s="15">
        <v>210109688.56999999</v>
      </c>
      <c r="I135" s="15">
        <v>201253012.49000001</v>
      </c>
      <c r="J135" s="15">
        <v>206926379.56</v>
      </c>
    </row>
    <row r="136" spans="1:10" x14ac:dyDescent="0.3">
      <c r="A136" s="19" t="s">
        <v>731</v>
      </c>
      <c r="B136" s="15">
        <v>0</v>
      </c>
      <c r="C136" s="15"/>
      <c r="D136" s="15">
        <v>0</v>
      </c>
      <c r="E136" s="15"/>
      <c r="F136" s="15">
        <v>53928936</v>
      </c>
      <c r="G136" s="15"/>
      <c r="H136" s="15">
        <v>0</v>
      </c>
      <c r="I136" s="15">
        <v>0</v>
      </c>
      <c r="J136" s="15">
        <v>0</v>
      </c>
    </row>
    <row r="137" spans="1:10" x14ac:dyDescent="0.3">
      <c r="A137" s="19" t="s">
        <v>732</v>
      </c>
      <c r="B137" s="15">
        <v>0</v>
      </c>
      <c r="C137" s="15"/>
      <c r="D137" s="15">
        <v>0</v>
      </c>
      <c r="E137" s="15"/>
      <c r="F137" s="15">
        <v>-53928936</v>
      </c>
      <c r="G137" s="15"/>
      <c r="H137" s="15">
        <v>0</v>
      </c>
      <c r="I137" s="15">
        <v>0</v>
      </c>
      <c r="J137" s="15">
        <v>0</v>
      </c>
    </row>
    <row r="138" spans="1:10" x14ac:dyDescent="0.3">
      <c r="A138" s="19" t="s">
        <v>733</v>
      </c>
      <c r="B138" s="15">
        <v>516713952.75</v>
      </c>
      <c r="C138" s="15"/>
      <c r="D138" s="15">
        <v>467644056.58999997</v>
      </c>
      <c r="E138" s="15"/>
      <c r="F138" s="15">
        <v>463420001.50000006</v>
      </c>
      <c r="G138" s="15"/>
      <c r="H138" s="15">
        <v>174507673.69</v>
      </c>
      <c r="I138" s="15">
        <v>161357422.10999998</v>
      </c>
      <c r="J138" s="15">
        <v>150878260.54999998</v>
      </c>
    </row>
    <row r="139" spans="1:10" x14ac:dyDescent="0.3">
      <c r="A139" s="19" t="s">
        <v>734</v>
      </c>
      <c r="B139" s="15">
        <v>3090787.21</v>
      </c>
      <c r="C139" s="15"/>
      <c r="D139" s="15">
        <v>2830847.72</v>
      </c>
      <c r="E139" s="15"/>
      <c r="F139" s="15">
        <v>2329241.1300000004</v>
      </c>
      <c r="G139" s="15"/>
      <c r="H139" s="15">
        <v>3566530.2199999997</v>
      </c>
      <c r="I139" s="15">
        <v>3954104.3199999994</v>
      </c>
      <c r="J139" s="15">
        <v>4089182.3200000008</v>
      </c>
    </row>
    <row r="140" spans="1:10" x14ac:dyDescent="0.3">
      <c r="A140" s="19" t="s">
        <v>735</v>
      </c>
      <c r="B140" s="15">
        <v>3118836.03</v>
      </c>
      <c r="C140" s="15"/>
      <c r="D140" s="15">
        <v>3038035.1</v>
      </c>
      <c r="E140" s="15"/>
      <c r="F140" s="15">
        <v>2947927.84</v>
      </c>
      <c r="G140" s="15"/>
      <c r="H140" s="15">
        <v>2489191.5199999996</v>
      </c>
      <c r="I140" s="15">
        <v>2569341.3600000008</v>
      </c>
      <c r="J140" s="15">
        <v>2645055.0500000003</v>
      </c>
    </row>
    <row r="141" spans="1:10" x14ac:dyDescent="0.3">
      <c r="A141" s="19" t="s">
        <v>736</v>
      </c>
      <c r="B141" s="15">
        <v>102921445.48999999</v>
      </c>
      <c r="C141" s="15"/>
      <c r="D141" s="15">
        <v>-147865148.36000001</v>
      </c>
      <c r="E141" s="15"/>
      <c r="F141" s="15">
        <v>-108706702.77999999</v>
      </c>
      <c r="G141" s="15"/>
      <c r="H141" s="15">
        <v>36711847.046058163</v>
      </c>
      <c r="I141" s="15">
        <v>231505.97394184489</v>
      </c>
      <c r="J141" s="15">
        <v>0</v>
      </c>
    </row>
    <row r="142" spans="1:10" x14ac:dyDescent="0.3">
      <c r="A142" s="19" t="s">
        <v>513</v>
      </c>
      <c r="B142" s="15">
        <v>0</v>
      </c>
      <c r="C142" s="15"/>
      <c r="D142" s="15">
        <v>0</v>
      </c>
      <c r="E142" s="15"/>
      <c r="F142" s="15">
        <v>0</v>
      </c>
      <c r="G142" s="15"/>
      <c r="H142" s="15">
        <v>75205526.25000006</v>
      </c>
      <c r="I142" s="15">
        <v>90031969.607142866</v>
      </c>
      <c r="J142" s="15">
        <v>90031969.607142866</v>
      </c>
    </row>
    <row r="143" spans="1:10" x14ac:dyDescent="0.3">
      <c r="A143" s="19" t="s">
        <v>737</v>
      </c>
      <c r="B143" s="15">
        <v>-52400215.759999998</v>
      </c>
      <c r="C143" s="15"/>
      <c r="D143" s="15">
        <v>46279800.920000002</v>
      </c>
      <c r="E143" s="15"/>
      <c r="F143" s="15">
        <v>22216718</v>
      </c>
      <c r="G143" s="15"/>
      <c r="H143" s="15">
        <v>0</v>
      </c>
      <c r="I143" s="15">
        <v>0</v>
      </c>
      <c r="J143" s="15">
        <v>0</v>
      </c>
    </row>
    <row r="144" spans="1:10" x14ac:dyDescent="0.3">
      <c r="A144" s="19" t="s">
        <v>738</v>
      </c>
      <c r="B144" s="15">
        <v>0</v>
      </c>
      <c r="C144" s="15"/>
      <c r="D144" s="15">
        <v>0</v>
      </c>
      <c r="E144" s="15"/>
      <c r="F144" s="15">
        <v>0</v>
      </c>
      <c r="G144" s="15"/>
      <c r="H144" s="15">
        <v>29177851.47569333</v>
      </c>
      <c r="I144" s="15">
        <v>0</v>
      </c>
      <c r="J144" s="15">
        <v>-3.9231963455677032E-8</v>
      </c>
    </row>
    <row r="145" spans="1:10" x14ac:dyDescent="0.3">
      <c r="A145" s="19" t="s">
        <v>739</v>
      </c>
      <c r="B145" s="15">
        <v>-48896.44</v>
      </c>
      <c r="C145" s="15"/>
      <c r="D145" s="15">
        <v>49283.16</v>
      </c>
      <c r="E145" s="15"/>
      <c r="F145" s="15">
        <v>-363725.98999999982</v>
      </c>
      <c r="G145" s="15"/>
      <c r="H145" s="15">
        <v>3.8708094507455826E-8</v>
      </c>
      <c r="I145" s="15">
        <v>0</v>
      </c>
      <c r="J145" s="15">
        <v>0</v>
      </c>
    </row>
    <row r="146" spans="1:10" x14ac:dyDescent="0.3">
      <c r="A146" s="19" t="s">
        <v>510</v>
      </c>
      <c r="B146" s="15">
        <v>0</v>
      </c>
      <c r="C146" s="15"/>
      <c r="D146" s="15">
        <v>0</v>
      </c>
      <c r="E146" s="15"/>
      <c r="F146" s="15">
        <v>0</v>
      </c>
      <c r="G146" s="15"/>
      <c r="H146" s="15">
        <v>1</v>
      </c>
      <c r="I146" s="15">
        <v>0</v>
      </c>
      <c r="J146" s="15">
        <v>0</v>
      </c>
    </row>
    <row r="147" spans="1:10" x14ac:dyDescent="0.3">
      <c r="A147" s="19" t="s">
        <v>509</v>
      </c>
      <c r="B147" s="15">
        <v>0</v>
      </c>
      <c r="C147" s="15"/>
      <c r="D147" s="15">
        <v>0</v>
      </c>
      <c r="E147" s="15"/>
      <c r="F147" s="15">
        <v>0</v>
      </c>
      <c r="G147" s="15"/>
      <c r="H147" s="15">
        <v>1</v>
      </c>
      <c r="I147" s="15">
        <v>0</v>
      </c>
      <c r="J147" s="15">
        <v>0</v>
      </c>
    </row>
    <row r="148" spans="1:10" x14ac:dyDescent="0.3">
      <c r="A148" s="19" t="s">
        <v>508</v>
      </c>
      <c r="B148" s="15">
        <v>0</v>
      </c>
      <c r="C148" s="15"/>
      <c r="D148" s="15">
        <v>0</v>
      </c>
      <c r="E148" s="15"/>
      <c r="F148" s="15">
        <v>0</v>
      </c>
      <c r="G148" s="15"/>
      <c r="H148" s="15">
        <v>3463572</v>
      </c>
      <c r="I148" s="15">
        <v>2678713</v>
      </c>
      <c r="J148" s="15">
        <v>2234074</v>
      </c>
    </row>
    <row r="149" spans="1:10" x14ac:dyDescent="0.3">
      <c r="A149" s="19" t="s">
        <v>507</v>
      </c>
      <c r="B149" s="15">
        <v>0</v>
      </c>
      <c r="C149" s="15"/>
      <c r="D149" s="15">
        <v>0</v>
      </c>
      <c r="E149" s="15"/>
      <c r="F149" s="15">
        <v>0</v>
      </c>
      <c r="G149" s="15"/>
      <c r="H149" s="15">
        <v>0</v>
      </c>
      <c r="I149" s="15">
        <v>0</v>
      </c>
      <c r="J149" s="15">
        <v>0</v>
      </c>
    </row>
    <row r="150" spans="1:10" x14ac:dyDescent="0.3">
      <c r="A150" s="19" t="s">
        <v>506</v>
      </c>
      <c r="B150" s="15">
        <v>0</v>
      </c>
      <c r="C150" s="15"/>
      <c r="D150" s="15">
        <v>0</v>
      </c>
      <c r="E150" s="15"/>
      <c r="F150" s="15">
        <v>0</v>
      </c>
      <c r="G150" s="15"/>
      <c r="H150" s="15">
        <v>1</v>
      </c>
      <c r="I150" s="15">
        <v>0</v>
      </c>
      <c r="J150" s="15">
        <v>0</v>
      </c>
    </row>
    <row r="151" spans="1:10" x14ac:dyDescent="0.3">
      <c r="A151" s="19" t="s">
        <v>505</v>
      </c>
      <c r="B151" s="15">
        <v>0</v>
      </c>
      <c r="C151" s="15"/>
      <c r="D151" s="15">
        <v>0</v>
      </c>
      <c r="E151" s="15"/>
      <c r="F151" s="15">
        <v>0</v>
      </c>
      <c r="G151" s="15"/>
      <c r="H151" s="15">
        <v>0</v>
      </c>
      <c r="I151" s="15">
        <v>0</v>
      </c>
      <c r="J151" s="15">
        <v>0</v>
      </c>
    </row>
    <row r="152" spans="1:10" x14ac:dyDescent="0.3">
      <c r="A152" s="19" t="s">
        <v>504</v>
      </c>
      <c r="B152" s="15">
        <v>0</v>
      </c>
      <c r="C152" s="15"/>
      <c r="D152" s="15">
        <v>0</v>
      </c>
      <c r="E152" s="15"/>
      <c r="F152" s="15">
        <v>0</v>
      </c>
      <c r="G152" s="15"/>
      <c r="H152" s="15">
        <v>1</v>
      </c>
      <c r="I152" s="15">
        <v>0</v>
      </c>
      <c r="J152" s="15">
        <v>0</v>
      </c>
    </row>
    <row r="153" spans="1:10" x14ac:dyDescent="0.3">
      <c r="A153" s="19" t="s">
        <v>503</v>
      </c>
      <c r="B153" s="15">
        <v>0</v>
      </c>
      <c r="C153" s="15"/>
      <c r="D153" s="15">
        <v>0</v>
      </c>
      <c r="E153" s="15"/>
      <c r="F153" s="15">
        <v>0</v>
      </c>
      <c r="G153" s="15"/>
      <c r="H153" s="15">
        <v>1</v>
      </c>
      <c r="I153" s="15">
        <v>0</v>
      </c>
      <c r="J153" s="15">
        <v>0</v>
      </c>
    </row>
    <row r="154" spans="1:10" x14ac:dyDescent="0.3">
      <c r="A154" s="19" t="s">
        <v>502</v>
      </c>
      <c r="B154" s="15">
        <v>0</v>
      </c>
      <c r="C154" s="15"/>
      <c r="D154" s="15">
        <v>0</v>
      </c>
      <c r="E154" s="15"/>
      <c r="F154" s="15">
        <v>0</v>
      </c>
      <c r="G154" s="15"/>
      <c r="H154" s="15">
        <v>38630891</v>
      </c>
      <c r="I154" s="15">
        <v>58187950</v>
      </c>
      <c r="J154" s="15">
        <v>69862014</v>
      </c>
    </row>
    <row r="155" spans="1:10" x14ac:dyDescent="0.3">
      <c r="A155" s="19" t="s">
        <v>501</v>
      </c>
      <c r="B155" s="15">
        <v>0</v>
      </c>
      <c r="C155" s="15"/>
      <c r="D155" s="15">
        <v>0</v>
      </c>
      <c r="E155" s="15"/>
      <c r="F155" s="15">
        <v>0</v>
      </c>
      <c r="G155" s="15"/>
      <c r="H155" s="15">
        <v>1</v>
      </c>
      <c r="I155" s="15">
        <v>0</v>
      </c>
      <c r="J155" s="15">
        <v>0</v>
      </c>
    </row>
    <row r="156" spans="1:10" x14ac:dyDescent="0.3">
      <c r="A156" s="19" t="s">
        <v>500</v>
      </c>
      <c r="B156" s="15">
        <v>0</v>
      </c>
      <c r="C156" s="15"/>
      <c r="D156" s="15">
        <v>0</v>
      </c>
      <c r="E156" s="15"/>
      <c r="F156" s="15">
        <v>0</v>
      </c>
      <c r="G156" s="15"/>
      <c r="H156" s="15">
        <v>1</v>
      </c>
      <c r="I156" s="15">
        <v>0</v>
      </c>
      <c r="J156" s="15">
        <v>0</v>
      </c>
    </row>
    <row r="157" spans="1:10" x14ac:dyDescent="0.3">
      <c r="A157" s="19" t="s">
        <v>499</v>
      </c>
      <c r="B157" s="15">
        <v>0</v>
      </c>
      <c r="C157" s="15"/>
      <c r="D157" s="15">
        <v>0</v>
      </c>
      <c r="E157" s="15"/>
      <c r="F157" s="15">
        <v>0</v>
      </c>
      <c r="G157" s="15"/>
      <c r="H157" s="15">
        <v>1</v>
      </c>
      <c r="I157" s="15">
        <v>0</v>
      </c>
      <c r="J157" s="15">
        <v>0</v>
      </c>
    </row>
    <row r="158" spans="1:10" x14ac:dyDescent="0.3">
      <c r="A158" s="19" t="s">
        <v>498</v>
      </c>
      <c r="B158" s="15">
        <v>0</v>
      </c>
      <c r="C158" s="15"/>
      <c r="D158" s="15">
        <v>0</v>
      </c>
      <c r="E158" s="15"/>
      <c r="F158" s="15">
        <v>0</v>
      </c>
      <c r="G158" s="15"/>
      <c r="H158" s="15">
        <v>1</v>
      </c>
      <c r="I158" s="15">
        <v>0</v>
      </c>
      <c r="J158" s="15">
        <v>0</v>
      </c>
    </row>
    <row r="159" spans="1:10" x14ac:dyDescent="0.3">
      <c r="A159" s="19" t="s">
        <v>497</v>
      </c>
      <c r="B159" s="15">
        <v>0</v>
      </c>
      <c r="C159" s="15"/>
      <c r="D159" s="15">
        <v>0</v>
      </c>
      <c r="E159" s="15"/>
      <c r="F159" s="15">
        <v>0</v>
      </c>
      <c r="G159" s="15"/>
      <c r="H159" s="15">
        <v>1</v>
      </c>
      <c r="I159" s="15">
        <v>0</v>
      </c>
      <c r="J159" s="15">
        <v>0</v>
      </c>
    </row>
    <row r="160" spans="1:10" x14ac:dyDescent="0.3">
      <c r="A160" s="19" t="s">
        <v>496</v>
      </c>
      <c r="B160" s="15">
        <v>0</v>
      </c>
      <c r="C160" s="15"/>
      <c r="D160" s="15">
        <v>0</v>
      </c>
      <c r="E160" s="15"/>
      <c r="F160" s="15">
        <v>0</v>
      </c>
      <c r="G160" s="15"/>
      <c r="H160" s="15">
        <v>1</v>
      </c>
      <c r="I160" s="15">
        <v>0</v>
      </c>
      <c r="J160" s="15">
        <v>0</v>
      </c>
    </row>
    <row r="161" spans="1:10" x14ac:dyDescent="0.3">
      <c r="A161" s="19" t="s">
        <v>495</v>
      </c>
      <c r="B161" s="15">
        <v>0</v>
      </c>
      <c r="C161" s="15"/>
      <c r="D161" s="15">
        <v>0</v>
      </c>
      <c r="E161" s="15"/>
      <c r="F161" s="15">
        <v>0</v>
      </c>
      <c r="G161" s="15"/>
      <c r="H161" s="15">
        <v>1</v>
      </c>
      <c r="I161" s="15">
        <v>0</v>
      </c>
      <c r="J161" s="15">
        <v>0</v>
      </c>
    </row>
    <row r="162" spans="1:10" ht="15" thickBot="1" x14ac:dyDescent="0.35">
      <c r="A162" s="19" t="s">
        <v>494</v>
      </c>
      <c r="B162" s="15">
        <v>0</v>
      </c>
      <c r="C162" s="15"/>
      <c r="D162" s="15">
        <v>0</v>
      </c>
      <c r="E162" s="15"/>
      <c r="F162" s="15">
        <v>0</v>
      </c>
      <c r="G162" s="15"/>
      <c r="H162" s="15">
        <v>14826443.357142851</v>
      </c>
      <c r="I162" s="15">
        <v>0</v>
      </c>
      <c r="J162" s="15">
        <v>0</v>
      </c>
    </row>
    <row r="163" spans="1:10" x14ac:dyDescent="0.3">
      <c r="A163" s="18" t="s">
        <v>44</v>
      </c>
      <c r="B163" s="20">
        <v>3736039415.2299995</v>
      </c>
      <c r="C163" s="20"/>
      <c r="D163" s="20">
        <v>3170314067.6199994</v>
      </c>
      <c r="E163" s="20"/>
      <c r="F163" s="20">
        <v>3834021928.5600004</v>
      </c>
      <c r="G163" s="20"/>
      <c r="H163" s="20">
        <v>2811629389.8640237</v>
      </c>
      <c r="I163" s="20">
        <v>3022023364.5961676</v>
      </c>
      <c r="J163" s="20">
        <v>3169464108.8564258</v>
      </c>
    </row>
    <row r="165" spans="1:10" x14ac:dyDescent="0.3">
      <c r="A165" s="18" t="s">
        <v>740</v>
      </c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1:10" x14ac:dyDescent="0.3">
      <c r="A166" s="19" t="s">
        <v>741</v>
      </c>
      <c r="B166" s="15">
        <v>7171252.6699999999</v>
      </c>
      <c r="C166" s="15"/>
      <c r="D166" s="15">
        <v>7591142.4000000004</v>
      </c>
      <c r="E166" s="15"/>
      <c r="F166" s="15">
        <v>5666798.6199999992</v>
      </c>
      <c r="G166" s="15"/>
      <c r="H166" s="15">
        <v>6664042.919999999</v>
      </c>
      <c r="I166" s="15">
        <v>6917557.5100000035</v>
      </c>
      <c r="J166" s="15">
        <v>7370787.2200000016</v>
      </c>
    </row>
    <row r="167" spans="1:10" x14ac:dyDescent="0.3">
      <c r="A167" s="19" t="s">
        <v>742</v>
      </c>
      <c r="B167" s="15">
        <v>5806082.8700000001</v>
      </c>
      <c r="C167" s="15"/>
      <c r="D167" s="15">
        <v>2524655.8199999998</v>
      </c>
      <c r="E167" s="15"/>
      <c r="F167" s="15">
        <v>8999656.0800000001</v>
      </c>
      <c r="G167" s="15"/>
      <c r="H167" s="15">
        <v>10675641.699999999</v>
      </c>
      <c r="I167" s="15">
        <v>10823215.369999999</v>
      </c>
      <c r="J167" s="15">
        <v>11111678.5</v>
      </c>
    </row>
    <row r="168" spans="1:10" x14ac:dyDescent="0.3">
      <c r="A168" s="19" t="s">
        <v>743</v>
      </c>
      <c r="B168" s="15">
        <v>4618803.67</v>
      </c>
      <c r="C168" s="15"/>
      <c r="D168" s="15">
        <v>2516757.86</v>
      </c>
      <c r="E168" s="15"/>
      <c r="F168" s="15">
        <v>2502214.8800000004</v>
      </c>
      <c r="G168" s="15"/>
      <c r="H168" s="15">
        <v>2132589.8800000008</v>
      </c>
      <c r="I168" s="15">
        <v>3325046.8200000003</v>
      </c>
      <c r="J168" s="15">
        <v>3252433.41</v>
      </c>
    </row>
    <row r="169" spans="1:10" x14ac:dyDescent="0.3">
      <c r="A169" s="19" t="s">
        <v>744</v>
      </c>
      <c r="B169" s="15">
        <v>570847.31000000006</v>
      </c>
      <c r="C169" s="15"/>
      <c r="D169" s="15">
        <v>426438.41</v>
      </c>
      <c r="E169" s="15"/>
      <c r="F169" s="15">
        <v>477203.43</v>
      </c>
      <c r="G169" s="15"/>
      <c r="H169" s="15">
        <v>375000</v>
      </c>
      <c r="I169" s="15">
        <v>375000</v>
      </c>
      <c r="J169" s="15">
        <v>375000</v>
      </c>
    </row>
    <row r="170" spans="1:10" x14ac:dyDescent="0.3">
      <c r="A170" s="19" t="s">
        <v>745</v>
      </c>
      <c r="B170" s="15">
        <v>11739337.939999999</v>
      </c>
      <c r="C170" s="15"/>
      <c r="D170" s="15">
        <v>14047150.800000001</v>
      </c>
      <c r="E170" s="15"/>
      <c r="F170" s="15">
        <v>17835584.399999999</v>
      </c>
      <c r="G170" s="15"/>
      <c r="H170" s="15">
        <v>22937595.509999998</v>
      </c>
      <c r="I170" s="15">
        <v>18491427.080000002</v>
      </c>
      <c r="J170" s="15">
        <v>18911182.470000003</v>
      </c>
    </row>
    <row r="171" spans="1:10" x14ac:dyDescent="0.3">
      <c r="A171" s="19" t="s">
        <v>746</v>
      </c>
      <c r="B171" s="15">
        <v>17196759.649999999</v>
      </c>
      <c r="C171" s="15"/>
      <c r="D171" s="15">
        <v>16516689.17</v>
      </c>
      <c r="E171" s="15"/>
      <c r="F171" s="15">
        <v>19051081.050000001</v>
      </c>
      <c r="G171" s="15"/>
      <c r="H171" s="15">
        <v>3185314.0399999996</v>
      </c>
      <c r="I171" s="15">
        <v>1874690.9899999995</v>
      </c>
      <c r="J171" s="15">
        <v>1940017.1900000004</v>
      </c>
    </row>
    <row r="172" spans="1:10" x14ac:dyDescent="0.3">
      <c r="A172" s="19" t="s">
        <v>747</v>
      </c>
      <c r="B172" s="15">
        <v>9812617.9700000007</v>
      </c>
      <c r="C172" s="15"/>
      <c r="D172" s="15">
        <v>9553000.3100000005</v>
      </c>
      <c r="E172" s="15"/>
      <c r="F172" s="15">
        <v>10515467.99</v>
      </c>
      <c r="G172" s="15"/>
      <c r="H172" s="15">
        <v>2420008.81</v>
      </c>
      <c r="I172" s="15">
        <v>2128606.92</v>
      </c>
      <c r="J172" s="15">
        <v>1885191.1599999997</v>
      </c>
    </row>
    <row r="173" spans="1:10" x14ac:dyDescent="0.3">
      <c r="A173" s="19" t="s">
        <v>748</v>
      </c>
      <c r="B173" s="15">
        <v>13858703.380000001</v>
      </c>
      <c r="C173" s="15"/>
      <c r="D173" s="15">
        <v>10208260.960000001</v>
      </c>
      <c r="E173" s="15"/>
      <c r="F173" s="15">
        <v>8686411.4399999995</v>
      </c>
      <c r="G173" s="15"/>
      <c r="H173" s="15">
        <v>4015086.4099999997</v>
      </c>
      <c r="I173" s="15">
        <v>4108463.0399999977</v>
      </c>
      <c r="J173" s="15">
        <v>4210198.17</v>
      </c>
    </row>
    <row r="174" spans="1:10" x14ac:dyDescent="0.3">
      <c r="A174" s="19" t="s">
        <v>749</v>
      </c>
      <c r="B174" s="15">
        <v>0</v>
      </c>
      <c r="C174" s="15"/>
      <c r="D174" s="15">
        <v>0</v>
      </c>
      <c r="E174" s="15"/>
      <c r="F174" s="15">
        <v>0</v>
      </c>
      <c r="G174" s="15"/>
      <c r="H174" s="15">
        <v>0</v>
      </c>
      <c r="I174" s="15">
        <v>0</v>
      </c>
      <c r="J174" s="15">
        <v>0</v>
      </c>
    </row>
    <row r="175" spans="1:10" x14ac:dyDescent="0.3">
      <c r="A175" s="19" t="s">
        <v>750</v>
      </c>
      <c r="B175" s="15">
        <v>8876</v>
      </c>
      <c r="C175" s="15"/>
      <c r="D175" s="15">
        <v>17993.830000000002</v>
      </c>
      <c r="E175" s="15"/>
      <c r="F175" s="15">
        <v>271.76</v>
      </c>
      <c r="G175" s="15"/>
      <c r="H175" s="15">
        <v>12000</v>
      </c>
      <c r="I175" s="15">
        <v>12000</v>
      </c>
      <c r="J175" s="15">
        <v>-12000</v>
      </c>
    </row>
    <row r="176" spans="1:10" x14ac:dyDescent="0.3">
      <c r="A176" s="19" t="s">
        <v>751</v>
      </c>
      <c r="B176" s="15">
        <v>1330067.17</v>
      </c>
      <c r="C176" s="15"/>
      <c r="D176" s="15">
        <v>653646.1</v>
      </c>
      <c r="E176" s="15"/>
      <c r="F176" s="15">
        <v>656273.23</v>
      </c>
      <c r="G176" s="15"/>
      <c r="H176" s="15">
        <v>624298.93000000017</v>
      </c>
      <c r="I176" s="15">
        <v>609360.59</v>
      </c>
      <c r="J176" s="15">
        <v>605679.13</v>
      </c>
    </row>
    <row r="177" spans="1:10" x14ac:dyDescent="0.3">
      <c r="A177" s="19" t="s">
        <v>752</v>
      </c>
      <c r="B177" s="15">
        <v>6514681.21</v>
      </c>
      <c r="C177" s="15"/>
      <c r="D177" s="15">
        <v>7030065.2300000004</v>
      </c>
      <c r="E177" s="15"/>
      <c r="F177" s="15">
        <v>4827867.28</v>
      </c>
      <c r="G177" s="15"/>
      <c r="H177" s="15">
        <v>3825598.27</v>
      </c>
      <c r="I177" s="15">
        <v>4125513.9799999995</v>
      </c>
      <c r="J177" s="15">
        <v>4196676.41</v>
      </c>
    </row>
    <row r="178" spans="1:10" x14ac:dyDescent="0.3">
      <c r="A178" s="19" t="s">
        <v>753</v>
      </c>
      <c r="B178" s="15">
        <v>9671255.1999999993</v>
      </c>
      <c r="C178" s="15"/>
      <c r="D178" s="15">
        <v>6022403.0199999996</v>
      </c>
      <c r="E178" s="15"/>
      <c r="F178" s="15">
        <v>6477303.2299999995</v>
      </c>
      <c r="G178" s="15"/>
      <c r="H178" s="15">
        <v>4019387.160000002</v>
      </c>
      <c r="I178" s="15">
        <v>4695042.5099999988</v>
      </c>
      <c r="J178" s="15">
        <v>4425864.08</v>
      </c>
    </row>
    <row r="179" spans="1:10" x14ac:dyDescent="0.3">
      <c r="A179" s="19" t="s">
        <v>754</v>
      </c>
      <c r="B179" s="15">
        <v>996697.55</v>
      </c>
      <c r="C179" s="15"/>
      <c r="D179" s="15">
        <v>1375736.42</v>
      </c>
      <c r="E179" s="15"/>
      <c r="F179" s="15">
        <v>1865519.5499999998</v>
      </c>
      <c r="G179" s="15"/>
      <c r="H179" s="15">
        <v>1174723.01</v>
      </c>
      <c r="I179" s="15">
        <v>1184440.01</v>
      </c>
      <c r="J179" s="15">
        <v>1126939.97</v>
      </c>
    </row>
    <row r="180" spans="1:10" x14ac:dyDescent="0.3">
      <c r="A180" s="19" t="s">
        <v>755</v>
      </c>
      <c r="B180" s="15">
        <v>10670195.1</v>
      </c>
      <c r="C180" s="15"/>
      <c r="D180" s="15">
        <v>10896370.289999999</v>
      </c>
      <c r="E180" s="15"/>
      <c r="F180" s="15">
        <v>9693409.2100000009</v>
      </c>
      <c r="G180" s="15"/>
      <c r="H180" s="15">
        <v>9762654.049999997</v>
      </c>
      <c r="I180" s="15">
        <v>11419948.070000004</v>
      </c>
      <c r="J180" s="15">
        <v>11739224.52</v>
      </c>
    </row>
    <row r="181" spans="1:10" x14ac:dyDescent="0.3">
      <c r="A181" s="19" t="s">
        <v>756</v>
      </c>
      <c r="B181" s="15">
        <v>919001.73</v>
      </c>
      <c r="C181" s="15"/>
      <c r="D181" s="15">
        <v>959525.91</v>
      </c>
      <c r="E181" s="15"/>
      <c r="F181" s="15">
        <v>897440.35000000009</v>
      </c>
      <c r="G181" s="15"/>
      <c r="H181" s="15">
        <v>1254000</v>
      </c>
      <c r="I181" s="15">
        <v>1254000</v>
      </c>
      <c r="J181" s="15">
        <v>1254000</v>
      </c>
    </row>
    <row r="182" spans="1:10" ht="15" thickBot="1" x14ac:dyDescent="0.35">
      <c r="A182" s="19" t="s">
        <v>757</v>
      </c>
      <c r="B182" s="15">
        <v>553798.86</v>
      </c>
      <c r="C182" s="15"/>
      <c r="D182" s="15">
        <v>513519.93</v>
      </c>
      <c r="E182" s="15"/>
      <c r="F182" s="15">
        <v>565482.16</v>
      </c>
      <c r="G182" s="15"/>
      <c r="H182" s="15">
        <v>589933</v>
      </c>
      <c r="I182" s="15">
        <v>643783.55000000016</v>
      </c>
      <c r="J182" s="15">
        <v>667497.79999999981</v>
      </c>
    </row>
    <row r="183" spans="1:10" x14ac:dyDescent="0.3">
      <c r="A183" s="18" t="s">
        <v>740</v>
      </c>
      <c r="B183" s="20">
        <v>101438978.27999999</v>
      </c>
      <c r="C183" s="20"/>
      <c r="D183" s="20">
        <v>90853356.460000008</v>
      </c>
      <c r="E183" s="20"/>
      <c r="F183" s="20">
        <v>98717984.659999996</v>
      </c>
      <c r="G183" s="20"/>
      <c r="H183" s="20">
        <v>73667873.689999998</v>
      </c>
      <c r="I183" s="20">
        <v>71988096.439999998</v>
      </c>
      <c r="J183" s="20">
        <v>73060370.030000001</v>
      </c>
    </row>
    <row r="185" spans="1:10" x14ac:dyDescent="0.3">
      <c r="A185" s="18" t="s">
        <v>758</v>
      </c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 x14ac:dyDescent="0.3">
      <c r="A186" s="19" t="s">
        <v>759</v>
      </c>
      <c r="B186" s="15">
        <v>19368334.23</v>
      </c>
      <c r="C186" s="15"/>
      <c r="D186" s="15">
        <v>18090752.27</v>
      </c>
      <c r="E186" s="15"/>
      <c r="F186" s="15">
        <v>16970327.420000002</v>
      </c>
      <c r="G186" s="15"/>
      <c r="H186" s="15">
        <v>22114789.750000011</v>
      </c>
      <c r="I186" s="15">
        <v>21701549.749999996</v>
      </c>
      <c r="J186" s="15">
        <v>22178624.260000002</v>
      </c>
    </row>
    <row r="187" spans="1:10" x14ac:dyDescent="0.3">
      <c r="A187" s="19" t="s">
        <v>760</v>
      </c>
      <c r="B187" s="15">
        <v>1540928.45</v>
      </c>
      <c r="C187" s="15"/>
      <c r="D187" s="15">
        <v>1988847.75</v>
      </c>
      <c r="E187" s="15"/>
      <c r="F187" s="15">
        <v>5255499.93</v>
      </c>
      <c r="G187" s="15"/>
      <c r="H187" s="15">
        <v>5107529.8</v>
      </c>
      <c r="I187" s="15">
        <v>5768134.9100000001</v>
      </c>
      <c r="J187" s="15">
        <v>5995483.25</v>
      </c>
    </row>
    <row r="188" spans="1:10" x14ac:dyDescent="0.3">
      <c r="A188" s="19" t="s">
        <v>761</v>
      </c>
      <c r="B188" s="15">
        <v>2808044.74</v>
      </c>
      <c r="C188" s="15"/>
      <c r="D188" s="15">
        <v>2840948.24</v>
      </c>
      <c r="E188" s="15"/>
      <c r="F188" s="15">
        <v>2881083.37</v>
      </c>
      <c r="G188" s="15"/>
      <c r="H188" s="15">
        <v>2776859.5599999996</v>
      </c>
      <c r="I188" s="15">
        <v>2696034.77</v>
      </c>
      <c r="J188" s="15">
        <v>2650228.1000000006</v>
      </c>
    </row>
    <row r="189" spans="1:10" x14ac:dyDescent="0.3">
      <c r="A189" s="19" t="s">
        <v>762</v>
      </c>
      <c r="B189" s="15">
        <v>4007168.87</v>
      </c>
      <c r="C189" s="15"/>
      <c r="D189" s="15">
        <v>-11767729.9</v>
      </c>
      <c r="E189" s="15"/>
      <c r="F189" s="15">
        <v>10058307.129999999</v>
      </c>
      <c r="G189" s="15"/>
      <c r="H189" s="15">
        <v>13244936.040000018</v>
      </c>
      <c r="I189" s="15">
        <v>14426977.470000027</v>
      </c>
      <c r="J189" s="15">
        <v>14872852.460000036</v>
      </c>
    </row>
    <row r="190" spans="1:10" x14ac:dyDescent="0.3">
      <c r="A190" s="19" t="s">
        <v>763</v>
      </c>
      <c r="B190" s="15">
        <v>6663893.8899999997</v>
      </c>
      <c r="C190" s="15"/>
      <c r="D190" s="15">
        <v>6329459.8399999999</v>
      </c>
      <c r="E190" s="15"/>
      <c r="F190" s="15">
        <v>5226681.05</v>
      </c>
      <c r="G190" s="15"/>
      <c r="H190" s="15">
        <v>5530044.0100000016</v>
      </c>
      <c r="I190" s="15">
        <v>5792958.209999999</v>
      </c>
      <c r="J190" s="15">
        <v>6436904.5199999958</v>
      </c>
    </row>
    <row r="191" spans="1:10" x14ac:dyDescent="0.3">
      <c r="A191" s="19" t="s">
        <v>764</v>
      </c>
      <c r="B191" s="15">
        <v>1628002.84</v>
      </c>
      <c r="C191" s="15"/>
      <c r="D191" s="15">
        <v>269192.03000000003</v>
      </c>
      <c r="E191" s="15"/>
      <c r="F191" s="15">
        <v>383244.75</v>
      </c>
      <c r="G191" s="15"/>
      <c r="H191" s="15">
        <v>261127.54</v>
      </c>
      <c r="I191" s="15">
        <v>267528.5</v>
      </c>
      <c r="J191" s="15">
        <v>267111.12</v>
      </c>
    </row>
    <row r="192" spans="1:10" x14ac:dyDescent="0.3">
      <c r="A192" s="19" t="s">
        <v>765</v>
      </c>
      <c r="B192" s="15">
        <v>7628038.1699999999</v>
      </c>
      <c r="C192" s="15"/>
      <c r="D192" s="15">
        <v>5621351.6500000004</v>
      </c>
      <c r="E192" s="15"/>
      <c r="F192" s="15">
        <v>5998243.330000001</v>
      </c>
      <c r="G192" s="15"/>
      <c r="H192" s="15">
        <v>5105137.1500000004</v>
      </c>
      <c r="I192" s="15">
        <v>3470409.920000005</v>
      </c>
      <c r="J192" s="15">
        <v>4059443.1</v>
      </c>
    </row>
    <row r="193" spans="1:10" x14ac:dyDescent="0.3">
      <c r="A193" s="19" t="s">
        <v>766</v>
      </c>
      <c r="B193" s="15">
        <v>1673390.82</v>
      </c>
      <c r="C193" s="15"/>
      <c r="D193" s="15">
        <v>1584890.01</v>
      </c>
      <c r="E193" s="15"/>
      <c r="F193" s="15">
        <v>2371196.1199999996</v>
      </c>
      <c r="G193" s="15"/>
      <c r="H193" s="15">
        <v>2334640.1900000009</v>
      </c>
      <c r="I193" s="15">
        <v>2442656.8100000005</v>
      </c>
      <c r="J193" s="15">
        <v>2524805.9500000007</v>
      </c>
    </row>
    <row r="194" spans="1:10" x14ac:dyDescent="0.3">
      <c r="A194" s="19" t="s">
        <v>767</v>
      </c>
      <c r="B194" s="15">
        <v>185607.05</v>
      </c>
      <c r="C194" s="15"/>
      <c r="D194" s="15">
        <v>-235266.68</v>
      </c>
      <c r="E194" s="15"/>
      <c r="F194" s="15">
        <v>-442600.85999999987</v>
      </c>
      <c r="G194" s="15"/>
      <c r="H194" s="15">
        <v>1532841.6500000001</v>
      </c>
      <c r="I194" s="15">
        <v>1535523.4</v>
      </c>
      <c r="J194" s="15">
        <v>1538519.3600000003</v>
      </c>
    </row>
    <row r="195" spans="1:10" x14ac:dyDescent="0.3">
      <c r="A195" s="19" t="s">
        <v>768</v>
      </c>
      <c r="B195" s="15">
        <v>26720593.120000001</v>
      </c>
      <c r="C195" s="15"/>
      <c r="D195" s="15">
        <v>26768083.25</v>
      </c>
      <c r="E195" s="15"/>
      <c r="F195" s="15">
        <v>30764506.490000002</v>
      </c>
      <c r="G195" s="15"/>
      <c r="H195" s="15">
        <v>32276384.919999998</v>
      </c>
      <c r="I195" s="15">
        <v>37628020.389999963</v>
      </c>
      <c r="J195" s="15">
        <v>42803122.00999999</v>
      </c>
    </row>
    <row r="196" spans="1:10" x14ac:dyDescent="0.3">
      <c r="A196" s="19" t="s">
        <v>769</v>
      </c>
      <c r="B196" s="15">
        <v>9333480.4399999995</v>
      </c>
      <c r="C196" s="15"/>
      <c r="D196" s="15">
        <v>9380653.9000000004</v>
      </c>
      <c r="E196" s="15"/>
      <c r="F196" s="15">
        <v>9671124.4600000009</v>
      </c>
      <c r="G196" s="15"/>
      <c r="H196" s="15">
        <v>10106000</v>
      </c>
      <c r="I196" s="15">
        <v>10358000</v>
      </c>
      <c r="J196" s="15">
        <v>10622000</v>
      </c>
    </row>
    <row r="197" spans="1:10" x14ac:dyDescent="0.3">
      <c r="A197" s="19" t="s">
        <v>770</v>
      </c>
      <c r="B197" s="15">
        <v>20095871.219999999</v>
      </c>
      <c r="C197" s="15"/>
      <c r="D197" s="15">
        <v>19137814.390000001</v>
      </c>
      <c r="E197" s="15"/>
      <c r="F197" s="15">
        <v>18473689.620000001</v>
      </c>
      <c r="G197" s="15"/>
      <c r="H197" s="15">
        <v>15658665.590000007</v>
      </c>
      <c r="I197" s="15">
        <v>16097705.640000006</v>
      </c>
      <c r="J197" s="15">
        <v>16598421.670000004</v>
      </c>
    </row>
    <row r="198" spans="1:10" x14ac:dyDescent="0.3">
      <c r="A198" s="19" t="s">
        <v>771</v>
      </c>
      <c r="B198" s="15">
        <v>1824357.35</v>
      </c>
      <c r="C198" s="15"/>
      <c r="D198" s="15">
        <v>1622142.98</v>
      </c>
      <c r="E198" s="15"/>
      <c r="F198" s="15">
        <v>1646444.9000000004</v>
      </c>
      <c r="G198" s="15"/>
      <c r="H198" s="15">
        <v>1244439.0999999999</v>
      </c>
      <c r="I198" s="15">
        <v>1262182.42</v>
      </c>
      <c r="J198" s="15">
        <v>1283227.21</v>
      </c>
    </row>
    <row r="199" spans="1:10" x14ac:dyDescent="0.3">
      <c r="A199" s="19" t="s">
        <v>772</v>
      </c>
      <c r="B199" s="15">
        <v>31328.99</v>
      </c>
      <c r="C199" s="15"/>
      <c r="D199" s="15">
        <v>53350.47</v>
      </c>
      <c r="E199" s="15"/>
      <c r="F199" s="15">
        <v>35225.600000000006</v>
      </c>
      <c r="G199" s="15"/>
      <c r="H199" s="15">
        <v>0</v>
      </c>
      <c r="I199" s="15">
        <v>0</v>
      </c>
      <c r="J199" s="15">
        <v>0</v>
      </c>
    </row>
    <row r="200" spans="1:10" x14ac:dyDescent="0.3">
      <c r="A200" s="19" t="s">
        <v>773</v>
      </c>
      <c r="B200" s="15">
        <v>7301421.8700000001</v>
      </c>
      <c r="C200" s="15"/>
      <c r="D200" s="15">
        <v>7950567.7199999997</v>
      </c>
      <c r="E200" s="15"/>
      <c r="F200" s="15">
        <v>9455540.2999999989</v>
      </c>
      <c r="G200" s="15"/>
      <c r="H200" s="15">
        <v>11171998.870000003</v>
      </c>
      <c r="I200" s="15">
        <v>11073958.000000002</v>
      </c>
      <c r="J200" s="15">
        <v>11037854.910000006</v>
      </c>
    </row>
    <row r="201" spans="1:10" x14ac:dyDescent="0.3">
      <c r="A201" s="19" t="s">
        <v>774</v>
      </c>
      <c r="B201" s="15">
        <v>2150406.83</v>
      </c>
      <c r="C201" s="15"/>
      <c r="D201" s="15">
        <v>3226845.64</v>
      </c>
      <c r="E201" s="15"/>
      <c r="F201" s="15">
        <v>2245266.25</v>
      </c>
      <c r="G201" s="15"/>
      <c r="H201" s="15">
        <v>3345068.0399999996</v>
      </c>
      <c r="I201" s="15">
        <v>3327434.5500000003</v>
      </c>
      <c r="J201" s="15">
        <v>3187619.4600000004</v>
      </c>
    </row>
    <row r="202" spans="1:10" x14ac:dyDescent="0.3">
      <c r="A202" s="19" t="s">
        <v>775</v>
      </c>
      <c r="B202" s="15">
        <v>122768694.40000001</v>
      </c>
      <c r="C202" s="15"/>
      <c r="D202" s="15">
        <v>123514910.68000001</v>
      </c>
      <c r="E202" s="15"/>
      <c r="F202" s="15">
        <v>105193490.51000001</v>
      </c>
      <c r="G202" s="15"/>
      <c r="H202" s="15">
        <v>108911781.06999987</v>
      </c>
      <c r="I202" s="15">
        <v>116078114.41000013</v>
      </c>
      <c r="J202" s="15">
        <v>127045723.69999997</v>
      </c>
    </row>
    <row r="203" spans="1:10" x14ac:dyDescent="0.3">
      <c r="A203" s="19" t="s">
        <v>776</v>
      </c>
      <c r="B203" s="15">
        <v>31452288.57</v>
      </c>
      <c r="C203" s="15"/>
      <c r="D203" s="15">
        <v>28809276.41</v>
      </c>
      <c r="E203" s="15"/>
      <c r="F203" s="15">
        <v>22100137.490000002</v>
      </c>
      <c r="G203" s="15"/>
      <c r="H203" s="15">
        <v>23419464.089999996</v>
      </c>
      <c r="I203" s="15">
        <v>25091133.760000005</v>
      </c>
      <c r="J203" s="15">
        <v>28531696.430000018</v>
      </c>
    </row>
    <row r="204" spans="1:10" x14ac:dyDescent="0.3">
      <c r="A204" s="19" t="s">
        <v>777</v>
      </c>
      <c r="B204" s="15">
        <v>42067.38</v>
      </c>
      <c r="C204" s="15"/>
      <c r="D204" s="15">
        <v>41210.589999999997</v>
      </c>
      <c r="E204" s="15"/>
      <c r="F204" s="15">
        <v>42392.25</v>
      </c>
      <c r="G204" s="15"/>
      <c r="H204" s="15">
        <v>37968.849999999991</v>
      </c>
      <c r="I204" s="15">
        <v>39032.089999999997</v>
      </c>
      <c r="J204" s="15">
        <v>-0.91000000000000036</v>
      </c>
    </row>
    <row r="205" spans="1:10" x14ac:dyDescent="0.3">
      <c r="A205" s="19" t="s">
        <v>778</v>
      </c>
      <c r="B205" s="15">
        <v>9459607.75</v>
      </c>
      <c r="C205" s="15"/>
      <c r="D205" s="15">
        <v>10210858.15</v>
      </c>
      <c r="E205" s="15"/>
      <c r="F205" s="15">
        <v>10232858.959999999</v>
      </c>
      <c r="G205" s="15"/>
      <c r="H205" s="15">
        <v>10744701.690000005</v>
      </c>
      <c r="I205" s="15">
        <v>11158299.170000015</v>
      </c>
      <c r="J205" s="15">
        <v>11802670.370000014</v>
      </c>
    </row>
    <row r="206" spans="1:10" x14ac:dyDescent="0.3">
      <c r="A206" s="19" t="s">
        <v>779</v>
      </c>
      <c r="B206" s="15">
        <v>5408844.2800000003</v>
      </c>
      <c r="C206" s="15"/>
      <c r="D206" s="15">
        <v>5694192.8300000001</v>
      </c>
      <c r="E206" s="15"/>
      <c r="F206" s="15">
        <v>4060286.7800000003</v>
      </c>
      <c r="G206" s="15"/>
      <c r="H206" s="15">
        <v>3773261.2399999993</v>
      </c>
      <c r="I206" s="15">
        <v>3998619.9500000016</v>
      </c>
      <c r="J206" s="15">
        <v>4142111.7899999991</v>
      </c>
    </row>
    <row r="207" spans="1:10" ht="15" thickBot="1" x14ac:dyDescent="0.35">
      <c r="A207" s="19" t="s">
        <v>780</v>
      </c>
      <c r="B207" s="15">
        <v>4271636.43</v>
      </c>
      <c r="C207" s="15"/>
      <c r="D207" s="15">
        <v>4680185.24</v>
      </c>
      <c r="E207" s="15"/>
      <c r="F207" s="15">
        <v>5962221.5099999998</v>
      </c>
      <c r="G207" s="15"/>
      <c r="H207" s="15">
        <v>5438577.6900000023</v>
      </c>
      <c r="I207" s="15">
        <v>6170583.2400000058</v>
      </c>
      <c r="J207" s="15">
        <v>5635928.350000008</v>
      </c>
    </row>
    <row r="208" spans="1:10" x14ac:dyDescent="0.3">
      <c r="A208" s="18" t="s">
        <v>758</v>
      </c>
      <c r="B208" s="20">
        <v>286364007.69</v>
      </c>
      <c r="C208" s="20"/>
      <c r="D208" s="20">
        <v>265812537.46000004</v>
      </c>
      <c r="E208" s="20"/>
      <c r="F208" s="20">
        <v>268585167.36000001</v>
      </c>
      <c r="G208" s="20"/>
      <c r="H208" s="20">
        <v>284136216.83999991</v>
      </c>
      <c r="I208" s="20">
        <v>300384857.36000013</v>
      </c>
      <c r="J208" s="20">
        <v>323214347.11000001</v>
      </c>
    </row>
    <row r="210" spans="1:10" x14ac:dyDescent="0.3">
      <c r="A210" s="18" t="s">
        <v>46</v>
      </c>
      <c r="B210" s="15"/>
      <c r="C210" s="15"/>
      <c r="D210" s="15"/>
      <c r="E210" s="15"/>
      <c r="F210" s="15"/>
      <c r="G210" s="15"/>
      <c r="H210" s="15"/>
      <c r="I210" s="15"/>
      <c r="J210" s="15"/>
    </row>
    <row r="211" spans="1:10" x14ac:dyDescent="0.3">
      <c r="A211" s="19" t="s">
        <v>781</v>
      </c>
      <c r="B211" s="15">
        <v>4369797.51</v>
      </c>
      <c r="C211" s="15"/>
      <c r="D211" s="15">
        <v>3584531.59</v>
      </c>
      <c r="E211" s="15"/>
      <c r="F211" s="15">
        <v>4088288.4300000006</v>
      </c>
      <c r="G211" s="15"/>
      <c r="H211" s="15">
        <v>6449201.8300000019</v>
      </c>
      <c r="I211" s="15">
        <v>6379931.7100000009</v>
      </c>
      <c r="J211" s="15">
        <v>6524268.2500000009</v>
      </c>
    </row>
    <row r="212" spans="1:10" x14ac:dyDescent="0.3">
      <c r="A212" s="19" t="s">
        <v>782</v>
      </c>
      <c r="B212" s="15">
        <v>35311814.390000001</v>
      </c>
      <c r="C212" s="15"/>
      <c r="D212" s="15">
        <v>29311509.829999998</v>
      </c>
      <c r="E212" s="15"/>
      <c r="F212" s="15">
        <v>18417610.920000002</v>
      </c>
      <c r="G212" s="15"/>
      <c r="H212" s="15">
        <v>11848578.240000002</v>
      </c>
      <c r="I212" s="15">
        <v>12031202.190000001</v>
      </c>
      <c r="J212" s="15">
        <v>12109453.75</v>
      </c>
    </row>
    <row r="213" spans="1:10" x14ac:dyDescent="0.3">
      <c r="A213" s="19" t="s">
        <v>783</v>
      </c>
      <c r="B213" s="15">
        <v>94760909.439999998</v>
      </c>
      <c r="C213" s="15"/>
      <c r="D213" s="15">
        <v>93110679.030000001</v>
      </c>
      <c r="E213" s="15"/>
      <c r="F213" s="15">
        <v>86265363.600000009</v>
      </c>
      <c r="G213" s="15"/>
      <c r="H213" s="15">
        <v>82573557.489999905</v>
      </c>
      <c r="I213" s="15">
        <v>83759406.650000006</v>
      </c>
      <c r="J213" s="15">
        <v>83906718.950000033</v>
      </c>
    </row>
    <row r="214" spans="1:10" x14ac:dyDescent="0.3">
      <c r="A214" s="19" t="s">
        <v>784</v>
      </c>
      <c r="B214" s="15">
        <v>9386835.3800000008</v>
      </c>
      <c r="C214" s="15"/>
      <c r="D214" s="15">
        <v>8713299.9399999995</v>
      </c>
      <c r="E214" s="15"/>
      <c r="F214" s="15">
        <v>9532688.3499999996</v>
      </c>
      <c r="G214" s="15"/>
      <c r="H214" s="15">
        <v>6601652.9299999997</v>
      </c>
      <c r="I214" s="15">
        <v>6445711.3699999992</v>
      </c>
      <c r="J214" s="15">
        <v>7005084.5500000007</v>
      </c>
    </row>
    <row r="215" spans="1:10" ht="15" thickBot="1" x14ac:dyDescent="0.35">
      <c r="A215" s="19" t="s">
        <v>785</v>
      </c>
      <c r="B215" s="15">
        <v>173938.39</v>
      </c>
      <c r="C215" s="15"/>
      <c r="D215" s="15">
        <v>59419.06</v>
      </c>
      <c r="E215" s="15"/>
      <c r="F215" s="15">
        <v>111445.31</v>
      </c>
      <c r="G215" s="15"/>
      <c r="H215" s="15">
        <v>106531.84000000001</v>
      </c>
      <c r="I215" s="15">
        <v>106531.84000000001</v>
      </c>
      <c r="J215" s="15">
        <v>106531.84000000001</v>
      </c>
    </row>
    <row r="216" spans="1:10" x14ac:dyDescent="0.3">
      <c r="A216" s="18" t="s">
        <v>46</v>
      </c>
      <c r="B216" s="20">
        <v>144003295.10999998</v>
      </c>
      <c r="C216" s="20"/>
      <c r="D216" s="20">
        <v>134779439.45000002</v>
      </c>
      <c r="E216" s="20"/>
      <c r="F216" s="20">
        <v>118415396.61000001</v>
      </c>
      <c r="G216" s="20"/>
      <c r="H216" s="20">
        <v>107579522.32999992</v>
      </c>
      <c r="I216" s="20">
        <v>108722783.76000002</v>
      </c>
      <c r="J216" s="20">
        <v>109652057.34000003</v>
      </c>
    </row>
    <row r="218" spans="1:10" x14ac:dyDescent="0.3">
      <c r="A218" s="18" t="s">
        <v>786</v>
      </c>
      <c r="B218" s="15"/>
      <c r="C218" s="15"/>
      <c r="D218" s="15"/>
      <c r="E218" s="15"/>
      <c r="F218" s="15"/>
      <c r="G218" s="15"/>
      <c r="H218" s="15"/>
      <c r="I218" s="15"/>
      <c r="J218" s="15"/>
    </row>
    <row r="219" spans="1:10" x14ac:dyDescent="0.3">
      <c r="A219" s="19" t="s">
        <v>787</v>
      </c>
      <c r="B219" s="15">
        <v>2072961.88</v>
      </c>
      <c r="C219" s="15"/>
      <c r="D219" s="15">
        <v>1989182.45</v>
      </c>
      <c r="E219" s="15"/>
      <c r="F219" s="15">
        <v>2034395.4499999997</v>
      </c>
      <c r="G219" s="15"/>
      <c r="H219" s="15">
        <v>2785097.7300000009</v>
      </c>
      <c r="I219" s="15">
        <v>2874460.1099999994</v>
      </c>
      <c r="J219" s="15">
        <v>2968640.69</v>
      </c>
    </row>
    <row r="220" spans="1:10" x14ac:dyDescent="0.3">
      <c r="A220" s="19" t="s">
        <v>788</v>
      </c>
      <c r="B220" s="15">
        <v>6931490.9299999997</v>
      </c>
      <c r="C220" s="15"/>
      <c r="D220" s="15">
        <v>7020991.5099999998</v>
      </c>
      <c r="E220" s="15"/>
      <c r="F220" s="15">
        <v>6489564.5</v>
      </c>
      <c r="G220" s="15"/>
      <c r="H220" s="15">
        <v>5133087.2200000007</v>
      </c>
      <c r="I220" s="15">
        <v>5238827.1199999992</v>
      </c>
      <c r="J220" s="15">
        <v>5401976.2000000002</v>
      </c>
    </row>
    <row r="221" spans="1:10" x14ac:dyDescent="0.3">
      <c r="A221" s="19" t="s">
        <v>789</v>
      </c>
      <c r="B221" s="15">
        <v>2797396.94</v>
      </c>
      <c r="C221" s="15"/>
      <c r="D221" s="15">
        <v>2710268.77</v>
      </c>
      <c r="E221" s="15"/>
      <c r="F221" s="15">
        <v>3026639.34</v>
      </c>
      <c r="G221" s="15"/>
      <c r="H221" s="15">
        <v>2983822.8099999996</v>
      </c>
      <c r="I221" s="15">
        <v>2786728.2600000007</v>
      </c>
      <c r="J221" s="15">
        <v>2474392.62</v>
      </c>
    </row>
    <row r="222" spans="1:10" x14ac:dyDescent="0.3">
      <c r="A222" s="19" t="s">
        <v>790</v>
      </c>
      <c r="B222" s="15">
        <v>105849873.39</v>
      </c>
      <c r="C222" s="15"/>
      <c r="D222" s="15">
        <v>105924200.98999999</v>
      </c>
      <c r="E222" s="15"/>
      <c r="F222" s="15">
        <v>118233732.59</v>
      </c>
      <c r="G222" s="15"/>
      <c r="H222" s="15">
        <v>34601085.060000017</v>
      </c>
      <c r="I222" s="15">
        <v>34884127.950000033</v>
      </c>
      <c r="J222" s="15">
        <v>34758159.00999999</v>
      </c>
    </row>
    <row r="223" spans="1:10" x14ac:dyDescent="0.3">
      <c r="A223" s="19" t="s">
        <v>791</v>
      </c>
      <c r="B223" s="15">
        <v>78244</v>
      </c>
      <c r="C223" s="15"/>
      <c r="D223" s="15">
        <v>0</v>
      </c>
      <c r="E223" s="15"/>
      <c r="F223" s="15">
        <v>0</v>
      </c>
      <c r="G223" s="15"/>
      <c r="H223" s="15">
        <v>82829.72</v>
      </c>
      <c r="I223" s="15">
        <v>82829.72</v>
      </c>
      <c r="J223" s="15">
        <v>82829.72</v>
      </c>
    </row>
    <row r="224" spans="1:10" x14ac:dyDescent="0.3">
      <c r="A224" s="19" t="s">
        <v>792</v>
      </c>
      <c r="B224" s="15">
        <v>8792438.9399999995</v>
      </c>
      <c r="C224" s="15"/>
      <c r="D224" s="15">
        <v>8840721.6400000006</v>
      </c>
      <c r="E224" s="15"/>
      <c r="F224" s="15">
        <v>8718297.0599999987</v>
      </c>
      <c r="G224" s="15"/>
      <c r="H224" s="15">
        <v>8357530.129999999</v>
      </c>
      <c r="I224" s="15">
        <v>8566468.3300000001</v>
      </c>
      <c r="J224" s="15">
        <v>8789196.5500000007</v>
      </c>
    </row>
    <row r="225" spans="1:10" x14ac:dyDescent="0.3">
      <c r="A225" s="19" t="s">
        <v>793</v>
      </c>
      <c r="B225" s="15">
        <v>5021003.4000000004</v>
      </c>
      <c r="C225" s="15"/>
      <c r="D225" s="15">
        <v>7418629.3200000003</v>
      </c>
      <c r="E225" s="15"/>
      <c r="F225" s="15">
        <v>7623224.049999998</v>
      </c>
      <c r="G225" s="15"/>
      <c r="H225" s="15">
        <v>7986422.7200000016</v>
      </c>
      <c r="I225" s="15">
        <v>8193602.8599999985</v>
      </c>
      <c r="J225" s="15">
        <v>7939478.3000000007</v>
      </c>
    </row>
    <row r="226" spans="1:10" ht="15" thickBot="1" x14ac:dyDescent="0.35">
      <c r="A226" s="19" t="s">
        <v>794</v>
      </c>
      <c r="B226" s="15">
        <v>4184776.86</v>
      </c>
      <c r="C226" s="15"/>
      <c r="D226" s="15">
        <v>3464692.96</v>
      </c>
      <c r="E226" s="15"/>
      <c r="F226" s="15">
        <v>3848157.83</v>
      </c>
      <c r="G226" s="15"/>
      <c r="H226" s="15">
        <v>3257869.7100000004</v>
      </c>
      <c r="I226" s="15">
        <v>3438251.350000001</v>
      </c>
      <c r="J226" s="15">
        <v>3191613.83</v>
      </c>
    </row>
    <row r="227" spans="1:10" x14ac:dyDescent="0.3">
      <c r="A227" s="18" t="s">
        <v>786</v>
      </c>
      <c r="B227" s="20">
        <v>135728186.34</v>
      </c>
      <c r="C227" s="20"/>
      <c r="D227" s="20">
        <v>137368687.64000002</v>
      </c>
      <c r="E227" s="20"/>
      <c r="F227" s="20">
        <v>149974010.82000002</v>
      </c>
      <c r="G227" s="20"/>
      <c r="H227" s="20">
        <v>65187745.100000016</v>
      </c>
      <c r="I227" s="20">
        <v>66065295.700000025</v>
      </c>
      <c r="J227" s="20">
        <v>65606286.919999987</v>
      </c>
    </row>
    <row r="229" spans="1:10" x14ac:dyDescent="0.3">
      <c r="A229" s="18" t="s">
        <v>795</v>
      </c>
      <c r="B229" s="15"/>
      <c r="C229" s="15"/>
      <c r="D229" s="15"/>
      <c r="E229" s="15"/>
      <c r="F229" s="15"/>
      <c r="G229" s="15"/>
      <c r="H229" s="15"/>
      <c r="I229" s="15"/>
      <c r="J229" s="15"/>
    </row>
    <row r="230" spans="1:10" x14ac:dyDescent="0.3">
      <c r="A230" s="19" t="s">
        <v>796</v>
      </c>
      <c r="B230" s="15">
        <v>0</v>
      </c>
      <c r="C230" s="15"/>
      <c r="D230" s="15">
        <v>0</v>
      </c>
      <c r="E230" s="15"/>
      <c r="F230" s="15">
        <v>0</v>
      </c>
      <c r="G230" s="15"/>
      <c r="H230" s="15">
        <v>0</v>
      </c>
      <c r="I230" s="15">
        <v>0</v>
      </c>
      <c r="J230" s="15">
        <v>0</v>
      </c>
    </row>
    <row r="231" spans="1:10" ht="15" thickBot="1" x14ac:dyDescent="0.35">
      <c r="A231" s="19" t="s">
        <v>797</v>
      </c>
      <c r="B231" s="15">
        <v>9836451.5800000001</v>
      </c>
      <c r="C231" s="15"/>
      <c r="D231" s="15">
        <v>4581752.5199999996</v>
      </c>
      <c r="E231" s="15"/>
      <c r="F231" s="15">
        <v>9536271.0300000012</v>
      </c>
      <c r="G231" s="15"/>
      <c r="H231" s="15">
        <v>18084320.77</v>
      </c>
      <c r="I231" s="15">
        <v>14241782.479999999</v>
      </c>
      <c r="J231" s="15">
        <v>15746958.650000002</v>
      </c>
    </row>
    <row r="232" spans="1:10" x14ac:dyDescent="0.3">
      <c r="A232" s="18" t="s">
        <v>795</v>
      </c>
      <c r="B232" s="20">
        <v>9836451.5800000001</v>
      </c>
      <c r="C232" s="20"/>
      <c r="D232" s="20">
        <v>4581752.5199999996</v>
      </c>
      <c r="E232" s="20"/>
      <c r="F232" s="20">
        <v>9536271.0300000012</v>
      </c>
      <c r="G232" s="20"/>
      <c r="H232" s="20">
        <v>18084320.77</v>
      </c>
      <c r="I232" s="20">
        <v>14241782.479999999</v>
      </c>
      <c r="J232" s="20">
        <v>15746958.650000002</v>
      </c>
    </row>
    <row r="234" spans="1:10" x14ac:dyDescent="0.3">
      <c r="A234" s="18" t="s">
        <v>798</v>
      </c>
      <c r="B234" s="15"/>
      <c r="C234" s="15"/>
      <c r="D234" s="15"/>
      <c r="E234" s="15"/>
      <c r="F234" s="15"/>
      <c r="G234" s="15"/>
      <c r="H234" s="15"/>
      <c r="I234" s="15"/>
      <c r="J234" s="15"/>
    </row>
    <row r="235" spans="1:10" x14ac:dyDescent="0.3">
      <c r="A235" s="19" t="s">
        <v>799</v>
      </c>
      <c r="B235" s="15">
        <v>192887542.96000001</v>
      </c>
      <c r="C235" s="15"/>
      <c r="D235" s="15">
        <v>210462660.22</v>
      </c>
      <c r="E235" s="15"/>
      <c r="F235" s="15">
        <v>192946561.56000003</v>
      </c>
      <c r="G235" s="15"/>
      <c r="H235" s="15">
        <v>214130732.17000017</v>
      </c>
      <c r="I235" s="15">
        <v>213331773.59000012</v>
      </c>
      <c r="J235" s="15">
        <v>217876456.16000044</v>
      </c>
    </row>
    <row r="236" spans="1:10" x14ac:dyDescent="0.3">
      <c r="A236" s="19" t="s">
        <v>800</v>
      </c>
      <c r="B236" s="15">
        <v>49041412.68</v>
      </c>
      <c r="C236" s="15"/>
      <c r="D236" s="15">
        <v>43982351.939999998</v>
      </c>
      <c r="E236" s="15"/>
      <c r="F236" s="15">
        <v>41743301.920000002</v>
      </c>
      <c r="G236" s="15"/>
      <c r="H236" s="15">
        <v>47801369.290000036</v>
      </c>
      <c r="I236" s="15">
        <v>44907687.470000021</v>
      </c>
      <c r="J236" s="15">
        <v>45583242.32000003</v>
      </c>
    </row>
    <row r="237" spans="1:10" x14ac:dyDescent="0.3">
      <c r="A237" s="19" t="s">
        <v>801</v>
      </c>
      <c r="B237" s="15">
        <v>514500</v>
      </c>
      <c r="C237" s="15"/>
      <c r="D237" s="15">
        <v>515500</v>
      </c>
      <c r="E237" s="15"/>
      <c r="F237" s="15">
        <v>517249.99999999988</v>
      </c>
      <c r="G237" s="15"/>
      <c r="H237" s="15">
        <v>515499.99999999988</v>
      </c>
      <c r="I237" s="15">
        <v>515499.99999999988</v>
      </c>
      <c r="J237" s="15">
        <v>515499.99999999988</v>
      </c>
    </row>
    <row r="238" spans="1:10" x14ac:dyDescent="0.3">
      <c r="A238" s="19" t="s">
        <v>802</v>
      </c>
      <c r="B238" s="15">
        <v>-77006461.170000002</v>
      </c>
      <c r="C238" s="15"/>
      <c r="D238" s="15">
        <v>-80338196.469999999</v>
      </c>
      <c r="E238" s="15"/>
      <c r="F238" s="15">
        <v>-77109374.969999999</v>
      </c>
      <c r="G238" s="15"/>
      <c r="H238" s="15">
        <v>-100238858.44000003</v>
      </c>
      <c r="I238" s="15">
        <v>-99223787.140000001</v>
      </c>
      <c r="J238" s="15">
        <v>-103067989.48000005</v>
      </c>
    </row>
    <row r="239" spans="1:10" x14ac:dyDescent="0.3">
      <c r="A239" s="19" t="s">
        <v>803</v>
      </c>
      <c r="B239" s="15">
        <v>-451000</v>
      </c>
      <c r="C239" s="15"/>
      <c r="D239" s="15">
        <v>-451000</v>
      </c>
      <c r="E239" s="15"/>
      <c r="F239" s="15">
        <v>-450999.99999999988</v>
      </c>
      <c r="G239" s="15"/>
      <c r="H239" s="15">
        <v>-450999.99999999988</v>
      </c>
      <c r="I239" s="15">
        <v>-450999.99999999988</v>
      </c>
      <c r="J239" s="15">
        <v>-450999.99999999988</v>
      </c>
    </row>
    <row r="240" spans="1:10" x14ac:dyDescent="0.3">
      <c r="A240" s="19" t="s">
        <v>804</v>
      </c>
      <c r="B240" s="15">
        <v>32454085.34</v>
      </c>
      <c r="C240" s="15"/>
      <c r="D240" s="15">
        <v>43526084.289999999</v>
      </c>
      <c r="E240" s="15"/>
      <c r="F240" s="15">
        <v>29972036.299999997</v>
      </c>
      <c r="G240" s="15"/>
      <c r="H240" s="15">
        <v>39708298.050000004</v>
      </c>
      <c r="I240" s="15">
        <v>39002008.720000029</v>
      </c>
      <c r="J240" s="15">
        <v>41673686.330000013</v>
      </c>
    </row>
    <row r="241" spans="1:10" x14ac:dyDescent="0.3">
      <c r="A241" s="19" t="s">
        <v>361</v>
      </c>
      <c r="B241" s="15">
        <v>0</v>
      </c>
      <c r="C241" s="15"/>
      <c r="D241" s="15">
        <v>0</v>
      </c>
      <c r="E241" s="15"/>
      <c r="F241" s="15">
        <v>0</v>
      </c>
      <c r="G241" s="15"/>
      <c r="H241" s="15">
        <v>1333140</v>
      </c>
      <c r="I241" s="15">
        <v>1411824</v>
      </c>
      <c r="J241" s="15">
        <v>1440060</v>
      </c>
    </row>
    <row r="242" spans="1:10" x14ac:dyDescent="0.3">
      <c r="A242" s="19" t="s">
        <v>805</v>
      </c>
      <c r="B242" s="15">
        <v>17315154.359999999</v>
      </c>
      <c r="C242" s="15"/>
      <c r="D242" s="15">
        <v>18765962.460000001</v>
      </c>
      <c r="E242" s="15"/>
      <c r="F242" s="15">
        <v>14569172.880000003</v>
      </c>
      <c r="G242" s="15"/>
      <c r="H242" s="15">
        <v>12161587.069999998</v>
      </c>
      <c r="I242" s="15">
        <v>14539117.02</v>
      </c>
      <c r="J242" s="15">
        <v>15579693.51</v>
      </c>
    </row>
    <row r="243" spans="1:10" x14ac:dyDescent="0.3">
      <c r="A243" s="19" t="s">
        <v>806</v>
      </c>
      <c r="B243" s="15">
        <v>2081923.36</v>
      </c>
      <c r="C243" s="15"/>
      <c r="D243" s="15">
        <v>2054611.78</v>
      </c>
      <c r="E243" s="15"/>
      <c r="F243" s="15">
        <v>-694456.05</v>
      </c>
      <c r="G243" s="15"/>
      <c r="H243" s="15">
        <v>1036434.92</v>
      </c>
      <c r="I243" s="15">
        <v>1110030.9200000002</v>
      </c>
      <c r="J243" s="15">
        <v>1176229.9200000002</v>
      </c>
    </row>
    <row r="244" spans="1:10" x14ac:dyDescent="0.3">
      <c r="A244" s="19" t="s">
        <v>807</v>
      </c>
      <c r="B244" s="15">
        <v>570743.92000000004</v>
      </c>
      <c r="C244" s="15"/>
      <c r="D244" s="15">
        <v>581151.5</v>
      </c>
      <c r="E244" s="15"/>
      <c r="F244" s="15">
        <v>594831.56999999995</v>
      </c>
      <c r="G244" s="15"/>
      <c r="H244" s="15">
        <v>482874.3899999999</v>
      </c>
      <c r="I244" s="15">
        <v>482874.3899999999</v>
      </c>
      <c r="J244" s="15">
        <v>482874.3899999999</v>
      </c>
    </row>
    <row r="245" spans="1:10" x14ac:dyDescent="0.3">
      <c r="A245" s="19" t="s">
        <v>357</v>
      </c>
      <c r="B245" s="15">
        <v>0</v>
      </c>
      <c r="C245" s="15"/>
      <c r="D245" s="15">
        <v>0</v>
      </c>
      <c r="E245" s="15"/>
      <c r="F245" s="15">
        <v>0</v>
      </c>
      <c r="G245" s="15"/>
      <c r="H245" s="15">
        <v>1</v>
      </c>
      <c r="I245" s="15">
        <v>0</v>
      </c>
      <c r="J245" s="15">
        <v>0</v>
      </c>
    </row>
    <row r="246" spans="1:10" x14ac:dyDescent="0.3">
      <c r="A246" s="19" t="s">
        <v>808</v>
      </c>
      <c r="B246" s="15">
        <v>33840530.850000001</v>
      </c>
      <c r="C246" s="15"/>
      <c r="D246" s="15">
        <v>26205822.02</v>
      </c>
      <c r="E246" s="15"/>
      <c r="F246" s="15">
        <v>30314824.890000001</v>
      </c>
      <c r="G246" s="15"/>
      <c r="H246" s="15">
        <v>27184024.199999996</v>
      </c>
      <c r="I246" s="15">
        <v>28139406.899999999</v>
      </c>
      <c r="J246" s="15">
        <v>28589507.359999999</v>
      </c>
    </row>
    <row r="247" spans="1:10" x14ac:dyDescent="0.3">
      <c r="A247" s="19" t="s">
        <v>809</v>
      </c>
      <c r="B247" s="15">
        <v>433022.38</v>
      </c>
      <c r="C247" s="15"/>
      <c r="D247" s="15">
        <v>447426.93</v>
      </c>
      <c r="E247" s="15"/>
      <c r="F247" s="15">
        <v>359665.41000000003</v>
      </c>
      <c r="G247" s="15"/>
      <c r="H247" s="15">
        <v>688946.70000000019</v>
      </c>
      <c r="I247" s="15">
        <v>726120.15000000014</v>
      </c>
      <c r="J247" s="15">
        <v>764747.72000000009</v>
      </c>
    </row>
    <row r="248" spans="1:10" x14ac:dyDescent="0.3">
      <c r="A248" s="19" t="s">
        <v>810</v>
      </c>
      <c r="B248" s="15">
        <v>2.35</v>
      </c>
      <c r="C248" s="15"/>
      <c r="D248" s="15">
        <v>-56.43</v>
      </c>
      <c r="E248" s="15"/>
      <c r="F248" s="15">
        <v>-0.92</v>
      </c>
      <c r="G248" s="15"/>
      <c r="H248" s="15">
        <v>0</v>
      </c>
      <c r="I248" s="15">
        <v>0</v>
      </c>
      <c r="J248" s="15">
        <v>0</v>
      </c>
    </row>
    <row r="249" spans="1:10" x14ac:dyDescent="0.3">
      <c r="A249" s="19" t="s">
        <v>811</v>
      </c>
      <c r="B249" s="15">
        <v>0</v>
      </c>
      <c r="C249" s="15"/>
      <c r="D249" s="15">
        <v>0</v>
      </c>
      <c r="E249" s="15"/>
      <c r="F249" s="15">
        <v>634.12</v>
      </c>
      <c r="G249" s="15"/>
      <c r="H249" s="15">
        <v>183.90000000000003</v>
      </c>
      <c r="I249" s="15">
        <v>186.41</v>
      </c>
      <c r="J249" s="15">
        <v>180.38000000000002</v>
      </c>
    </row>
    <row r="250" spans="1:10" x14ac:dyDescent="0.3">
      <c r="A250" s="19" t="s">
        <v>812</v>
      </c>
      <c r="B250" s="15">
        <v>313946.75</v>
      </c>
      <c r="C250" s="15"/>
      <c r="D250" s="15">
        <v>269164.34999999998</v>
      </c>
      <c r="E250" s="15"/>
      <c r="F250" s="15">
        <v>275508.20999999996</v>
      </c>
      <c r="G250" s="15"/>
      <c r="H250" s="15">
        <v>105981.07999999999</v>
      </c>
      <c r="I250" s="15">
        <v>108800.69</v>
      </c>
      <c r="J250" s="15">
        <v>106686.41000000002</v>
      </c>
    </row>
    <row r="251" spans="1:10" x14ac:dyDescent="0.3">
      <c r="A251" s="19" t="s">
        <v>813</v>
      </c>
      <c r="B251" s="15">
        <v>17231.5</v>
      </c>
      <c r="C251" s="15"/>
      <c r="D251" s="15">
        <v>6028.76</v>
      </c>
      <c r="E251" s="15"/>
      <c r="F251" s="15">
        <v>9811.86</v>
      </c>
      <c r="G251" s="15"/>
      <c r="H251" s="15">
        <v>12564.379999999997</v>
      </c>
      <c r="I251" s="15">
        <v>13087.890000000003</v>
      </c>
      <c r="J251" s="15">
        <v>13060.719999999998</v>
      </c>
    </row>
    <row r="252" spans="1:10" x14ac:dyDescent="0.3">
      <c r="A252" s="19" t="s">
        <v>814</v>
      </c>
      <c r="B252" s="15">
        <v>84432179.180000007</v>
      </c>
      <c r="C252" s="15"/>
      <c r="D252" s="15">
        <v>109205482.98999999</v>
      </c>
      <c r="E252" s="15"/>
      <c r="F252" s="15">
        <v>72738573.560000002</v>
      </c>
      <c r="G252" s="15"/>
      <c r="H252" s="15">
        <v>57502787.579999946</v>
      </c>
      <c r="I252" s="15">
        <v>60156096.379999869</v>
      </c>
      <c r="J252" s="15">
        <v>61766103.479999959</v>
      </c>
    </row>
    <row r="253" spans="1:10" x14ac:dyDescent="0.3">
      <c r="A253" s="19" t="s">
        <v>815</v>
      </c>
      <c r="B253" s="15">
        <v>-578.07000000000005</v>
      </c>
      <c r="C253" s="15"/>
      <c r="D253" s="15">
        <v>21459.200000000001</v>
      </c>
      <c r="E253" s="15"/>
      <c r="F253" s="15">
        <v>36135.5</v>
      </c>
      <c r="G253" s="15"/>
      <c r="H253" s="15">
        <v>29452.690000000002</v>
      </c>
      <c r="I253" s="15">
        <v>30125.830000000005</v>
      </c>
      <c r="J253" s="15">
        <v>30246.100000000006</v>
      </c>
    </row>
    <row r="254" spans="1:10" x14ac:dyDescent="0.3">
      <c r="A254" s="19" t="s">
        <v>816</v>
      </c>
      <c r="B254" s="15">
        <v>249673.07</v>
      </c>
      <c r="C254" s="15"/>
      <c r="D254" s="15">
        <v>219407.29</v>
      </c>
      <c r="E254" s="15"/>
      <c r="F254" s="15">
        <v>223116.98</v>
      </c>
      <c r="G254" s="15"/>
      <c r="H254" s="15">
        <v>235143.83000000005</v>
      </c>
      <c r="I254" s="15">
        <v>237197.07000000007</v>
      </c>
      <c r="J254" s="15">
        <v>233483.54000000004</v>
      </c>
    </row>
    <row r="255" spans="1:10" x14ac:dyDescent="0.3">
      <c r="A255" s="19" t="s">
        <v>817</v>
      </c>
      <c r="B255" s="15">
        <v>-27923.599999999999</v>
      </c>
      <c r="C255" s="15"/>
      <c r="D255" s="15">
        <v>198432.07</v>
      </c>
      <c r="E255" s="15"/>
      <c r="F255" s="15">
        <v>232937.13999999998</v>
      </c>
      <c r="G255" s="15"/>
      <c r="H255" s="15">
        <v>220469.86999999997</v>
      </c>
      <c r="I255" s="15">
        <v>221500.18</v>
      </c>
      <c r="J255" s="15">
        <v>229590.92000000004</v>
      </c>
    </row>
    <row r="256" spans="1:10" x14ac:dyDescent="0.3">
      <c r="A256" s="19" t="s">
        <v>818</v>
      </c>
      <c r="B256" s="15">
        <v>74.05</v>
      </c>
      <c r="C256" s="15"/>
      <c r="D256" s="15">
        <v>-2266.48</v>
      </c>
      <c r="E256" s="15"/>
      <c r="F256" s="15">
        <v>-25.95</v>
      </c>
      <c r="G256" s="15"/>
      <c r="H256" s="15">
        <v>0</v>
      </c>
      <c r="I256" s="15">
        <v>0</v>
      </c>
      <c r="J256" s="15">
        <v>0</v>
      </c>
    </row>
    <row r="257" spans="1:10" x14ac:dyDescent="0.3">
      <c r="A257" s="19" t="s">
        <v>819</v>
      </c>
      <c r="B257" s="15">
        <v>2305730.42</v>
      </c>
      <c r="C257" s="15"/>
      <c r="D257" s="15">
        <v>2424209.38</v>
      </c>
      <c r="E257" s="15"/>
      <c r="F257" s="15">
        <v>2580971.64</v>
      </c>
      <c r="G257" s="15"/>
      <c r="H257" s="15">
        <v>1607543.3600000003</v>
      </c>
      <c r="I257" s="15">
        <v>1652953.0199999996</v>
      </c>
      <c r="J257" s="15">
        <v>1647112.6900000004</v>
      </c>
    </row>
    <row r="258" spans="1:10" x14ac:dyDescent="0.3">
      <c r="A258" s="19" t="s">
        <v>820</v>
      </c>
      <c r="B258" s="15">
        <v>0</v>
      </c>
      <c r="C258" s="15"/>
      <c r="D258" s="15">
        <v>0</v>
      </c>
      <c r="E258" s="15"/>
      <c r="F258" s="15">
        <v>0</v>
      </c>
      <c r="G258" s="15"/>
      <c r="H258" s="15">
        <v>0</v>
      </c>
      <c r="I258" s="15">
        <v>0</v>
      </c>
      <c r="J258" s="15">
        <v>0</v>
      </c>
    </row>
    <row r="259" spans="1:10" x14ac:dyDescent="0.3">
      <c r="A259" s="19" t="s">
        <v>821</v>
      </c>
      <c r="B259" s="15">
        <v>2517070.65</v>
      </c>
      <c r="C259" s="15"/>
      <c r="D259" s="15">
        <v>2882307.27</v>
      </c>
      <c r="E259" s="15"/>
      <c r="F259" s="15">
        <v>2534201.5499999998</v>
      </c>
      <c r="G259" s="15"/>
      <c r="H259" s="15">
        <v>2181041.2200000002</v>
      </c>
      <c r="I259" s="15">
        <v>1857863.0999999994</v>
      </c>
      <c r="J259" s="15">
        <v>1786035.1400000001</v>
      </c>
    </row>
    <row r="260" spans="1:10" x14ac:dyDescent="0.3">
      <c r="A260" s="19" t="s">
        <v>822</v>
      </c>
      <c r="B260" s="15">
        <v>16770.46</v>
      </c>
      <c r="C260" s="15"/>
      <c r="D260" s="15">
        <v>22232.68</v>
      </c>
      <c r="E260" s="15"/>
      <c r="F260" s="15">
        <v>34618.160000000003</v>
      </c>
      <c r="G260" s="15"/>
      <c r="H260" s="15">
        <v>79668.419999999984</v>
      </c>
      <c r="I260" s="15">
        <v>110600.04000000001</v>
      </c>
      <c r="J260" s="15">
        <v>5396.8499999999995</v>
      </c>
    </row>
    <row r="261" spans="1:10" x14ac:dyDescent="0.3">
      <c r="A261" s="19" t="s">
        <v>823</v>
      </c>
      <c r="B261" s="15">
        <v>952401.23</v>
      </c>
      <c r="C261" s="15"/>
      <c r="D261" s="15">
        <v>928597.5</v>
      </c>
      <c r="E261" s="15"/>
      <c r="F261" s="15">
        <v>776073.55999999982</v>
      </c>
      <c r="G261" s="15"/>
      <c r="H261" s="15">
        <v>274480.00000000006</v>
      </c>
      <c r="I261" s="15">
        <v>320760</v>
      </c>
      <c r="J261" s="15">
        <v>359790</v>
      </c>
    </row>
    <row r="262" spans="1:10" x14ac:dyDescent="0.3">
      <c r="A262" s="19" t="s">
        <v>824</v>
      </c>
      <c r="B262" s="15">
        <v>41313633.520000003</v>
      </c>
      <c r="C262" s="15"/>
      <c r="D262" s="15">
        <v>-13895174.59</v>
      </c>
      <c r="E262" s="15"/>
      <c r="F262" s="15">
        <v>10689790.140000001</v>
      </c>
      <c r="G262" s="15"/>
      <c r="H262" s="15">
        <v>12951315.96023808</v>
      </c>
      <c r="I262" s="15">
        <v>2253386.2895031814</v>
      </c>
      <c r="J262" s="15">
        <v>0</v>
      </c>
    </row>
    <row r="263" spans="1:10" x14ac:dyDescent="0.3">
      <c r="A263" s="19" t="s">
        <v>825</v>
      </c>
      <c r="B263" s="15">
        <v>19213318.800000001</v>
      </c>
      <c r="C263" s="15"/>
      <c r="D263" s="15">
        <v>19196883.16</v>
      </c>
      <c r="E263" s="15"/>
      <c r="F263" s="15">
        <v>11686083.01</v>
      </c>
      <c r="G263" s="15"/>
      <c r="H263" s="15">
        <v>13182806.59</v>
      </c>
      <c r="I263" s="15">
        <v>13406844.320000004</v>
      </c>
      <c r="J263" s="15">
        <v>13804789.930000003</v>
      </c>
    </row>
    <row r="264" spans="1:10" x14ac:dyDescent="0.3">
      <c r="A264" s="19" t="s">
        <v>335</v>
      </c>
      <c r="B264" s="15">
        <v>0</v>
      </c>
      <c r="C264" s="15"/>
      <c r="D264" s="15">
        <v>0</v>
      </c>
      <c r="E264" s="15"/>
      <c r="F264" s="15">
        <v>0</v>
      </c>
      <c r="G264" s="15"/>
      <c r="H264" s="15">
        <v>0</v>
      </c>
      <c r="I264" s="15">
        <v>0</v>
      </c>
      <c r="J264" s="15">
        <v>0</v>
      </c>
    </row>
    <row r="265" spans="1:10" x14ac:dyDescent="0.3">
      <c r="A265" s="19" t="s">
        <v>826</v>
      </c>
      <c r="B265" s="15">
        <v>8359513.5300000003</v>
      </c>
      <c r="C265" s="15"/>
      <c r="D265" s="15">
        <v>9135280.3699999992</v>
      </c>
      <c r="E265" s="15"/>
      <c r="F265" s="15">
        <v>8922669.8300000001</v>
      </c>
      <c r="G265" s="15"/>
      <c r="H265" s="15">
        <v>9653266.7000000011</v>
      </c>
      <c r="I265" s="15">
        <v>10118683.459999999</v>
      </c>
      <c r="J265" s="15">
        <v>10270107.380000001</v>
      </c>
    </row>
    <row r="266" spans="1:10" ht="15" thickBot="1" x14ac:dyDescent="0.35">
      <c r="A266" s="19" t="s">
        <v>827</v>
      </c>
      <c r="B266" s="15">
        <v>12383232.98</v>
      </c>
      <c r="C266" s="15"/>
      <c r="D266" s="15">
        <v>11220148.109999999</v>
      </c>
      <c r="E266" s="15"/>
      <c r="F266" s="15">
        <v>11128943.979999999</v>
      </c>
      <c r="G266" s="15"/>
      <c r="H266" s="15">
        <v>13159228.459999997</v>
      </c>
      <c r="I266" s="15">
        <v>14197526.220000003</v>
      </c>
      <c r="J266" s="15">
        <v>14605582.589999994</v>
      </c>
    </row>
    <row r="267" spans="1:10" x14ac:dyDescent="0.3">
      <c r="A267" s="18" t="s">
        <v>798</v>
      </c>
      <c r="B267" s="20">
        <v>423727731.5</v>
      </c>
      <c r="C267" s="20"/>
      <c r="D267" s="20">
        <v>407584510.30000001</v>
      </c>
      <c r="E267" s="20"/>
      <c r="F267" s="20">
        <v>354632855.88000005</v>
      </c>
      <c r="G267" s="20"/>
      <c r="H267" s="20">
        <v>355548983.39023817</v>
      </c>
      <c r="I267" s="20">
        <v>349177166.91950315</v>
      </c>
      <c r="J267" s="20">
        <v>355021174.36000043</v>
      </c>
    </row>
    <row r="268" spans="1:10" ht="15" thickBot="1" x14ac:dyDescent="0.35"/>
    <row r="269" spans="1:10" x14ac:dyDescent="0.3">
      <c r="A269" s="17" t="s">
        <v>671</v>
      </c>
      <c r="B269" s="20">
        <v>6011882759.2899981</v>
      </c>
      <c r="C269" s="20"/>
      <c r="D269" s="20">
        <v>5446254313.6099997</v>
      </c>
      <c r="E269" s="20"/>
      <c r="F269" s="20">
        <v>5834257170.2199993</v>
      </c>
      <c r="G269" s="20"/>
      <c r="H269" s="20">
        <v>4803334273.7097158</v>
      </c>
      <c r="I269" s="20">
        <v>5007149408.7562275</v>
      </c>
      <c r="J269" s="20">
        <v>5190939957.3501606</v>
      </c>
    </row>
    <row r="271" spans="1:10" x14ac:dyDescent="0.3">
      <c r="A271" s="17" t="s">
        <v>828</v>
      </c>
      <c r="B271" s="15"/>
      <c r="C271" s="15"/>
      <c r="D271" s="15"/>
      <c r="E271" s="15"/>
      <c r="F271" s="15"/>
      <c r="G271" s="15"/>
      <c r="H271" s="15"/>
      <c r="I271" s="15"/>
      <c r="J271" s="15"/>
    </row>
    <row r="272" spans="1:10" x14ac:dyDescent="0.3">
      <c r="A272" s="18" t="s">
        <v>829</v>
      </c>
      <c r="B272" s="15"/>
      <c r="C272" s="15"/>
      <c r="D272" s="15"/>
      <c r="E272" s="15"/>
      <c r="F272" s="15"/>
      <c r="G272" s="15"/>
      <c r="H272" s="15"/>
      <c r="I272" s="15"/>
      <c r="J272" s="15"/>
    </row>
    <row r="273" spans="1:10" x14ac:dyDescent="0.3">
      <c r="A273" s="19" t="s">
        <v>830</v>
      </c>
      <c r="B273" s="15">
        <v>62292566.439999998</v>
      </c>
      <c r="C273" s="15"/>
      <c r="D273" s="15">
        <v>63374098.280000001</v>
      </c>
      <c r="E273" s="15"/>
      <c r="F273" s="15">
        <v>71644369.319999993</v>
      </c>
      <c r="G273" s="15"/>
      <c r="H273" s="15">
        <v>85795252.026937261</v>
      </c>
      <c r="I273" s="15">
        <v>102433386.02604645</v>
      </c>
      <c r="J273" s="15">
        <v>107963097.74967262</v>
      </c>
    </row>
    <row r="274" spans="1:10" x14ac:dyDescent="0.3">
      <c r="A274" s="19" t="s">
        <v>831</v>
      </c>
      <c r="B274" s="15">
        <v>189193.18</v>
      </c>
      <c r="C274" s="15"/>
      <c r="D274" s="15">
        <v>119147.46</v>
      </c>
      <c r="E274" s="15"/>
      <c r="F274" s="15">
        <v>-868797.34000000008</v>
      </c>
      <c r="G274" s="15"/>
      <c r="H274" s="15">
        <v>-864263.79645727831</v>
      </c>
      <c r="I274" s="15">
        <v>-864263.79645727878</v>
      </c>
      <c r="J274" s="15">
        <v>-910223.37867950008</v>
      </c>
    </row>
    <row r="275" spans="1:10" x14ac:dyDescent="0.3">
      <c r="A275" s="19" t="s">
        <v>832</v>
      </c>
      <c r="B275" s="15">
        <v>359319.33</v>
      </c>
      <c r="C275" s="15"/>
      <c r="D275" s="15">
        <v>1247131.3899999999</v>
      </c>
      <c r="E275" s="15"/>
      <c r="F275" s="15">
        <v>1027779.48</v>
      </c>
      <c r="G275" s="15"/>
      <c r="H275" s="15">
        <v>1143857.9659328319</v>
      </c>
      <c r="I275" s="15">
        <v>1143857.9659328319</v>
      </c>
      <c r="J275" s="15">
        <v>1143857.9659328319</v>
      </c>
    </row>
    <row r="276" spans="1:10" x14ac:dyDescent="0.3">
      <c r="A276" s="19" t="s">
        <v>833</v>
      </c>
      <c r="B276" s="15">
        <v>479656117</v>
      </c>
      <c r="C276" s="15"/>
      <c r="D276" s="15">
        <v>154674664</v>
      </c>
      <c r="E276" s="15"/>
      <c r="F276" s="15">
        <v>-32788546</v>
      </c>
      <c r="G276" s="15"/>
      <c r="H276" s="15">
        <v>55961743.992679596</v>
      </c>
      <c r="I276" s="15">
        <v>0</v>
      </c>
      <c r="J276" s="15">
        <v>0</v>
      </c>
    </row>
    <row r="277" spans="1:10" x14ac:dyDescent="0.3">
      <c r="A277" s="19" t="s">
        <v>834</v>
      </c>
      <c r="B277" s="15">
        <v>2208648.5</v>
      </c>
      <c r="C277" s="15"/>
      <c r="D277" s="15">
        <v>2224266.21</v>
      </c>
      <c r="E277" s="15"/>
      <c r="F277" s="15">
        <v>2288559.7500000005</v>
      </c>
      <c r="G277" s="15"/>
      <c r="H277" s="15">
        <v>1778516.4218185993</v>
      </c>
      <c r="I277" s="15">
        <v>1108999.232660912</v>
      </c>
      <c r="J277" s="15">
        <v>981669.02695489686</v>
      </c>
    </row>
    <row r="278" spans="1:10" x14ac:dyDescent="0.3">
      <c r="A278" s="19" t="s">
        <v>835</v>
      </c>
      <c r="B278" s="15">
        <v>0</v>
      </c>
      <c r="C278" s="15"/>
      <c r="D278" s="15">
        <v>0</v>
      </c>
      <c r="E278" s="15"/>
      <c r="F278" s="15">
        <v>0</v>
      </c>
      <c r="G278" s="15"/>
      <c r="H278" s="15">
        <v>0</v>
      </c>
      <c r="I278" s="15">
        <v>0</v>
      </c>
      <c r="J278" s="15">
        <v>0</v>
      </c>
    </row>
    <row r="279" spans="1:10" x14ac:dyDescent="0.3">
      <c r="A279" s="19" t="s">
        <v>836</v>
      </c>
      <c r="B279" s="15">
        <v>224571.53</v>
      </c>
      <c r="C279" s="15"/>
      <c r="D279" s="15">
        <v>225120.35</v>
      </c>
      <c r="E279" s="15"/>
      <c r="F279" s="15">
        <v>225120.44999999998</v>
      </c>
      <c r="G279" s="15"/>
      <c r="H279" s="15">
        <v>225120.44928702011</v>
      </c>
      <c r="I279" s="15">
        <v>225120.44928702011</v>
      </c>
      <c r="J279" s="15">
        <v>225120.44928702019</v>
      </c>
    </row>
    <row r="280" spans="1:10" ht="15" thickBot="1" x14ac:dyDescent="0.35">
      <c r="A280" s="19" t="s">
        <v>260</v>
      </c>
      <c r="B280" s="15">
        <v>0</v>
      </c>
      <c r="C280" s="15"/>
      <c r="D280" s="15">
        <v>0</v>
      </c>
      <c r="E280" s="15"/>
      <c r="F280" s="15">
        <v>0</v>
      </c>
      <c r="G280" s="15"/>
      <c r="H280" s="15">
        <v>9672</v>
      </c>
      <c r="I280" s="15">
        <v>9672</v>
      </c>
      <c r="J280" s="15">
        <v>9672</v>
      </c>
    </row>
    <row r="281" spans="1:10" x14ac:dyDescent="0.3">
      <c r="A281" s="18" t="s">
        <v>829</v>
      </c>
      <c r="B281" s="20">
        <v>544930415.98000002</v>
      </c>
      <c r="C281" s="20"/>
      <c r="D281" s="20">
        <v>221864427.69</v>
      </c>
      <c r="E281" s="20"/>
      <c r="F281" s="20">
        <v>41528485.659999996</v>
      </c>
      <c r="G281" s="20"/>
      <c r="H281" s="20">
        <v>144049899.06019804</v>
      </c>
      <c r="I281" s="20">
        <v>104056771.87746996</v>
      </c>
      <c r="J281" s="20">
        <v>109413193.81316788</v>
      </c>
    </row>
    <row r="283" spans="1:10" x14ac:dyDescent="0.3">
      <c r="A283" s="18" t="s">
        <v>837</v>
      </c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1:10" x14ac:dyDescent="0.3">
      <c r="A284" s="19" t="s">
        <v>838</v>
      </c>
      <c r="B284" s="15">
        <v>-98628414.430000007</v>
      </c>
      <c r="C284" s="15"/>
      <c r="D284" s="15">
        <v>-6220611.7199999997</v>
      </c>
      <c r="E284" s="15"/>
      <c r="F284" s="15">
        <v>67470292.219999999</v>
      </c>
      <c r="G284" s="15"/>
      <c r="H284" s="15">
        <v>42221449.505584747</v>
      </c>
      <c r="I284" s="15">
        <v>57281463.660765253</v>
      </c>
      <c r="J284" s="15">
        <v>58053254.765364192</v>
      </c>
    </row>
    <row r="285" spans="1:10" x14ac:dyDescent="0.3">
      <c r="A285" s="19" t="s">
        <v>839</v>
      </c>
      <c r="B285" s="15">
        <v>9711696</v>
      </c>
      <c r="C285" s="15"/>
      <c r="D285" s="15">
        <v>9711696</v>
      </c>
      <c r="E285" s="15"/>
      <c r="F285" s="15">
        <v>9711696</v>
      </c>
      <c r="G285" s="15"/>
      <c r="H285" s="15">
        <v>9711696</v>
      </c>
      <c r="I285" s="15">
        <v>9711696</v>
      </c>
      <c r="J285" s="15">
        <v>9711696</v>
      </c>
    </row>
    <row r="286" spans="1:10" x14ac:dyDescent="0.3">
      <c r="A286" s="19" t="s">
        <v>840</v>
      </c>
      <c r="B286" s="15">
        <v>14636377.529999999</v>
      </c>
      <c r="C286" s="15"/>
      <c r="D286" s="15">
        <v>43462317.939999998</v>
      </c>
      <c r="E286" s="15"/>
      <c r="F286" s="15">
        <v>37839327.060000002</v>
      </c>
      <c r="G286" s="15"/>
      <c r="H286" s="15">
        <v>39333234.321404867</v>
      </c>
      <c r="I286" s="15">
        <v>23034939.798594698</v>
      </c>
      <c r="J286" s="15">
        <v>23304692.494202282</v>
      </c>
    </row>
    <row r="287" spans="1:10" x14ac:dyDescent="0.3">
      <c r="A287" s="19" t="s">
        <v>841</v>
      </c>
      <c r="B287" s="15">
        <v>0</v>
      </c>
      <c r="C287" s="15"/>
      <c r="D287" s="15">
        <v>0</v>
      </c>
      <c r="E287" s="15"/>
      <c r="F287" s="15">
        <v>0</v>
      </c>
      <c r="G287" s="15"/>
      <c r="H287" s="15">
        <v>-146014234.31</v>
      </c>
      <c r="I287" s="15">
        <v>0</v>
      </c>
      <c r="J287" s="15">
        <v>0</v>
      </c>
    </row>
    <row r="288" spans="1:10" x14ac:dyDescent="0.3">
      <c r="A288" s="19" t="s">
        <v>842</v>
      </c>
      <c r="B288" s="15">
        <v>0</v>
      </c>
      <c r="C288" s="15"/>
      <c r="D288" s="15">
        <v>0</v>
      </c>
      <c r="E288" s="15"/>
      <c r="F288" s="15">
        <v>0</v>
      </c>
      <c r="G288" s="15"/>
      <c r="H288" s="15">
        <v>146014234.31</v>
      </c>
      <c r="I288" s="15">
        <v>0</v>
      </c>
      <c r="J288" s="15">
        <v>0</v>
      </c>
    </row>
    <row r="289" spans="1:10" ht="15" thickBot="1" x14ac:dyDescent="0.35">
      <c r="A289" s="19" t="s">
        <v>843</v>
      </c>
      <c r="B289" s="15">
        <v>1660380.72</v>
      </c>
      <c r="C289" s="15"/>
      <c r="D289" s="15">
        <v>1660380.72</v>
      </c>
      <c r="E289" s="15"/>
      <c r="F289" s="15">
        <v>1660380.7200000004</v>
      </c>
      <c r="G289" s="15"/>
      <c r="H289" s="15">
        <v>1656000</v>
      </c>
      <c r="I289" s="15">
        <v>1656000</v>
      </c>
      <c r="J289" s="15">
        <v>1656000</v>
      </c>
    </row>
    <row r="290" spans="1:10" x14ac:dyDescent="0.3">
      <c r="A290" s="18" t="s">
        <v>837</v>
      </c>
      <c r="B290" s="20">
        <v>-72619960.180000007</v>
      </c>
      <c r="C290" s="20"/>
      <c r="D290" s="20">
        <v>48613782.939999998</v>
      </c>
      <c r="E290" s="20"/>
      <c r="F290" s="20">
        <v>116681696</v>
      </c>
      <c r="G290" s="20"/>
      <c r="H290" s="20">
        <v>92922379.826989621</v>
      </c>
      <c r="I290" s="20">
        <v>91684099.459359944</v>
      </c>
      <c r="J290" s="20">
        <v>92725643.259566486</v>
      </c>
    </row>
    <row r="292" spans="1:10" x14ac:dyDescent="0.3">
      <c r="A292" s="18" t="s">
        <v>844</v>
      </c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1:10" x14ac:dyDescent="0.3">
      <c r="A293" s="19" t="s">
        <v>845</v>
      </c>
      <c r="B293" s="15">
        <v>42390456.670000002</v>
      </c>
      <c r="C293" s="15"/>
      <c r="D293" s="15">
        <v>82652714.599999994</v>
      </c>
      <c r="E293" s="15"/>
      <c r="F293" s="15">
        <v>76961467.530000001</v>
      </c>
      <c r="G293" s="15"/>
      <c r="H293" s="15">
        <v>77875477.212586269</v>
      </c>
      <c r="I293" s="15">
        <v>78101445.165355012</v>
      </c>
      <c r="J293" s="15">
        <v>78270514.111634701</v>
      </c>
    </row>
    <row r="294" spans="1:10" x14ac:dyDescent="0.3">
      <c r="A294" s="19" t="s">
        <v>846</v>
      </c>
      <c r="B294" s="15">
        <v>26067528.789999999</v>
      </c>
      <c r="C294" s="15"/>
      <c r="D294" s="15">
        <v>31826599.109999999</v>
      </c>
      <c r="E294" s="15"/>
      <c r="F294" s="15">
        <v>31147781.659999996</v>
      </c>
      <c r="G294" s="15"/>
      <c r="H294" s="15">
        <v>31636189.672733761</v>
      </c>
      <c r="I294" s="15">
        <v>31418202.703133762</v>
      </c>
      <c r="J294" s="15">
        <v>31200215.73353377</v>
      </c>
    </row>
    <row r="295" spans="1:10" x14ac:dyDescent="0.3">
      <c r="A295" s="19" t="s">
        <v>847</v>
      </c>
      <c r="B295" s="15">
        <v>12376747.93</v>
      </c>
      <c r="C295" s="15"/>
      <c r="D295" s="15">
        <v>-5772453.6699999999</v>
      </c>
      <c r="E295" s="15"/>
      <c r="F295" s="15">
        <v>12688164.67</v>
      </c>
      <c r="G295" s="15"/>
      <c r="H295" s="15">
        <v>13829774.865798168</v>
      </c>
      <c r="I295" s="15">
        <v>13651560.317047128</v>
      </c>
      <c r="J295" s="15">
        <v>13244107.480826985</v>
      </c>
    </row>
    <row r="296" spans="1:10" x14ac:dyDescent="0.3">
      <c r="A296" s="19" t="s">
        <v>848</v>
      </c>
      <c r="B296" s="15">
        <v>30603271.059999999</v>
      </c>
      <c r="C296" s="15"/>
      <c r="D296" s="15">
        <v>40367873.409999996</v>
      </c>
      <c r="E296" s="15"/>
      <c r="F296" s="15">
        <v>35804437.829999998</v>
      </c>
      <c r="G296" s="15"/>
      <c r="H296" s="15">
        <v>38835210.313550547</v>
      </c>
      <c r="I296" s="15">
        <v>39941028.695096299</v>
      </c>
      <c r="J296" s="15">
        <v>40783990.718263038</v>
      </c>
    </row>
    <row r="297" spans="1:10" x14ac:dyDescent="0.3">
      <c r="A297" s="19" t="s">
        <v>849</v>
      </c>
      <c r="B297" s="15">
        <v>1066103.3999999999</v>
      </c>
      <c r="C297" s="15"/>
      <c r="D297" s="15">
        <v>3096429.41</v>
      </c>
      <c r="E297" s="15"/>
      <c r="F297" s="15">
        <v>3346490</v>
      </c>
      <c r="G297" s="15"/>
      <c r="H297" s="15">
        <v>3337501.7577378112</v>
      </c>
      <c r="I297" s="15">
        <v>3337501.7577378112</v>
      </c>
      <c r="J297" s="15">
        <v>3337501.7577378112</v>
      </c>
    </row>
    <row r="298" spans="1:10" x14ac:dyDescent="0.3">
      <c r="A298" s="19" t="s">
        <v>850</v>
      </c>
      <c r="B298" s="15">
        <v>234948.75</v>
      </c>
      <c r="C298" s="15"/>
      <c r="D298" s="15">
        <v>239313.26</v>
      </c>
      <c r="E298" s="15"/>
      <c r="F298" s="15">
        <v>256292.35</v>
      </c>
      <c r="G298" s="15"/>
      <c r="H298" s="15">
        <v>1560285.4255561254</v>
      </c>
      <c r="I298" s="15">
        <v>1708328.7085669627</v>
      </c>
      <c r="J298" s="15">
        <v>1856476.1072745577</v>
      </c>
    </row>
    <row r="299" spans="1:10" ht="15" thickBot="1" x14ac:dyDescent="0.35">
      <c r="A299" s="19" t="s">
        <v>851</v>
      </c>
      <c r="B299" s="15">
        <v>22120186.870000001</v>
      </c>
      <c r="C299" s="15"/>
      <c r="D299" s="15">
        <v>7134257.46</v>
      </c>
      <c r="E299" s="15"/>
      <c r="F299" s="15">
        <v>-1511551.9599999981</v>
      </c>
      <c r="G299" s="15"/>
      <c r="H299" s="15">
        <v>2798087.1996339802</v>
      </c>
      <c r="I299" s="15">
        <v>0</v>
      </c>
      <c r="J299" s="15">
        <v>0</v>
      </c>
    </row>
    <row r="300" spans="1:10" x14ac:dyDescent="0.3">
      <c r="A300" s="18" t="s">
        <v>844</v>
      </c>
      <c r="B300" s="20">
        <v>134859243.47000003</v>
      </c>
      <c r="C300" s="20"/>
      <c r="D300" s="20">
        <v>159544733.57999998</v>
      </c>
      <c r="E300" s="20"/>
      <c r="F300" s="20">
        <v>158693082.07999998</v>
      </c>
      <c r="G300" s="20"/>
      <c r="H300" s="20">
        <v>169872526.4475967</v>
      </c>
      <c r="I300" s="20">
        <v>168158067.346937</v>
      </c>
      <c r="J300" s="20">
        <v>168692805.90927088</v>
      </c>
    </row>
    <row r="302" spans="1:10" x14ac:dyDescent="0.3">
      <c r="A302" s="18" t="s">
        <v>852</v>
      </c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1:10" x14ac:dyDescent="0.3">
      <c r="A303" s="19" t="s">
        <v>853</v>
      </c>
      <c r="B303" s="15">
        <v>188626122.66</v>
      </c>
      <c r="C303" s="15"/>
      <c r="D303" s="15">
        <v>250084683.33000001</v>
      </c>
      <c r="E303" s="15"/>
      <c r="F303" s="15">
        <v>320409117.44999999</v>
      </c>
      <c r="G303" s="15"/>
      <c r="H303" s="15">
        <v>361758807.27572787</v>
      </c>
      <c r="I303" s="15">
        <v>432996025.21375674</v>
      </c>
      <c r="J303" s="15">
        <v>452229527.93665147</v>
      </c>
    </row>
    <row r="304" spans="1:10" x14ac:dyDescent="0.3">
      <c r="A304" s="19" t="s">
        <v>854</v>
      </c>
      <c r="B304" s="15">
        <v>8272812</v>
      </c>
      <c r="C304" s="15"/>
      <c r="D304" s="15">
        <v>8272812</v>
      </c>
      <c r="E304" s="15"/>
      <c r="F304" s="15">
        <v>8272812</v>
      </c>
      <c r="G304" s="15"/>
      <c r="H304" s="15">
        <v>8272812</v>
      </c>
      <c r="I304" s="15">
        <v>8272812</v>
      </c>
      <c r="J304" s="15">
        <v>8272812</v>
      </c>
    </row>
    <row r="305" spans="1:10" x14ac:dyDescent="0.3">
      <c r="A305" s="19" t="s">
        <v>855</v>
      </c>
      <c r="B305" s="15">
        <v>453816</v>
      </c>
      <c r="C305" s="15"/>
      <c r="D305" s="15">
        <v>453816</v>
      </c>
      <c r="E305" s="15"/>
      <c r="F305" s="15">
        <v>453816</v>
      </c>
      <c r="G305" s="15"/>
      <c r="H305" s="15">
        <v>453816</v>
      </c>
      <c r="I305" s="15">
        <v>453816</v>
      </c>
      <c r="J305" s="15">
        <v>453816</v>
      </c>
    </row>
    <row r="306" spans="1:10" x14ac:dyDescent="0.3">
      <c r="A306" s="19" t="s">
        <v>856</v>
      </c>
      <c r="B306" s="15">
        <v>0</v>
      </c>
      <c r="C306" s="15"/>
      <c r="D306" s="15">
        <v>0</v>
      </c>
      <c r="E306" s="15"/>
      <c r="F306" s="15">
        <v>0</v>
      </c>
      <c r="G306" s="15"/>
      <c r="H306" s="15">
        <v>1200786.2125377029</v>
      </c>
      <c r="I306" s="15">
        <v>1658922.0670017994</v>
      </c>
      <c r="J306" s="15">
        <v>1929410.6652189414</v>
      </c>
    </row>
    <row r="307" spans="1:10" ht="15" thickBot="1" x14ac:dyDescent="0.35">
      <c r="A307" s="19" t="s">
        <v>857</v>
      </c>
      <c r="B307" s="15">
        <v>20740663.260000002</v>
      </c>
      <c r="C307" s="15"/>
      <c r="D307" s="15">
        <v>21029672.710000001</v>
      </c>
      <c r="E307" s="15"/>
      <c r="F307" s="15">
        <v>21430825.600000001</v>
      </c>
      <c r="G307" s="15"/>
      <c r="H307" s="15">
        <v>21334328.312241554</v>
      </c>
      <c r="I307" s="15">
        <v>21320679.657033768</v>
      </c>
      <c r="J307" s="15">
        <v>21317681.412183803</v>
      </c>
    </row>
    <row r="308" spans="1:10" x14ac:dyDescent="0.3">
      <c r="A308" s="18" t="s">
        <v>852</v>
      </c>
      <c r="B308" s="20">
        <v>218093413.91999999</v>
      </c>
      <c r="C308" s="20"/>
      <c r="D308" s="20">
        <v>279840984.04000002</v>
      </c>
      <c r="E308" s="20"/>
      <c r="F308" s="20">
        <v>350566571.05000001</v>
      </c>
      <c r="G308" s="20"/>
      <c r="H308" s="20">
        <v>393020549.80050713</v>
      </c>
      <c r="I308" s="20">
        <v>464702254.9377923</v>
      </c>
      <c r="J308" s="20">
        <v>484203248.01405424</v>
      </c>
    </row>
    <row r="310" spans="1:10" x14ac:dyDescent="0.3">
      <c r="A310" s="18" t="s">
        <v>858</v>
      </c>
      <c r="B310" s="15"/>
      <c r="C310" s="15"/>
      <c r="D310" s="15"/>
      <c r="E310" s="15"/>
      <c r="F310" s="15"/>
      <c r="G310" s="15"/>
      <c r="H310" s="15"/>
      <c r="I310" s="15"/>
      <c r="J310" s="15"/>
    </row>
    <row r="311" spans="1:10" x14ac:dyDescent="0.3">
      <c r="A311" s="19" t="s">
        <v>859</v>
      </c>
      <c r="B311" s="15">
        <v>75650987.659999996</v>
      </c>
      <c r="C311" s="15"/>
      <c r="D311" s="15">
        <v>84115225.030000001</v>
      </c>
      <c r="E311" s="15"/>
      <c r="F311" s="15">
        <v>92324582.870000005</v>
      </c>
      <c r="G311" s="15"/>
      <c r="H311" s="15">
        <v>110033348.59536892</v>
      </c>
      <c r="I311" s="15">
        <v>128604795.19499685</v>
      </c>
      <c r="J311" s="15">
        <v>140493477.34217313</v>
      </c>
    </row>
    <row r="312" spans="1:10" x14ac:dyDescent="0.3">
      <c r="A312" s="19" t="s">
        <v>860</v>
      </c>
      <c r="B312" s="15">
        <v>161045.22</v>
      </c>
      <c r="C312" s="15"/>
      <c r="D312" s="15">
        <v>444378.67</v>
      </c>
      <c r="E312" s="15"/>
      <c r="F312" s="15">
        <v>250301.09999999998</v>
      </c>
      <c r="G312" s="15"/>
      <c r="H312" s="15">
        <v>233183.62587759961</v>
      </c>
      <c r="I312" s="15">
        <v>235451.74043150456</v>
      </c>
      <c r="J312" s="15">
        <v>237568.21838600535</v>
      </c>
    </row>
    <row r="313" spans="1:10" x14ac:dyDescent="0.3">
      <c r="A313" s="19" t="s">
        <v>861</v>
      </c>
      <c r="B313" s="15">
        <v>10021.9</v>
      </c>
      <c r="C313" s="15"/>
      <c r="D313" s="15">
        <v>19241.509999999998</v>
      </c>
      <c r="E313" s="15"/>
      <c r="F313" s="15">
        <v>19175.89</v>
      </c>
      <c r="G313" s="15"/>
      <c r="H313" s="15">
        <v>19007.075910511943</v>
      </c>
      <c r="I313" s="15">
        <v>19007.075910511943</v>
      </c>
      <c r="J313" s="15">
        <v>19007.075910511943</v>
      </c>
    </row>
    <row r="314" spans="1:10" x14ac:dyDescent="0.3">
      <c r="A314" s="19" t="s">
        <v>862</v>
      </c>
      <c r="B314" s="15">
        <v>11758788.689999999</v>
      </c>
      <c r="C314" s="15"/>
      <c r="D314" s="15">
        <v>16238875.27</v>
      </c>
      <c r="E314" s="15"/>
      <c r="F314" s="15">
        <v>12126694</v>
      </c>
      <c r="G314" s="15"/>
      <c r="H314" s="15">
        <v>12274924.195732467</v>
      </c>
      <c r="I314" s="15">
        <v>12094814.488115111</v>
      </c>
      <c r="J314" s="15">
        <v>11806701.464520629</v>
      </c>
    </row>
    <row r="315" spans="1:10" x14ac:dyDescent="0.3">
      <c r="A315" s="19" t="s">
        <v>863</v>
      </c>
      <c r="B315" s="15">
        <v>1886708.4</v>
      </c>
      <c r="C315" s="15"/>
      <c r="D315" s="15">
        <v>1906258.24</v>
      </c>
      <c r="E315" s="15"/>
      <c r="F315" s="15">
        <v>1930822</v>
      </c>
      <c r="G315" s="15"/>
      <c r="H315" s="15">
        <v>1923815.9706914639</v>
      </c>
      <c r="I315" s="15">
        <v>1916365.2569913475</v>
      </c>
      <c r="J315" s="15">
        <v>1908836.6511061883</v>
      </c>
    </row>
    <row r="316" spans="1:10" ht="15" thickBot="1" x14ac:dyDescent="0.35">
      <c r="A316" s="19" t="s">
        <v>864</v>
      </c>
      <c r="B316" s="15">
        <v>111473.87</v>
      </c>
      <c r="C316" s="15"/>
      <c r="D316" s="15">
        <v>128473.3</v>
      </c>
      <c r="E316" s="15"/>
      <c r="F316" s="15">
        <v>136130</v>
      </c>
      <c r="G316" s="15"/>
      <c r="H316" s="15">
        <v>143379.27966223209</v>
      </c>
      <c r="I316" s="15">
        <v>142823.98852234814</v>
      </c>
      <c r="J316" s="15">
        <v>142262.89218822893</v>
      </c>
    </row>
    <row r="317" spans="1:10" x14ac:dyDescent="0.3">
      <c r="A317" s="18" t="s">
        <v>858</v>
      </c>
      <c r="B317" s="20">
        <v>89579025.74000001</v>
      </c>
      <c r="C317" s="20"/>
      <c r="D317" s="20">
        <v>102852452.02</v>
      </c>
      <c r="E317" s="20"/>
      <c r="F317" s="20">
        <v>106787705.86</v>
      </c>
      <c r="G317" s="20"/>
      <c r="H317" s="20">
        <v>124627658.74324319</v>
      </c>
      <c r="I317" s="20">
        <v>143013257.74496767</v>
      </c>
      <c r="J317" s="20">
        <v>154607853.64428467</v>
      </c>
    </row>
    <row r="319" spans="1:10" x14ac:dyDescent="0.3">
      <c r="A319" s="18" t="s">
        <v>865</v>
      </c>
      <c r="B319" s="15"/>
      <c r="C319" s="15"/>
      <c r="D319" s="15"/>
      <c r="E319" s="15"/>
      <c r="F319" s="15"/>
      <c r="G319" s="15"/>
      <c r="H319" s="15"/>
      <c r="I319" s="15"/>
      <c r="J319" s="15"/>
    </row>
    <row r="320" spans="1:10" x14ac:dyDescent="0.3">
      <c r="A320" s="19" t="s">
        <v>866</v>
      </c>
      <c r="B320" s="15">
        <v>3322421.07</v>
      </c>
      <c r="C320" s="15"/>
      <c r="D320" s="15">
        <v>3374958.48</v>
      </c>
      <c r="E320" s="15"/>
      <c r="F320" s="15">
        <v>3420713.21</v>
      </c>
      <c r="G320" s="15"/>
      <c r="H320" s="15">
        <v>3612942.248989162</v>
      </c>
      <c r="I320" s="15">
        <v>3726393.1823173692</v>
      </c>
      <c r="J320" s="15">
        <v>3830892.6346735503</v>
      </c>
    </row>
    <row r="321" spans="1:10" x14ac:dyDescent="0.3">
      <c r="A321" s="19" t="s">
        <v>867</v>
      </c>
      <c r="B321" s="15">
        <v>34562616.960000001</v>
      </c>
      <c r="C321" s="15"/>
      <c r="D321" s="15">
        <v>35323494.890000001</v>
      </c>
      <c r="E321" s="15"/>
      <c r="F321" s="15">
        <v>36719093.810000002</v>
      </c>
      <c r="G321" s="15"/>
      <c r="H321" s="15">
        <v>42733169.667201325</v>
      </c>
      <c r="I321" s="15">
        <v>46984233.825812265</v>
      </c>
      <c r="J321" s="15">
        <v>50906579.84242937</v>
      </c>
    </row>
    <row r="322" spans="1:10" x14ac:dyDescent="0.3">
      <c r="A322" s="19" t="s">
        <v>868</v>
      </c>
      <c r="B322" s="15">
        <v>43002891.049999997</v>
      </c>
      <c r="C322" s="15"/>
      <c r="D322" s="15">
        <v>46087467.299999997</v>
      </c>
      <c r="E322" s="15"/>
      <c r="F322" s="15">
        <v>50471390.559999995</v>
      </c>
      <c r="G322" s="15"/>
      <c r="H322" s="15">
        <v>67796653.507829785</v>
      </c>
      <c r="I322" s="15">
        <v>79301413.862068877</v>
      </c>
      <c r="J322" s="15">
        <v>91909919.751632318</v>
      </c>
    </row>
    <row r="323" spans="1:10" x14ac:dyDescent="0.3">
      <c r="A323" s="19" t="s">
        <v>869</v>
      </c>
      <c r="B323" s="15">
        <v>50193023.18</v>
      </c>
      <c r="C323" s="15"/>
      <c r="D323" s="15">
        <v>52164209.939999998</v>
      </c>
      <c r="E323" s="15"/>
      <c r="F323" s="15">
        <v>55416089.159999996</v>
      </c>
      <c r="G323" s="15"/>
      <c r="H323" s="15">
        <v>73257224.59024632</v>
      </c>
      <c r="I323" s="15">
        <v>82277943.767491296</v>
      </c>
      <c r="J323" s="15">
        <v>92169301.958098799</v>
      </c>
    </row>
    <row r="324" spans="1:10" x14ac:dyDescent="0.3">
      <c r="A324" s="19" t="s">
        <v>870</v>
      </c>
      <c r="B324" s="15">
        <v>22008531.23</v>
      </c>
      <c r="C324" s="15"/>
      <c r="D324" s="15">
        <v>22653383.809999999</v>
      </c>
      <c r="E324" s="15"/>
      <c r="F324" s="15">
        <v>23402768.199999999</v>
      </c>
      <c r="G324" s="15"/>
      <c r="H324" s="15">
        <v>25577536.249019306</v>
      </c>
      <c r="I324" s="15">
        <v>26899389.312896844</v>
      </c>
      <c r="J324" s="15">
        <v>28345712.615413416</v>
      </c>
    </row>
    <row r="325" spans="1:10" x14ac:dyDescent="0.3">
      <c r="A325" s="19" t="s">
        <v>871</v>
      </c>
      <c r="B325" s="15">
        <v>54037884.579999998</v>
      </c>
      <c r="C325" s="15"/>
      <c r="D325" s="15">
        <v>54792536.789999999</v>
      </c>
      <c r="E325" s="15"/>
      <c r="F325" s="15">
        <v>56427191.25</v>
      </c>
      <c r="G325" s="15"/>
      <c r="H325" s="15">
        <v>63346928.985662192</v>
      </c>
      <c r="I325" s="15">
        <v>68296922.011014655</v>
      </c>
      <c r="J325" s="15">
        <v>73662458.809009999</v>
      </c>
    </row>
    <row r="326" spans="1:10" x14ac:dyDescent="0.3">
      <c r="A326" s="19" t="s">
        <v>872</v>
      </c>
      <c r="B326" s="15">
        <v>74424373.019999996</v>
      </c>
      <c r="C326" s="15"/>
      <c r="D326" s="15">
        <v>76508817.549999997</v>
      </c>
      <c r="E326" s="15"/>
      <c r="F326" s="15">
        <v>77854725.090000004</v>
      </c>
      <c r="G326" s="15"/>
      <c r="H326" s="15">
        <v>81704010.685551837</v>
      </c>
      <c r="I326" s="15">
        <v>83462393.294078618</v>
      </c>
      <c r="J326" s="15">
        <v>85524207.175208151</v>
      </c>
    </row>
    <row r="327" spans="1:10" x14ac:dyDescent="0.3">
      <c r="A327" s="19" t="s">
        <v>873</v>
      </c>
      <c r="B327" s="15">
        <v>26857965.760000002</v>
      </c>
      <c r="C327" s="15"/>
      <c r="D327" s="15">
        <v>28084292.460000001</v>
      </c>
      <c r="E327" s="15"/>
      <c r="F327" s="15">
        <v>29620953.77</v>
      </c>
      <c r="G327" s="15"/>
      <c r="H327" s="15">
        <v>35449332.07690686</v>
      </c>
      <c r="I327" s="15">
        <v>39338326.450008981</v>
      </c>
      <c r="J327" s="15">
        <v>43598354.662680253</v>
      </c>
    </row>
    <row r="328" spans="1:10" x14ac:dyDescent="0.3">
      <c r="A328" s="19" t="s">
        <v>874</v>
      </c>
      <c r="B328" s="15">
        <v>36751595.630000003</v>
      </c>
      <c r="C328" s="15"/>
      <c r="D328" s="15">
        <v>45180468.280000001</v>
      </c>
      <c r="E328" s="15"/>
      <c r="F328" s="15">
        <v>48217386.330000006</v>
      </c>
      <c r="G328" s="15"/>
      <c r="H328" s="15">
        <v>49441982.236425504</v>
      </c>
      <c r="I328" s="15">
        <v>54948325.940522775</v>
      </c>
      <c r="J328" s="15">
        <v>61014756.009394199</v>
      </c>
    </row>
    <row r="329" spans="1:10" x14ac:dyDescent="0.3">
      <c r="A329" s="19" t="s">
        <v>875</v>
      </c>
      <c r="B329" s="15">
        <v>2727538.2</v>
      </c>
      <c r="C329" s="15"/>
      <c r="D329" s="15">
        <v>2789176.12</v>
      </c>
      <c r="E329" s="15"/>
      <c r="F329" s="15">
        <v>2867325.1</v>
      </c>
      <c r="G329" s="15"/>
      <c r="H329" s="15">
        <v>3193483.5568636418</v>
      </c>
      <c r="I329" s="15">
        <v>3356096.0031430372</v>
      </c>
      <c r="J329" s="15">
        <v>3536896.4122137618</v>
      </c>
    </row>
    <row r="330" spans="1:10" x14ac:dyDescent="0.3">
      <c r="A330" s="19" t="s">
        <v>876</v>
      </c>
      <c r="B330" s="15">
        <v>16157563.4</v>
      </c>
      <c r="C330" s="15"/>
      <c r="D330" s="15">
        <v>16392352.92</v>
      </c>
      <c r="E330" s="15"/>
      <c r="F330" s="15">
        <v>16849784.140000001</v>
      </c>
      <c r="G330" s="15"/>
      <c r="H330" s="15">
        <v>18120307.457010247</v>
      </c>
      <c r="I330" s="15">
        <v>18999919.082505837</v>
      </c>
      <c r="J330" s="15">
        <v>19987451.026051182</v>
      </c>
    </row>
    <row r="331" spans="1:10" x14ac:dyDescent="0.3">
      <c r="A331" s="19" t="s">
        <v>877</v>
      </c>
      <c r="B331" s="15">
        <v>238772.1</v>
      </c>
      <c r="C331" s="15"/>
      <c r="D331" s="15">
        <v>1195494.07</v>
      </c>
      <c r="E331" s="15"/>
      <c r="F331" s="15">
        <v>171037.45</v>
      </c>
      <c r="G331" s="15"/>
      <c r="H331" s="15">
        <v>189200.48800818474</v>
      </c>
      <c r="I331" s="15">
        <v>189231.69630803377</v>
      </c>
      <c r="J331" s="15">
        <v>189265.19319251989</v>
      </c>
    </row>
    <row r="332" spans="1:10" x14ac:dyDescent="0.3">
      <c r="A332" s="19" t="s">
        <v>878</v>
      </c>
      <c r="B332" s="15">
        <v>570827.48</v>
      </c>
      <c r="C332" s="15"/>
      <c r="D332" s="15">
        <v>631866.18999999994</v>
      </c>
      <c r="E332" s="15"/>
      <c r="F332" s="15">
        <v>679218.84000000008</v>
      </c>
      <c r="G332" s="15"/>
      <c r="H332" s="15">
        <v>1921466.8390660575</v>
      </c>
      <c r="I332" s="15">
        <v>3881199.8081582161</v>
      </c>
      <c r="J332" s="15">
        <v>5860492.8596113389</v>
      </c>
    </row>
    <row r="333" spans="1:10" x14ac:dyDescent="0.3">
      <c r="A333" s="19" t="s">
        <v>879</v>
      </c>
      <c r="B333" s="15">
        <v>5420743.04</v>
      </c>
      <c r="C333" s="15"/>
      <c r="D333" s="15">
        <v>4784124.12</v>
      </c>
      <c r="E333" s="15"/>
      <c r="F333" s="15">
        <v>5520607.1800000006</v>
      </c>
      <c r="G333" s="15"/>
      <c r="H333" s="15">
        <v>5678767.9932174878</v>
      </c>
      <c r="I333" s="15">
        <v>4404904.1357174879</v>
      </c>
      <c r="J333" s="15">
        <v>4057916.5483841547</v>
      </c>
    </row>
    <row r="334" spans="1:10" ht="15" thickBot="1" x14ac:dyDescent="0.35">
      <c r="A334" s="19" t="s">
        <v>880</v>
      </c>
      <c r="B334" s="15">
        <v>-243718899.88</v>
      </c>
      <c r="C334" s="15"/>
      <c r="D334" s="15">
        <v>-78599755.739999995</v>
      </c>
      <c r="E334" s="15"/>
      <c r="F334" s="15">
        <v>16656581.400000006</v>
      </c>
      <c r="G334" s="15"/>
      <c r="H334" s="15">
        <v>-28540489.436266594</v>
      </c>
      <c r="I334" s="15">
        <v>0</v>
      </c>
      <c r="J334" s="15">
        <v>0</v>
      </c>
    </row>
    <row r="335" spans="1:10" x14ac:dyDescent="0.3">
      <c r="A335" s="18" t="s">
        <v>865</v>
      </c>
      <c r="B335" s="20">
        <v>126557846.81999999</v>
      </c>
      <c r="C335" s="20"/>
      <c r="D335" s="20">
        <v>311362887.18000001</v>
      </c>
      <c r="E335" s="20"/>
      <c r="F335" s="20">
        <v>424294865.48999989</v>
      </c>
      <c r="G335" s="20"/>
      <c r="H335" s="20">
        <v>443482517.14573133</v>
      </c>
      <c r="I335" s="20">
        <v>516066692.37204432</v>
      </c>
      <c r="J335" s="20">
        <v>564594205.49799311</v>
      </c>
    </row>
    <row r="337" spans="1:10" x14ac:dyDescent="0.3">
      <c r="A337" s="18" t="s">
        <v>881</v>
      </c>
      <c r="B337" s="15"/>
      <c r="C337" s="15"/>
      <c r="D337" s="15"/>
      <c r="E337" s="15"/>
      <c r="F337" s="15"/>
      <c r="G337" s="15"/>
      <c r="H337" s="15"/>
      <c r="I337" s="15"/>
      <c r="J337" s="15"/>
    </row>
    <row r="338" spans="1:10" x14ac:dyDescent="0.3">
      <c r="A338" s="19" t="s">
        <v>882</v>
      </c>
      <c r="B338" s="15">
        <v>7503073.6399999997</v>
      </c>
      <c r="C338" s="15"/>
      <c r="D338" s="15">
        <v>7384357.8700000001</v>
      </c>
      <c r="E338" s="15"/>
      <c r="F338" s="15">
        <v>7584881.4200000018</v>
      </c>
      <c r="G338" s="15"/>
      <c r="H338" s="15">
        <v>9139347.7480028719</v>
      </c>
      <c r="I338" s="15">
        <v>10193914.166115997</v>
      </c>
      <c r="J338" s="15">
        <v>11041017.967435526</v>
      </c>
    </row>
    <row r="339" spans="1:10" x14ac:dyDescent="0.3">
      <c r="A339" s="19" t="s">
        <v>883</v>
      </c>
      <c r="B339" s="15">
        <v>15514283.5</v>
      </c>
      <c r="C339" s="15"/>
      <c r="D339" s="15">
        <v>48513104.890000001</v>
      </c>
      <c r="E339" s="15"/>
      <c r="F339" s="15">
        <v>54407435.199999996</v>
      </c>
      <c r="G339" s="15"/>
      <c r="H339" s="15">
        <v>50801039.67186667</v>
      </c>
      <c r="I339" s="15">
        <v>49002480.719240911</v>
      </c>
      <c r="J339" s="15">
        <v>38748417.689675234</v>
      </c>
    </row>
    <row r="340" spans="1:10" x14ac:dyDescent="0.3">
      <c r="A340" s="19" t="s">
        <v>884</v>
      </c>
      <c r="B340" s="15">
        <v>20.73</v>
      </c>
      <c r="C340" s="15"/>
      <c r="D340" s="15">
        <v>0</v>
      </c>
      <c r="E340" s="15"/>
      <c r="F340" s="15">
        <v>4.58</v>
      </c>
      <c r="G340" s="15"/>
      <c r="H340" s="15">
        <v>480475.53799785569</v>
      </c>
      <c r="I340" s="15">
        <v>531361.11396905582</v>
      </c>
      <c r="J340" s="15">
        <v>532415.05510156974</v>
      </c>
    </row>
    <row r="341" spans="1:10" x14ac:dyDescent="0.3">
      <c r="A341" s="19" t="s">
        <v>885</v>
      </c>
      <c r="B341" s="15">
        <v>37489.54</v>
      </c>
      <c r="C341" s="15"/>
      <c r="D341" s="15">
        <v>-1266006.29</v>
      </c>
      <c r="E341" s="15"/>
      <c r="F341" s="15">
        <v>73028.459999999977</v>
      </c>
      <c r="G341" s="15"/>
      <c r="H341" s="15">
        <v>196799.4573171208</v>
      </c>
      <c r="I341" s="15">
        <v>193513.45077712828</v>
      </c>
      <c r="J341" s="15">
        <v>190174.54515059903</v>
      </c>
    </row>
    <row r="342" spans="1:10" ht="15" thickBot="1" x14ac:dyDescent="0.35">
      <c r="A342" s="19" t="s">
        <v>886</v>
      </c>
      <c r="B342" s="15">
        <v>0</v>
      </c>
      <c r="C342" s="15"/>
      <c r="D342" s="15">
        <v>0</v>
      </c>
      <c r="E342" s="15"/>
      <c r="F342" s="15">
        <v>0</v>
      </c>
      <c r="G342" s="15"/>
      <c r="H342" s="15">
        <v>0</v>
      </c>
      <c r="I342" s="15">
        <v>0</v>
      </c>
      <c r="J342" s="15">
        <v>0</v>
      </c>
    </row>
    <row r="343" spans="1:10" x14ac:dyDescent="0.3">
      <c r="A343" s="18" t="s">
        <v>881</v>
      </c>
      <c r="B343" s="20">
        <v>23054867.41</v>
      </c>
      <c r="C343" s="20"/>
      <c r="D343" s="20">
        <v>54631456.469999999</v>
      </c>
      <c r="E343" s="20"/>
      <c r="F343" s="20">
        <v>62065349.659999996</v>
      </c>
      <c r="G343" s="20"/>
      <c r="H343" s="20">
        <v>60617662.41518452</v>
      </c>
      <c r="I343" s="20">
        <v>59921269.450103097</v>
      </c>
      <c r="J343" s="20">
        <v>50512025.257362925</v>
      </c>
    </row>
    <row r="344" spans="1:10" ht="15" thickBot="1" x14ac:dyDescent="0.35"/>
    <row r="345" spans="1:10" x14ac:dyDescent="0.3">
      <c r="A345" s="17" t="s">
        <v>828</v>
      </c>
      <c r="B345" s="20">
        <v>1064454853.16</v>
      </c>
      <c r="C345" s="20"/>
      <c r="D345" s="20">
        <v>1178710723.9200001</v>
      </c>
      <c r="E345" s="20"/>
      <c r="F345" s="20">
        <v>1260617755.8</v>
      </c>
      <c r="G345" s="20"/>
      <c r="H345" s="20">
        <v>1428593193.4394507</v>
      </c>
      <c r="I345" s="20">
        <v>1547602413.1886742</v>
      </c>
      <c r="J345" s="20">
        <v>1624748975.3957</v>
      </c>
    </row>
    <row r="346" spans="1:10" ht="7.5" customHeight="1" x14ac:dyDescent="0.3"/>
    <row r="347" spans="1:10" x14ac:dyDescent="0.3">
      <c r="A347" s="17" t="s">
        <v>925</v>
      </c>
      <c r="B347" s="15"/>
      <c r="C347" s="15"/>
      <c r="D347" s="15"/>
      <c r="E347" s="15"/>
      <c r="F347" s="15"/>
      <c r="G347" s="15"/>
      <c r="H347" s="15"/>
      <c r="I347" s="15"/>
      <c r="J347" s="15"/>
    </row>
    <row r="348" spans="1:10" x14ac:dyDescent="0.3">
      <c r="A348" s="18" t="s">
        <v>888</v>
      </c>
      <c r="B348" s="15"/>
      <c r="C348" s="15"/>
      <c r="D348" s="15"/>
      <c r="E348" s="15"/>
      <c r="F348" s="15"/>
      <c r="G348" s="15"/>
      <c r="H348" s="15"/>
      <c r="I348" s="15"/>
      <c r="J348" s="15"/>
    </row>
    <row r="349" spans="1:10" x14ac:dyDescent="0.3">
      <c r="A349" s="19" t="s">
        <v>889</v>
      </c>
      <c r="B349" s="15">
        <v>61536405.340000004</v>
      </c>
      <c r="C349" s="15"/>
      <c r="D349" s="15">
        <v>64029280.219999999</v>
      </c>
      <c r="E349" s="15"/>
      <c r="F349" s="15">
        <v>70105338.710000008</v>
      </c>
      <c r="G349" s="15"/>
      <c r="H349" s="15">
        <v>78266934.309999987</v>
      </c>
      <c r="I349" s="15">
        <v>82553065.840000004</v>
      </c>
      <c r="J349" s="15">
        <v>87073918.799999997</v>
      </c>
    </row>
    <row r="350" spans="1:10" x14ac:dyDescent="0.3">
      <c r="A350" s="19" t="s">
        <v>890</v>
      </c>
      <c r="B350" s="15">
        <v>-3186237.49</v>
      </c>
      <c r="C350" s="15"/>
      <c r="D350" s="15">
        <v>-5638474.2400000002</v>
      </c>
      <c r="E350" s="15"/>
      <c r="F350" s="15">
        <v>-2742276.0700000003</v>
      </c>
      <c r="G350" s="15"/>
      <c r="H350" s="15">
        <v>-10557160</v>
      </c>
      <c r="I350" s="15">
        <v>-10600238</v>
      </c>
      <c r="J350" s="15">
        <v>-10600080</v>
      </c>
    </row>
    <row r="351" spans="1:10" x14ac:dyDescent="0.3">
      <c r="A351" s="19" t="s">
        <v>891</v>
      </c>
      <c r="B351" s="15">
        <v>-61749598.219999999</v>
      </c>
      <c r="C351" s="15"/>
      <c r="D351" s="15">
        <v>-64311681.649999999</v>
      </c>
      <c r="E351" s="15"/>
      <c r="F351" s="15">
        <v>-69236541.460000008</v>
      </c>
      <c r="G351" s="15"/>
      <c r="H351" s="15">
        <v>-77402670.070000008</v>
      </c>
      <c r="I351" s="15">
        <v>-81688801.600000009</v>
      </c>
      <c r="J351" s="15">
        <v>-86209654.560000002</v>
      </c>
    </row>
    <row r="352" spans="1:10" x14ac:dyDescent="0.3">
      <c r="A352" s="19" t="s">
        <v>892</v>
      </c>
      <c r="B352" s="15">
        <v>6817896</v>
      </c>
      <c r="C352" s="15"/>
      <c r="D352" s="15">
        <v>6817896</v>
      </c>
      <c r="E352" s="15"/>
      <c r="F352" s="15">
        <v>6817900.5</v>
      </c>
      <c r="G352" s="15"/>
      <c r="H352" s="15">
        <v>0</v>
      </c>
      <c r="I352" s="15">
        <v>0</v>
      </c>
      <c r="J352" s="15">
        <v>0</v>
      </c>
    </row>
    <row r="353" spans="1:10" x14ac:dyDescent="0.3">
      <c r="A353" s="19" t="s">
        <v>249</v>
      </c>
      <c r="B353" s="15">
        <v>0</v>
      </c>
      <c r="C353" s="15"/>
      <c r="D353" s="15">
        <v>0</v>
      </c>
      <c r="E353" s="15"/>
      <c r="F353" s="15">
        <v>0</v>
      </c>
      <c r="G353" s="15"/>
      <c r="H353" s="15">
        <v>0</v>
      </c>
      <c r="I353" s="15">
        <v>0</v>
      </c>
      <c r="J353" s="15">
        <v>0</v>
      </c>
    </row>
    <row r="354" spans="1:10" x14ac:dyDescent="0.3">
      <c r="A354" s="19" t="s">
        <v>893</v>
      </c>
      <c r="B354" s="15">
        <v>81091116.269999996</v>
      </c>
      <c r="C354" s="15"/>
      <c r="D354" s="15">
        <v>85201314.159999996</v>
      </c>
      <c r="E354" s="15"/>
      <c r="F354" s="15">
        <v>89881958.850000009</v>
      </c>
      <c r="G354" s="15"/>
      <c r="H354" s="15">
        <v>124747262.49365439</v>
      </c>
      <c r="I354" s="15">
        <v>107376244.14889705</v>
      </c>
      <c r="J354" s="15">
        <v>113869815.17046806</v>
      </c>
    </row>
    <row r="355" spans="1:10" x14ac:dyDescent="0.3">
      <c r="A355" s="19" t="s">
        <v>894</v>
      </c>
      <c r="B355" s="15">
        <v>323591.71000000002</v>
      </c>
      <c r="C355" s="15"/>
      <c r="D355" s="15">
        <v>255261.54</v>
      </c>
      <c r="E355" s="15"/>
      <c r="F355" s="15">
        <v>-433662.01000000013</v>
      </c>
      <c r="G355" s="15"/>
      <c r="H355" s="15">
        <v>0</v>
      </c>
      <c r="I355" s="15">
        <v>0</v>
      </c>
      <c r="J355" s="15">
        <v>0</v>
      </c>
    </row>
    <row r="356" spans="1:10" x14ac:dyDescent="0.3">
      <c r="A356" s="19" t="s">
        <v>895</v>
      </c>
      <c r="B356" s="15">
        <v>-6955404</v>
      </c>
      <c r="C356" s="15"/>
      <c r="D356" s="15">
        <v>-6955404</v>
      </c>
      <c r="E356" s="15"/>
      <c r="F356" s="15">
        <v>-6955404</v>
      </c>
      <c r="G356" s="15"/>
      <c r="H356" s="15">
        <v>-4347063</v>
      </c>
      <c r="I356" s="15">
        <v>0</v>
      </c>
      <c r="J356" s="15">
        <v>0</v>
      </c>
    </row>
    <row r="357" spans="1:10" x14ac:dyDescent="0.3">
      <c r="A357" s="19" t="s">
        <v>896</v>
      </c>
      <c r="B357" s="15">
        <v>188463104.56</v>
      </c>
      <c r="C357" s="15"/>
      <c r="D357" s="15">
        <v>141035525.43000001</v>
      </c>
      <c r="E357" s="15"/>
      <c r="F357" s="15">
        <v>44646079.029999994</v>
      </c>
      <c r="G357" s="15"/>
      <c r="H357" s="15">
        <v>14984073.219999989</v>
      </c>
      <c r="I357" s="15">
        <v>8940363.7599999942</v>
      </c>
      <c r="J357" s="15">
        <v>0</v>
      </c>
    </row>
    <row r="358" spans="1:10" x14ac:dyDescent="0.3">
      <c r="A358" s="19" t="s">
        <v>897</v>
      </c>
      <c r="B358" s="15">
        <v>-16536214.16</v>
      </c>
      <c r="C358" s="15"/>
      <c r="D358" s="15">
        <v>-12553452.060000001</v>
      </c>
      <c r="E358" s="15"/>
      <c r="F358" s="15">
        <v>4512019.93</v>
      </c>
      <c r="G358" s="15"/>
      <c r="H358" s="15">
        <v>4392095.76</v>
      </c>
      <c r="I358" s="15">
        <v>4392095.76</v>
      </c>
      <c r="J358" s="15">
        <v>0</v>
      </c>
    </row>
    <row r="359" spans="1:10" x14ac:dyDescent="0.3">
      <c r="A359" s="19" t="s">
        <v>898</v>
      </c>
      <c r="B359" s="15">
        <v>1948260</v>
      </c>
      <c r="C359" s="15"/>
      <c r="D359" s="15">
        <v>1948260</v>
      </c>
      <c r="E359" s="15"/>
      <c r="F359" s="15">
        <v>1948260</v>
      </c>
      <c r="G359" s="15"/>
      <c r="H359" s="15">
        <v>1948260</v>
      </c>
      <c r="I359" s="15">
        <v>1948260</v>
      </c>
      <c r="J359" s="15">
        <v>1948260</v>
      </c>
    </row>
    <row r="360" spans="1:10" x14ac:dyDescent="0.3">
      <c r="A360" s="19" t="s">
        <v>899</v>
      </c>
      <c r="B360" s="15">
        <v>-10101168</v>
      </c>
      <c r="C360" s="15"/>
      <c r="D360" s="15">
        <v>-10101168</v>
      </c>
      <c r="E360" s="15"/>
      <c r="F360" s="15">
        <v>-10101168</v>
      </c>
      <c r="G360" s="15"/>
      <c r="H360" s="15">
        <v>-10101168</v>
      </c>
      <c r="I360" s="15">
        <v>-10101168</v>
      </c>
      <c r="J360" s="15">
        <v>-10101168</v>
      </c>
    </row>
    <row r="361" spans="1:10" x14ac:dyDescent="0.3">
      <c r="A361" s="19" t="s">
        <v>900</v>
      </c>
      <c r="B361" s="15">
        <v>-479656117</v>
      </c>
      <c r="C361" s="15"/>
      <c r="D361" s="15">
        <v>-154674664</v>
      </c>
      <c r="E361" s="15"/>
      <c r="F361" s="15">
        <v>32788546</v>
      </c>
      <c r="G361" s="15"/>
      <c r="H361" s="15">
        <v>-55961743.992679596</v>
      </c>
      <c r="I361" s="15">
        <v>0</v>
      </c>
      <c r="J361" s="15">
        <v>0</v>
      </c>
    </row>
    <row r="362" spans="1:10" x14ac:dyDescent="0.3">
      <c r="A362" s="19" t="s">
        <v>901</v>
      </c>
      <c r="B362" s="15">
        <v>0</v>
      </c>
      <c r="C362" s="15"/>
      <c r="D362" s="15">
        <v>0</v>
      </c>
      <c r="E362" s="15"/>
      <c r="F362" s="15">
        <v>0</v>
      </c>
      <c r="G362" s="15"/>
      <c r="H362" s="15">
        <v>-146014234.31</v>
      </c>
      <c r="I362" s="15">
        <v>0</v>
      </c>
      <c r="J362" s="15">
        <v>0</v>
      </c>
    </row>
    <row r="363" spans="1:10" x14ac:dyDescent="0.3">
      <c r="A363" s="19" t="s">
        <v>902</v>
      </c>
      <c r="B363" s="15">
        <v>-1229710.3700000001</v>
      </c>
      <c r="C363" s="15"/>
      <c r="D363" s="15">
        <v>-1229710.3799999999</v>
      </c>
      <c r="E363" s="15"/>
      <c r="F363" s="15">
        <v>-1229710.3799999999</v>
      </c>
      <c r="G363" s="15"/>
      <c r="H363" s="15">
        <v>-1229710.44</v>
      </c>
      <c r="I363" s="15">
        <v>-1229710.44</v>
      </c>
      <c r="J363" s="15">
        <v>-1229710.44</v>
      </c>
    </row>
    <row r="364" spans="1:10" x14ac:dyDescent="0.3">
      <c r="A364" s="19" t="s">
        <v>234</v>
      </c>
      <c r="B364" s="15">
        <v>0</v>
      </c>
      <c r="C364" s="15"/>
      <c r="D364" s="15">
        <v>0</v>
      </c>
      <c r="E364" s="15"/>
      <c r="F364" s="15">
        <v>0</v>
      </c>
      <c r="G364" s="15"/>
      <c r="H364" s="15">
        <v>60822630</v>
      </c>
      <c r="I364" s="15">
        <v>115696914</v>
      </c>
      <c r="J364" s="15">
        <v>153650280</v>
      </c>
    </row>
    <row r="365" spans="1:10" ht="15" thickBot="1" x14ac:dyDescent="0.35">
      <c r="A365" s="19" t="s">
        <v>903</v>
      </c>
      <c r="B365" s="15">
        <v>0</v>
      </c>
      <c r="C365" s="15"/>
      <c r="D365" s="15">
        <v>0</v>
      </c>
      <c r="E365" s="15"/>
      <c r="F365" s="15">
        <v>-3527758.86</v>
      </c>
      <c r="G365" s="15"/>
      <c r="H365" s="15">
        <v>-4500366.7995811542</v>
      </c>
      <c r="I365" s="15">
        <v>-4500366.7995811542</v>
      </c>
      <c r="J365" s="15">
        <v>-4500366.7995811542</v>
      </c>
    </row>
    <row r="366" spans="1:10" x14ac:dyDescent="0.3">
      <c r="A366" s="18" t="s">
        <v>888</v>
      </c>
      <c r="B366" s="20">
        <v>-239234075.35999998</v>
      </c>
      <c r="C366" s="20"/>
      <c r="D366" s="20">
        <v>43822983.020000003</v>
      </c>
      <c r="E366" s="20"/>
      <c r="F366" s="20">
        <v>156473582.24000001</v>
      </c>
      <c r="G366" s="20"/>
      <c r="H366" s="20">
        <v>-24952860.828606397</v>
      </c>
      <c r="I366" s="20">
        <v>212786658.6693159</v>
      </c>
      <c r="J366" s="20">
        <v>243901294.1708869</v>
      </c>
    </row>
    <row r="367" spans="1:10" ht="9.75" customHeight="1" x14ac:dyDescent="0.3"/>
    <row r="368" spans="1:10" x14ac:dyDescent="0.3">
      <c r="A368" s="18" t="s">
        <v>904</v>
      </c>
      <c r="B368" s="15"/>
      <c r="C368" s="15"/>
      <c r="D368" s="15"/>
      <c r="E368" s="15"/>
      <c r="F368" s="15"/>
      <c r="G368" s="15"/>
      <c r="H368" s="15"/>
      <c r="I368" s="15"/>
      <c r="J368" s="15"/>
    </row>
    <row r="369" spans="1:10" x14ac:dyDescent="0.3">
      <c r="A369" s="19" t="s">
        <v>905</v>
      </c>
      <c r="B369" s="15">
        <v>51725961.869999997</v>
      </c>
      <c r="C369" s="15"/>
      <c r="D369" s="15">
        <v>58922917.840000004</v>
      </c>
      <c r="E369" s="15"/>
      <c r="F369" s="15">
        <v>46674460.019999996</v>
      </c>
      <c r="G369" s="15"/>
      <c r="H369" s="15">
        <v>47320384.153977282</v>
      </c>
      <c r="I369" s="15">
        <v>48636696.991453618</v>
      </c>
      <c r="J369" s="15">
        <v>49972329.846510813</v>
      </c>
    </row>
    <row r="370" spans="1:10" x14ac:dyDescent="0.3">
      <c r="A370" s="19" t="s">
        <v>906</v>
      </c>
      <c r="B370" s="15">
        <v>-5654.65</v>
      </c>
      <c r="C370" s="15"/>
      <c r="D370" s="15">
        <v>129783.95</v>
      </c>
      <c r="E370" s="15"/>
      <c r="F370" s="15">
        <v>143649.59000000003</v>
      </c>
      <c r="G370" s="15"/>
      <c r="H370" s="15">
        <v>162747.19</v>
      </c>
      <c r="I370" s="15">
        <v>165352.19999999998</v>
      </c>
      <c r="J370" s="15">
        <v>171133.22000000003</v>
      </c>
    </row>
    <row r="371" spans="1:10" x14ac:dyDescent="0.3">
      <c r="A371" s="19" t="s">
        <v>907</v>
      </c>
      <c r="B371" s="15">
        <v>26301.83</v>
      </c>
      <c r="C371" s="15"/>
      <c r="D371" s="15">
        <v>1353306.65</v>
      </c>
      <c r="E371" s="15"/>
      <c r="F371" s="15">
        <v>1469128.11</v>
      </c>
      <c r="G371" s="15"/>
      <c r="H371" s="15">
        <v>1133143.57</v>
      </c>
      <c r="I371" s="15">
        <v>1177095.01</v>
      </c>
      <c r="J371" s="15">
        <v>1169308.95</v>
      </c>
    </row>
    <row r="372" spans="1:10" x14ac:dyDescent="0.3">
      <c r="A372" s="19" t="s">
        <v>908</v>
      </c>
      <c r="B372" s="15">
        <v>163830.73000000001</v>
      </c>
      <c r="C372" s="15"/>
      <c r="D372" s="15">
        <v>131132.51</v>
      </c>
      <c r="E372" s="15"/>
      <c r="F372" s="15">
        <v>155249.12</v>
      </c>
      <c r="G372" s="15"/>
      <c r="H372" s="15">
        <v>164749.03999999998</v>
      </c>
      <c r="I372" s="15">
        <v>167427.26999999999</v>
      </c>
      <c r="J372" s="15">
        <v>163847.51999999999</v>
      </c>
    </row>
    <row r="373" spans="1:10" x14ac:dyDescent="0.3">
      <c r="A373" s="19" t="s">
        <v>909</v>
      </c>
      <c r="B373" s="15">
        <v>61.91</v>
      </c>
      <c r="C373" s="15"/>
      <c r="D373" s="15">
        <v>-1205.9100000000001</v>
      </c>
      <c r="E373" s="15"/>
      <c r="F373" s="15">
        <v>-14.290000000000001</v>
      </c>
      <c r="G373" s="15"/>
      <c r="H373" s="15">
        <v>0</v>
      </c>
      <c r="I373" s="15">
        <v>0</v>
      </c>
      <c r="J373" s="15">
        <v>0</v>
      </c>
    </row>
    <row r="374" spans="1:10" x14ac:dyDescent="0.3">
      <c r="A374" s="19" t="s">
        <v>910</v>
      </c>
      <c r="B374" s="15">
        <v>319534860.38</v>
      </c>
      <c r="C374" s="15"/>
      <c r="D374" s="15">
        <v>376690653.91000003</v>
      </c>
      <c r="E374" s="15"/>
      <c r="F374" s="15">
        <v>397060691.51999998</v>
      </c>
      <c r="G374" s="15"/>
      <c r="H374" s="15">
        <v>470199999.9999997</v>
      </c>
      <c r="I374" s="15">
        <v>546170000.00000036</v>
      </c>
      <c r="J374" s="15">
        <v>582720000</v>
      </c>
    </row>
    <row r="375" spans="1:10" x14ac:dyDescent="0.3">
      <c r="A375" s="19" t="s">
        <v>911</v>
      </c>
      <c r="B375" s="15">
        <v>0</v>
      </c>
      <c r="C375" s="15"/>
      <c r="D375" s="15">
        <v>0</v>
      </c>
      <c r="E375" s="15"/>
      <c r="F375" s="15">
        <v>18303.260000000006</v>
      </c>
      <c r="G375" s="15"/>
      <c r="H375" s="15">
        <v>21449.719999999998</v>
      </c>
      <c r="I375" s="15">
        <v>22190.65</v>
      </c>
      <c r="J375" s="15">
        <v>22249.089999999997</v>
      </c>
    </row>
    <row r="376" spans="1:10" x14ac:dyDescent="0.3">
      <c r="A376" s="19" t="s">
        <v>912</v>
      </c>
      <c r="B376" s="15">
        <v>440113386.27999997</v>
      </c>
      <c r="C376" s="15"/>
      <c r="D376" s="15">
        <v>435931602.30000001</v>
      </c>
      <c r="E376" s="15"/>
      <c r="F376" s="15">
        <v>453071602.84999996</v>
      </c>
      <c r="G376" s="15"/>
      <c r="H376" s="15">
        <v>441014000.04405433</v>
      </c>
      <c r="I376" s="15">
        <v>450663415.16330546</v>
      </c>
      <c r="J376" s="15">
        <v>463770638.42803466</v>
      </c>
    </row>
    <row r="377" spans="1:10" x14ac:dyDescent="0.3">
      <c r="A377" s="19" t="s">
        <v>913</v>
      </c>
      <c r="B377" s="15">
        <v>0</v>
      </c>
      <c r="C377" s="15"/>
      <c r="D377" s="15">
        <v>0</v>
      </c>
      <c r="E377" s="15"/>
      <c r="F377" s="15">
        <v>0</v>
      </c>
      <c r="G377" s="15"/>
      <c r="H377" s="15">
        <v>0</v>
      </c>
      <c r="I377" s="15">
        <v>0</v>
      </c>
      <c r="J377" s="15">
        <v>0</v>
      </c>
    </row>
    <row r="378" spans="1:10" x14ac:dyDescent="0.3">
      <c r="A378" s="19" t="s">
        <v>914</v>
      </c>
      <c r="B378" s="15">
        <v>0</v>
      </c>
      <c r="C378" s="15"/>
      <c r="D378" s="15">
        <v>0</v>
      </c>
      <c r="E378" s="15"/>
      <c r="F378" s="15">
        <v>0</v>
      </c>
      <c r="G378" s="15"/>
      <c r="H378" s="15">
        <v>0</v>
      </c>
      <c r="I378" s="15">
        <v>0</v>
      </c>
      <c r="J378" s="15">
        <v>0</v>
      </c>
    </row>
    <row r="379" spans="1:10" x14ac:dyDescent="0.3">
      <c r="A379" s="19" t="s">
        <v>915</v>
      </c>
      <c r="B379" s="15">
        <v>0</v>
      </c>
      <c r="C379" s="15"/>
      <c r="D379" s="15">
        <v>0</v>
      </c>
      <c r="E379" s="15"/>
      <c r="F379" s="15">
        <v>0</v>
      </c>
      <c r="G379" s="15"/>
      <c r="H379" s="15">
        <v>0</v>
      </c>
      <c r="I379" s="15">
        <v>0</v>
      </c>
      <c r="J379" s="15">
        <v>0</v>
      </c>
    </row>
    <row r="380" spans="1:10" x14ac:dyDescent="0.3">
      <c r="A380" s="19" t="s">
        <v>916</v>
      </c>
      <c r="B380" s="15">
        <v>231931314.47999999</v>
      </c>
      <c r="C380" s="15"/>
      <c r="D380" s="15">
        <v>231859582.59999999</v>
      </c>
      <c r="E380" s="15"/>
      <c r="F380" s="15">
        <v>250688186.15950003</v>
      </c>
      <c r="G380" s="15"/>
      <c r="H380" s="15">
        <v>238965339.7728276</v>
      </c>
      <c r="I380" s="15">
        <v>245046588.23929924</v>
      </c>
      <c r="J380" s="15">
        <v>250721646.62413806</v>
      </c>
    </row>
    <row r="381" spans="1:10" x14ac:dyDescent="0.3">
      <c r="A381" s="19" t="s">
        <v>917</v>
      </c>
      <c r="B381" s="15">
        <v>11293299.9</v>
      </c>
      <c r="C381" s="15"/>
      <c r="D381" s="15">
        <v>11185990.92</v>
      </c>
      <c r="E381" s="15"/>
      <c r="F381" s="15">
        <v>11625807.120500002</v>
      </c>
      <c r="G381" s="15"/>
      <c r="H381" s="15">
        <v>11316408.015253682</v>
      </c>
      <c r="I381" s="15">
        <v>11564011.761590751</v>
      </c>
      <c r="J381" s="15">
        <v>11900342.776923336</v>
      </c>
    </row>
    <row r="382" spans="1:10" x14ac:dyDescent="0.3">
      <c r="A382" s="19" t="s">
        <v>918</v>
      </c>
      <c r="B382" s="15">
        <v>3276498.54</v>
      </c>
      <c r="C382" s="15"/>
      <c r="D382" s="15">
        <v>3885865.25</v>
      </c>
      <c r="E382" s="15"/>
      <c r="F382" s="15">
        <v>4094343.0616367999</v>
      </c>
      <c r="G382" s="15"/>
      <c r="H382" s="15">
        <v>4410187.2392763896</v>
      </c>
      <c r="I382" s="15">
        <v>4451080.3537645787</v>
      </c>
      <c r="J382" s="15">
        <v>4498107.6026024865</v>
      </c>
    </row>
    <row r="383" spans="1:10" x14ac:dyDescent="0.3">
      <c r="A383" s="19" t="s">
        <v>919</v>
      </c>
      <c r="B383" s="15">
        <v>325247.03000000003</v>
      </c>
      <c r="C383" s="15"/>
      <c r="D383" s="15">
        <v>322156.55</v>
      </c>
      <c r="E383" s="15"/>
      <c r="F383" s="15">
        <v>334823.23235040001</v>
      </c>
      <c r="G383" s="15"/>
      <c r="H383" s="15">
        <v>325912.55083930609</v>
      </c>
      <c r="I383" s="15">
        <v>333043.53873381362</v>
      </c>
      <c r="J383" s="15">
        <v>342729.8719753921</v>
      </c>
    </row>
    <row r="384" spans="1:10" x14ac:dyDescent="0.3">
      <c r="A384" s="19" t="s">
        <v>920</v>
      </c>
      <c r="B384" s="15">
        <v>130990.47</v>
      </c>
      <c r="C384" s="15"/>
      <c r="D384" s="15">
        <v>90973.68</v>
      </c>
      <c r="E384" s="15"/>
      <c r="F384" s="15">
        <v>158825.46017199999</v>
      </c>
      <c r="G384" s="15"/>
      <c r="H384" s="15">
        <v>59134.43537421435</v>
      </c>
      <c r="I384" s="15">
        <v>52151.745168113681</v>
      </c>
      <c r="J384" s="15">
        <v>51548.3404965398</v>
      </c>
    </row>
    <row r="385" spans="1:10" x14ac:dyDescent="0.3">
      <c r="A385" s="19" t="s">
        <v>921</v>
      </c>
      <c r="B385" s="15">
        <v>2651500.71</v>
      </c>
      <c r="C385" s="15"/>
      <c r="D385" s="15">
        <v>2230451.7200000002</v>
      </c>
      <c r="E385" s="15"/>
      <c r="F385" s="15">
        <v>2462661.4798752004</v>
      </c>
      <c r="G385" s="15"/>
      <c r="H385" s="15">
        <v>2010747.132695152</v>
      </c>
      <c r="I385" s="15">
        <v>2247556.1963200257</v>
      </c>
      <c r="J385" s="15">
        <v>2403013.1320979241</v>
      </c>
    </row>
    <row r="386" spans="1:10" x14ac:dyDescent="0.3">
      <c r="A386" s="19" t="s">
        <v>922</v>
      </c>
      <c r="B386" s="15">
        <v>502855.17</v>
      </c>
      <c r="C386" s="15"/>
      <c r="D386" s="15">
        <v>505966.68</v>
      </c>
      <c r="E386" s="15"/>
      <c r="F386" s="15">
        <v>402473.29631999996</v>
      </c>
      <c r="G386" s="15"/>
      <c r="H386" s="15">
        <v>242246.88601853012</v>
      </c>
      <c r="I386" s="15">
        <v>236657.61544372479</v>
      </c>
      <c r="J386" s="15">
        <v>219733.33247346422</v>
      </c>
    </row>
    <row r="387" spans="1:10" x14ac:dyDescent="0.3">
      <c r="A387" s="19" t="s">
        <v>923</v>
      </c>
      <c r="B387" s="15">
        <v>133847.46</v>
      </c>
      <c r="C387" s="15"/>
      <c r="D387" s="15">
        <v>155424.64000000001</v>
      </c>
      <c r="E387" s="15"/>
      <c r="F387" s="15">
        <v>152149.27964560001</v>
      </c>
      <c r="G387" s="15"/>
      <c r="H387" s="15">
        <v>186328.35738985596</v>
      </c>
      <c r="I387" s="15">
        <v>153728.98481668675</v>
      </c>
      <c r="J387" s="15">
        <v>138035.45765580822</v>
      </c>
    </row>
    <row r="388" spans="1:10" x14ac:dyDescent="0.3">
      <c r="A388" s="19" t="s">
        <v>924</v>
      </c>
      <c r="B388" s="15">
        <v>47370.9</v>
      </c>
      <c r="C388" s="15"/>
      <c r="D388" s="15">
        <v>56206.19</v>
      </c>
      <c r="E388" s="15"/>
      <c r="F388" s="15">
        <v>53841.29</v>
      </c>
      <c r="G388" s="15"/>
      <c r="H388" s="15">
        <v>63733.44000000001</v>
      </c>
      <c r="I388" s="15">
        <v>63733.44000000001</v>
      </c>
      <c r="J388" s="15">
        <v>63733.44000000001</v>
      </c>
    </row>
    <row r="389" spans="1:10" ht="15" thickBot="1" x14ac:dyDescent="0.35">
      <c r="A389" s="19" t="s">
        <v>203</v>
      </c>
      <c r="B389" s="15">
        <v>0</v>
      </c>
      <c r="C389" s="15"/>
      <c r="D389" s="15">
        <v>0</v>
      </c>
      <c r="E389" s="15"/>
      <c r="F389" s="15">
        <v>0</v>
      </c>
      <c r="G389" s="15"/>
      <c r="H389" s="15">
        <v>2337967</v>
      </c>
      <c r="I389" s="15">
        <v>4192123</v>
      </c>
      <c r="J389" s="15">
        <v>8872721</v>
      </c>
    </row>
    <row r="390" spans="1:10" x14ac:dyDescent="0.3">
      <c r="A390" s="18" t="s">
        <v>904</v>
      </c>
      <c r="B390" s="20">
        <v>1061851673.0099999</v>
      </c>
      <c r="C390" s="20"/>
      <c r="D390" s="20">
        <v>1123450809.4800003</v>
      </c>
      <c r="E390" s="20"/>
      <c r="F390" s="20">
        <v>1168566180.5599997</v>
      </c>
      <c r="G390" s="20"/>
      <c r="H390" s="20">
        <v>1219934478.5477066</v>
      </c>
      <c r="I390" s="20">
        <v>1315342852.1598966</v>
      </c>
      <c r="J390" s="20">
        <v>1377201118.6329088</v>
      </c>
    </row>
    <row r="392" spans="1:10" x14ac:dyDescent="0.3">
      <c r="A392" s="18" t="s">
        <v>926</v>
      </c>
      <c r="B392" s="15"/>
      <c r="C392" s="15"/>
      <c r="D392" s="15"/>
      <c r="E392" s="15"/>
      <c r="F392" s="15"/>
      <c r="G392" s="15"/>
      <c r="H392" s="15"/>
      <c r="I392" s="15"/>
      <c r="J392" s="15"/>
    </row>
    <row r="393" spans="1:10" x14ac:dyDescent="0.3">
      <c r="A393" s="19" t="s">
        <v>927</v>
      </c>
      <c r="B393" s="15">
        <v>-341076248.62</v>
      </c>
      <c r="C393" s="15"/>
      <c r="D393" s="15">
        <v>159648378</v>
      </c>
      <c r="E393" s="15"/>
      <c r="F393" s="15">
        <v>239127425</v>
      </c>
      <c r="G393" s="15"/>
      <c r="H393" s="15">
        <v>-95569522.459312558</v>
      </c>
      <c r="I393" s="15">
        <v>261613725.93339357</v>
      </c>
      <c r="J393" s="15">
        <v>355995477.6363585</v>
      </c>
    </row>
    <row r="394" spans="1:10" ht="15" thickBot="1" x14ac:dyDescent="0.35">
      <c r="A394" s="19" t="s">
        <v>928</v>
      </c>
      <c r="B394" s="15">
        <v>15337237.25</v>
      </c>
      <c r="C394" s="15"/>
      <c r="D394" s="15">
        <v>41954269</v>
      </c>
      <c r="E394" s="15"/>
      <c r="F394" s="15">
        <v>67126706</v>
      </c>
      <c r="G394" s="15"/>
      <c r="H394" s="15">
        <v>68688502.327708095</v>
      </c>
      <c r="I394" s="15">
        <v>42605256.687148891</v>
      </c>
      <c r="J394" s="15">
        <v>41004062.272504531</v>
      </c>
    </row>
    <row r="395" spans="1:10" x14ac:dyDescent="0.3">
      <c r="A395" s="18" t="s">
        <v>926</v>
      </c>
      <c r="B395" s="20">
        <v>-325739011.37</v>
      </c>
      <c r="C395" s="20"/>
      <c r="D395" s="20">
        <v>201602647</v>
      </c>
      <c r="E395" s="20"/>
      <c r="F395" s="20">
        <v>306254131</v>
      </c>
      <c r="G395" s="20"/>
      <c r="H395" s="20">
        <v>-26881020.131604463</v>
      </c>
      <c r="I395" s="20">
        <v>304218982.62054247</v>
      </c>
      <c r="J395" s="20">
        <v>396999539.90886301</v>
      </c>
    </row>
    <row r="396" spans="1:10" ht="9.75" customHeight="1" x14ac:dyDescent="0.3"/>
    <row r="397" spans="1:10" x14ac:dyDescent="0.3">
      <c r="A397" s="18" t="s">
        <v>929</v>
      </c>
      <c r="B397" s="15"/>
      <c r="C397" s="15"/>
      <c r="D397" s="15"/>
      <c r="E397" s="15"/>
      <c r="F397" s="15"/>
      <c r="G397" s="15"/>
      <c r="H397" s="15"/>
      <c r="I397" s="15"/>
      <c r="J397" s="15"/>
    </row>
    <row r="398" spans="1:10" x14ac:dyDescent="0.3">
      <c r="A398" s="19" t="s">
        <v>930</v>
      </c>
      <c r="B398" s="15">
        <v>934312839.84000003</v>
      </c>
      <c r="C398" s="15"/>
      <c r="D398" s="15">
        <v>537332370</v>
      </c>
      <c r="E398" s="15"/>
      <c r="F398" s="15">
        <v>546147561</v>
      </c>
      <c r="G398" s="15"/>
      <c r="H398" s="15">
        <v>908417022.22466278</v>
      </c>
      <c r="I398" s="15">
        <v>516216700.74841511</v>
      </c>
      <c r="J398" s="15">
        <v>373371938.37084341</v>
      </c>
    </row>
    <row r="399" spans="1:10" ht="15" thickBot="1" x14ac:dyDescent="0.35">
      <c r="A399" s="19" t="s">
        <v>931</v>
      </c>
      <c r="B399" s="15">
        <v>85214516.840000004</v>
      </c>
      <c r="C399" s="15"/>
      <c r="D399" s="15">
        <v>77038486</v>
      </c>
      <c r="E399" s="15"/>
      <c r="F399" s="15">
        <v>61465054</v>
      </c>
      <c r="G399" s="15"/>
      <c r="H399" s="15">
        <v>85604477.900532395</v>
      </c>
      <c r="I399" s="15">
        <v>86432376.946632773</v>
      </c>
      <c r="J399" s="15">
        <v>80236372.965910241</v>
      </c>
    </row>
    <row r="400" spans="1:10" x14ac:dyDescent="0.3">
      <c r="A400" s="18" t="s">
        <v>929</v>
      </c>
      <c r="B400" s="20">
        <v>1019527356.6800001</v>
      </c>
      <c r="C400" s="20"/>
      <c r="D400" s="20">
        <v>614370856</v>
      </c>
      <c r="E400" s="20"/>
      <c r="F400" s="20">
        <v>607612615</v>
      </c>
      <c r="G400" s="20"/>
      <c r="H400" s="20">
        <v>994021500.12519515</v>
      </c>
      <c r="I400" s="20">
        <v>602649077.69504786</v>
      </c>
      <c r="J400" s="20">
        <v>453608311.33675367</v>
      </c>
    </row>
    <row r="401" spans="1:10" ht="6" customHeight="1" x14ac:dyDescent="0.3"/>
    <row r="402" spans="1:10" x14ac:dyDescent="0.3">
      <c r="A402" s="18" t="s">
        <v>932</v>
      </c>
      <c r="B402" s="15"/>
      <c r="C402" s="15"/>
      <c r="D402" s="15"/>
      <c r="E402" s="15"/>
      <c r="F402" s="15"/>
      <c r="G402" s="15"/>
      <c r="H402" s="15"/>
      <c r="I402" s="15"/>
      <c r="J402" s="15"/>
    </row>
    <row r="403" spans="1:10" ht="15" thickBot="1" x14ac:dyDescent="0.35">
      <c r="A403" s="19" t="s">
        <v>933</v>
      </c>
      <c r="B403" s="15">
        <v>-2103769</v>
      </c>
      <c r="C403" s="15"/>
      <c r="D403" s="15">
        <v>391608</v>
      </c>
      <c r="E403" s="15"/>
      <c r="F403" s="15">
        <v>1150705</v>
      </c>
      <c r="G403" s="15"/>
      <c r="H403" s="15">
        <v>116905759.50933118</v>
      </c>
      <c r="I403" s="15">
        <v>-3802880.1062057726</v>
      </c>
      <c r="J403" s="15">
        <v>-4463569.6905749738</v>
      </c>
    </row>
    <row r="404" spans="1:10" x14ac:dyDescent="0.3">
      <c r="A404" s="18" t="s">
        <v>932</v>
      </c>
      <c r="B404" s="20">
        <v>-2103769</v>
      </c>
      <c r="C404" s="20"/>
      <c r="D404" s="20">
        <v>391608</v>
      </c>
      <c r="E404" s="20"/>
      <c r="F404" s="20">
        <v>1150705</v>
      </c>
      <c r="G404" s="20"/>
      <c r="H404" s="20">
        <v>116905759.50933118</v>
      </c>
      <c r="I404" s="20">
        <v>-3802880.1062057726</v>
      </c>
      <c r="J404" s="20">
        <v>-4463569.6905749738</v>
      </c>
    </row>
    <row r="405" spans="1:10" ht="9.75" customHeight="1" thickBot="1" x14ac:dyDescent="0.35"/>
    <row r="406" spans="1:10" x14ac:dyDescent="0.3">
      <c r="A406" s="17" t="s">
        <v>925</v>
      </c>
      <c r="B406" s="20">
        <v>1514302173.96</v>
      </c>
      <c r="C406" s="20"/>
      <c r="D406" s="20">
        <v>1983638903.5000002</v>
      </c>
      <c r="E406" s="20"/>
      <c r="F406" s="20">
        <v>2240057213.7999997</v>
      </c>
      <c r="G406" s="20"/>
      <c r="H406" s="20">
        <v>2279027857.2220221</v>
      </c>
      <c r="I406" s="20">
        <v>2431194691.0385971</v>
      </c>
      <c r="J406" s="20">
        <v>2467246694.3588376</v>
      </c>
    </row>
    <row r="407" spans="1:10" ht="9.75" customHeight="1" x14ac:dyDescent="0.3"/>
    <row r="408" spans="1:10" x14ac:dyDescent="0.3">
      <c r="A408" s="17" t="s">
        <v>934</v>
      </c>
      <c r="B408" s="15"/>
      <c r="C408" s="15"/>
      <c r="D408" s="15"/>
      <c r="E408" s="15"/>
      <c r="F408" s="15"/>
      <c r="G408" s="15"/>
      <c r="H408" s="15"/>
      <c r="I408" s="15"/>
      <c r="J408" s="15"/>
    </row>
    <row r="409" spans="1:10" x14ac:dyDescent="0.3">
      <c r="A409" s="19" t="s">
        <v>935</v>
      </c>
      <c r="B409" s="15">
        <v>-1111027.28</v>
      </c>
      <c r="C409" s="15"/>
      <c r="D409" s="15">
        <v>-715370.05</v>
      </c>
      <c r="E409" s="15"/>
      <c r="F409" s="15">
        <v>-1342979.55</v>
      </c>
      <c r="G409" s="15"/>
      <c r="H409" s="15">
        <v>-5799865</v>
      </c>
      <c r="I409" s="15">
        <v>-5759289</v>
      </c>
      <c r="J409" s="15">
        <v>-10758557</v>
      </c>
    </row>
    <row r="410" spans="1:10" ht="15" thickBot="1" x14ac:dyDescent="0.35">
      <c r="A410" s="19" t="s">
        <v>936</v>
      </c>
      <c r="B410" s="15">
        <v>-598887.84</v>
      </c>
      <c r="C410" s="15"/>
      <c r="D410" s="15">
        <v>-553144.30000000005</v>
      </c>
      <c r="E410" s="15"/>
      <c r="F410" s="15">
        <v>-389373.23999999993</v>
      </c>
      <c r="G410" s="15"/>
      <c r="H410" s="15">
        <v>-13355.730000000041</v>
      </c>
      <c r="I410" s="15">
        <v>-4160.7400000000034</v>
      </c>
      <c r="J410" s="15">
        <v>-339.29999999999899</v>
      </c>
    </row>
    <row r="411" spans="1:10" x14ac:dyDescent="0.3">
      <c r="A411" s="17" t="s">
        <v>934</v>
      </c>
      <c r="B411" s="20">
        <v>-1709915.12</v>
      </c>
      <c r="C411" s="20"/>
      <c r="D411" s="20">
        <v>-1268514.3500000001</v>
      </c>
      <c r="E411" s="20"/>
      <c r="F411" s="20">
        <v>-1732352.79</v>
      </c>
      <c r="G411" s="20"/>
      <c r="H411" s="20">
        <v>-5813220.7300000004</v>
      </c>
      <c r="I411" s="20">
        <v>-5763449.7400000002</v>
      </c>
      <c r="J411" s="20">
        <v>-10758896.300000001</v>
      </c>
    </row>
    <row r="412" spans="1:10" ht="15" thickBot="1" x14ac:dyDescent="0.35"/>
    <row r="413" spans="1:10" x14ac:dyDescent="0.3">
      <c r="A413" s="16" t="s">
        <v>192</v>
      </c>
      <c r="B413" s="20">
        <v>-1520087408.4700022</v>
      </c>
      <c r="C413" s="20"/>
      <c r="D413" s="20">
        <v>-1682412413.0199988</v>
      </c>
      <c r="E413" s="20"/>
      <c r="F413" s="20">
        <v>-1937881279.7900004</v>
      </c>
      <c r="G413" s="20"/>
      <c r="H413" s="20">
        <v>-2172596023.4555392</v>
      </c>
      <c r="I413" s="20">
        <v>-1981484762.9616768</v>
      </c>
      <c r="J413" s="20">
        <v>-1962534554.9925597</v>
      </c>
    </row>
    <row r="414" spans="1:10" ht="9" customHeight="1" x14ac:dyDescent="0.3"/>
    <row r="415" spans="1:10" x14ac:dyDescent="0.3">
      <c r="A415" s="16" t="s">
        <v>943</v>
      </c>
      <c r="B415" s="15"/>
      <c r="C415" s="15"/>
      <c r="D415" s="15"/>
      <c r="E415" s="15"/>
      <c r="F415" s="15"/>
      <c r="G415" s="15"/>
      <c r="H415" s="15"/>
      <c r="I415" s="15"/>
      <c r="J415" s="15"/>
    </row>
    <row r="416" spans="1:10" x14ac:dyDescent="0.3">
      <c r="A416" s="19" t="s">
        <v>944</v>
      </c>
      <c r="B416" s="15">
        <v>-233.86</v>
      </c>
      <c r="C416" s="15"/>
      <c r="D416" s="15">
        <v>0</v>
      </c>
      <c r="E416" s="15"/>
      <c r="F416" s="15">
        <v>0</v>
      </c>
      <c r="G416" s="15"/>
      <c r="H416" s="15">
        <v>0</v>
      </c>
      <c r="I416" s="15">
        <v>0</v>
      </c>
      <c r="J416" s="15">
        <v>0</v>
      </c>
    </row>
    <row r="417" spans="1:10" x14ac:dyDescent="0.3">
      <c r="A417" s="19" t="s">
        <v>945</v>
      </c>
      <c r="B417" s="15">
        <v>-38050.76</v>
      </c>
      <c r="C417" s="15"/>
      <c r="D417" s="15">
        <v>-57589.26</v>
      </c>
      <c r="E417" s="15"/>
      <c r="F417" s="15">
        <v>-62469.64</v>
      </c>
      <c r="G417" s="15"/>
      <c r="H417" s="15">
        <v>-68862.960000000006</v>
      </c>
      <c r="I417" s="15">
        <v>-68862.960000000006</v>
      </c>
      <c r="J417" s="15">
        <v>-68862.960000000006</v>
      </c>
    </row>
    <row r="418" spans="1:10" x14ac:dyDescent="0.3">
      <c r="A418" s="19" t="s">
        <v>946</v>
      </c>
      <c r="B418" s="15">
        <v>-12712.24</v>
      </c>
      <c r="C418" s="15"/>
      <c r="D418" s="15">
        <v>-11122.72</v>
      </c>
      <c r="E418" s="15"/>
      <c r="F418" s="15">
        <v>-10533.230000000001</v>
      </c>
      <c r="G418" s="15"/>
      <c r="H418" s="15">
        <v>-4642.0800000000008</v>
      </c>
      <c r="I418" s="15">
        <v>-4642.0800000000008</v>
      </c>
      <c r="J418" s="15">
        <v>-4642.0800000000008</v>
      </c>
    </row>
    <row r="419" spans="1:10" x14ac:dyDescent="0.3">
      <c r="A419" s="19" t="s">
        <v>947</v>
      </c>
      <c r="B419" s="15">
        <v>-34121.99</v>
      </c>
      <c r="C419" s="15"/>
      <c r="D419" s="15">
        <v>-17908.73</v>
      </c>
      <c r="E419" s="15"/>
      <c r="F419" s="15">
        <v>-10291.86</v>
      </c>
      <c r="G419" s="15"/>
      <c r="H419" s="15">
        <v>0</v>
      </c>
      <c r="I419" s="15">
        <v>0</v>
      </c>
      <c r="J419" s="15">
        <v>0</v>
      </c>
    </row>
    <row r="420" spans="1:10" x14ac:dyDescent="0.3">
      <c r="A420" s="19" t="s">
        <v>948</v>
      </c>
      <c r="B420" s="15">
        <v>-51514409.469999999</v>
      </c>
      <c r="C420" s="15"/>
      <c r="D420" s="15">
        <v>-55058747.079999998</v>
      </c>
      <c r="E420" s="15"/>
      <c r="F420" s="15">
        <v>-35770043.449999996</v>
      </c>
      <c r="G420" s="15"/>
      <c r="H420" s="15">
        <v>-61914109.435983382</v>
      </c>
      <c r="I420" s="15">
        <v>-34375910.45099321</v>
      </c>
      <c r="J420" s="15">
        <v>-54187261.738918744</v>
      </c>
    </row>
    <row r="421" spans="1:10" x14ac:dyDescent="0.3">
      <c r="A421" s="19" t="s">
        <v>949</v>
      </c>
      <c r="B421" s="15">
        <v>-181035806.30000001</v>
      </c>
      <c r="C421" s="15"/>
      <c r="D421" s="15">
        <v>-82259994.609999999</v>
      </c>
      <c r="E421" s="15"/>
      <c r="F421" s="15">
        <v>-5592490.1299999999</v>
      </c>
      <c r="G421" s="15"/>
      <c r="H421" s="15">
        <v>-3001020</v>
      </c>
      <c r="I421" s="15">
        <v>-2880000</v>
      </c>
      <c r="J421" s="15">
        <v>0</v>
      </c>
    </row>
    <row r="422" spans="1:10" x14ac:dyDescent="0.3">
      <c r="A422" s="19" t="s">
        <v>950</v>
      </c>
      <c r="B422" s="15">
        <v>-3383389.09</v>
      </c>
      <c r="C422" s="15"/>
      <c r="D422" s="15">
        <v>-1080954.02</v>
      </c>
      <c r="E422" s="15"/>
      <c r="F422" s="15">
        <v>-1152914.22</v>
      </c>
      <c r="G422" s="15"/>
      <c r="H422" s="15">
        <v>-1070720.4485024968</v>
      </c>
      <c r="I422" s="15">
        <v>-1079964.4872488312</v>
      </c>
      <c r="J422" s="15">
        <v>-1089288.3341770892</v>
      </c>
    </row>
    <row r="423" spans="1:10" x14ac:dyDescent="0.3">
      <c r="A423" s="19" t="s">
        <v>951</v>
      </c>
      <c r="B423" s="15">
        <v>-4248297.49</v>
      </c>
      <c r="C423" s="15"/>
      <c r="D423" s="15">
        <v>-4413099.47</v>
      </c>
      <c r="E423" s="15"/>
      <c r="F423" s="15">
        <v>-4442846.04</v>
      </c>
      <c r="G423" s="15"/>
      <c r="H423" s="15">
        <v>-1768928</v>
      </c>
      <c r="I423" s="15">
        <v>-118967.99999999999</v>
      </c>
      <c r="J423" s="15">
        <v>-49569.999999999942</v>
      </c>
    </row>
    <row r="424" spans="1:10" x14ac:dyDescent="0.3">
      <c r="A424" s="19" t="s">
        <v>952</v>
      </c>
      <c r="B424" s="15">
        <v>0</v>
      </c>
      <c r="C424" s="15"/>
      <c r="D424" s="15">
        <v>0</v>
      </c>
      <c r="E424" s="15"/>
      <c r="F424" s="15">
        <v>0</v>
      </c>
      <c r="G424" s="15"/>
      <c r="H424" s="15">
        <v>0</v>
      </c>
      <c r="I424" s="15">
        <v>0</v>
      </c>
      <c r="J424" s="15">
        <v>0</v>
      </c>
    </row>
    <row r="425" spans="1:10" x14ac:dyDescent="0.3">
      <c r="A425" s="19" t="s">
        <v>953</v>
      </c>
      <c r="B425" s="15">
        <v>-108094528.77</v>
      </c>
      <c r="C425" s="15"/>
      <c r="D425" s="15">
        <v>-178443980.56999999</v>
      </c>
      <c r="E425" s="15"/>
      <c r="F425" s="15">
        <v>-101644876.81999999</v>
      </c>
      <c r="G425" s="15"/>
      <c r="H425" s="15">
        <v>-149036282.69015962</v>
      </c>
      <c r="I425" s="15">
        <v>-155278869.08993682</v>
      </c>
      <c r="J425" s="15">
        <v>-161789361.26786894</v>
      </c>
    </row>
    <row r="426" spans="1:10" x14ac:dyDescent="0.3">
      <c r="A426" s="19" t="s">
        <v>954</v>
      </c>
      <c r="B426" s="15">
        <v>3561524.35</v>
      </c>
      <c r="C426" s="15"/>
      <c r="D426" s="15">
        <v>1080954.01</v>
      </c>
      <c r="E426" s="15"/>
      <c r="F426" s="15">
        <v>1152914.22</v>
      </c>
      <c r="G426" s="15"/>
      <c r="H426" s="15">
        <v>1070720.4485024968</v>
      </c>
      <c r="I426" s="15">
        <v>1079964.4872488312</v>
      </c>
      <c r="J426" s="15">
        <v>1089288.3341770892</v>
      </c>
    </row>
    <row r="427" spans="1:10" x14ac:dyDescent="0.3">
      <c r="A427" s="19" t="s">
        <v>955</v>
      </c>
      <c r="B427" s="15">
        <v>19295538.640000001</v>
      </c>
      <c r="C427" s="15"/>
      <c r="D427" s="15">
        <v>23046104.890000001</v>
      </c>
      <c r="E427" s="15"/>
      <c r="F427" s="15">
        <v>22206558.590000004</v>
      </c>
      <c r="G427" s="15"/>
      <c r="H427" s="15">
        <v>26702818.863484468</v>
      </c>
      <c r="I427" s="15">
        <v>27439003.251617167</v>
      </c>
      <c r="J427" s="15">
        <v>28195483.903455257</v>
      </c>
    </row>
    <row r="428" spans="1:10" x14ac:dyDescent="0.3">
      <c r="A428" s="19" t="s">
        <v>956</v>
      </c>
      <c r="B428" s="15">
        <v>12868829.109999999</v>
      </c>
      <c r="C428" s="15"/>
      <c r="D428" s="15">
        <v>9121548.4800000004</v>
      </c>
      <c r="E428" s="15"/>
      <c r="F428" s="15">
        <v>11722846.929999998</v>
      </c>
      <c r="G428" s="15"/>
      <c r="H428" s="15">
        <v>0</v>
      </c>
      <c r="I428" s="15">
        <v>0</v>
      </c>
      <c r="J428" s="15">
        <v>0</v>
      </c>
    </row>
    <row r="429" spans="1:10" x14ac:dyDescent="0.3">
      <c r="A429" s="19" t="s">
        <v>957</v>
      </c>
      <c r="B429" s="15">
        <v>78729032.129999995</v>
      </c>
      <c r="C429" s="15"/>
      <c r="D429" s="15">
        <v>147409660.59999999</v>
      </c>
      <c r="E429" s="15"/>
      <c r="F429" s="15">
        <v>69830382.060000002</v>
      </c>
      <c r="G429" s="15"/>
      <c r="H429" s="15">
        <v>123132212.71420832</v>
      </c>
      <c r="I429" s="15">
        <v>128660635.86392248</v>
      </c>
      <c r="J429" s="15">
        <v>134437275.64069611</v>
      </c>
    </row>
    <row r="430" spans="1:10" x14ac:dyDescent="0.3">
      <c r="A430" s="19" t="s">
        <v>958</v>
      </c>
      <c r="B430" s="15">
        <v>-1515.05</v>
      </c>
      <c r="C430" s="15"/>
      <c r="D430" s="15">
        <v>-2427.63</v>
      </c>
      <c r="E430" s="15"/>
      <c r="F430" s="15">
        <v>124222.56999999999</v>
      </c>
      <c r="G430" s="15"/>
      <c r="H430" s="15">
        <v>-4665.24</v>
      </c>
      <c r="I430" s="15">
        <v>-4665.24</v>
      </c>
      <c r="J430" s="15">
        <v>-4665.24</v>
      </c>
    </row>
    <row r="431" spans="1:10" x14ac:dyDescent="0.3">
      <c r="A431" s="19" t="s">
        <v>959</v>
      </c>
      <c r="B431" s="15">
        <v>0</v>
      </c>
      <c r="C431" s="15"/>
      <c r="D431" s="15">
        <v>0</v>
      </c>
      <c r="E431" s="15"/>
      <c r="F431" s="15">
        <v>-6231.6</v>
      </c>
      <c r="G431" s="15"/>
      <c r="H431" s="15">
        <v>0</v>
      </c>
      <c r="I431" s="15">
        <v>0</v>
      </c>
      <c r="J431" s="15">
        <v>0</v>
      </c>
    </row>
    <row r="432" spans="1:10" x14ac:dyDescent="0.3">
      <c r="A432" s="19" t="s">
        <v>960</v>
      </c>
      <c r="B432" s="15">
        <v>80000</v>
      </c>
      <c r="C432" s="15"/>
      <c r="D432" s="15">
        <v>-18500</v>
      </c>
      <c r="E432" s="15"/>
      <c r="F432" s="15">
        <v>40000</v>
      </c>
      <c r="G432" s="15"/>
      <c r="H432" s="15">
        <v>0</v>
      </c>
      <c r="I432" s="15">
        <v>0</v>
      </c>
      <c r="J432" s="15">
        <v>0</v>
      </c>
    </row>
    <row r="433" spans="1:10" x14ac:dyDescent="0.3">
      <c r="A433" s="19" t="s">
        <v>961</v>
      </c>
      <c r="B433" s="15">
        <v>37984343.009999998</v>
      </c>
      <c r="C433" s="15"/>
      <c r="D433" s="15">
        <v>44130085.149999999</v>
      </c>
      <c r="E433" s="15"/>
      <c r="F433" s="15">
        <v>32885402.539999999</v>
      </c>
      <c r="G433" s="15"/>
      <c r="H433" s="15">
        <v>25061483.005979002</v>
      </c>
      <c r="I433" s="15">
        <v>39654394.530000001</v>
      </c>
      <c r="J433" s="15">
        <v>42706387.670000002</v>
      </c>
    </row>
    <row r="434" spans="1:10" x14ac:dyDescent="0.3">
      <c r="A434" s="19" t="s">
        <v>962</v>
      </c>
      <c r="B434" s="15">
        <v>609559.09</v>
      </c>
      <c r="C434" s="15"/>
      <c r="D434" s="15">
        <v>592293.43000000005</v>
      </c>
      <c r="E434" s="15"/>
      <c r="F434" s="15">
        <v>589394.13000000012</v>
      </c>
      <c r="G434" s="15"/>
      <c r="H434" s="15">
        <v>744935.63999999978</v>
      </c>
      <c r="I434" s="15">
        <v>744935.63999999978</v>
      </c>
      <c r="J434" s="15">
        <v>744935.63999999978</v>
      </c>
    </row>
    <row r="435" spans="1:10" x14ac:dyDescent="0.3">
      <c r="A435" s="19" t="s">
        <v>963</v>
      </c>
      <c r="B435" s="15">
        <v>63982392.450000003</v>
      </c>
      <c r="C435" s="15"/>
      <c r="D435" s="15">
        <v>25589580.309999999</v>
      </c>
      <c r="E435" s="15"/>
      <c r="F435" s="15">
        <v>5689091.3799999999</v>
      </c>
      <c r="G435" s="15"/>
      <c r="H435" s="15">
        <v>10563221.230785804</v>
      </c>
      <c r="I435" s="15">
        <v>778670.42067973572</v>
      </c>
      <c r="J435" s="15">
        <v>420559.40316868515</v>
      </c>
    </row>
    <row r="436" spans="1:10" x14ac:dyDescent="0.3">
      <c r="A436" s="19" t="s">
        <v>964</v>
      </c>
      <c r="B436" s="15">
        <v>8832457</v>
      </c>
      <c r="C436" s="15"/>
      <c r="D436" s="15">
        <v>4044589.39</v>
      </c>
      <c r="E436" s="15"/>
      <c r="F436" s="15">
        <v>849027.72999999986</v>
      </c>
      <c r="G436" s="15"/>
      <c r="H436" s="15">
        <v>1756544.7246960518</v>
      </c>
      <c r="I436" s="15">
        <v>129484.1213526394</v>
      </c>
      <c r="J436" s="15">
        <v>69934.292288065612</v>
      </c>
    </row>
    <row r="437" spans="1:10" x14ac:dyDescent="0.3">
      <c r="A437" s="19" t="s">
        <v>965</v>
      </c>
      <c r="B437" s="15">
        <v>-10373729</v>
      </c>
      <c r="C437" s="15"/>
      <c r="D437" s="15">
        <v>-9621984</v>
      </c>
      <c r="E437" s="15"/>
      <c r="F437" s="15">
        <v>-10197041</v>
      </c>
      <c r="G437" s="15"/>
      <c r="H437" s="15">
        <v>-8583716.3824396618</v>
      </c>
      <c r="I437" s="15">
        <v>-9388255.3146300204</v>
      </c>
      <c r="J437" s="15">
        <v>-9669324.8450968992</v>
      </c>
    </row>
    <row r="438" spans="1:10" ht="15" thickBot="1" x14ac:dyDescent="0.35">
      <c r="A438" s="19" t="s">
        <v>966</v>
      </c>
      <c r="B438" s="15">
        <v>-1725035</v>
      </c>
      <c r="C438" s="15"/>
      <c r="D438" s="15">
        <v>-1600027</v>
      </c>
      <c r="E438" s="15"/>
      <c r="F438" s="15">
        <v>-1695652</v>
      </c>
      <c r="G438" s="15"/>
      <c r="H438" s="15">
        <v>-1427375.3621592785</v>
      </c>
      <c r="I438" s="15">
        <v>-1561161.1256376442</v>
      </c>
      <c r="J438" s="15">
        <v>-1607899.8230697792</v>
      </c>
    </row>
    <row r="439" spans="1:10" x14ac:dyDescent="0.3">
      <c r="A439" s="16" t="s">
        <v>943</v>
      </c>
      <c r="B439" s="20">
        <v>-134518153.24000001</v>
      </c>
      <c r="C439" s="20"/>
      <c r="D439" s="20">
        <v>-77571518.830000028</v>
      </c>
      <c r="E439" s="20"/>
      <c r="F439" s="20">
        <v>-15495549.839999991</v>
      </c>
      <c r="G439" s="20"/>
      <c r="H439" s="20">
        <v>-37848385.971588269</v>
      </c>
      <c r="I439" s="20">
        <v>-6274210.4336256748</v>
      </c>
      <c r="J439" s="20">
        <v>-20807011.405346245</v>
      </c>
    </row>
    <row r="440" spans="1:10" ht="9.75" customHeight="1" x14ac:dyDescent="0.3"/>
    <row r="441" spans="1:10" x14ac:dyDescent="0.3">
      <c r="A441" s="16" t="s">
        <v>967</v>
      </c>
      <c r="B441" s="15"/>
      <c r="C441" s="15"/>
      <c r="D441" s="15"/>
      <c r="E441" s="15"/>
      <c r="F441" s="15"/>
      <c r="G441" s="15"/>
      <c r="H441" s="15"/>
      <c r="I441" s="15"/>
      <c r="J441" s="15"/>
    </row>
    <row r="442" spans="1:10" x14ac:dyDescent="0.3">
      <c r="A442" s="19" t="s">
        <v>968</v>
      </c>
      <c r="B442" s="15">
        <v>367672938.75999999</v>
      </c>
      <c r="C442" s="15"/>
      <c r="D442" s="15">
        <v>383094944.61000001</v>
      </c>
      <c r="E442" s="15"/>
      <c r="F442" s="15">
        <v>402748170.75000006</v>
      </c>
      <c r="G442" s="15"/>
      <c r="H442" s="15">
        <v>435946149.72571582</v>
      </c>
      <c r="I442" s="15">
        <v>474155274.22744614</v>
      </c>
      <c r="J442" s="15">
        <v>548029623.02472222</v>
      </c>
    </row>
    <row r="443" spans="1:10" x14ac:dyDescent="0.3">
      <c r="A443" s="19" t="s">
        <v>969</v>
      </c>
      <c r="B443" s="15">
        <v>23544629.52</v>
      </c>
      <c r="C443" s="15"/>
      <c r="D443" s="15">
        <v>20993867.52</v>
      </c>
      <c r="E443" s="15"/>
      <c r="F443" s="15">
        <v>18249936.009999998</v>
      </c>
      <c r="G443" s="15"/>
      <c r="H443" s="15">
        <v>12300111.621845622</v>
      </c>
      <c r="I443" s="15">
        <v>8901044.3859817069</v>
      </c>
      <c r="J443" s="15">
        <v>5300828.3296880415</v>
      </c>
    </row>
    <row r="444" spans="1:10" x14ac:dyDescent="0.3">
      <c r="A444" s="19" t="s">
        <v>970</v>
      </c>
      <c r="B444" s="15">
        <v>4417276.04</v>
      </c>
      <c r="C444" s="15"/>
      <c r="D444" s="15">
        <v>5032549.0599999996</v>
      </c>
      <c r="E444" s="15"/>
      <c r="F444" s="15">
        <v>5539837.3699999992</v>
      </c>
      <c r="G444" s="15"/>
      <c r="H444" s="15">
        <v>7558115.3557453342</v>
      </c>
      <c r="I444" s="15">
        <v>7661995.2910843361</v>
      </c>
      <c r="J444" s="15">
        <v>7624054.5004422804</v>
      </c>
    </row>
    <row r="445" spans="1:10" x14ac:dyDescent="0.3">
      <c r="A445" s="19" t="s">
        <v>971</v>
      </c>
      <c r="B445" s="15">
        <v>2949451.38</v>
      </c>
      <c r="C445" s="15"/>
      <c r="D445" s="15">
        <v>2039652.9</v>
      </c>
      <c r="E445" s="15"/>
      <c r="F445" s="15">
        <v>2039653.2000000004</v>
      </c>
      <c r="G445" s="15"/>
      <c r="H445" s="15">
        <v>6123118.7437914163</v>
      </c>
      <c r="I445" s="15">
        <v>5947192.338791416</v>
      </c>
      <c r="J445" s="15">
        <v>5947192.338791416</v>
      </c>
    </row>
    <row r="446" spans="1:10" ht="15" thickBot="1" x14ac:dyDescent="0.35">
      <c r="A446" s="19" t="s">
        <v>972</v>
      </c>
      <c r="B446" s="15">
        <v>691106.4</v>
      </c>
      <c r="C446" s="15"/>
      <c r="D446" s="15">
        <v>579954.05000000005</v>
      </c>
      <c r="E446" s="15"/>
      <c r="F446" s="15">
        <v>424340.75999999995</v>
      </c>
      <c r="G446" s="15"/>
      <c r="H446" s="15">
        <v>279987.12000000005</v>
      </c>
      <c r="I446" s="15">
        <v>279987.12</v>
      </c>
      <c r="J446" s="15">
        <v>279987.11999999982</v>
      </c>
    </row>
    <row r="447" spans="1:10" x14ac:dyDescent="0.3">
      <c r="A447" s="16" t="s">
        <v>967</v>
      </c>
      <c r="B447" s="20">
        <v>399275402.09999996</v>
      </c>
      <c r="C447" s="20"/>
      <c r="D447" s="20">
        <v>411740968.13999999</v>
      </c>
      <c r="E447" s="20"/>
      <c r="F447" s="20">
        <v>429001938.09000003</v>
      </c>
      <c r="G447" s="20"/>
      <c r="H447" s="20">
        <v>462207482.56709814</v>
      </c>
      <c r="I447" s="20">
        <v>496945493.3633036</v>
      </c>
      <c r="J447" s="20">
        <v>567181685.31364393</v>
      </c>
    </row>
    <row r="448" spans="1:10" ht="7.5" customHeight="1" x14ac:dyDescent="0.3"/>
    <row r="449" spans="1:10" x14ac:dyDescent="0.3">
      <c r="A449" s="16" t="s">
        <v>973</v>
      </c>
      <c r="B449" s="15"/>
      <c r="C449" s="15"/>
      <c r="D449" s="15"/>
      <c r="E449" s="15"/>
      <c r="F449" s="15"/>
      <c r="G449" s="15"/>
      <c r="H449" s="15"/>
      <c r="I449" s="15"/>
      <c r="J449" s="15"/>
    </row>
    <row r="450" spans="1:10" x14ac:dyDescent="0.3">
      <c r="A450" s="19" t="s">
        <v>974</v>
      </c>
      <c r="B450" s="15">
        <v>0</v>
      </c>
      <c r="C450" s="15"/>
      <c r="D450" s="15">
        <v>0</v>
      </c>
      <c r="E450" s="15"/>
      <c r="F450" s="15">
        <v>0</v>
      </c>
      <c r="G450" s="15"/>
      <c r="H450" s="15">
        <v>0</v>
      </c>
      <c r="I450" s="15">
        <v>0</v>
      </c>
      <c r="J450" s="15">
        <v>0</v>
      </c>
    </row>
    <row r="451" spans="1:10" x14ac:dyDescent="0.3">
      <c r="A451" s="19" t="s">
        <v>975</v>
      </c>
      <c r="B451" s="15">
        <v>22578838</v>
      </c>
      <c r="C451" s="15"/>
      <c r="D451" s="15">
        <v>10066573</v>
      </c>
      <c r="E451" s="15"/>
      <c r="F451" s="15">
        <v>9189574.0399999991</v>
      </c>
      <c r="G451" s="15"/>
      <c r="H451" s="15">
        <v>9468241.097013481</v>
      </c>
      <c r="I451" s="15">
        <v>9084256.2826752774</v>
      </c>
      <c r="J451" s="15">
        <v>8770115.5601795428</v>
      </c>
    </row>
    <row r="452" spans="1:10" x14ac:dyDescent="0.3">
      <c r="A452" s="19" t="s">
        <v>976</v>
      </c>
      <c r="B452" s="15">
        <v>100880.74</v>
      </c>
      <c r="C452" s="15"/>
      <c r="D452" s="15">
        <v>3481.28</v>
      </c>
      <c r="E452" s="15"/>
      <c r="F452" s="15">
        <v>0</v>
      </c>
      <c r="G452" s="15"/>
      <c r="H452" s="15">
        <v>0</v>
      </c>
      <c r="I452" s="15">
        <v>0</v>
      </c>
      <c r="J452" s="15">
        <v>0</v>
      </c>
    </row>
    <row r="453" spans="1:10" x14ac:dyDescent="0.3">
      <c r="A453" s="19" t="s">
        <v>977</v>
      </c>
      <c r="B453" s="15">
        <v>146078.82</v>
      </c>
      <c r="C453" s="15"/>
      <c r="D453" s="15">
        <v>265588.3</v>
      </c>
      <c r="E453" s="15"/>
      <c r="F453" s="15">
        <v>-267051.78999999992</v>
      </c>
      <c r="G453" s="15"/>
      <c r="H453" s="15">
        <v>94848</v>
      </c>
      <c r="I453" s="15">
        <v>94848</v>
      </c>
      <c r="J453" s="15">
        <v>94848</v>
      </c>
    </row>
    <row r="454" spans="1:10" x14ac:dyDescent="0.3">
      <c r="A454" s="19" t="s">
        <v>978</v>
      </c>
      <c r="B454" s="15">
        <v>8853423.5600000005</v>
      </c>
      <c r="C454" s="15"/>
      <c r="D454" s="15">
        <v>9347483.6199999992</v>
      </c>
      <c r="E454" s="15"/>
      <c r="F454" s="15">
        <v>7147132.2700000014</v>
      </c>
      <c r="G454" s="15"/>
      <c r="H454" s="15">
        <v>8617892.6516716797</v>
      </c>
      <c r="I454" s="15">
        <v>12862197.042843094</v>
      </c>
      <c r="J454" s="15">
        <v>9960705.4639086742</v>
      </c>
    </row>
    <row r="455" spans="1:10" x14ac:dyDescent="0.3">
      <c r="A455" s="19" t="s">
        <v>979</v>
      </c>
      <c r="B455" s="15">
        <v>5619900.3200000003</v>
      </c>
      <c r="C455" s="15"/>
      <c r="D455" s="15">
        <v>5619628.6900000004</v>
      </c>
      <c r="E455" s="15"/>
      <c r="F455" s="15">
        <v>5606279.3700000001</v>
      </c>
      <c r="G455" s="15"/>
      <c r="H455" s="15">
        <v>2512552.2799999998</v>
      </c>
      <c r="I455" s="15">
        <v>-12246.719999999996</v>
      </c>
      <c r="J455" s="15">
        <v>-12246.719999999996</v>
      </c>
    </row>
    <row r="456" spans="1:10" ht="15" thickBot="1" x14ac:dyDescent="0.35">
      <c r="A456" s="19" t="s">
        <v>980</v>
      </c>
      <c r="B456" s="15">
        <v>-22412330.969999999</v>
      </c>
      <c r="C456" s="15"/>
      <c r="D456" s="15">
        <v>-25574857.59</v>
      </c>
      <c r="E456" s="15"/>
      <c r="F456" s="15">
        <v>-14370114.710000001</v>
      </c>
      <c r="G456" s="15"/>
      <c r="H456" s="15">
        <v>-18865585.6941857</v>
      </c>
      <c r="I456" s="15">
        <v>-10474537.877338132</v>
      </c>
      <c r="J456" s="15">
        <v>-16511170.70376068</v>
      </c>
    </row>
    <row r="457" spans="1:10" x14ac:dyDescent="0.3">
      <c r="A457" s="16" t="s">
        <v>973</v>
      </c>
      <c r="B457" s="20">
        <v>14886790.469999999</v>
      </c>
      <c r="C457" s="20"/>
      <c r="D457" s="20">
        <v>-272102.69999999925</v>
      </c>
      <c r="E457" s="20"/>
      <c r="F457" s="20">
        <v>7305819.1799999997</v>
      </c>
      <c r="G457" s="20"/>
      <c r="H457" s="20">
        <v>1827948.3344994597</v>
      </c>
      <c r="I457" s="20">
        <v>11554516.728180239</v>
      </c>
      <c r="J457" s="20">
        <v>2302251.6003275402</v>
      </c>
    </row>
    <row r="458" spans="1:10" ht="8.25" customHeight="1" thickBot="1" x14ac:dyDescent="0.35"/>
    <row r="459" spans="1:10" ht="15" thickBot="1" x14ac:dyDescent="0.35">
      <c r="A459" s="14" t="s">
        <v>942</v>
      </c>
      <c r="B459" s="21">
        <v>-1240443369.1400023</v>
      </c>
      <c r="C459" s="21"/>
      <c r="D459" s="21">
        <v>-1348515066.4099987</v>
      </c>
      <c r="E459" s="21"/>
      <c r="F459" s="21">
        <v>-1517069072.3600004</v>
      </c>
      <c r="G459" s="21"/>
      <c r="H459" s="21">
        <v>-1746408978.5255299</v>
      </c>
      <c r="I459" s="21">
        <v>-1479258963.3038187</v>
      </c>
      <c r="J459" s="21">
        <v>-1413857629.4839344</v>
      </c>
    </row>
    <row r="460" spans="1:10" ht="9.75" customHeight="1" thickTop="1" x14ac:dyDescent="0.3"/>
    <row r="461" spans="1:10" x14ac:dyDescent="0.3">
      <c r="A461" s="14" t="s">
        <v>981</v>
      </c>
      <c r="B461" s="15"/>
      <c r="C461" s="15"/>
      <c r="D461" s="15"/>
      <c r="E461" s="15"/>
      <c r="F461" s="15"/>
      <c r="G461" s="15"/>
      <c r="H461" s="15"/>
      <c r="I461" s="15"/>
      <c r="J461" s="15"/>
    </row>
    <row r="462" spans="1:10" ht="15" thickBot="1" x14ac:dyDescent="0.35">
      <c r="A462" s="19" t="s">
        <v>982</v>
      </c>
      <c r="B462" s="15">
        <v>0</v>
      </c>
      <c r="C462" s="15"/>
      <c r="D462" s="15">
        <v>1070000000</v>
      </c>
      <c r="E462" s="15"/>
      <c r="F462" s="15">
        <v>1550000000</v>
      </c>
      <c r="G462" s="15"/>
      <c r="H462" s="15">
        <v>0</v>
      </c>
      <c r="I462" s="15">
        <v>-1003026057.149056</v>
      </c>
      <c r="J462" s="15">
        <v>-146974356.88627443</v>
      </c>
    </row>
    <row r="463" spans="1:10" ht="15" thickBot="1" x14ac:dyDescent="0.35">
      <c r="A463" s="14" t="s">
        <v>981</v>
      </c>
      <c r="B463" s="21">
        <v>0</v>
      </c>
      <c r="C463" s="21"/>
      <c r="D463" s="21">
        <v>1070000000</v>
      </c>
      <c r="E463" s="21"/>
      <c r="F463" s="21">
        <v>1550000000</v>
      </c>
      <c r="G463" s="21"/>
      <c r="H463" s="21">
        <v>0</v>
      </c>
      <c r="I463" s="21">
        <v>-1003026057.149056</v>
      </c>
      <c r="J463" s="21">
        <v>-146974356.88627443</v>
      </c>
    </row>
  </sheetData>
  <mergeCells count="1">
    <mergeCell ref="A4:A5"/>
  </mergeCells>
  <pageMargins left="0.7" right="0.7" top="0.75" bottom="0.75" header="0.3" footer="0.3"/>
  <pageSetup scale="59" orientation="landscape" r:id="rId1"/>
  <rowBreaks count="2" manualBreakCount="2">
    <brk id="116" max="16383" man="1"/>
    <brk id="40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"/>
  <sheetViews>
    <sheetView showGridLines="0" view="pageBreakPreview" zoomScale="90" zoomScaleNormal="100" zoomScaleSheetLayoutView="90" workbookViewId="0">
      <pane xSplit="1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4.4" x14ac:dyDescent="0.3"/>
  <cols>
    <col min="1" max="1" width="72.33203125" customWidth="1"/>
    <col min="2" max="2" width="18.109375" style="85" customWidth="1"/>
    <col min="3" max="3" width="15.6640625" style="85" customWidth="1"/>
    <col min="4" max="4" width="14.109375" style="85" customWidth="1"/>
    <col min="5" max="5" width="15.44140625" style="85" customWidth="1"/>
    <col min="6" max="6" width="17.109375" style="85" customWidth="1"/>
    <col min="7" max="7" width="15.5546875" style="85" customWidth="1"/>
    <col min="8" max="8" width="12.5546875" customWidth="1"/>
    <col min="9" max="9" width="15.44140625" style="85" customWidth="1"/>
    <col min="10" max="10" width="11.88671875" customWidth="1"/>
    <col min="11" max="12" width="12" customWidth="1"/>
    <col min="13" max="13" width="11.88671875" customWidth="1"/>
    <col min="14" max="14" width="11.33203125" customWidth="1"/>
    <col min="15" max="15" width="11.88671875" customWidth="1"/>
  </cols>
  <sheetData>
    <row r="1" spans="1:10" x14ac:dyDescent="0.3">
      <c r="A1" s="167" t="s">
        <v>1227</v>
      </c>
    </row>
    <row r="2" spans="1:10" x14ac:dyDescent="0.3">
      <c r="A2" s="167" t="s">
        <v>1226</v>
      </c>
    </row>
    <row r="3" spans="1:10" ht="15" thickBot="1" x14ac:dyDescent="0.35"/>
    <row r="4" spans="1:10" ht="27" thickBot="1" x14ac:dyDescent="0.35">
      <c r="A4" s="99" t="s">
        <v>1176</v>
      </c>
      <c r="B4" s="142" t="s">
        <v>614</v>
      </c>
      <c r="C4" s="142" t="s">
        <v>613</v>
      </c>
      <c r="D4" s="142" t="s">
        <v>612</v>
      </c>
      <c r="E4" s="142" t="s">
        <v>611</v>
      </c>
      <c r="F4" s="142" t="s">
        <v>610</v>
      </c>
      <c r="G4" s="142" t="s">
        <v>609</v>
      </c>
      <c r="H4" s="99" t="s">
        <v>608</v>
      </c>
      <c r="I4" s="142" t="s">
        <v>607</v>
      </c>
      <c r="J4" s="99" t="s">
        <v>606</v>
      </c>
    </row>
    <row r="5" spans="1:10" x14ac:dyDescent="0.3">
      <c r="A5" s="100" t="s">
        <v>1177</v>
      </c>
      <c r="B5" s="143"/>
      <c r="C5" s="143"/>
      <c r="D5" s="143"/>
      <c r="E5" s="143"/>
      <c r="F5" s="143"/>
      <c r="G5" s="143"/>
      <c r="H5" s="101"/>
      <c r="I5" s="143"/>
      <c r="J5" s="102"/>
    </row>
    <row r="6" spans="1:10" x14ac:dyDescent="0.3">
      <c r="A6" s="103" t="s">
        <v>942</v>
      </c>
      <c r="B6" s="143"/>
      <c r="C6" s="143"/>
      <c r="D6" s="143"/>
      <c r="E6" s="143"/>
      <c r="F6" s="143"/>
      <c r="G6" s="143"/>
      <c r="H6" s="101"/>
      <c r="I6" s="143"/>
      <c r="J6" s="102"/>
    </row>
    <row r="7" spans="1:10" x14ac:dyDescent="0.3">
      <c r="A7" s="104" t="s">
        <v>192</v>
      </c>
      <c r="B7" s="143"/>
      <c r="C7" s="143"/>
      <c r="D7" s="143"/>
      <c r="E7" s="143"/>
      <c r="F7" s="143"/>
      <c r="G7" s="143"/>
      <c r="H7" s="101"/>
      <c r="I7" s="143"/>
      <c r="J7" s="102"/>
    </row>
    <row r="8" spans="1:10" x14ac:dyDescent="0.3">
      <c r="A8" s="105" t="s">
        <v>618</v>
      </c>
      <c r="B8" s="143"/>
      <c r="C8" s="143"/>
      <c r="D8" s="143"/>
      <c r="E8" s="143"/>
      <c r="F8" s="143"/>
      <c r="G8" s="143"/>
      <c r="H8" s="101"/>
      <c r="I8" s="143"/>
      <c r="J8" s="102"/>
    </row>
    <row r="9" spans="1:10" x14ac:dyDescent="0.3">
      <c r="A9" s="106" t="s">
        <v>577</v>
      </c>
      <c r="B9" s="143"/>
      <c r="C9" s="143"/>
      <c r="D9" s="143"/>
      <c r="E9" s="143"/>
      <c r="F9" s="143"/>
      <c r="G9" s="143"/>
      <c r="H9" s="101"/>
      <c r="I9" s="143"/>
      <c r="J9" s="107"/>
    </row>
    <row r="10" spans="1:10" x14ac:dyDescent="0.3">
      <c r="A10" s="108" t="s">
        <v>605</v>
      </c>
      <c r="B10" s="143">
        <v>-5574636286.9800005</v>
      </c>
      <c r="C10" s="143">
        <v>0</v>
      </c>
      <c r="D10" s="143">
        <v>0</v>
      </c>
      <c r="E10" s="143">
        <v>-5574636286.9800005</v>
      </c>
      <c r="F10" s="143">
        <v>-5574636286.9800005</v>
      </c>
      <c r="G10" s="143">
        <v>0</v>
      </c>
      <c r="H10" s="101">
        <v>0</v>
      </c>
      <c r="I10" s="143">
        <v>-5574636286.9800005</v>
      </c>
      <c r="J10" s="109">
        <v>1</v>
      </c>
    </row>
    <row r="11" spans="1:10" x14ac:dyDescent="0.3">
      <c r="A11" s="108" t="s">
        <v>604</v>
      </c>
      <c r="B11" s="143">
        <v>-3510475166.8000002</v>
      </c>
      <c r="C11" s="143">
        <v>3510475166.8000002</v>
      </c>
      <c r="D11" s="143">
        <v>0</v>
      </c>
      <c r="E11" s="143">
        <v>0</v>
      </c>
      <c r="F11" s="143">
        <v>-3510475166.8000002</v>
      </c>
      <c r="G11" s="143">
        <v>3510475166.8000002</v>
      </c>
      <c r="H11" s="101">
        <v>0</v>
      </c>
      <c r="I11" s="143">
        <v>0</v>
      </c>
      <c r="J11" s="109">
        <v>1</v>
      </c>
    </row>
    <row r="12" spans="1:10" x14ac:dyDescent="0.3">
      <c r="A12" s="108" t="s">
        <v>603</v>
      </c>
      <c r="B12" s="143">
        <v>0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01">
        <v>0</v>
      </c>
      <c r="I12" s="143">
        <v>0</v>
      </c>
      <c r="J12" s="109">
        <v>1</v>
      </c>
    </row>
    <row r="13" spans="1:10" x14ac:dyDescent="0.3">
      <c r="A13" s="108" t="s">
        <v>602</v>
      </c>
      <c r="B13" s="143">
        <v>-466254263.48000002</v>
      </c>
      <c r="C13" s="143">
        <v>466254263.48000002</v>
      </c>
      <c r="D13" s="143">
        <v>0</v>
      </c>
      <c r="E13" s="143">
        <v>0</v>
      </c>
      <c r="F13" s="143">
        <v>-466254263.48000002</v>
      </c>
      <c r="G13" s="143">
        <v>466254263.48000002</v>
      </c>
      <c r="H13" s="101">
        <v>0</v>
      </c>
      <c r="I13" s="143">
        <v>0</v>
      </c>
      <c r="J13" s="109">
        <v>1</v>
      </c>
    </row>
    <row r="14" spans="1:10" x14ac:dyDescent="0.3">
      <c r="A14" s="108" t="s">
        <v>601</v>
      </c>
      <c r="B14" s="143">
        <v>-158848619.98000002</v>
      </c>
      <c r="C14" s="143">
        <v>158848619.98000002</v>
      </c>
      <c r="D14" s="143">
        <v>0</v>
      </c>
      <c r="E14" s="143">
        <v>0</v>
      </c>
      <c r="F14" s="143">
        <v>-158848619.98000002</v>
      </c>
      <c r="G14" s="143">
        <v>158848619.98000002</v>
      </c>
      <c r="H14" s="101">
        <v>0</v>
      </c>
      <c r="I14" s="143">
        <v>0</v>
      </c>
      <c r="J14" s="109">
        <v>1</v>
      </c>
    </row>
    <row r="15" spans="1:10" x14ac:dyDescent="0.3">
      <c r="A15" s="108" t="s">
        <v>600</v>
      </c>
      <c r="B15" s="143">
        <v>-208308570.91</v>
      </c>
      <c r="C15" s="143">
        <v>208308570.91</v>
      </c>
      <c r="D15" s="143">
        <v>0</v>
      </c>
      <c r="E15" s="143">
        <v>0</v>
      </c>
      <c r="F15" s="143">
        <v>-208308570.91</v>
      </c>
      <c r="G15" s="143">
        <v>208308570.91</v>
      </c>
      <c r="H15" s="101">
        <v>0</v>
      </c>
      <c r="I15" s="143">
        <v>0</v>
      </c>
      <c r="J15" s="109">
        <v>1</v>
      </c>
    </row>
    <row r="16" spans="1:10" x14ac:dyDescent="0.3">
      <c r="A16" s="108" t="s">
        <v>599</v>
      </c>
      <c r="B16" s="143">
        <v>-114876947.63</v>
      </c>
      <c r="C16" s="143">
        <v>114876947.63</v>
      </c>
      <c r="D16" s="143">
        <v>0</v>
      </c>
      <c r="E16" s="143">
        <v>0</v>
      </c>
      <c r="F16" s="143">
        <v>-114876947.63</v>
      </c>
      <c r="G16" s="143">
        <v>114876947.63</v>
      </c>
      <c r="H16" s="101">
        <v>0</v>
      </c>
      <c r="I16" s="143">
        <v>0</v>
      </c>
      <c r="J16" s="109">
        <v>1</v>
      </c>
    </row>
    <row r="17" spans="1:10" x14ac:dyDescent="0.3">
      <c r="A17" s="108" t="s">
        <v>598</v>
      </c>
      <c r="B17" s="143">
        <v>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01">
        <v>0</v>
      </c>
      <c r="I17" s="143">
        <v>0</v>
      </c>
      <c r="J17" s="109">
        <v>1</v>
      </c>
    </row>
    <row r="18" spans="1:10" x14ac:dyDescent="0.3">
      <c r="A18" s="108" t="s">
        <v>597</v>
      </c>
      <c r="B18" s="143">
        <v>-483987611.21999997</v>
      </c>
      <c r="C18" s="143">
        <v>483987611.21999997</v>
      </c>
      <c r="D18" s="143">
        <v>0</v>
      </c>
      <c r="E18" s="143">
        <v>0</v>
      </c>
      <c r="F18" s="143">
        <v>-483987611.21999997</v>
      </c>
      <c r="G18" s="143">
        <v>483987611.21999997</v>
      </c>
      <c r="H18" s="101">
        <v>0</v>
      </c>
      <c r="I18" s="143">
        <v>0</v>
      </c>
      <c r="J18" s="109">
        <v>1</v>
      </c>
    </row>
    <row r="19" spans="1:10" x14ac:dyDescent="0.3">
      <c r="A19" s="108" t="s">
        <v>596</v>
      </c>
      <c r="B19" s="143">
        <v>-255626275.72000006</v>
      </c>
      <c r="C19" s="143">
        <v>255626275.72000006</v>
      </c>
      <c r="D19" s="143">
        <v>0</v>
      </c>
      <c r="E19" s="143">
        <v>0</v>
      </c>
      <c r="F19" s="143">
        <v>-255626275.72000006</v>
      </c>
      <c r="G19" s="143">
        <v>255626275.72000006</v>
      </c>
      <c r="H19" s="101">
        <v>0</v>
      </c>
      <c r="I19" s="143">
        <v>0</v>
      </c>
      <c r="J19" s="109">
        <v>1</v>
      </c>
    </row>
    <row r="20" spans="1:10" x14ac:dyDescent="0.3">
      <c r="A20" s="108" t="s">
        <v>595</v>
      </c>
      <c r="B20" s="143">
        <v>57869787.029999994</v>
      </c>
      <c r="C20" s="143">
        <v>-57869787.029999994</v>
      </c>
      <c r="D20" s="143">
        <v>0</v>
      </c>
      <c r="E20" s="143">
        <v>0</v>
      </c>
      <c r="F20" s="143">
        <v>57869787.029999994</v>
      </c>
      <c r="G20" s="143">
        <v>-57869787.029999994</v>
      </c>
      <c r="H20" s="101">
        <v>0</v>
      </c>
      <c r="I20" s="143">
        <v>0</v>
      </c>
      <c r="J20" s="109">
        <v>1</v>
      </c>
    </row>
    <row r="21" spans="1:10" x14ac:dyDescent="0.3">
      <c r="A21" s="108" t="s">
        <v>594</v>
      </c>
      <c r="B21" s="143">
        <v>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01">
        <v>0</v>
      </c>
      <c r="I21" s="143">
        <v>0</v>
      </c>
      <c r="J21" s="109">
        <v>1</v>
      </c>
    </row>
    <row r="22" spans="1:10" x14ac:dyDescent="0.3">
      <c r="A22" s="108" t="s">
        <v>593</v>
      </c>
      <c r="B22" s="143">
        <v>-57869787.029999994</v>
      </c>
      <c r="C22" s="143">
        <v>0</v>
      </c>
      <c r="D22" s="143">
        <v>0</v>
      </c>
      <c r="E22" s="143">
        <v>-57869787.029999994</v>
      </c>
      <c r="F22" s="143">
        <v>-57869787.029999994</v>
      </c>
      <c r="G22" s="143">
        <v>0</v>
      </c>
      <c r="H22" s="101">
        <v>0</v>
      </c>
      <c r="I22" s="143">
        <v>-57869787.029999994</v>
      </c>
      <c r="J22" s="109">
        <v>1</v>
      </c>
    </row>
    <row r="23" spans="1:10" x14ac:dyDescent="0.3">
      <c r="A23" s="108" t="s">
        <v>592</v>
      </c>
      <c r="B23" s="143">
        <v>-224671157.06</v>
      </c>
      <c r="C23" s="143">
        <v>0</v>
      </c>
      <c r="D23" s="143">
        <v>0</v>
      </c>
      <c r="E23" s="143">
        <v>-224671157.06</v>
      </c>
      <c r="F23" s="143">
        <v>0</v>
      </c>
      <c r="G23" s="143">
        <v>0</v>
      </c>
      <c r="H23" s="101">
        <v>0</v>
      </c>
      <c r="I23" s="143">
        <v>0</v>
      </c>
      <c r="J23" s="109">
        <v>0</v>
      </c>
    </row>
    <row r="24" spans="1:10" x14ac:dyDescent="0.3">
      <c r="A24" s="108" t="s">
        <v>591</v>
      </c>
      <c r="B24" s="143">
        <v>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01">
        <v>0</v>
      </c>
      <c r="I24" s="143">
        <v>0</v>
      </c>
      <c r="J24" s="109">
        <v>0</v>
      </c>
    </row>
    <row r="25" spans="1:10" x14ac:dyDescent="0.3">
      <c r="A25" s="108" t="s">
        <v>590</v>
      </c>
      <c r="B25" s="143">
        <v>-187182324.17999998</v>
      </c>
      <c r="C25" s="143">
        <v>187182324.17999998</v>
      </c>
      <c r="D25" s="143">
        <v>0</v>
      </c>
      <c r="E25" s="143">
        <v>0</v>
      </c>
      <c r="F25" s="143">
        <v>0</v>
      </c>
      <c r="G25" s="143">
        <v>0</v>
      </c>
      <c r="H25" s="101">
        <v>0</v>
      </c>
      <c r="I25" s="143">
        <v>0</v>
      </c>
      <c r="J25" s="109">
        <v>0</v>
      </c>
    </row>
    <row r="26" spans="1:10" x14ac:dyDescent="0.3">
      <c r="A26" s="108" t="s">
        <v>589</v>
      </c>
      <c r="B26" s="143">
        <v>-80638750.659999996</v>
      </c>
      <c r="C26" s="143">
        <v>80638750.659999996</v>
      </c>
      <c r="D26" s="143">
        <v>0</v>
      </c>
      <c r="E26" s="143">
        <v>0</v>
      </c>
      <c r="F26" s="143">
        <v>-76195268.010256439</v>
      </c>
      <c r="G26" s="143">
        <v>76195268.010256439</v>
      </c>
      <c r="H26" s="101">
        <v>0</v>
      </c>
      <c r="I26" s="143">
        <v>0</v>
      </c>
      <c r="J26" s="109">
        <v>0.94489643486071895</v>
      </c>
    </row>
    <row r="27" spans="1:10" x14ac:dyDescent="0.3">
      <c r="A27" s="108" t="s">
        <v>588</v>
      </c>
      <c r="B27" s="143">
        <v>0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01">
        <v>0</v>
      </c>
      <c r="I27" s="143">
        <v>0</v>
      </c>
      <c r="J27" s="109">
        <v>1</v>
      </c>
    </row>
    <row r="28" spans="1:10" x14ac:dyDescent="0.3">
      <c r="A28" s="108" t="s">
        <v>587</v>
      </c>
      <c r="B28" s="143">
        <v>-4933498.91</v>
      </c>
      <c r="C28" s="143">
        <v>4933498.91</v>
      </c>
      <c r="D28" s="143">
        <v>0</v>
      </c>
      <c r="E28" s="143">
        <v>0</v>
      </c>
      <c r="F28" s="143">
        <v>-4669358.3916588183</v>
      </c>
      <c r="G28" s="143">
        <v>4669358.3916588183</v>
      </c>
      <c r="H28" s="101">
        <v>0</v>
      </c>
      <c r="I28" s="143">
        <v>0</v>
      </c>
      <c r="J28" s="109">
        <v>0.94645979999999996</v>
      </c>
    </row>
    <row r="29" spans="1:10" x14ac:dyDescent="0.3">
      <c r="A29" s="108" t="s">
        <v>586</v>
      </c>
      <c r="B29" s="143">
        <v>0</v>
      </c>
      <c r="C29" s="143">
        <v>0</v>
      </c>
      <c r="D29" s="143">
        <v>0</v>
      </c>
      <c r="E29" s="143">
        <v>0</v>
      </c>
      <c r="F29" s="143">
        <v>0</v>
      </c>
      <c r="G29" s="143">
        <v>0</v>
      </c>
      <c r="H29" s="101">
        <v>0</v>
      </c>
      <c r="I29" s="143">
        <v>0</v>
      </c>
      <c r="J29" s="109">
        <v>1</v>
      </c>
    </row>
    <row r="30" spans="1:10" x14ac:dyDescent="0.3">
      <c r="A30" s="108" t="s">
        <v>585</v>
      </c>
      <c r="B30" s="143">
        <v>-2633309.79</v>
      </c>
      <c r="C30" s="143">
        <v>0</v>
      </c>
      <c r="D30" s="143">
        <v>0</v>
      </c>
      <c r="E30" s="143">
        <v>-2633309.79</v>
      </c>
      <c r="F30" s="143">
        <v>-2491926.8873045603</v>
      </c>
      <c r="G30" s="143">
        <v>0</v>
      </c>
      <c r="H30" s="101">
        <v>0</v>
      </c>
      <c r="I30" s="143">
        <v>-2491926.8873045603</v>
      </c>
      <c r="J30" s="109">
        <v>0.94630981009817317</v>
      </c>
    </row>
    <row r="31" spans="1:10" x14ac:dyDescent="0.3">
      <c r="A31" s="108" t="s">
        <v>584</v>
      </c>
      <c r="B31" s="143">
        <v>0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01">
        <v>0</v>
      </c>
      <c r="I31" s="143">
        <v>0</v>
      </c>
      <c r="J31" s="109">
        <v>1</v>
      </c>
    </row>
    <row r="32" spans="1:10" x14ac:dyDescent="0.3">
      <c r="A32" s="108" t="s">
        <v>583</v>
      </c>
      <c r="B32" s="143">
        <v>0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  <c r="H32" s="101">
        <v>0</v>
      </c>
      <c r="I32" s="143">
        <v>0</v>
      </c>
      <c r="J32" s="109">
        <v>0</v>
      </c>
    </row>
    <row r="33" spans="1:10" x14ac:dyDescent="0.3">
      <c r="A33" s="108" t="s">
        <v>582</v>
      </c>
      <c r="B33" s="143">
        <v>-41796</v>
      </c>
      <c r="C33" s="143">
        <v>0</v>
      </c>
      <c r="D33" s="143">
        <v>0</v>
      </c>
      <c r="E33" s="143">
        <v>-41796</v>
      </c>
      <c r="F33" s="143">
        <v>-41796</v>
      </c>
      <c r="G33" s="143">
        <v>0</v>
      </c>
      <c r="H33" s="101">
        <v>0</v>
      </c>
      <c r="I33" s="143">
        <v>-41796</v>
      </c>
      <c r="J33" s="109">
        <v>1</v>
      </c>
    </row>
    <row r="34" spans="1:10" x14ac:dyDescent="0.3">
      <c r="A34" s="108" t="s">
        <v>580</v>
      </c>
      <c r="B34" s="143">
        <v>0</v>
      </c>
      <c r="C34" s="143">
        <v>0</v>
      </c>
      <c r="D34" s="143">
        <v>0</v>
      </c>
      <c r="E34" s="143">
        <v>0</v>
      </c>
      <c r="F34" s="143">
        <v>0</v>
      </c>
      <c r="G34" s="143">
        <v>0</v>
      </c>
      <c r="H34" s="101">
        <v>0</v>
      </c>
      <c r="I34" s="143">
        <v>0</v>
      </c>
      <c r="J34" s="109">
        <v>1</v>
      </c>
    </row>
    <row r="35" spans="1:10" x14ac:dyDescent="0.3">
      <c r="A35" s="108" t="s">
        <v>579</v>
      </c>
      <c r="B35" s="143">
        <v>-20921242</v>
      </c>
      <c r="C35" s="143">
        <v>0</v>
      </c>
      <c r="D35" s="143">
        <v>0</v>
      </c>
      <c r="E35" s="143">
        <v>-20921242</v>
      </c>
      <c r="F35" s="143">
        <v>-20921242</v>
      </c>
      <c r="G35" s="143">
        <v>0</v>
      </c>
      <c r="H35" s="101">
        <v>0</v>
      </c>
      <c r="I35" s="143">
        <v>-20921242</v>
      </c>
      <c r="J35" s="109">
        <v>1</v>
      </c>
    </row>
    <row r="36" spans="1:10" x14ac:dyDescent="0.3">
      <c r="A36" s="108" t="s">
        <v>581</v>
      </c>
      <c r="B36" s="143">
        <v>43689.04</v>
      </c>
      <c r="C36" s="143">
        <v>0</v>
      </c>
      <c r="D36" s="143">
        <v>0</v>
      </c>
      <c r="E36" s="143">
        <v>43689.04</v>
      </c>
      <c r="F36" s="143">
        <v>43689.04</v>
      </c>
      <c r="G36" s="143">
        <v>0</v>
      </c>
      <c r="H36" s="101">
        <v>0</v>
      </c>
      <c r="I36" s="143">
        <v>43689.04</v>
      </c>
      <c r="J36" s="109">
        <v>1</v>
      </c>
    </row>
    <row r="37" spans="1:10" ht="15" thickBot="1" x14ac:dyDescent="0.35">
      <c r="A37" s="108" t="s">
        <v>578</v>
      </c>
      <c r="B37" s="143">
        <v>-2195540</v>
      </c>
      <c r="C37" s="143">
        <v>0</v>
      </c>
      <c r="D37" s="143">
        <v>0</v>
      </c>
      <c r="E37" s="143">
        <v>-2195540</v>
      </c>
      <c r="F37" s="143">
        <v>0</v>
      </c>
      <c r="G37" s="143">
        <v>0</v>
      </c>
      <c r="H37" s="101">
        <v>0</v>
      </c>
      <c r="I37" s="143">
        <v>0</v>
      </c>
      <c r="J37" s="109">
        <v>0</v>
      </c>
    </row>
    <row r="38" spans="1:10" x14ac:dyDescent="0.3">
      <c r="A38" s="110" t="s">
        <v>577</v>
      </c>
      <c r="B38" s="144">
        <v>-11296187672.279997</v>
      </c>
      <c r="C38" s="144">
        <v>5413262242.460001</v>
      </c>
      <c r="D38" s="144">
        <v>0</v>
      </c>
      <c r="E38" s="144">
        <v>-5882925429.8200006</v>
      </c>
      <c r="F38" s="144">
        <v>-10877289644.969215</v>
      </c>
      <c r="G38" s="144">
        <v>5221372295.1119165</v>
      </c>
      <c r="H38" s="111">
        <v>0</v>
      </c>
      <c r="I38" s="144">
        <v>-5655917349.8573046</v>
      </c>
      <c r="J38" s="112" t="s">
        <v>23</v>
      </c>
    </row>
    <row r="40" spans="1:10" x14ac:dyDescent="0.3">
      <c r="A40" s="106" t="s">
        <v>638</v>
      </c>
      <c r="B40" s="143"/>
      <c r="C40" s="143"/>
      <c r="D40" s="143"/>
      <c r="E40" s="143"/>
      <c r="F40" s="143"/>
      <c r="G40" s="143"/>
      <c r="H40" s="101"/>
      <c r="I40" s="143"/>
      <c r="J40" s="107"/>
    </row>
    <row r="41" spans="1:10" x14ac:dyDescent="0.3">
      <c r="A41" s="108" t="s">
        <v>576</v>
      </c>
      <c r="B41" s="143">
        <v>0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01">
        <v>0</v>
      </c>
      <c r="I41" s="143">
        <v>0</v>
      </c>
      <c r="J41" s="109">
        <v>0</v>
      </c>
    </row>
    <row r="42" spans="1:10" x14ac:dyDescent="0.3">
      <c r="A42" s="108" t="s">
        <v>575</v>
      </c>
      <c r="B42" s="143">
        <v>0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01">
        <v>0</v>
      </c>
      <c r="I42" s="143">
        <v>0</v>
      </c>
      <c r="J42" s="109">
        <v>1</v>
      </c>
    </row>
    <row r="43" spans="1:10" x14ac:dyDescent="0.3">
      <c r="A43" s="108" t="s">
        <v>574</v>
      </c>
      <c r="B43" s="143">
        <v>-58298774.939999998</v>
      </c>
      <c r="C43" s="143">
        <v>0</v>
      </c>
      <c r="D43" s="143">
        <v>0</v>
      </c>
      <c r="E43" s="143">
        <v>-58298774.939999998</v>
      </c>
      <c r="F43" s="143">
        <v>-58298774.939999998</v>
      </c>
      <c r="G43" s="143">
        <v>0</v>
      </c>
      <c r="H43" s="101">
        <v>0</v>
      </c>
      <c r="I43" s="143">
        <v>-58298774.939999998</v>
      </c>
      <c r="J43" s="109">
        <v>1</v>
      </c>
    </row>
    <row r="44" spans="1:10" x14ac:dyDescent="0.3">
      <c r="A44" s="108" t="s">
        <v>573</v>
      </c>
      <c r="B44" s="143">
        <v>-780604.80000000016</v>
      </c>
      <c r="C44" s="143">
        <v>0</v>
      </c>
      <c r="D44" s="143">
        <v>0</v>
      </c>
      <c r="E44" s="143">
        <v>-780604.80000000016</v>
      </c>
      <c r="F44" s="143">
        <v>-780604.80000000016</v>
      </c>
      <c r="G44" s="143">
        <v>0</v>
      </c>
      <c r="H44" s="101">
        <v>0</v>
      </c>
      <c r="I44" s="143">
        <v>-780604.80000000016</v>
      </c>
      <c r="J44" s="109">
        <v>1</v>
      </c>
    </row>
    <row r="45" spans="1:10" x14ac:dyDescent="0.3">
      <c r="A45" s="108" t="s">
        <v>572</v>
      </c>
      <c r="B45" s="143">
        <v>-13625765.920000002</v>
      </c>
      <c r="C45" s="143">
        <v>0</v>
      </c>
      <c r="D45" s="143">
        <v>0</v>
      </c>
      <c r="E45" s="143">
        <v>-13625765.920000002</v>
      </c>
      <c r="F45" s="143">
        <v>-13625765.920000002</v>
      </c>
      <c r="G45" s="143">
        <v>0</v>
      </c>
      <c r="H45" s="101">
        <v>0</v>
      </c>
      <c r="I45" s="143">
        <v>-13625765.920000002</v>
      </c>
      <c r="J45" s="109">
        <v>1</v>
      </c>
    </row>
    <row r="46" spans="1:10" x14ac:dyDescent="0.3">
      <c r="A46" s="108" t="s">
        <v>571</v>
      </c>
      <c r="B46" s="143">
        <v>-17391861.999999996</v>
      </c>
      <c r="C46" s="143">
        <v>0</v>
      </c>
      <c r="D46" s="143">
        <v>0</v>
      </c>
      <c r="E46" s="143">
        <v>-17391861.999999996</v>
      </c>
      <c r="F46" s="143">
        <v>-17391861.999999996</v>
      </c>
      <c r="G46" s="143">
        <v>0</v>
      </c>
      <c r="H46" s="101">
        <v>0</v>
      </c>
      <c r="I46" s="143">
        <v>-17391861.999999996</v>
      </c>
      <c r="J46" s="109">
        <v>1</v>
      </c>
    </row>
    <row r="47" spans="1:10" x14ac:dyDescent="0.3">
      <c r="A47" s="108" t="s">
        <v>570</v>
      </c>
      <c r="B47" s="143">
        <v>-5763568.0899999999</v>
      </c>
      <c r="C47" s="143">
        <v>0</v>
      </c>
      <c r="D47" s="143">
        <v>0</v>
      </c>
      <c r="E47" s="143">
        <v>-5763568.0899999999</v>
      </c>
      <c r="F47" s="143">
        <v>-5763568.0899999999</v>
      </c>
      <c r="G47" s="143">
        <v>0</v>
      </c>
      <c r="H47" s="101">
        <v>0</v>
      </c>
      <c r="I47" s="143">
        <v>-5763568.0899999999</v>
      </c>
      <c r="J47" s="109">
        <v>1</v>
      </c>
    </row>
    <row r="48" spans="1:10" x14ac:dyDescent="0.3">
      <c r="A48" s="108" t="s">
        <v>569</v>
      </c>
      <c r="B48" s="143">
        <v>-1068504.6399999999</v>
      </c>
      <c r="C48" s="143">
        <v>0</v>
      </c>
      <c r="D48" s="143">
        <v>0</v>
      </c>
      <c r="E48" s="143">
        <v>-1068504.6399999999</v>
      </c>
      <c r="F48" s="143">
        <v>-1068504.6399999999</v>
      </c>
      <c r="G48" s="143">
        <v>0</v>
      </c>
      <c r="H48" s="101">
        <v>0</v>
      </c>
      <c r="I48" s="143">
        <v>-1068504.6399999999</v>
      </c>
      <c r="J48" s="109">
        <v>1</v>
      </c>
    </row>
    <row r="49" spans="1:10" x14ac:dyDescent="0.3">
      <c r="A49" s="108" t="s">
        <v>568</v>
      </c>
      <c r="B49" s="143">
        <v>-3075427.82</v>
      </c>
      <c r="C49" s="143">
        <v>0</v>
      </c>
      <c r="D49" s="143">
        <v>0</v>
      </c>
      <c r="E49" s="143">
        <v>-3075427.82</v>
      </c>
      <c r="F49" s="143">
        <v>-3075427.82</v>
      </c>
      <c r="G49" s="143">
        <v>0</v>
      </c>
      <c r="H49" s="101">
        <v>0</v>
      </c>
      <c r="I49" s="143">
        <v>-3075427.82</v>
      </c>
      <c r="J49" s="109">
        <v>1</v>
      </c>
    </row>
    <row r="50" spans="1:10" x14ac:dyDescent="0.3">
      <c r="A50" s="108" t="s">
        <v>567</v>
      </c>
      <c r="B50" s="143">
        <v>2369934.1</v>
      </c>
      <c r="C50" s="143">
        <v>0</v>
      </c>
      <c r="D50" s="143">
        <v>0</v>
      </c>
      <c r="E50" s="143">
        <v>2369934.1</v>
      </c>
      <c r="F50" s="143">
        <v>2369934.1</v>
      </c>
      <c r="G50" s="143">
        <v>0</v>
      </c>
      <c r="H50" s="101">
        <v>0</v>
      </c>
      <c r="I50" s="143">
        <v>2369934.1</v>
      </c>
      <c r="J50" s="109">
        <v>1</v>
      </c>
    </row>
    <row r="51" spans="1:10" x14ac:dyDescent="0.3">
      <c r="A51" s="108" t="s">
        <v>566</v>
      </c>
      <c r="B51" s="143">
        <v>-15699601.290000001</v>
      </c>
      <c r="C51" s="143">
        <v>0</v>
      </c>
      <c r="D51" s="143">
        <v>0</v>
      </c>
      <c r="E51" s="143">
        <v>-15699601.290000001</v>
      </c>
      <c r="F51" s="143">
        <v>-15697150.24528745</v>
      </c>
      <c r="G51" s="143">
        <v>0</v>
      </c>
      <c r="H51" s="101">
        <v>0</v>
      </c>
      <c r="I51" s="143">
        <v>-15697150.24528745</v>
      </c>
      <c r="J51" s="109">
        <v>0.99984387853759626</v>
      </c>
    </row>
    <row r="52" spans="1:10" x14ac:dyDescent="0.3">
      <c r="A52" s="108" t="s">
        <v>565</v>
      </c>
      <c r="B52" s="143">
        <v>-2531786.02</v>
      </c>
      <c r="C52" s="143">
        <v>0</v>
      </c>
      <c r="D52" s="143">
        <v>0</v>
      </c>
      <c r="E52" s="143">
        <v>-2531786.02</v>
      </c>
      <c r="F52" s="143">
        <v>-2437804.7851778567</v>
      </c>
      <c r="G52" s="143">
        <v>0</v>
      </c>
      <c r="H52" s="101">
        <v>0</v>
      </c>
      <c r="I52" s="143">
        <v>-2437804.7851778567</v>
      </c>
      <c r="J52" s="109">
        <v>0.96287947161421517</v>
      </c>
    </row>
    <row r="53" spans="1:10" x14ac:dyDescent="0.3">
      <c r="A53" s="108" t="s">
        <v>564</v>
      </c>
      <c r="B53" s="143">
        <v>-30910532.740000002</v>
      </c>
      <c r="C53" s="143">
        <v>0</v>
      </c>
      <c r="D53" s="143">
        <v>0</v>
      </c>
      <c r="E53" s="143">
        <v>-30910532.740000002</v>
      </c>
      <c r="F53" s="143">
        <v>-30910532.740000002</v>
      </c>
      <c r="G53" s="143">
        <v>0</v>
      </c>
      <c r="H53" s="101">
        <v>0</v>
      </c>
      <c r="I53" s="143">
        <v>-30910532.740000002</v>
      </c>
      <c r="J53" s="109">
        <v>1</v>
      </c>
    </row>
    <row r="54" spans="1:10" x14ac:dyDescent="0.3">
      <c r="A54" s="108" t="s">
        <v>563</v>
      </c>
      <c r="B54" s="143">
        <v>0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  <c r="H54" s="101">
        <v>0</v>
      </c>
      <c r="I54" s="143">
        <v>0</v>
      </c>
      <c r="J54" s="109">
        <v>0.94630981009817317</v>
      </c>
    </row>
    <row r="55" spans="1:10" x14ac:dyDescent="0.3">
      <c r="A55" s="108" t="s">
        <v>562</v>
      </c>
      <c r="B55" s="143">
        <v>0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  <c r="H55" s="101">
        <v>0</v>
      </c>
      <c r="I55" s="143">
        <v>0</v>
      </c>
      <c r="J55" s="109">
        <v>0</v>
      </c>
    </row>
    <row r="56" spans="1:10" x14ac:dyDescent="0.3">
      <c r="A56" s="108" t="s">
        <v>561</v>
      </c>
      <c r="B56" s="143">
        <v>0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  <c r="H56" s="101">
        <v>0</v>
      </c>
      <c r="I56" s="143">
        <v>0</v>
      </c>
      <c r="J56" s="109">
        <v>0</v>
      </c>
    </row>
    <row r="57" spans="1:10" x14ac:dyDescent="0.3">
      <c r="A57" s="108" t="s">
        <v>560</v>
      </c>
      <c r="B57" s="143">
        <v>0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  <c r="H57" s="101">
        <v>0</v>
      </c>
      <c r="I57" s="143">
        <v>0</v>
      </c>
      <c r="J57" s="109">
        <v>1</v>
      </c>
    </row>
    <row r="58" spans="1:10" x14ac:dyDescent="0.3">
      <c r="A58" s="108" t="s">
        <v>559</v>
      </c>
      <c r="B58" s="143">
        <v>0</v>
      </c>
      <c r="C58" s="143">
        <v>0</v>
      </c>
      <c r="D58" s="143">
        <v>0</v>
      </c>
      <c r="E58" s="143">
        <v>0</v>
      </c>
      <c r="F58" s="143">
        <v>0</v>
      </c>
      <c r="G58" s="143">
        <v>0</v>
      </c>
      <c r="H58" s="101">
        <v>0</v>
      </c>
      <c r="I58" s="143">
        <v>0</v>
      </c>
      <c r="J58" s="109">
        <v>0.8871801961867416</v>
      </c>
    </row>
    <row r="59" spans="1:10" x14ac:dyDescent="0.3">
      <c r="A59" s="108" t="s">
        <v>558</v>
      </c>
      <c r="B59" s="143">
        <v>-48859489.160000004</v>
      </c>
      <c r="C59" s="143">
        <v>0</v>
      </c>
      <c r="D59" s="143">
        <v>0</v>
      </c>
      <c r="E59" s="143">
        <v>-48859489.160000004</v>
      </c>
      <c r="F59" s="143">
        <v>0</v>
      </c>
      <c r="G59" s="143">
        <v>0</v>
      </c>
      <c r="H59" s="101">
        <v>0</v>
      </c>
      <c r="I59" s="143">
        <v>0</v>
      </c>
      <c r="J59" s="109">
        <v>0</v>
      </c>
    </row>
    <row r="60" spans="1:10" x14ac:dyDescent="0.3">
      <c r="A60" s="108" t="s">
        <v>557</v>
      </c>
      <c r="B60" s="143">
        <v>-242136.18</v>
      </c>
      <c r="C60" s="143">
        <v>0</v>
      </c>
      <c r="D60" s="143">
        <v>0</v>
      </c>
      <c r="E60" s="143">
        <v>-242136.18</v>
      </c>
      <c r="F60" s="143">
        <v>0</v>
      </c>
      <c r="G60" s="143">
        <v>0</v>
      </c>
      <c r="H60" s="101">
        <v>0</v>
      </c>
      <c r="I60" s="143">
        <v>0</v>
      </c>
      <c r="J60" s="109">
        <v>0</v>
      </c>
    </row>
    <row r="61" spans="1:10" x14ac:dyDescent="0.3">
      <c r="A61" s="108" t="s">
        <v>556</v>
      </c>
      <c r="B61" s="143">
        <v>-5016858.9600000009</v>
      </c>
      <c r="C61" s="143">
        <v>0</v>
      </c>
      <c r="D61" s="143">
        <v>0</v>
      </c>
      <c r="E61" s="143">
        <v>-5016858.9600000009</v>
      </c>
      <c r="F61" s="143">
        <v>-4450857.9163740128</v>
      </c>
      <c r="G61" s="143">
        <v>0</v>
      </c>
      <c r="H61" s="101">
        <v>0</v>
      </c>
      <c r="I61" s="143">
        <v>-4450857.9163740128</v>
      </c>
      <c r="J61" s="109">
        <v>0.8871801961867416</v>
      </c>
    </row>
    <row r="62" spans="1:10" x14ac:dyDescent="0.3">
      <c r="A62" s="108" t="s">
        <v>555</v>
      </c>
      <c r="B62" s="143">
        <v>-1733647.9899999998</v>
      </c>
      <c r="C62" s="143">
        <v>0</v>
      </c>
      <c r="D62" s="143">
        <v>0</v>
      </c>
      <c r="E62" s="143">
        <v>-1733647.9899999998</v>
      </c>
      <c r="F62" s="143">
        <v>-1640568.1001939797</v>
      </c>
      <c r="G62" s="143">
        <v>0</v>
      </c>
      <c r="H62" s="101">
        <v>0</v>
      </c>
      <c r="I62" s="143">
        <v>-1640568.1001939797</v>
      </c>
      <c r="J62" s="109">
        <v>0.94630981009817328</v>
      </c>
    </row>
    <row r="63" spans="1:10" x14ac:dyDescent="0.3">
      <c r="A63" s="108" t="s">
        <v>554</v>
      </c>
      <c r="B63" s="143">
        <v>-934215.77999999991</v>
      </c>
      <c r="C63" s="143">
        <v>0</v>
      </c>
      <c r="D63" s="143">
        <v>0</v>
      </c>
      <c r="E63" s="143">
        <v>-934215.77999999991</v>
      </c>
      <c r="F63" s="143">
        <v>-884057.55736251664</v>
      </c>
      <c r="G63" s="143">
        <v>0</v>
      </c>
      <c r="H63" s="101">
        <v>0</v>
      </c>
      <c r="I63" s="143">
        <v>-884057.55736251664</v>
      </c>
      <c r="J63" s="109">
        <v>0.94630981009817317</v>
      </c>
    </row>
    <row r="64" spans="1:10" x14ac:dyDescent="0.3">
      <c r="A64" s="108" t="s">
        <v>553</v>
      </c>
      <c r="B64" s="143">
        <v>-275937.79000000004</v>
      </c>
      <c r="C64" s="143">
        <v>0</v>
      </c>
      <c r="D64" s="143">
        <v>0</v>
      </c>
      <c r="E64" s="143">
        <v>-275937.79000000004</v>
      </c>
      <c r="F64" s="143">
        <v>-275937.79000000004</v>
      </c>
      <c r="G64" s="143">
        <v>0</v>
      </c>
      <c r="H64" s="101">
        <v>0</v>
      </c>
      <c r="I64" s="143">
        <v>-275937.79000000004</v>
      </c>
      <c r="J64" s="109">
        <v>1</v>
      </c>
    </row>
    <row r="65" spans="1:10" x14ac:dyDescent="0.3">
      <c r="A65" s="108" t="s">
        <v>552</v>
      </c>
      <c r="B65" s="143">
        <v>0</v>
      </c>
      <c r="C65" s="143">
        <v>0</v>
      </c>
      <c r="D65" s="143">
        <v>0</v>
      </c>
      <c r="E65" s="143">
        <v>0</v>
      </c>
      <c r="F65" s="143">
        <v>0</v>
      </c>
      <c r="G65" s="143">
        <v>0</v>
      </c>
      <c r="H65" s="101">
        <v>0</v>
      </c>
      <c r="I65" s="143">
        <v>0</v>
      </c>
      <c r="J65" s="109">
        <v>0.8871801961867416</v>
      </c>
    </row>
    <row r="66" spans="1:10" x14ac:dyDescent="0.3">
      <c r="A66" s="108" t="s">
        <v>551</v>
      </c>
      <c r="B66" s="143">
        <v>0</v>
      </c>
      <c r="C66" s="143">
        <v>0</v>
      </c>
      <c r="D66" s="143">
        <v>0</v>
      </c>
      <c r="E66" s="143">
        <v>0</v>
      </c>
      <c r="F66" s="143">
        <v>0</v>
      </c>
      <c r="G66" s="143">
        <v>0</v>
      </c>
      <c r="H66" s="101">
        <v>0</v>
      </c>
      <c r="I66" s="143">
        <v>0</v>
      </c>
      <c r="J66" s="109">
        <v>1</v>
      </c>
    </row>
    <row r="67" spans="1:10" x14ac:dyDescent="0.3">
      <c r="A67" s="108" t="s">
        <v>550</v>
      </c>
      <c r="B67" s="143">
        <v>-1799914.5200000003</v>
      </c>
      <c r="C67" s="143">
        <v>0</v>
      </c>
      <c r="D67" s="143">
        <v>0</v>
      </c>
      <c r="E67" s="143">
        <v>-1799914.5200000003</v>
      </c>
      <c r="F67" s="143">
        <v>-1703276.7676141448</v>
      </c>
      <c r="G67" s="143">
        <v>0</v>
      </c>
      <c r="H67" s="101">
        <v>0</v>
      </c>
      <c r="I67" s="143">
        <v>-1703276.7676141448</v>
      </c>
      <c r="J67" s="109">
        <v>0.94630981009817317</v>
      </c>
    </row>
    <row r="68" spans="1:10" x14ac:dyDescent="0.3">
      <c r="A68" s="108" t="s">
        <v>549</v>
      </c>
      <c r="B68" s="143">
        <v>-37127031.920000002</v>
      </c>
      <c r="C68" s="143">
        <v>0</v>
      </c>
      <c r="D68" s="143">
        <v>0</v>
      </c>
      <c r="E68" s="143">
        <v>-37127031.920000002</v>
      </c>
      <c r="F68" s="143">
        <v>-37127031.920000002</v>
      </c>
      <c r="G68" s="143">
        <v>0</v>
      </c>
      <c r="H68" s="101">
        <v>0</v>
      </c>
      <c r="I68" s="143">
        <v>-37127031.920000002</v>
      </c>
      <c r="J68" s="109">
        <v>1</v>
      </c>
    </row>
    <row r="69" spans="1:10" x14ac:dyDescent="0.3">
      <c r="A69" s="108" t="s">
        <v>548</v>
      </c>
      <c r="B69" s="143">
        <v>0</v>
      </c>
      <c r="C69" s="143">
        <v>0</v>
      </c>
      <c r="D69" s="143">
        <v>0</v>
      </c>
      <c r="E69" s="143">
        <v>0</v>
      </c>
      <c r="F69" s="143">
        <v>0</v>
      </c>
      <c r="G69" s="143">
        <v>0</v>
      </c>
      <c r="H69" s="101">
        <v>0</v>
      </c>
      <c r="I69" s="143">
        <v>0</v>
      </c>
      <c r="J69" s="109">
        <v>0.95014907138228299</v>
      </c>
    </row>
    <row r="70" spans="1:10" x14ac:dyDescent="0.3">
      <c r="A70" s="108" t="s">
        <v>547</v>
      </c>
      <c r="B70" s="143">
        <v>-1065981.8999999999</v>
      </c>
      <c r="C70" s="143">
        <v>1065981.8999999999</v>
      </c>
      <c r="D70" s="143">
        <v>0</v>
      </c>
      <c r="E70" s="143">
        <v>0</v>
      </c>
      <c r="F70" s="143">
        <v>-1007242.4969360554</v>
      </c>
      <c r="G70" s="143">
        <v>1007242.4969360554</v>
      </c>
      <c r="H70" s="101">
        <v>0</v>
      </c>
      <c r="I70" s="143">
        <v>0</v>
      </c>
      <c r="J70" s="109">
        <v>0.94489643486071895</v>
      </c>
    </row>
    <row r="71" spans="1:10" x14ac:dyDescent="0.3">
      <c r="A71" s="108" t="s">
        <v>546</v>
      </c>
      <c r="B71" s="143">
        <v>0</v>
      </c>
      <c r="C71" s="143">
        <v>0</v>
      </c>
      <c r="D71" s="143">
        <v>0</v>
      </c>
      <c r="E71" s="143">
        <v>0</v>
      </c>
      <c r="F71" s="143">
        <v>0</v>
      </c>
      <c r="G71" s="143">
        <v>0</v>
      </c>
      <c r="H71" s="101">
        <v>0</v>
      </c>
      <c r="I71" s="143">
        <v>0</v>
      </c>
      <c r="J71" s="109">
        <v>0.94645979999999996</v>
      </c>
    </row>
    <row r="72" spans="1:10" x14ac:dyDescent="0.3">
      <c r="A72" s="108" t="s">
        <v>545</v>
      </c>
      <c r="B72" s="143">
        <v>-9140664.1400000006</v>
      </c>
      <c r="C72" s="143">
        <v>9140664.1400000006</v>
      </c>
      <c r="D72" s="143">
        <v>0</v>
      </c>
      <c r="E72" s="143">
        <v>0</v>
      </c>
      <c r="F72" s="143">
        <v>-9140664.1400000006</v>
      </c>
      <c r="G72" s="143">
        <v>9140664.1400000006</v>
      </c>
      <c r="H72" s="101">
        <v>0</v>
      </c>
      <c r="I72" s="143">
        <v>0</v>
      </c>
      <c r="J72" s="109">
        <v>1</v>
      </c>
    </row>
    <row r="73" spans="1:10" x14ac:dyDescent="0.3">
      <c r="A73" s="108" t="s">
        <v>544</v>
      </c>
      <c r="B73" s="143">
        <v>0</v>
      </c>
      <c r="C73" s="143">
        <v>0</v>
      </c>
      <c r="D73" s="143">
        <v>0</v>
      </c>
      <c r="E73" s="143">
        <v>0</v>
      </c>
      <c r="F73" s="143">
        <v>0</v>
      </c>
      <c r="G73" s="143">
        <v>0</v>
      </c>
      <c r="H73" s="101">
        <v>0</v>
      </c>
      <c r="I73" s="143">
        <v>0</v>
      </c>
      <c r="J73" s="109">
        <v>1</v>
      </c>
    </row>
    <row r="74" spans="1:10" x14ac:dyDescent="0.3">
      <c r="A74" s="108" t="s">
        <v>543</v>
      </c>
      <c r="B74" s="143">
        <v>0</v>
      </c>
      <c r="C74" s="143">
        <v>0</v>
      </c>
      <c r="D74" s="143">
        <v>0</v>
      </c>
      <c r="E74" s="143">
        <v>0</v>
      </c>
      <c r="F74" s="143">
        <v>0</v>
      </c>
      <c r="G74" s="143">
        <v>0</v>
      </c>
      <c r="H74" s="101">
        <v>0</v>
      </c>
      <c r="I74" s="143">
        <v>0</v>
      </c>
      <c r="J74" s="109">
        <v>1</v>
      </c>
    </row>
    <row r="75" spans="1:10" x14ac:dyDescent="0.3">
      <c r="A75" s="108" t="s">
        <v>542</v>
      </c>
      <c r="B75" s="143">
        <v>0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  <c r="H75" s="101">
        <v>0</v>
      </c>
      <c r="I75" s="143">
        <v>0</v>
      </c>
      <c r="J75" s="109">
        <v>1</v>
      </c>
    </row>
    <row r="76" spans="1:10" x14ac:dyDescent="0.3">
      <c r="A76" s="108" t="s">
        <v>541</v>
      </c>
      <c r="B76" s="143">
        <v>-5554.97</v>
      </c>
      <c r="C76" s="143">
        <v>5554.97</v>
      </c>
      <c r="D76" s="143">
        <v>0</v>
      </c>
      <c r="E76" s="143">
        <v>0</v>
      </c>
      <c r="F76" s="143">
        <v>-5554.97</v>
      </c>
      <c r="G76" s="143">
        <v>5554.97</v>
      </c>
      <c r="H76" s="101">
        <v>0</v>
      </c>
      <c r="I76" s="143">
        <v>0</v>
      </c>
      <c r="J76" s="109">
        <v>1</v>
      </c>
    </row>
    <row r="77" spans="1:10" x14ac:dyDescent="0.3">
      <c r="A77" s="108" t="s">
        <v>540</v>
      </c>
      <c r="B77" s="143">
        <v>-491.09</v>
      </c>
      <c r="C77" s="143">
        <v>491.09</v>
      </c>
      <c r="D77" s="143">
        <v>0</v>
      </c>
      <c r="E77" s="143">
        <v>0</v>
      </c>
      <c r="F77" s="143">
        <v>-491.09</v>
      </c>
      <c r="G77" s="143">
        <v>491.09</v>
      </c>
      <c r="H77" s="101">
        <v>0</v>
      </c>
      <c r="I77" s="143">
        <v>0</v>
      </c>
      <c r="J77" s="109">
        <v>1</v>
      </c>
    </row>
    <row r="78" spans="1:10" x14ac:dyDescent="0.3">
      <c r="A78" s="108" t="s">
        <v>539</v>
      </c>
      <c r="B78" s="143">
        <v>0</v>
      </c>
      <c r="C78" s="143">
        <v>0</v>
      </c>
      <c r="D78" s="143">
        <v>0</v>
      </c>
      <c r="E78" s="143">
        <v>0</v>
      </c>
      <c r="F78" s="143">
        <v>0</v>
      </c>
      <c r="G78" s="143">
        <v>0</v>
      </c>
      <c r="H78" s="101">
        <v>0</v>
      </c>
      <c r="I78" s="143">
        <v>0</v>
      </c>
      <c r="J78" s="109">
        <v>1</v>
      </c>
    </row>
    <row r="79" spans="1:10" x14ac:dyDescent="0.3">
      <c r="A79" s="108" t="s">
        <v>538</v>
      </c>
      <c r="B79" s="143">
        <v>0</v>
      </c>
      <c r="C79" s="143">
        <v>0</v>
      </c>
      <c r="D79" s="143">
        <v>0</v>
      </c>
      <c r="E79" s="143">
        <v>0</v>
      </c>
      <c r="F79" s="143">
        <v>0</v>
      </c>
      <c r="G79" s="143">
        <v>0</v>
      </c>
      <c r="H79" s="101">
        <v>0</v>
      </c>
      <c r="I79" s="143">
        <v>0</v>
      </c>
      <c r="J79" s="109">
        <v>1</v>
      </c>
    </row>
    <row r="80" spans="1:10" x14ac:dyDescent="0.3">
      <c r="A80" s="108" t="s">
        <v>537</v>
      </c>
      <c r="B80" s="143">
        <v>905620.28</v>
      </c>
      <c r="C80" s="143">
        <v>-905620.28</v>
      </c>
      <c r="D80" s="143">
        <v>0</v>
      </c>
      <c r="E80" s="143">
        <v>0</v>
      </c>
      <c r="F80" s="143">
        <v>0</v>
      </c>
      <c r="G80" s="143">
        <v>0</v>
      </c>
      <c r="H80" s="101">
        <v>0</v>
      </c>
      <c r="I80" s="143">
        <v>0</v>
      </c>
      <c r="J80" s="109">
        <v>0</v>
      </c>
    </row>
    <row r="81" spans="1:10" x14ac:dyDescent="0.3">
      <c r="A81" s="108" t="s">
        <v>536</v>
      </c>
      <c r="B81" s="143">
        <v>-682074.66</v>
      </c>
      <c r="C81" s="143">
        <v>682074.66</v>
      </c>
      <c r="D81" s="143">
        <v>0</v>
      </c>
      <c r="E81" s="143">
        <v>0</v>
      </c>
      <c r="F81" s="143">
        <v>-682074.66</v>
      </c>
      <c r="G81" s="143">
        <v>682074.66</v>
      </c>
      <c r="H81" s="101">
        <v>0</v>
      </c>
      <c r="I81" s="143">
        <v>0</v>
      </c>
      <c r="J81" s="109">
        <v>1</v>
      </c>
    </row>
    <row r="82" spans="1:10" x14ac:dyDescent="0.3">
      <c r="A82" s="108" t="s">
        <v>535</v>
      </c>
      <c r="B82" s="143">
        <v>-24472818</v>
      </c>
      <c r="C82" s="143">
        <v>24472818</v>
      </c>
      <c r="D82" s="143">
        <v>0</v>
      </c>
      <c r="E82" s="143">
        <v>0</v>
      </c>
      <c r="F82" s="143">
        <v>-24472818</v>
      </c>
      <c r="G82" s="143">
        <v>24472818</v>
      </c>
      <c r="H82" s="101">
        <v>0</v>
      </c>
      <c r="I82" s="143">
        <v>0</v>
      </c>
      <c r="J82" s="109">
        <v>1</v>
      </c>
    </row>
    <row r="83" spans="1:10" ht="15" thickBot="1" x14ac:dyDescent="0.35">
      <c r="A83" s="108" t="s">
        <v>534</v>
      </c>
      <c r="B83" s="143">
        <v>0</v>
      </c>
      <c r="C83" s="143">
        <v>0</v>
      </c>
      <c r="D83" s="143">
        <v>0</v>
      </c>
      <c r="E83" s="143">
        <v>0</v>
      </c>
      <c r="F83" s="143">
        <v>0</v>
      </c>
      <c r="G83" s="143">
        <v>0</v>
      </c>
      <c r="H83" s="101">
        <v>0</v>
      </c>
      <c r="I83" s="143">
        <v>0</v>
      </c>
      <c r="J83" s="109">
        <v>1</v>
      </c>
    </row>
    <row r="84" spans="1:10" x14ac:dyDescent="0.3">
      <c r="A84" s="110" t="s">
        <v>638</v>
      </c>
      <c r="B84" s="144">
        <v>-277227690.94000006</v>
      </c>
      <c r="C84" s="144">
        <v>34461964.480000004</v>
      </c>
      <c r="D84" s="144">
        <v>0</v>
      </c>
      <c r="E84" s="144">
        <v>-242765726.46000004</v>
      </c>
      <c r="F84" s="144">
        <v>-228070637.288946</v>
      </c>
      <c r="G84" s="144">
        <v>35308845.356936052</v>
      </c>
      <c r="H84" s="111">
        <v>0</v>
      </c>
      <c r="I84" s="144">
        <v>-192761791.93200994</v>
      </c>
      <c r="J84" s="112" t="s">
        <v>23</v>
      </c>
    </row>
    <row r="85" spans="1:10" ht="15" thickBot="1" x14ac:dyDescent="0.35"/>
    <row r="86" spans="1:10" x14ac:dyDescent="0.3">
      <c r="A86" s="113" t="s">
        <v>618</v>
      </c>
      <c r="B86" s="145">
        <v>-11573415363.219997</v>
      </c>
      <c r="C86" s="145">
        <v>5447724206.9400005</v>
      </c>
      <c r="D86" s="145">
        <v>0</v>
      </c>
      <c r="E86" s="145">
        <v>-6125691156.2800007</v>
      </c>
      <c r="F86" s="145">
        <v>-11105360282.258162</v>
      </c>
      <c r="G86" s="145">
        <v>5256681140.468853</v>
      </c>
      <c r="H86" s="114">
        <v>0</v>
      </c>
      <c r="I86" s="145">
        <v>-5848679141.7893143</v>
      </c>
      <c r="J86" s="112" t="s">
        <v>23</v>
      </c>
    </row>
    <row r="88" spans="1:10" x14ac:dyDescent="0.3">
      <c r="A88" s="105" t="s">
        <v>671</v>
      </c>
      <c r="B88" s="143"/>
      <c r="C88" s="143"/>
      <c r="D88" s="143"/>
      <c r="E88" s="143"/>
      <c r="F88" s="143"/>
      <c r="G88" s="143"/>
      <c r="H88" s="101"/>
      <c r="I88" s="143"/>
      <c r="J88" s="102"/>
    </row>
    <row r="89" spans="1:10" x14ac:dyDescent="0.3">
      <c r="A89" s="106" t="s">
        <v>42</v>
      </c>
      <c r="B89" s="143"/>
      <c r="C89" s="143"/>
      <c r="D89" s="143"/>
      <c r="E89" s="143"/>
      <c r="F89" s="143"/>
      <c r="G89" s="143"/>
      <c r="H89" s="101"/>
      <c r="I89" s="143"/>
      <c r="J89" s="107"/>
    </row>
    <row r="90" spans="1:10" x14ac:dyDescent="0.3">
      <c r="A90" s="108" t="s">
        <v>492</v>
      </c>
      <c r="B90" s="143">
        <v>7879121.3599999994</v>
      </c>
      <c r="C90" s="143">
        <v>0</v>
      </c>
      <c r="D90" s="143">
        <v>0</v>
      </c>
      <c r="E90" s="143">
        <v>7879121.3599999994</v>
      </c>
      <c r="F90" s="143">
        <v>7456089.837922059</v>
      </c>
      <c r="G90" s="143">
        <v>0</v>
      </c>
      <c r="H90" s="101">
        <v>0</v>
      </c>
      <c r="I90" s="143">
        <v>7456089.837922059</v>
      </c>
      <c r="J90" s="109">
        <v>0.94630981009817317</v>
      </c>
    </row>
    <row r="91" spans="1:10" x14ac:dyDescent="0.3">
      <c r="A91" s="108" t="s">
        <v>533</v>
      </c>
      <c r="B91" s="143">
        <v>435828171.96000004</v>
      </c>
      <c r="C91" s="143">
        <v>-435828171.96000004</v>
      </c>
      <c r="D91" s="143">
        <v>0</v>
      </c>
      <c r="E91" s="143">
        <v>0</v>
      </c>
      <c r="F91" s="143">
        <v>411812485.89686841</v>
      </c>
      <c r="G91" s="143">
        <v>-411812485.89686841</v>
      </c>
      <c r="H91" s="101">
        <v>0</v>
      </c>
      <c r="I91" s="143">
        <v>0</v>
      </c>
      <c r="J91" s="109">
        <v>0.94489643486071895</v>
      </c>
    </row>
    <row r="92" spans="1:10" x14ac:dyDescent="0.3">
      <c r="A92" s="108" t="s">
        <v>532</v>
      </c>
      <c r="B92" s="143">
        <v>9035633.9100000001</v>
      </c>
      <c r="C92" s="143">
        <v>0</v>
      </c>
      <c r="D92" s="143">
        <v>0</v>
      </c>
      <c r="E92" s="143">
        <v>9035633.9100000001</v>
      </c>
      <c r="F92" s="143">
        <v>8569940.8627840672</v>
      </c>
      <c r="G92" s="143">
        <v>0</v>
      </c>
      <c r="H92" s="101">
        <v>0</v>
      </c>
      <c r="I92" s="143">
        <v>8569940.8627840672</v>
      </c>
      <c r="J92" s="109">
        <v>0.94846039006731586</v>
      </c>
    </row>
    <row r="93" spans="1:10" x14ac:dyDescent="0.3">
      <c r="A93" s="108" t="s">
        <v>491</v>
      </c>
      <c r="B93" s="143">
        <v>9044924.4800000004</v>
      </c>
      <c r="C93" s="143">
        <v>0</v>
      </c>
      <c r="D93" s="143">
        <v>0</v>
      </c>
      <c r="E93" s="143">
        <v>9044924.4800000004</v>
      </c>
      <c r="F93" s="143">
        <v>8559300.7670211177</v>
      </c>
      <c r="G93" s="143">
        <v>0</v>
      </c>
      <c r="H93" s="101">
        <v>0</v>
      </c>
      <c r="I93" s="143">
        <v>8559300.7670211177</v>
      </c>
      <c r="J93" s="109">
        <v>0.94630981009817317</v>
      </c>
    </row>
    <row r="94" spans="1:10" x14ac:dyDescent="0.3">
      <c r="A94" s="108" t="s">
        <v>490</v>
      </c>
      <c r="B94" s="143">
        <v>1932518.7200000002</v>
      </c>
      <c r="C94" s="143">
        <v>0</v>
      </c>
      <c r="D94" s="143">
        <v>0</v>
      </c>
      <c r="E94" s="143">
        <v>1932518.7200000002</v>
      </c>
      <c r="F94" s="143">
        <v>1828761.4229343648</v>
      </c>
      <c r="G94" s="143">
        <v>0</v>
      </c>
      <c r="H94" s="101">
        <v>0</v>
      </c>
      <c r="I94" s="143">
        <v>1828761.4229343648</v>
      </c>
      <c r="J94" s="109">
        <v>0.94630981009817317</v>
      </c>
    </row>
    <row r="95" spans="1:10" x14ac:dyDescent="0.3">
      <c r="A95" s="108" t="s">
        <v>489</v>
      </c>
      <c r="B95" s="143">
        <v>21075230.07</v>
      </c>
      <c r="C95" s="143">
        <v>0</v>
      </c>
      <c r="D95" s="143">
        <v>0</v>
      </c>
      <c r="E95" s="143">
        <v>21075230.07</v>
      </c>
      <c r="F95" s="143">
        <v>19943696.965317011</v>
      </c>
      <c r="G95" s="143">
        <v>0</v>
      </c>
      <c r="H95" s="101">
        <v>0</v>
      </c>
      <c r="I95" s="143">
        <v>19943696.965317011</v>
      </c>
      <c r="J95" s="109">
        <v>0.94630981009817317</v>
      </c>
    </row>
    <row r="96" spans="1:10" x14ac:dyDescent="0.3">
      <c r="A96" s="108" t="s">
        <v>488</v>
      </c>
      <c r="B96" s="143">
        <v>6321809.4800000004</v>
      </c>
      <c r="C96" s="143">
        <v>-6321809.4800000004</v>
      </c>
      <c r="D96" s="143">
        <v>0</v>
      </c>
      <c r="E96" s="143">
        <v>0</v>
      </c>
      <c r="F96" s="143">
        <v>6006661.4068777142</v>
      </c>
      <c r="G96" s="143">
        <v>-6006661.4068777142</v>
      </c>
      <c r="H96" s="101">
        <v>0</v>
      </c>
      <c r="I96" s="143">
        <v>0</v>
      </c>
      <c r="J96" s="109">
        <v>0.95014907138228299</v>
      </c>
    </row>
    <row r="97" spans="1:10" x14ac:dyDescent="0.3">
      <c r="A97" s="108" t="s">
        <v>487</v>
      </c>
      <c r="B97" s="143">
        <v>1258012.49</v>
      </c>
      <c r="C97" s="143">
        <v>-1258012.49</v>
      </c>
      <c r="D97" s="143">
        <v>0</v>
      </c>
      <c r="E97" s="143">
        <v>0</v>
      </c>
      <c r="F97" s="143">
        <v>1190658.2496829019</v>
      </c>
      <c r="G97" s="143">
        <v>-1190658.2496829019</v>
      </c>
      <c r="H97" s="101">
        <v>0</v>
      </c>
      <c r="I97" s="143">
        <v>0</v>
      </c>
      <c r="J97" s="109">
        <v>0.94645979999999996</v>
      </c>
    </row>
    <row r="98" spans="1:10" x14ac:dyDescent="0.3">
      <c r="A98" s="108" t="s">
        <v>486</v>
      </c>
      <c r="B98" s="143">
        <v>88699.17</v>
      </c>
      <c r="C98" s="143">
        <v>0</v>
      </c>
      <c r="D98" s="143">
        <v>0</v>
      </c>
      <c r="E98" s="143">
        <v>88699.17</v>
      </c>
      <c r="F98" s="143">
        <v>83936.894718565571</v>
      </c>
      <c r="G98" s="143">
        <v>0</v>
      </c>
      <c r="H98" s="101">
        <v>0</v>
      </c>
      <c r="I98" s="143">
        <v>83936.894718565571</v>
      </c>
      <c r="J98" s="109">
        <v>0.94630981009817317</v>
      </c>
    </row>
    <row r="99" spans="1:10" x14ac:dyDescent="0.3">
      <c r="A99" s="108" t="s">
        <v>485</v>
      </c>
      <c r="B99" s="143">
        <v>0</v>
      </c>
      <c r="C99" s="143">
        <v>0</v>
      </c>
      <c r="D99" s="143">
        <v>0</v>
      </c>
      <c r="E99" s="143">
        <v>0</v>
      </c>
      <c r="F99" s="143">
        <v>0</v>
      </c>
      <c r="G99" s="143">
        <v>0</v>
      </c>
      <c r="H99" s="101">
        <v>0</v>
      </c>
      <c r="I99" s="143">
        <v>0</v>
      </c>
      <c r="J99" s="109">
        <v>0.95014907138228299</v>
      </c>
    </row>
    <row r="100" spans="1:10" x14ac:dyDescent="0.3">
      <c r="A100" s="108" t="s">
        <v>484</v>
      </c>
      <c r="B100" s="143">
        <v>7041244.0599999996</v>
      </c>
      <c r="C100" s="143">
        <v>0</v>
      </c>
      <c r="D100" s="143">
        <v>0</v>
      </c>
      <c r="E100" s="143">
        <v>7041244.0599999996</v>
      </c>
      <c r="F100" s="143">
        <v>6678341.0877067707</v>
      </c>
      <c r="G100" s="143">
        <v>0</v>
      </c>
      <c r="H100" s="101">
        <v>0</v>
      </c>
      <c r="I100" s="143">
        <v>6678341.0877067707</v>
      </c>
      <c r="J100" s="109">
        <v>0.94846039006731586</v>
      </c>
    </row>
    <row r="101" spans="1:10" x14ac:dyDescent="0.3">
      <c r="A101" s="108" t="s">
        <v>483</v>
      </c>
      <c r="B101" s="143">
        <v>8533873.1399999987</v>
      </c>
      <c r="C101" s="143">
        <v>0</v>
      </c>
      <c r="D101" s="143">
        <v>0</v>
      </c>
      <c r="E101" s="143">
        <v>8533873.1399999987</v>
      </c>
      <c r="F101" s="143">
        <v>8075687.8705153</v>
      </c>
      <c r="G101" s="143">
        <v>0</v>
      </c>
      <c r="H101" s="101">
        <v>0</v>
      </c>
      <c r="I101" s="143">
        <v>8075687.8705153</v>
      </c>
      <c r="J101" s="109">
        <v>0.94630981009817317</v>
      </c>
    </row>
    <row r="102" spans="1:10" x14ac:dyDescent="0.3">
      <c r="A102" s="108" t="s">
        <v>482</v>
      </c>
      <c r="B102" s="143">
        <v>2774884.08</v>
      </c>
      <c r="C102" s="143">
        <v>-2774884.08</v>
      </c>
      <c r="D102" s="143">
        <v>0</v>
      </c>
      <c r="E102" s="143">
        <v>0</v>
      </c>
      <c r="F102" s="143">
        <v>2636553.5318054808</v>
      </c>
      <c r="G102" s="143">
        <v>-2636553.5318054808</v>
      </c>
      <c r="H102" s="101">
        <v>0</v>
      </c>
      <c r="I102" s="143">
        <v>0</v>
      </c>
      <c r="J102" s="109">
        <v>0.95014907138228299</v>
      </c>
    </row>
    <row r="103" spans="1:10" x14ac:dyDescent="0.3">
      <c r="A103" s="108" t="s">
        <v>481</v>
      </c>
      <c r="B103" s="143">
        <v>0</v>
      </c>
      <c r="C103" s="143">
        <v>0</v>
      </c>
      <c r="D103" s="143">
        <v>0</v>
      </c>
      <c r="E103" s="143">
        <v>0</v>
      </c>
      <c r="F103" s="143">
        <v>0</v>
      </c>
      <c r="G103" s="143">
        <v>0</v>
      </c>
      <c r="H103" s="101">
        <v>0</v>
      </c>
      <c r="I103" s="143">
        <v>0</v>
      </c>
      <c r="J103" s="109">
        <v>0.94489643486071895</v>
      </c>
    </row>
    <row r="104" spans="1:10" x14ac:dyDescent="0.3">
      <c r="A104" s="108" t="s">
        <v>480</v>
      </c>
      <c r="B104" s="143">
        <v>19490948.960000001</v>
      </c>
      <c r="C104" s="143">
        <v>0</v>
      </c>
      <c r="D104" s="143">
        <v>0</v>
      </c>
      <c r="E104" s="143">
        <v>19490948.960000001</v>
      </c>
      <c r="F104" s="143">
        <v>18486393.053383745</v>
      </c>
      <c r="G104" s="143">
        <v>0</v>
      </c>
      <c r="H104" s="101">
        <v>0</v>
      </c>
      <c r="I104" s="143">
        <v>18486393.053383745</v>
      </c>
      <c r="J104" s="109">
        <v>0.94846039006731586</v>
      </c>
    </row>
    <row r="105" spans="1:10" x14ac:dyDescent="0.3">
      <c r="A105" s="108" t="s">
        <v>479</v>
      </c>
      <c r="B105" s="143">
        <v>3367354.41</v>
      </c>
      <c r="C105" s="143">
        <v>-3367354.41</v>
      </c>
      <c r="D105" s="143">
        <v>0</v>
      </c>
      <c r="E105" s="143">
        <v>0</v>
      </c>
      <c r="F105" s="143">
        <v>3199488.6656765356</v>
      </c>
      <c r="G105" s="143">
        <v>-3199488.6656765356</v>
      </c>
      <c r="H105" s="101">
        <v>0</v>
      </c>
      <c r="I105" s="143">
        <v>0</v>
      </c>
      <c r="J105" s="109">
        <v>0.95014907138228299</v>
      </c>
    </row>
    <row r="106" spans="1:10" x14ac:dyDescent="0.3">
      <c r="A106" s="108" t="s">
        <v>478</v>
      </c>
      <c r="B106" s="143">
        <v>6304733.4300000006</v>
      </c>
      <c r="C106" s="143">
        <v>0</v>
      </c>
      <c r="D106" s="143">
        <v>0</v>
      </c>
      <c r="E106" s="143">
        <v>6304733.4300000006</v>
      </c>
      <c r="F106" s="143">
        <v>5979789.9282882465</v>
      </c>
      <c r="G106" s="143">
        <v>0</v>
      </c>
      <c r="H106" s="101">
        <v>0</v>
      </c>
      <c r="I106" s="143">
        <v>5979789.9282882465</v>
      </c>
      <c r="J106" s="109">
        <v>0.94846039006731586</v>
      </c>
    </row>
    <row r="107" spans="1:10" x14ac:dyDescent="0.3">
      <c r="A107" s="108" t="s">
        <v>477</v>
      </c>
      <c r="B107" s="143">
        <v>173207.3</v>
      </c>
      <c r="C107" s="143">
        <v>-173207.3</v>
      </c>
      <c r="D107" s="143">
        <v>0</v>
      </c>
      <c r="E107" s="143">
        <v>0</v>
      </c>
      <c r="F107" s="143">
        <v>164572.75525163251</v>
      </c>
      <c r="G107" s="143">
        <v>-164572.75525163251</v>
      </c>
      <c r="H107" s="101">
        <v>0</v>
      </c>
      <c r="I107" s="143">
        <v>0</v>
      </c>
      <c r="J107" s="109">
        <v>0.95014907138228299</v>
      </c>
    </row>
    <row r="108" spans="1:10" x14ac:dyDescent="0.3">
      <c r="A108" s="108" t="s">
        <v>476</v>
      </c>
      <c r="B108" s="143">
        <v>2103089.4900000002</v>
      </c>
      <c r="C108" s="143">
        <v>0</v>
      </c>
      <c r="D108" s="143">
        <v>0</v>
      </c>
      <c r="E108" s="143">
        <v>2103089.4900000002</v>
      </c>
      <c r="F108" s="143">
        <v>1994697.0780318726</v>
      </c>
      <c r="G108" s="143">
        <v>0</v>
      </c>
      <c r="H108" s="101">
        <v>0</v>
      </c>
      <c r="I108" s="143">
        <v>1994697.0780318726</v>
      </c>
      <c r="J108" s="109">
        <v>0.94846039006731586</v>
      </c>
    </row>
    <row r="109" spans="1:10" ht="15" thickBot="1" x14ac:dyDescent="0.35">
      <c r="A109" s="108" t="s">
        <v>475</v>
      </c>
      <c r="B109" s="143">
        <v>309569.76</v>
      </c>
      <c r="C109" s="143">
        <v>-309569.76</v>
      </c>
      <c r="D109" s="143">
        <v>0</v>
      </c>
      <c r="E109" s="143">
        <v>0</v>
      </c>
      <c r="F109" s="143">
        <v>294137.41999203624</v>
      </c>
      <c r="G109" s="143">
        <v>-294137.41999203624</v>
      </c>
      <c r="H109" s="101">
        <v>0</v>
      </c>
      <c r="I109" s="143">
        <v>0</v>
      </c>
      <c r="J109" s="109">
        <v>0.95014907138228299</v>
      </c>
    </row>
    <row r="110" spans="1:10" x14ac:dyDescent="0.3">
      <c r="A110" s="110" t="s">
        <v>42</v>
      </c>
      <c r="B110" s="144">
        <v>542563026.2700001</v>
      </c>
      <c r="C110" s="144">
        <v>-450033009.48000008</v>
      </c>
      <c r="D110" s="144">
        <v>0</v>
      </c>
      <c r="E110" s="144">
        <v>92530016.790000007</v>
      </c>
      <c r="F110" s="144">
        <v>512961193.69477779</v>
      </c>
      <c r="G110" s="144">
        <v>-425304557.92615467</v>
      </c>
      <c r="H110" s="111">
        <v>0</v>
      </c>
      <c r="I110" s="144">
        <v>87656635.768623114</v>
      </c>
      <c r="J110" s="112" t="s">
        <v>23</v>
      </c>
    </row>
    <row r="112" spans="1:10" x14ac:dyDescent="0.3">
      <c r="A112" s="106" t="s">
        <v>43</v>
      </c>
      <c r="B112" s="143"/>
      <c r="C112" s="143"/>
      <c r="D112" s="143"/>
      <c r="E112" s="143"/>
      <c r="F112" s="143"/>
      <c r="G112" s="143"/>
      <c r="H112" s="101"/>
      <c r="I112" s="143"/>
      <c r="J112" s="107"/>
    </row>
    <row r="113" spans="1:10" x14ac:dyDescent="0.3">
      <c r="A113" s="108" t="s">
        <v>474</v>
      </c>
      <c r="B113" s="143">
        <v>70994874.539999992</v>
      </c>
      <c r="C113" s="143">
        <v>0</v>
      </c>
      <c r="D113" s="143">
        <v>0</v>
      </c>
      <c r="E113" s="143">
        <v>70994874.539999992</v>
      </c>
      <c r="F113" s="143">
        <v>67183146.243891016</v>
      </c>
      <c r="G113" s="143">
        <v>0</v>
      </c>
      <c r="H113" s="101">
        <v>0</v>
      </c>
      <c r="I113" s="143">
        <v>67183146.243891016</v>
      </c>
      <c r="J113" s="109">
        <v>0.94630981009817317</v>
      </c>
    </row>
    <row r="114" spans="1:10" x14ac:dyDescent="0.3">
      <c r="A114" s="108" t="s">
        <v>531</v>
      </c>
      <c r="B114" s="143">
        <v>192862049.82999998</v>
      </c>
      <c r="C114" s="143">
        <v>-192862049.82999998</v>
      </c>
      <c r="D114" s="143">
        <v>0</v>
      </c>
      <c r="E114" s="143">
        <v>0</v>
      </c>
      <c r="F114" s="143">
        <v>182234663.3042973</v>
      </c>
      <c r="G114" s="143">
        <v>-182234663.3042973</v>
      </c>
      <c r="H114" s="101">
        <v>0</v>
      </c>
      <c r="I114" s="143">
        <v>0</v>
      </c>
      <c r="J114" s="109">
        <v>0.94489643486071895</v>
      </c>
    </row>
    <row r="115" spans="1:10" x14ac:dyDescent="0.3">
      <c r="A115" s="108" t="s">
        <v>530</v>
      </c>
      <c r="B115" s="143">
        <v>0</v>
      </c>
      <c r="C115" s="143">
        <v>0</v>
      </c>
      <c r="D115" s="143">
        <v>0</v>
      </c>
      <c r="E115" s="143">
        <v>0</v>
      </c>
      <c r="F115" s="143">
        <v>0</v>
      </c>
      <c r="G115" s="143">
        <v>0</v>
      </c>
      <c r="H115" s="101">
        <v>0</v>
      </c>
      <c r="I115" s="143">
        <v>0</v>
      </c>
      <c r="J115" s="109">
        <v>0.94489643486071895</v>
      </c>
    </row>
    <row r="116" spans="1:10" x14ac:dyDescent="0.3">
      <c r="A116" s="108" t="s">
        <v>473</v>
      </c>
      <c r="B116" s="143">
        <v>35019998.720000006</v>
      </c>
      <c r="C116" s="143">
        <v>-35019998.720000006</v>
      </c>
      <c r="D116" s="143">
        <v>0</v>
      </c>
      <c r="E116" s="143">
        <v>0</v>
      </c>
      <c r="F116" s="143">
        <v>33145020.984531462</v>
      </c>
      <c r="G116" s="143">
        <v>-33145020.984531462</v>
      </c>
      <c r="H116" s="101">
        <v>0</v>
      </c>
      <c r="I116" s="143">
        <v>0</v>
      </c>
      <c r="J116" s="109">
        <v>0.94645979999999996</v>
      </c>
    </row>
    <row r="117" spans="1:10" x14ac:dyDescent="0.3">
      <c r="A117" s="108" t="s">
        <v>529</v>
      </c>
      <c r="B117" s="143">
        <v>0</v>
      </c>
      <c r="C117" s="143">
        <v>0</v>
      </c>
      <c r="D117" s="143">
        <v>0</v>
      </c>
      <c r="E117" s="143">
        <v>0</v>
      </c>
      <c r="F117" s="143">
        <v>0</v>
      </c>
      <c r="G117" s="143">
        <v>0</v>
      </c>
      <c r="H117" s="101">
        <v>0</v>
      </c>
      <c r="I117" s="143">
        <v>0</v>
      </c>
      <c r="J117" s="109">
        <v>1</v>
      </c>
    </row>
    <row r="118" spans="1:10" x14ac:dyDescent="0.3">
      <c r="A118" s="108" t="s">
        <v>528</v>
      </c>
      <c r="B118" s="143">
        <v>0</v>
      </c>
      <c r="C118" s="143">
        <v>0</v>
      </c>
      <c r="D118" s="143">
        <v>0</v>
      </c>
      <c r="E118" s="143">
        <v>0</v>
      </c>
      <c r="F118" s="143">
        <v>0</v>
      </c>
      <c r="G118" s="143">
        <v>0</v>
      </c>
      <c r="H118" s="101">
        <v>0</v>
      </c>
      <c r="I118" s="143">
        <v>0</v>
      </c>
      <c r="J118" s="109">
        <v>0</v>
      </c>
    </row>
    <row r="119" spans="1:10" x14ac:dyDescent="0.3">
      <c r="A119" s="108" t="s">
        <v>527</v>
      </c>
      <c r="B119" s="143">
        <v>0</v>
      </c>
      <c r="C119" s="143">
        <v>0</v>
      </c>
      <c r="D119" s="143">
        <v>0</v>
      </c>
      <c r="E119" s="143">
        <v>0</v>
      </c>
      <c r="F119" s="143">
        <v>0</v>
      </c>
      <c r="G119" s="143">
        <v>0</v>
      </c>
      <c r="H119" s="101">
        <v>0</v>
      </c>
      <c r="I119" s="143">
        <v>0</v>
      </c>
      <c r="J119" s="109">
        <v>1</v>
      </c>
    </row>
    <row r="120" spans="1:10" x14ac:dyDescent="0.3">
      <c r="A120" s="108" t="s">
        <v>526</v>
      </c>
      <c r="B120" s="143">
        <v>0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01">
        <v>0</v>
      </c>
      <c r="I120" s="143">
        <v>0</v>
      </c>
      <c r="J120" s="109">
        <v>0.94489643486071895</v>
      </c>
    </row>
    <row r="121" spans="1:10" x14ac:dyDescent="0.3">
      <c r="A121" s="108" t="s">
        <v>525</v>
      </c>
      <c r="B121" s="143">
        <v>0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01">
        <v>0</v>
      </c>
      <c r="I121" s="143">
        <v>0</v>
      </c>
      <c r="J121" s="109">
        <v>0.94489643486071895</v>
      </c>
    </row>
    <row r="122" spans="1:10" x14ac:dyDescent="0.3">
      <c r="A122" s="108" t="s">
        <v>524</v>
      </c>
      <c r="B122" s="143">
        <v>11753697.119999999</v>
      </c>
      <c r="C122" s="143">
        <v>0</v>
      </c>
      <c r="D122" s="143">
        <v>0</v>
      </c>
      <c r="E122" s="143">
        <v>11753697.119999999</v>
      </c>
      <c r="F122" s="143">
        <v>11147916.155168286</v>
      </c>
      <c r="G122" s="143">
        <v>0</v>
      </c>
      <c r="H122" s="101">
        <v>0</v>
      </c>
      <c r="I122" s="143">
        <v>11147916.155168286</v>
      </c>
      <c r="J122" s="109">
        <v>0.94846039006731586</v>
      </c>
    </row>
    <row r="123" spans="1:10" x14ac:dyDescent="0.3">
      <c r="A123" s="108" t="s">
        <v>472</v>
      </c>
      <c r="B123" s="143">
        <v>14139416.390000002</v>
      </c>
      <c r="C123" s="143">
        <v>0</v>
      </c>
      <c r="D123" s="143">
        <v>0</v>
      </c>
      <c r="E123" s="143">
        <v>14139416.390000002</v>
      </c>
      <c r="F123" s="143">
        <v>13380268.4389199</v>
      </c>
      <c r="G123" s="143">
        <v>0</v>
      </c>
      <c r="H123" s="101">
        <v>0</v>
      </c>
      <c r="I123" s="143">
        <v>13380268.4389199</v>
      </c>
      <c r="J123" s="109">
        <v>0.94630981009817317</v>
      </c>
    </row>
    <row r="124" spans="1:10" x14ac:dyDescent="0.3">
      <c r="A124" s="108" t="s">
        <v>471</v>
      </c>
      <c r="B124" s="143">
        <v>57720423.349999994</v>
      </c>
      <c r="C124" s="143">
        <v>0</v>
      </c>
      <c r="D124" s="143">
        <v>0</v>
      </c>
      <c r="E124" s="143">
        <v>57720423.349999994</v>
      </c>
      <c r="F124" s="143">
        <v>54621402.859124653</v>
      </c>
      <c r="G124" s="143">
        <v>0</v>
      </c>
      <c r="H124" s="101">
        <v>0</v>
      </c>
      <c r="I124" s="143">
        <v>54621402.859124653</v>
      </c>
      <c r="J124" s="109">
        <v>0.94630981009817317</v>
      </c>
    </row>
    <row r="125" spans="1:10" x14ac:dyDescent="0.3">
      <c r="A125" s="108" t="s">
        <v>470</v>
      </c>
      <c r="B125" s="143">
        <v>0</v>
      </c>
      <c r="C125" s="143">
        <v>0</v>
      </c>
      <c r="D125" s="143">
        <v>0</v>
      </c>
      <c r="E125" s="143">
        <v>0</v>
      </c>
      <c r="F125" s="143">
        <v>0</v>
      </c>
      <c r="G125" s="143">
        <v>0</v>
      </c>
      <c r="H125" s="101">
        <v>0</v>
      </c>
      <c r="I125" s="143">
        <v>0</v>
      </c>
      <c r="J125" s="109">
        <v>0.95014907138228299</v>
      </c>
    </row>
    <row r="126" spans="1:10" x14ac:dyDescent="0.3">
      <c r="A126" s="108" t="s">
        <v>469</v>
      </c>
      <c r="B126" s="143">
        <v>172373.09999999998</v>
      </c>
      <c r="C126" s="143">
        <v>0</v>
      </c>
      <c r="D126" s="143">
        <v>0</v>
      </c>
      <c r="E126" s="143">
        <v>172373.09999999998</v>
      </c>
      <c r="F126" s="143">
        <v>163118.35552703339</v>
      </c>
      <c r="G126" s="143">
        <v>0</v>
      </c>
      <c r="H126" s="101">
        <v>0</v>
      </c>
      <c r="I126" s="143">
        <v>163118.35552703339</v>
      </c>
      <c r="J126" s="109">
        <v>0.94630981009817317</v>
      </c>
    </row>
    <row r="127" spans="1:10" x14ac:dyDescent="0.3">
      <c r="A127" s="108" t="s">
        <v>468</v>
      </c>
      <c r="B127" s="143">
        <v>64922263.980000004</v>
      </c>
      <c r="C127" s="143">
        <v>0</v>
      </c>
      <c r="D127" s="143">
        <v>0</v>
      </c>
      <c r="E127" s="143">
        <v>64922263.980000004</v>
      </c>
      <c r="F127" s="143">
        <v>61436575.298057273</v>
      </c>
      <c r="G127" s="143">
        <v>0</v>
      </c>
      <c r="H127" s="101">
        <v>0</v>
      </c>
      <c r="I127" s="143">
        <v>61436575.298057273</v>
      </c>
      <c r="J127" s="109">
        <v>0.94630981009817317</v>
      </c>
    </row>
    <row r="128" spans="1:10" x14ac:dyDescent="0.3">
      <c r="A128" s="108" t="s">
        <v>467</v>
      </c>
      <c r="B128" s="143">
        <v>2006243.9200000004</v>
      </c>
      <c r="C128" s="143">
        <v>-2006243.9200000004</v>
      </c>
      <c r="D128" s="143">
        <v>0</v>
      </c>
      <c r="E128" s="143">
        <v>0</v>
      </c>
      <c r="F128" s="143">
        <v>1906230.7975543516</v>
      </c>
      <c r="G128" s="143">
        <v>-1906230.7975543516</v>
      </c>
      <c r="H128" s="101">
        <v>0</v>
      </c>
      <c r="I128" s="143">
        <v>0</v>
      </c>
      <c r="J128" s="109">
        <v>0.95014907138228299</v>
      </c>
    </row>
    <row r="129" spans="1:10" x14ac:dyDescent="0.3">
      <c r="A129" s="108" t="s">
        <v>466</v>
      </c>
      <c r="B129" s="143">
        <v>1464.1700000000003</v>
      </c>
      <c r="C129" s="143">
        <v>-1464.1700000000003</v>
      </c>
      <c r="D129" s="143">
        <v>0</v>
      </c>
      <c r="E129" s="143">
        <v>0</v>
      </c>
      <c r="F129" s="143">
        <v>1464.1700000000003</v>
      </c>
      <c r="G129" s="143">
        <v>-1464.1700000000003</v>
      </c>
      <c r="H129" s="101">
        <v>0</v>
      </c>
      <c r="I129" s="143">
        <v>0</v>
      </c>
      <c r="J129" s="109">
        <v>1</v>
      </c>
    </row>
    <row r="130" spans="1:10" x14ac:dyDescent="0.3">
      <c r="A130" s="108" t="s">
        <v>465</v>
      </c>
      <c r="B130" s="143">
        <v>1628.09</v>
      </c>
      <c r="C130" s="143">
        <v>0</v>
      </c>
      <c r="D130" s="143">
        <v>0</v>
      </c>
      <c r="E130" s="143">
        <v>1628.09</v>
      </c>
      <c r="F130" s="143">
        <v>0</v>
      </c>
      <c r="G130" s="143">
        <v>0</v>
      </c>
      <c r="H130" s="101">
        <v>0</v>
      </c>
      <c r="I130" s="143">
        <v>0</v>
      </c>
      <c r="J130" s="109">
        <v>0</v>
      </c>
    </row>
    <row r="131" spans="1:10" x14ac:dyDescent="0.3">
      <c r="A131" s="108" t="s">
        <v>464</v>
      </c>
      <c r="B131" s="143">
        <v>0</v>
      </c>
      <c r="C131" s="143">
        <v>0</v>
      </c>
      <c r="D131" s="143">
        <v>0</v>
      </c>
      <c r="E131" s="143">
        <v>0</v>
      </c>
      <c r="F131" s="143">
        <v>0</v>
      </c>
      <c r="G131" s="143">
        <v>0</v>
      </c>
      <c r="H131" s="101">
        <v>0</v>
      </c>
      <c r="I131" s="143">
        <v>0</v>
      </c>
      <c r="J131" s="109">
        <v>0.94630981009817317</v>
      </c>
    </row>
    <row r="132" spans="1:10" x14ac:dyDescent="0.3">
      <c r="A132" s="108" t="s">
        <v>463</v>
      </c>
      <c r="B132" s="143">
        <v>71923097.469999999</v>
      </c>
      <c r="C132" s="143">
        <v>0</v>
      </c>
      <c r="D132" s="143">
        <v>0</v>
      </c>
      <c r="E132" s="143">
        <v>71923097.469999999</v>
      </c>
      <c r="F132" s="143">
        <v>68216209.08124578</v>
      </c>
      <c r="G132" s="143">
        <v>0</v>
      </c>
      <c r="H132" s="101">
        <v>0</v>
      </c>
      <c r="I132" s="143">
        <v>68216209.08124578</v>
      </c>
      <c r="J132" s="109">
        <v>0.94846039006731586</v>
      </c>
    </row>
    <row r="133" spans="1:10" x14ac:dyDescent="0.3">
      <c r="A133" s="108" t="s">
        <v>462</v>
      </c>
      <c r="B133" s="143">
        <v>5421196.3200000003</v>
      </c>
      <c r="C133" s="143">
        <v>0</v>
      </c>
      <c r="D133" s="143">
        <v>0</v>
      </c>
      <c r="E133" s="143">
        <v>5421196.3200000003</v>
      </c>
      <c r="F133" s="143">
        <v>5130131.2600841159</v>
      </c>
      <c r="G133" s="143">
        <v>0</v>
      </c>
      <c r="H133" s="101">
        <v>0</v>
      </c>
      <c r="I133" s="143">
        <v>5130131.2600841159</v>
      </c>
      <c r="J133" s="109">
        <v>0.94630981009817317</v>
      </c>
    </row>
    <row r="134" spans="1:10" x14ac:dyDescent="0.3">
      <c r="A134" s="108" t="s">
        <v>461</v>
      </c>
      <c r="B134" s="143">
        <v>24500019.41</v>
      </c>
      <c r="C134" s="143">
        <v>-24500019.41</v>
      </c>
      <c r="D134" s="143">
        <v>0</v>
      </c>
      <c r="E134" s="143">
        <v>0</v>
      </c>
      <c r="F134" s="143">
        <v>23278670.69125941</v>
      </c>
      <c r="G134" s="143">
        <v>-23278670.69125941</v>
      </c>
      <c r="H134" s="101">
        <v>0</v>
      </c>
      <c r="I134" s="143">
        <v>0</v>
      </c>
      <c r="J134" s="109">
        <v>0.95014907138228299</v>
      </c>
    </row>
    <row r="135" spans="1:10" x14ac:dyDescent="0.3">
      <c r="A135" s="108" t="s">
        <v>460</v>
      </c>
      <c r="B135" s="143">
        <v>0</v>
      </c>
      <c r="C135" s="143">
        <v>0</v>
      </c>
      <c r="D135" s="143">
        <v>0</v>
      </c>
      <c r="E135" s="143">
        <v>0</v>
      </c>
      <c r="F135" s="143">
        <v>0</v>
      </c>
      <c r="G135" s="143">
        <v>0</v>
      </c>
      <c r="H135" s="101">
        <v>0</v>
      </c>
      <c r="I135" s="143">
        <v>0</v>
      </c>
      <c r="J135" s="109">
        <v>0.94645979999999996</v>
      </c>
    </row>
    <row r="136" spans="1:10" x14ac:dyDescent="0.3">
      <c r="A136" s="108" t="s">
        <v>459</v>
      </c>
      <c r="B136" s="143">
        <v>27193079</v>
      </c>
      <c r="C136" s="143">
        <v>0</v>
      </c>
      <c r="D136" s="143">
        <v>0</v>
      </c>
      <c r="E136" s="143">
        <v>27193079</v>
      </c>
      <c r="F136" s="143">
        <v>25791558.315471336</v>
      </c>
      <c r="G136" s="143">
        <v>0</v>
      </c>
      <c r="H136" s="101">
        <v>0</v>
      </c>
      <c r="I136" s="143">
        <v>25791558.315471336</v>
      </c>
      <c r="J136" s="109">
        <v>0.94846039006731586</v>
      </c>
    </row>
    <row r="137" spans="1:10" x14ac:dyDescent="0.3">
      <c r="A137" s="108" t="s">
        <v>458</v>
      </c>
      <c r="B137" s="143">
        <v>15185581.76</v>
      </c>
      <c r="C137" s="143">
        <v>0</v>
      </c>
      <c r="D137" s="143">
        <v>0</v>
      </c>
      <c r="E137" s="143">
        <v>15185581.76</v>
      </c>
      <c r="F137" s="143">
        <v>14402922.799488716</v>
      </c>
      <c r="G137" s="143">
        <v>0</v>
      </c>
      <c r="H137" s="101">
        <v>0</v>
      </c>
      <c r="I137" s="143">
        <v>14402922.799488716</v>
      </c>
      <c r="J137" s="109">
        <v>0.94846039006731586</v>
      </c>
    </row>
    <row r="138" spans="1:10" x14ac:dyDescent="0.3">
      <c r="A138" s="108" t="s">
        <v>457</v>
      </c>
      <c r="B138" s="143">
        <v>0</v>
      </c>
      <c r="C138" s="143">
        <v>0</v>
      </c>
      <c r="D138" s="143">
        <v>0</v>
      </c>
      <c r="E138" s="143">
        <v>0</v>
      </c>
      <c r="F138" s="143">
        <v>0</v>
      </c>
      <c r="G138" s="143">
        <v>0</v>
      </c>
      <c r="H138" s="101">
        <v>0</v>
      </c>
      <c r="I138" s="143">
        <v>0</v>
      </c>
      <c r="J138" s="109">
        <v>0.94645979999999996</v>
      </c>
    </row>
    <row r="139" spans="1:10" x14ac:dyDescent="0.3">
      <c r="A139" s="108" t="s">
        <v>456</v>
      </c>
      <c r="B139" s="143">
        <v>24756509.100000001</v>
      </c>
      <c r="C139" s="143">
        <v>0</v>
      </c>
      <c r="D139" s="143">
        <v>0</v>
      </c>
      <c r="E139" s="143">
        <v>24756509.100000001</v>
      </c>
      <c r="F139" s="143">
        <v>23480568.277691055</v>
      </c>
      <c r="G139" s="143">
        <v>0</v>
      </c>
      <c r="H139" s="101">
        <v>0</v>
      </c>
      <c r="I139" s="143">
        <v>23480568.277691055</v>
      </c>
      <c r="J139" s="109">
        <v>0.94846039006731586</v>
      </c>
    </row>
    <row r="140" spans="1:10" ht="15" thickBot="1" x14ac:dyDescent="0.35">
      <c r="A140" s="108" t="s">
        <v>455</v>
      </c>
      <c r="B140" s="143">
        <v>585</v>
      </c>
      <c r="C140" s="143">
        <v>-585</v>
      </c>
      <c r="D140" s="143">
        <v>0</v>
      </c>
      <c r="E140" s="143">
        <v>0</v>
      </c>
      <c r="F140" s="143">
        <v>555.8372067586356</v>
      </c>
      <c r="G140" s="143">
        <v>-555.8372067586356</v>
      </c>
      <c r="H140" s="101">
        <v>0</v>
      </c>
      <c r="I140" s="143">
        <v>0</v>
      </c>
      <c r="J140" s="109">
        <v>0.95014907138228299</v>
      </c>
    </row>
    <row r="141" spans="1:10" x14ac:dyDescent="0.3">
      <c r="A141" s="110" t="s">
        <v>43</v>
      </c>
      <c r="B141" s="144">
        <v>618574501.26999998</v>
      </c>
      <c r="C141" s="144">
        <v>-254390361.04999995</v>
      </c>
      <c r="D141" s="144">
        <v>0</v>
      </c>
      <c r="E141" s="144">
        <v>364184140.21999997</v>
      </c>
      <c r="F141" s="144">
        <v>585520422.86951828</v>
      </c>
      <c r="G141" s="144">
        <v>-240566605.78484926</v>
      </c>
      <c r="H141" s="111">
        <v>0</v>
      </c>
      <c r="I141" s="144">
        <v>344953817.08466917</v>
      </c>
      <c r="J141" s="112" t="s">
        <v>23</v>
      </c>
    </row>
    <row r="143" spans="1:10" x14ac:dyDescent="0.3">
      <c r="A143" s="106" t="s">
        <v>44</v>
      </c>
      <c r="B143" s="143"/>
      <c r="C143" s="143"/>
      <c r="D143" s="143"/>
      <c r="E143" s="143"/>
      <c r="F143" s="143"/>
      <c r="G143" s="143"/>
      <c r="H143" s="101"/>
      <c r="I143" s="143"/>
      <c r="J143" s="107"/>
    </row>
    <row r="144" spans="1:10" x14ac:dyDescent="0.3">
      <c r="A144" s="108" t="s">
        <v>454</v>
      </c>
      <c r="B144" s="143">
        <v>13771170.450000001</v>
      </c>
      <c r="C144" s="143">
        <v>0</v>
      </c>
      <c r="D144" s="143">
        <v>0</v>
      </c>
      <c r="E144" s="143">
        <v>13771170.450000001</v>
      </c>
      <c r="F144" s="143">
        <v>13031793.693369076</v>
      </c>
      <c r="G144" s="143">
        <v>0</v>
      </c>
      <c r="H144" s="101">
        <v>0</v>
      </c>
      <c r="I144" s="143">
        <v>13031793.693369076</v>
      </c>
      <c r="J144" s="109">
        <v>0.94630981009817317</v>
      </c>
    </row>
    <row r="145" spans="1:10" x14ac:dyDescent="0.3">
      <c r="A145" s="108" t="s">
        <v>453</v>
      </c>
      <c r="B145" s="143">
        <v>189618.44</v>
      </c>
      <c r="C145" s="143">
        <v>-189618.44</v>
      </c>
      <c r="D145" s="143">
        <v>0</v>
      </c>
      <c r="E145" s="143">
        <v>0</v>
      </c>
      <c r="F145" s="143">
        <v>180165.78468295714</v>
      </c>
      <c r="G145" s="143">
        <v>-180165.78468295714</v>
      </c>
      <c r="H145" s="101">
        <v>0</v>
      </c>
      <c r="I145" s="143">
        <v>0</v>
      </c>
      <c r="J145" s="109">
        <v>0.95014907138228299</v>
      </c>
    </row>
    <row r="146" spans="1:10" x14ac:dyDescent="0.3">
      <c r="A146" s="108" t="s">
        <v>523</v>
      </c>
      <c r="B146" s="143">
        <v>2606952903.1799998</v>
      </c>
      <c r="C146" s="143">
        <v>-2606952903.1799998</v>
      </c>
      <c r="D146" s="143">
        <v>0</v>
      </c>
      <c r="E146" s="143">
        <v>0</v>
      </c>
      <c r="F146" s="143">
        <v>2463300504.0645828</v>
      </c>
      <c r="G146" s="143">
        <v>-2463300504.0645828</v>
      </c>
      <c r="H146" s="101">
        <v>0</v>
      </c>
      <c r="I146" s="143">
        <v>0</v>
      </c>
      <c r="J146" s="109">
        <v>0.94489643486071895</v>
      </c>
    </row>
    <row r="147" spans="1:10" x14ac:dyDescent="0.3">
      <c r="A147" s="108" t="s">
        <v>522</v>
      </c>
      <c r="B147" s="143">
        <v>4699304.0200000005</v>
      </c>
      <c r="C147" s="143">
        <v>0</v>
      </c>
      <c r="D147" s="143">
        <v>0</v>
      </c>
      <c r="E147" s="143">
        <v>4699304.0200000005</v>
      </c>
      <c r="F147" s="143">
        <v>4457103.7238541059</v>
      </c>
      <c r="G147" s="143">
        <v>0</v>
      </c>
      <c r="H147" s="101">
        <v>0</v>
      </c>
      <c r="I147" s="143">
        <v>4457103.7238541059</v>
      </c>
      <c r="J147" s="109">
        <v>0.94846039006731586</v>
      </c>
    </row>
    <row r="148" spans="1:10" x14ac:dyDescent="0.3">
      <c r="A148" s="108" t="s">
        <v>452</v>
      </c>
      <c r="B148" s="143">
        <v>22269357.210000001</v>
      </c>
      <c r="C148" s="143">
        <v>0</v>
      </c>
      <c r="D148" s="143">
        <v>0</v>
      </c>
      <c r="E148" s="143">
        <v>22269357.210000001</v>
      </c>
      <c r="F148" s="143">
        <v>21073711.192403484</v>
      </c>
      <c r="G148" s="143">
        <v>0</v>
      </c>
      <c r="H148" s="101">
        <v>0</v>
      </c>
      <c r="I148" s="143">
        <v>21073711.192403484</v>
      </c>
      <c r="J148" s="109">
        <v>0.94630981009817317</v>
      </c>
    </row>
    <row r="149" spans="1:10" x14ac:dyDescent="0.3">
      <c r="A149" s="108" t="s">
        <v>451</v>
      </c>
      <c r="B149" s="143">
        <v>27707089.609999999</v>
      </c>
      <c r="C149" s="143">
        <v>0</v>
      </c>
      <c r="D149" s="143">
        <v>0</v>
      </c>
      <c r="E149" s="143">
        <v>27707089.609999999</v>
      </c>
      <c r="F149" s="143">
        <v>26219490.707212165</v>
      </c>
      <c r="G149" s="143">
        <v>0</v>
      </c>
      <c r="H149" s="101">
        <v>0</v>
      </c>
      <c r="I149" s="143">
        <v>26219490.707212165</v>
      </c>
      <c r="J149" s="109">
        <v>0.94630981009817317</v>
      </c>
    </row>
    <row r="150" spans="1:10" x14ac:dyDescent="0.3">
      <c r="A150" s="108" t="s">
        <v>450</v>
      </c>
      <c r="B150" s="143">
        <v>2167449</v>
      </c>
      <c r="C150" s="143">
        <v>-2167449</v>
      </c>
      <c r="D150" s="143">
        <v>0</v>
      </c>
      <c r="E150" s="143">
        <v>0</v>
      </c>
      <c r="F150" s="143">
        <v>2059399.6546184579</v>
      </c>
      <c r="G150" s="143">
        <v>-2059399.6546184579</v>
      </c>
      <c r="H150" s="101">
        <v>0</v>
      </c>
      <c r="I150" s="143">
        <v>0</v>
      </c>
      <c r="J150" s="109">
        <v>0.95014907138228299</v>
      </c>
    </row>
    <row r="151" spans="1:10" x14ac:dyDescent="0.3">
      <c r="A151" s="108" t="s">
        <v>449</v>
      </c>
      <c r="B151" s="143">
        <v>3943048.69</v>
      </c>
      <c r="C151" s="143">
        <v>0</v>
      </c>
      <c r="D151" s="143">
        <v>0</v>
      </c>
      <c r="E151" s="143">
        <v>3943048.69</v>
      </c>
      <c r="F151" s="143">
        <v>3731345.6570417504</v>
      </c>
      <c r="G151" s="143">
        <v>0</v>
      </c>
      <c r="H151" s="101">
        <v>0</v>
      </c>
      <c r="I151" s="143">
        <v>3731345.6570417504</v>
      </c>
      <c r="J151" s="109">
        <v>0.94630981009817317</v>
      </c>
    </row>
    <row r="152" spans="1:10" x14ac:dyDescent="0.3">
      <c r="A152" s="108" t="s">
        <v>448</v>
      </c>
      <c r="B152" s="143">
        <v>2256545.87</v>
      </c>
      <c r="C152" s="143">
        <v>-2256545.87</v>
      </c>
      <c r="D152" s="143">
        <v>0</v>
      </c>
      <c r="E152" s="143">
        <v>0</v>
      </c>
      <c r="F152" s="143">
        <v>2135729.952811026</v>
      </c>
      <c r="G152" s="143">
        <v>-2135729.952811026</v>
      </c>
      <c r="H152" s="101">
        <v>0</v>
      </c>
      <c r="I152" s="143">
        <v>0</v>
      </c>
      <c r="J152" s="109">
        <v>0.94645979999999996</v>
      </c>
    </row>
    <row r="153" spans="1:10" x14ac:dyDescent="0.3">
      <c r="A153" s="108" t="s">
        <v>447</v>
      </c>
      <c r="B153" s="143">
        <v>0</v>
      </c>
      <c r="C153" s="143">
        <v>0</v>
      </c>
      <c r="D153" s="143">
        <v>0</v>
      </c>
      <c r="E153" s="143">
        <v>0</v>
      </c>
      <c r="F153" s="143">
        <v>0</v>
      </c>
      <c r="G153" s="143">
        <v>0</v>
      </c>
      <c r="H153" s="101">
        <v>0</v>
      </c>
      <c r="I153" s="143">
        <v>0</v>
      </c>
      <c r="J153" s="109">
        <v>0.94630981009817317</v>
      </c>
    </row>
    <row r="154" spans="1:10" x14ac:dyDescent="0.3">
      <c r="A154" s="108" t="s">
        <v>446</v>
      </c>
      <c r="B154" s="143">
        <v>8190772.6500000004</v>
      </c>
      <c r="C154" s="143">
        <v>0</v>
      </c>
      <c r="D154" s="143">
        <v>0</v>
      </c>
      <c r="E154" s="143">
        <v>8190772.6500000004</v>
      </c>
      <c r="F154" s="143">
        <v>7768623.4225717029</v>
      </c>
      <c r="G154" s="143">
        <v>0</v>
      </c>
      <c r="H154" s="101">
        <v>0</v>
      </c>
      <c r="I154" s="143">
        <v>7768623.4225717029</v>
      </c>
      <c r="J154" s="109">
        <v>0.94846039006731586</v>
      </c>
    </row>
    <row r="155" spans="1:10" x14ac:dyDescent="0.3">
      <c r="A155" s="108" t="s">
        <v>445</v>
      </c>
      <c r="B155" s="143">
        <v>184243.69</v>
      </c>
      <c r="C155" s="143">
        <v>-184243.69</v>
      </c>
      <c r="D155" s="143">
        <v>0</v>
      </c>
      <c r="E155" s="143">
        <v>0</v>
      </c>
      <c r="F155" s="143">
        <v>175058.97096154522</v>
      </c>
      <c r="G155" s="143">
        <v>-175058.97096154522</v>
      </c>
      <c r="H155" s="101">
        <v>0</v>
      </c>
      <c r="I155" s="143">
        <v>0</v>
      </c>
      <c r="J155" s="109">
        <v>0.95014907138228299</v>
      </c>
    </row>
    <row r="156" spans="1:10" x14ac:dyDescent="0.3">
      <c r="A156" s="108" t="s">
        <v>444</v>
      </c>
      <c r="B156" s="143">
        <v>12622847.809999999</v>
      </c>
      <c r="C156" s="143">
        <v>0</v>
      </c>
      <c r="D156" s="143">
        <v>0</v>
      </c>
      <c r="E156" s="143">
        <v>12622847.809999999</v>
      </c>
      <c r="F156" s="143">
        <v>11945124.713979241</v>
      </c>
      <c r="G156" s="143">
        <v>0</v>
      </c>
      <c r="H156" s="101">
        <v>0</v>
      </c>
      <c r="I156" s="143">
        <v>11945124.713979241</v>
      </c>
      <c r="J156" s="109">
        <v>0.94630981009817317</v>
      </c>
    </row>
    <row r="157" spans="1:10" x14ac:dyDescent="0.3">
      <c r="A157" s="108" t="s">
        <v>443</v>
      </c>
      <c r="B157" s="143">
        <v>539224.26000000013</v>
      </c>
      <c r="C157" s="143">
        <v>-539224.26000000013</v>
      </c>
      <c r="D157" s="143">
        <v>0</v>
      </c>
      <c r="E157" s="143">
        <v>0</v>
      </c>
      <c r="F157" s="143">
        <v>512343.42990579887</v>
      </c>
      <c r="G157" s="143">
        <v>-512343.42990579887</v>
      </c>
      <c r="H157" s="101">
        <v>0</v>
      </c>
      <c r="I157" s="143">
        <v>0</v>
      </c>
      <c r="J157" s="109">
        <v>0.95014907138228299</v>
      </c>
    </row>
    <row r="158" spans="1:10" x14ac:dyDescent="0.3">
      <c r="A158" s="108" t="s">
        <v>442</v>
      </c>
      <c r="B158" s="143">
        <v>46463475.18</v>
      </c>
      <c r="C158" s="143">
        <v>0</v>
      </c>
      <c r="D158" s="143">
        <v>0</v>
      </c>
      <c r="E158" s="143">
        <v>46463475.18</v>
      </c>
      <c r="F158" s="143">
        <v>44068765.793105848</v>
      </c>
      <c r="G158" s="143">
        <v>0</v>
      </c>
      <c r="H158" s="101">
        <v>0</v>
      </c>
      <c r="I158" s="143">
        <v>44068765.793105848</v>
      </c>
      <c r="J158" s="109">
        <v>0.94846039006731586</v>
      </c>
    </row>
    <row r="159" spans="1:10" x14ac:dyDescent="0.3">
      <c r="A159" s="108" t="s">
        <v>441</v>
      </c>
      <c r="B159" s="143">
        <v>0</v>
      </c>
      <c r="C159" s="143">
        <v>0</v>
      </c>
      <c r="D159" s="143">
        <v>0</v>
      </c>
      <c r="E159" s="143">
        <v>0</v>
      </c>
      <c r="F159" s="143">
        <v>0</v>
      </c>
      <c r="G159" s="143">
        <v>0</v>
      </c>
      <c r="H159" s="101">
        <v>0</v>
      </c>
      <c r="I159" s="143">
        <v>0</v>
      </c>
      <c r="J159" s="109">
        <v>0.94489643486071895</v>
      </c>
    </row>
    <row r="160" spans="1:10" x14ac:dyDescent="0.3">
      <c r="A160" s="108" t="s">
        <v>440</v>
      </c>
      <c r="B160" s="143">
        <v>4566811.04</v>
      </c>
      <c r="C160" s="143">
        <v>-4566811.04</v>
      </c>
      <c r="D160" s="143">
        <v>0</v>
      </c>
      <c r="E160" s="143">
        <v>0</v>
      </c>
      <c r="F160" s="143">
        <v>4339151.2688343581</v>
      </c>
      <c r="G160" s="143">
        <v>-4339151.2688343581</v>
      </c>
      <c r="H160" s="101">
        <v>0</v>
      </c>
      <c r="I160" s="143">
        <v>0</v>
      </c>
      <c r="J160" s="109">
        <v>0.95014907138228299</v>
      </c>
    </row>
    <row r="161" spans="1:10" x14ac:dyDescent="0.3">
      <c r="A161" s="108" t="s">
        <v>439</v>
      </c>
      <c r="B161" s="143">
        <v>5381311.8999999994</v>
      </c>
      <c r="C161" s="143">
        <v>0</v>
      </c>
      <c r="D161" s="143">
        <v>0</v>
      </c>
      <c r="E161" s="143">
        <v>5381311.8999999994</v>
      </c>
      <c r="F161" s="143">
        <v>5103961.1837478885</v>
      </c>
      <c r="G161" s="143">
        <v>0</v>
      </c>
      <c r="H161" s="101">
        <v>0</v>
      </c>
      <c r="I161" s="143">
        <v>5103961.1837478885</v>
      </c>
      <c r="J161" s="109">
        <v>0.94846039006731586</v>
      </c>
    </row>
    <row r="162" spans="1:10" x14ac:dyDescent="0.3">
      <c r="A162" s="108" t="s">
        <v>438</v>
      </c>
      <c r="B162" s="143">
        <v>44963.87999999999</v>
      </c>
      <c r="C162" s="143">
        <v>-44963.87999999999</v>
      </c>
      <c r="D162" s="143">
        <v>0</v>
      </c>
      <c r="E162" s="143">
        <v>0</v>
      </c>
      <c r="F162" s="143">
        <v>42722.388827744398</v>
      </c>
      <c r="G162" s="143">
        <v>-42722.388827744398</v>
      </c>
      <c r="H162" s="101">
        <v>0</v>
      </c>
      <c r="I162" s="143">
        <v>0</v>
      </c>
      <c r="J162" s="109">
        <v>0.95014907138228299</v>
      </c>
    </row>
    <row r="163" spans="1:10" x14ac:dyDescent="0.3">
      <c r="A163" s="108" t="s">
        <v>521</v>
      </c>
      <c r="B163" s="143">
        <v>275331154.02999997</v>
      </c>
      <c r="C163" s="143">
        <v>-275331154.02999997</v>
      </c>
      <c r="D163" s="143">
        <v>0</v>
      </c>
      <c r="E163" s="143">
        <v>0</v>
      </c>
      <c r="F163" s="143">
        <v>260159425.84903443</v>
      </c>
      <c r="G163" s="143">
        <v>-260159425.84903443</v>
      </c>
      <c r="H163" s="101">
        <v>0</v>
      </c>
      <c r="I163" s="143">
        <v>0</v>
      </c>
      <c r="J163" s="109">
        <v>0.94489643486071895</v>
      </c>
    </row>
    <row r="164" spans="1:10" x14ac:dyDescent="0.3">
      <c r="A164" s="108" t="s">
        <v>520</v>
      </c>
      <c r="B164" s="143">
        <v>0</v>
      </c>
      <c r="C164" s="143">
        <v>0</v>
      </c>
      <c r="D164" s="143">
        <v>0</v>
      </c>
      <c r="E164" s="143">
        <v>0</v>
      </c>
      <c r="F164" s="143">
        <v>0</v>
      </c>
      <c r="G164" s="143">
        <v>0</v>
      </c>
      <c r="H164" s="101">
        <v>0</v>
      </c>
      <c r="I164" s="143">
        <v>0</v>
      </c>
      <c r="J164" s="109">
        <v>1</v>
      </c>
    </row>
    <row r="165" spans="1:10" x14ac:dyDescent="0.3">
      <c r="A165" s="108" t="s">
        <v>519</v>
      </c>
      <c r="B165" s="143">
        <v>0</v>
      </c>
      <c r="C165" s="143">
        <v>0</v>
      </c>
      <c r="D165" s="143">
        <v>0</v>
      </c>
      <c r="E165" s="143">
        <v>0</v>
      </c>
      <c r="F165" s="143">
        <v>0</v>
      </c>
      <c r="G165" s="143">
        <v>0</v>
      </c>
      <c r="H165" s="101">
        <v>0</v>
      </c>
      <c r="I165" s="143">
        <v>0</v>
      </c>
      <c r="J165" s="109">
        <v>1</v>
      </c>
    </row>
    <row r="166" spans="1:10" x14ac:dyDescent="0.3">
      <c r="A166" s="108" t="s">
        <v>518</v>
      </c>
      <c r="B166" s="143">
        <v>0</v>
      </c>
      <c r="C166" s="143">
        <v>0</v>
      </c>
      <c r="D166" s="143">
        <v>0</v>
      </c>
      <c r="E166" s="143">
        <v>0</v>
      </c>
      <c r="F166" s="143">
        <v>0</v>
      </c>
      <c r="G166" s="143">
        <v>0</v>
      </c>
      <c r="H166" s="101">
        <v>0</v>
      </c>
      <c r="I166" s="143">
        <v>0</v>
      </c>
      <c r="J166" s="109">
        <v>0.94630981009817317</v>
      </c>
    </row>
    <row r="167" spans="1:10" x14ac:dyDescent="0.3">
      <c r="A167" s="108" t="s">
        <v>517</v>
      </c>
      <c r="B167" s="143">
        <v>0</v>
      </c>
      <c r="C167" s="143">
        <v>0</v>
      </c>
      <c r="D167" s="143">
        <v>0</v>
      </c>
      <c r="E167" s="143">
        <v>0</v>
      </c>
      <c r="F167" s="143">
        <v>0</v>
      </c>
      <c r="G167" s="143">
        <v>0</v>
      </c>
      <c r="H167" s="101">
        <v>0</v>
      </c>
      <c r="I167" s="143">
        <v>0</v>
      </c>
      <c r="J167" s="109">
        <v>1</v>
      </c>
    </row>
    <row r="168" spans="1:10" x14ac:dyDescent="0.3">
      <c r="A168" s="108" t="s">
        <v>516</v>
      </c>
      <c r="B168" s="143">
        <v>413402149.63999999</v>
      </c>
      <c r="C168" s="143">
        <v>-413402149.63999999</v>
      </c>
      <c r="D168" s="143">
        <v>0</v>
      </c>
      <c r="E168" s="143">
        <v>0</v>
      </c>
      <c r="F168" s="143">
        <v>391268515.86784446</v>
      </c>
      <c r="G168" s="143">
        <v>-391268515.86784446</v>
      </c>
      <c r="H168" s="101">
        <v>0</v>
      </c>
      <c r="I168" s="143">
        <v>0</v>
      </c>
      <c r="J168" s="109">
        <v>0.94645979999999996</v>
      </c>
    </row>
    <row r="169" spans="1:10" x14ac:dyDescent="0.3">
      <c r="A169" s="108" t="s">
        <v>515</v>
      </c>
      <c r="B169" s="143">
        <v>0</v>
      </c>
      <c r="C169" s="143">
        <v>0</v>
      </c>
      <c r="D169" s="143">
        <v>0</v>
      </c>
      <c r="E169" s="143">
        <v>0</v>
      </c>
      <c r="F169" s="143">
        <v>0</v>
      </c>
      <c r="G169" s="143">
        <v>0</v>
      </c>
      <c r="H169" s="101">
        <v>0</v>
      </c>
      <c r="I169" s="143">
        <v>0</v>
      </c>
      <c r="J169" s="109">
        <v>1</v>
      </c>
    </row>
    <row r="170" spans="1:10" x14ac:dyDescent="0.3">
      <c r="A170" s="108" t="s">
        <v>437</v>
      </c>
      <c r="B170" s="143">
        <v>2330361.5500000003</v>
      </c>
      <c r="C170" s="143">
        <v>0</v>
      </c>
      <c r="D170" s="143">
        <v>0</v>
      </c>
      <c r="E170" s="143">
        <v>2330361.5500000003</v>
      </c>
      <c r="F170" s="143">
        <v>2205243.9958405849</v>
      </c>
      <c r="G170" s="143">
        <v>0</v>
      </c>
      <c r="H170" s="101">
        <v>0</v>
      </c>
      <c r="I170" s="143">
        <v>2205243.9958405849</v>
      </c>
      <c r="J170" s="109">
        <v>0.94630981009817317</v>
      </c>
    </row>
    <row r="171" spans="1:10" x14ac:dyDescent="0.3">
      <c r="A171" s="108" t="s">
        <v>436</v>
      </c>
      <c r="B171" s="143">
        <v>2619215.5999999996</v>
      </c>
      <c r="C171" s="143">
        <v>0</v>
      </c>
      <c r="D171" s="143">
        <v>0</v>
      </c>
      <c r="E171" s="143">
        <v>2619215.5999999996</v>
      </c>
      <c r="F171" s="143">
        <v>2478589.4170421725</v>
      </c>
      <c r="G171" s="143">
        <v>0</v>
      </c>
      <c r="H171" s="101">
        <v>0</v>
      </c>
      <c r="I171" s="143">
        <v>2478589.4170421725</v>
      </c>
      <c r="J171" s="109">
        <v>0.94630981009817317</v>
      </c>
    </row>
    <row r="172" spans="1:10" x14ac:dyDescent="0.3">
      <c r="A172" s="108" t="s">
        <v>514</v>
      </c>
      <c r="B172" s="143">
        <v>219520858.25000003</v>
      </c>
      <c r="C172" s="143">
        <v>-219520858.25000003</v>
      </c>
      <c r="D172" s="143">
        <v>0</v>
      </c>
      <c r="E172" s="143">
        <v>0</v>
      </c>
      <c r="F172" s="143">
        <v>219520858.25000003</v>
      </c>
      <c r="G172" s="143">
        <v>-219520858.25000003</v>
      </c>
      <c r="H172" s="101">
        <v>0</v>
      </c>
      <c r="I172" s="143">
        <v>0</v>
      </c>
      <c r="J172" s="109">
        <v>1</v>
      </c>
    </row>
    <row r="173" spans="1:10" x14ac:dyDescent="0.3">
      <c r="A173" s="108" t="s">
        <v>513</v>
      </c>
      <c r="B173" s="143">
        <v>25068508</v>
      </c>
      <c r="C173" s="143">
        <v>-25068508</v>
      </c>
      <c r="D173" s="143">
        <v>0</v>
      </c>
      <c r="E173" s="143">
        <v>0</v>
      </c>
      <c r="F173" s="143">
        <v>23726335.067978401</v>
      </c>
      <c r="G173" s="143">
        <v>-23726335.067978401</v>
      </c>
      <c r="H173" s="101">
        <v>0</v>
      </c>
      <c r="I173" s="143">
        <v>0</v>
      </c>
      <c r="J173" s="109">
        <v>0.94645979999999996</v>
      </c>
    </row>
    <row r="174" spans="1:10" x14ac:dyDescent="0.3">
      <c r="A174" s="108" t="s">
        <v>512</v>
      </c>
      <c r="B174" s="143">
        <v>0</v>
      </c>
      <c r="C174" s="143">
        <v>0</v>
      </c>
      <c r="D174" s="143">
        <v>0</v>
      </c>
      <c r="E174" s="143">
        <v>0</v>
      </c>
      <c r="F174" s="143">
        <v>0</v>
      </c>
      <c r="G174" s="143">
        <v>0</v>
      </c>
      <c r="H174" s="101">
        <v>0</v>
      </c>
      <c r="I174" s="143">
        <v>0</v>
      </c>
      <c r="J174" s="109">
        <v>1</v>
      </c>
    </row>
    <row r="175" spans="1:10" x14ac:dyDescent="0.3">
      <c r="A175" s="108" t="s">
        <v>435</v>
      </c>
      <c r="B175" s="143">
        <v>-22967109.030000001</v>
      </c>
      <c r="C175" s="143">
        <v>22967109.030000001</v>
      </c>
      <c r="D175" s="143">
        <v>0</v>
      </c>
      <c r="E175" s="143">
        <v>0</v>
      </c>
      <c r="F175" s="143">
        <v>-22967109.030000001</v>
      </c>
      <c r="G175" s="143">
        <v>22967109.030000001</v>
      </c>
      <c r="H175" s="101">
        <v>0</v>
      </c>
      <c r="I175" s="143">
        <v>0</v>
      </c>
      <c r="J175" s="109">
        <v>1</v>
      </c>
    </row>
    <row r="176" spans="1:10" x14ac:dyDescent="0.3">
      <c r="A176" s="108" t="s">
        <v>511</v>
      </c>
      <c r="B176" s="143">
        <v>384768.22</v>
      </c>
      <c r="C176" s="143">
        <v>-384768.22</v>
      </c>
      <c r="D176" s="143">
        <v>0</v>
      </c>
      <c r="E176" s="143">
        <v>0</v>
      </c>
      <c r="F176" s="143">
        <v>0</v>
      </c>
      <c r="G176" s="143">
        <v>0</v>
      </c>
      <c r="H176" s="101">
        <v>0</v>
      </c>
      <c r="I176" s="143">
        <v>0</v>
      </c>
      <c r="J176" s="109">
        <v>0</v>
      </c>
    </row>
    <row r="177" spans="1:10" x14ac:dyDescent="0.3">
      <c r="A177" s="108" t="s">
        <v>510</v>
      </c>
      <c r="B177" s="143">
        <v>15496.95</v>
      </c>
      <c r="C177" s="143">
        <v>-15496.95</v>
      </c>
      <c r="D177" s="143">
        <v>0</v>
      </c>
      <c r="E177" s="143">
        <v>0</v>
      </c>
      <c r="F177" s="143">
        <v>14643.01280621482</v>
      </c>
      <c r="G177" s="143">
        <v>-14643.01280621482</v>
      </c>
      <c r="H177" s="101">
        <v>0</v>
      </c>
      <c r="I177" s="143">
        <v>0</v>
      </c>
      <c r="J177" s="109">
        <v>0.94489643486071895</v>
      </c>
    </row>
    <row r="178" spans="1:10" x14ac:dyDescent="0.3">
      <c r="A178" s="108" t="s">
        <v>509</v>
      </c>
      <c r="B178" s="143">
        <v>0</v>
      </c>
      <c r="C178" s="143">
        <v>0</v>
      </c>
      <c r="D178" s="143">
        <v>0</v>
      </c>
      <c r="E178" s="143">
        <v>0</v>
      </c>
      <c r="F178" s="143">
        <v>0</v>
      </c>
      <c r="G178" s="143">
        <v>0</v>
      </c>
      <c r="H178" s="101">
        <v>0</v>
      </c>
      <c r="I178" s="143">
        <v>0</v>
      </c>
      <c r="J178" s="109">
        <v>0.94489643486071895</v>
      </c>
    </row>
    <row r="179" spans="1:10" x14ac:dyDescent="0.3">
      <c r="A179" s="108" t="s">
        <v>508</v>
      </c>
      <c r="B179" s="143">
        <v>3026823.78</v>
      </c>
      <c r="C179" s="143">
        <v>-3026823.78</v>
      </c>
      <c r="D179" s="143">
        <v>0</v>
      </c>
      <c r="E179" s="143">
        <v>0</v>
      </c>
      <c r="F179" s="143">
        <v>2860034.9986736448</v>
      </c>
      <c r="G179" s="143">
        <v>-2860034.9986736448</v>
      </c>
      <c r="H179" s="101">
        <v>0</v>
      </c>
      <c r="I179" s="143">
        <v>0</v>
      </c>
      <c r="J179" s="109">
        <v>0.94489643486071895</v>
      </c>
    </row>
    <row r="180" spans="1:10" x14ac:dyDescent="0.3">
      <c r="A180" s="108" t="s">
        <v>507</v>
      </c>
      <c r="B180" s="143">
        <v>22284.989999999998</v>
      </c>
      <c r="C180" s="143">
        <v>-22284.989999999998</v>
      </c>
      <c r="D180" s="143">
        <v>0</v>
      </c>
      <c r="E180" s="143">
        <v>0</v>
      </c>
      <c r="F180" s="143">
        <v>21057.007601906771</v>
      </c>
      <c r="G180" s="143">
        <v>-21057.007601906771</v>
      </c>
      <c r="H180" s="101">
        <v>0</v>
      </c>
      <c r="I180" s="143">
        <v>0</v>
      </c>
      <c r="J180" s="109">
        <v>0.94489643486071895</v>
      </c>
    </row>
    <row r="181" spans="1:10" x14ac:dyDescent="0.3">
      <c r="A181" s="108" t="s">
        <v>506</v>
      </c>
      <c r="B181" s="143">
        <v>995411.10000000009</v>
      </c>
      <c r="C181" s="143">
        <v>-995411.10000000009</v>
      </c>
      <c r="D181" s="143">
        <v>0</v>
      </c>
      <c r="E181" s="143">
        <v>0</v>
      </c>
      <c r="F181" s="143">
        <v>940560.3996107867</v>
      </c>
      <c r="G181" s="143">
        <v>-940560.3996107867</v>
      </c>
      <c r="H181" s="101">
        <v>0</v>
      </c>
      <c r="I181" s="143">
        <v>0</v>
      </c>
      <c r="J181" s="109">
        <v>0.94489643486071895</v>
      </c>
    </row>
    <row r="182" spans="1:10" x14ac:dyDescent="0.3">
      <c r="A182" s="108" t="s">
        <v>505</v>
      </c>
      <c r="B182" s="143">
        <v>160.65</v>
      </c>
      <c r="C182" s="143">
        <v>-160.65</v>
      </c>
      <c r="D182" s="143">
        <v>0</v>
      </c>
      <c r="E182" s="143">
        <v>0</v>
      </c>
      <c r="F182" s="143">
        <v>151.79761226037451</v>
      </c>
      <c r="G182" s="143">
        <v>-151.79761226037451</v>
      </c>
      <c r="H182" s="101">
        <v>0</v>
      </c>
      <c r="I182" s="143">
        <v>0</v>
      </c>
      <c r="J182" s="109">
        <v>0.94489643486071895</v>
      </c>
    </row>
    <row r="183" spans="1:10" x14ac:dyDescent="0.3">
      <c r="A183" s="108" t="s">
        <v>504</v>
      </c>
      <c r="B183" s="143">
        <v>158.12</v>
      </c>
      <c r="C183" s="143">
        <v>-158.12</v>
      </c>
      <c r="D183" s="143">
        <v>0</v>
      </c>
      <c r="E183" s="143">
        <v>0</v>
      </c>
      <c r="F183" s="143">
        <v>149.4070242801769</v>
      </c>
      <c r="G183" s="143">
        <v>-149.4070242801769</v>
      </c>
      <c r="H183" s="101">
        <v>0</v>
      </c>
      <c r="I183" s="143">
        <v>0</v>
      </c>
      <c r="J183" s="109">
        <v>0.94489643486071895</v>
      </c>
    </row>
    <row r="184" spans="1:10" x14ac:dyDescent="0.3">
      <c r="A184" s="108" t="s">
        <v>503</v>
      </c>
      <c r="B184" s="143">
        <v>0</v>
      </c>
      <c r="C184" s="143">
        <v>0</v>
      </c>
      <c r="D184" s="143">
        <v>0</v>
      </c>
      <c r="E184" s="143">
        <v>0</v>
      </c>
      <c r="F184" s="143">
        <v>0</v>
      </c>
      <c r="G184" s="143">
        <v>0</v>
      </c>
      <c r="H184" s="101">
        <v>0</v>
      </c>
      <c r="I184" s="143">
        <v>0</v>
      </c>
      <c r="J184" s="109">
        <v>0.94489643486071895</v>
      </c>
    </row>
    <row r="185" spans="1:10" x14ac:dyDescent="0.3">
      <c r="A185" s="108" t="s">
        <v>502</v>
      </c>
      <c r="B185" s="143">
        <v>3324021.35</v>
      </c>
      <c r="C185" s="143">
        <v>-3324021.35</v>
      </c>
      <c r="D185" s="143">
        <v>0</v>
      </c>
      <c r="E185" s="143">
        <v>0</v>
      </c>
      <c r="F185" s="143">
        <v>3140855.9230159139</v>
      </c>
      <c r="G185" s="143">
        <v>-3140855.9230159139</v>
      </c>
      <c r="H185" s="101">
        <v>0</v>
      </c>
      <c r="I185" s="143">
        <v>0</v>
      </c>
      <c r="J185" s="109">
        <v>0.94489643486071895</v>
      </c>
    </row>
    <row r="186" spans="1:10" x14ac:dyDescent="0.3">
      <c r="A186" s="108" t="s">
        <v>501</v>
      </c>
      <c r="B186" s="143">
        <v>89338.559999999983</v>
      </c>
      <c r="C186" s="143">
        <v>-89338.559999999983</v>
      </c>
      <c r="D186" s="143">
        <v>0</v>
      </c>
      <c r="E186" s="143">
        <v>0</v>
      </c>
      <c r="F186" s="143">
        <v>84415.686839590417</v>
      </c>
      <c r="G186" s="143">
        <v>-84415.686839590417</v>
      </c>
      <c r="H186" s="101">
        <v>0</v>
      </c>
      <c r="I186" s="143">
        <v>0</v>
      </c>
      <c r="J186" s="109">
        <v>0.94489643486071895</v>
      </c>
    </row>
    <row r="187" spans="1:10" x14ac:dyDescent="0.3">
      <c r="A187" s="108" t="s">
        <v>500</v>
      </c>
      <c r="B187" s="143">
        <v>0</v>
      </c>
      <c r="C187" s="143">
        <v>0</v>
      </c>
      <c r="D187" s="143">
        <v>0</v>
      </c>
      <c r="E187" s="143">
        <v>0</v>
      </c>
      <c r="F187" s="143">
        <v>0</v>
      </c>
      <c r="G187" s="143">
        <v>0</v>
      </c>
      <c r="H187" s="101">
        <v>0</v>
      </c>
      <c r="I187" s="143">
        <v>0</v>
      </c>
      <c r="J187" s="109">
        <v>0.94489643486071895</v>
      </c>
    </row>
    <row r="188" spans="1:10" x14ac:dyDescent="0.3">
      <c r="A188" s="108" t="s">
        <v>499</v>
      </c>
      <c r="B188" s="143">
        <v>0</v>
      </c>
      <c r="C188" s="143">
        <v>0</v>
      </c>
      <c r="D188" s="143">
        <v>0</v>
      </c>
      <c r="E188" s="143">
        <v>0</v>
      </c>
      <c r="F188" s="143">
        <v>0</v>
      </c>
      <c r="G188" s="143">
        <v>0</v>
      </c>
      <c r="H188" s="101">
        <v>0</v>
      </c>
      <c r="I188" s="143">
        <v>0</v>
      </c>
      <c r="J188" s="109">
        <v>0.94489643486071895</v>
      </c>
    </row>
    <row r="189" spans="1:10" x14ac:dyDescent="0.3">
      <c r="A189" s="108" t="s">
        <v>498</v>
      </c>
      <c r="B189" s="143">
        <v>0</v>
      </c>
      <c r="C189" s="143">
        <v>0</v>
      </c>
      <c r="D189" s="143">
        <v>0</v>
      </c>
      <c r="E189" s="143">
        <v>0</v>
      </c>
      <c r="F189" s="143">
        <v>0</v>
      </c>
      <c r="G189" s="143">
        <v>0</v>
      </c>
      <c r="H189" s="101">
        <v>0</v>
      </c>
      <c r="I189" s="143">
        <v>0</v>
      </c>
      <c r="J189" s="109">
        <v>0.94489643486071895</v>
      </c>
    </row>
    <row r="190" spans="1:10" x14ac:dyDescent="0.3">
      <c r="A190" s="108" t="s">
        <v>497</v>
      </c>
      <c r="B190" s="143">
        <v>0</v>
      </c>
      <c r="C190" s="143">
        <v>0</v>
      </c>
      <c r="D190" s="143">
        <v>0</v>
      </c>
      <c r="E190" s="143">
        <v>0</v>
      </c>
      <c r="F190" s="143">
        <v>0</v>
      </c>
      <c r="G190" s="143">
        <v>0</v>
      </c>
      <c r="H190" s="101">
        <v>0</v>
      </c>
      <c r="I190" s="143">
        <v>0</v>
      </c>
      <c r="J190" s="109">
        <v>0.94489643486071895</v>
      </c>
    </row>
    <row r="191" spans="1:10" x14ac:dyDescent="0.3">
      <c r="A191" s="108" t="s">
        <v>496</v>
      </c>
      <c r="B191" s="143">
        <v>0</v>
      </c>
      <c r="C191" s="143">
        <v>0</v>
      </c>
      <c r="D191" s="143">
        <v>0</v>
      </c>
      <c r="E191" s="143">
        <v>0</v>
      </c>
      <c r="F191" s="143">
        <v>0</v>
      </c>
      <c r="G191" s="143">
        <v>0</v>
      </c>
      <c r="H191" s="101">
        <v>0</v>
      </c>
      <c r="I191" s="143">
        <v>0</v>
      </c>
      <c r="J191" s="109">
        <v>0.94489643486071895</v>
      </c>
    </row>
    <row r="192" spans="1:10" x14ac:dyDescent="0.3">
      <c r="A192" s="108" t="s">
        <v>495</v>
      </c>
      <c r="B192" s="143">
        <v>0</v>
      </c>
      <c r="C192" s="143">
        <v>0</v>
      </c>
      <c r="D192" s="143">
        <v>0</v>
      </c>
      <c r="E192" s="143">
        <v>0</v>
      </c>
      <c r="F192" s="143">
        <v>0</v>
      </c>
      <c r="G192" s="143">
        <v>0</v>
      </c>
      <c r="H192" s="101">
        <v>0</v>
      </c>
      <c r="I192" s="143">
        <v>0</v>
      </c>
      <c r="J192" s="109">
        <v>0.94489643486071895</v>
      </c>
    </row>
    <row r="193" spans="1:10" x14ac:dyDescent="0.3">
      <c r="A193" s="108" t="s">
        <v>494</v>
      </c>
      <c r="B193" s="143">
        <v>4942148</v>
      </c>
      <c r="C193" s="143">
        <v>0</v>
      </c>
      <c r="D193" s="143">
        <v>0</v>
      </c>
      <c r="E193" s="143">
        <v>4942148</v>
      </c>
      <c r="F193" s="143">
        <v>4766032.282498803</v>
      </c>
      <c r="G193" s="143">
        <v>0</v>
      </c>
      <c r="H193" s="101">
        <v>0</v>
      </c>
      <c r="I193" s="143">
        <v>4766032.282498803</v>
      </c>
      <c r="J193" s="109">
        <v>0.96436453997306504</v>
      </c>
    </row>
    <row r="194" spans="1:10" ht="15" thickBot="1" x14ac:dyDescent="0.35">
      <c r="A194" s="108" t="s">
        <v>493</v>
      </c>
      <c r="B194" s="143">
        <v>0</v>
      </c>
      <c r="C194" s="143">
        <v>0</v>
      </c>
      <c r="D194" s="143">
        <v>0</v>
      </c>
      <c r="E194" s="143">
        <v>0</v>
      </c>
      <c r="F194" s="143">
        <v>0</v>
      </c>
      <c r="G194" s="143">
        <v>0</v>
      </c>
      <c r="H194" s="101">
        <v>0</v>
      </c>
      <c r="I194" s="143">
        <v>0</v>
      </c>
      <c r="J194" s="109">
        <v>0.94645979999999996</v>
      </c>
    </row>
    <row r="195" spans="1:10" x14ac:dyDescent="0.3">
      <c r="A195" s="110" t="s">
        <v>44</v>
      </c>
      <c r="B195" s="144">
        <v>3690055886.6399989</v>
      </c>
      <c r="C195" s="144">
        <v>-3535115783.9699993</v>
      </c>
      <c r="D195" s="144">
        <v>0</v>
      </c>
      <c r="E195" s="144">
        <v>154940102.67000002</v>
      </c>
      <c r="F195" s="144">
        <v>3498364755.5359335</v>
      </c>
      <c r="G195" s="144">
        <v>-3351514969.7532668</v>
      </c>
      <c r="H195" s="111">
        <v>0</v>
      </c>
      <c r="I195" s="144">
        <v>146849785.7826668</v>
      </c>
      <c r="J195" s="112" t="s">
        <v>23</v>
      </c>
    </row>
    <row r="197" spans="1:10" x14ac:dyDescent="0.3">
      <c r="A197" s="106" t="s">
        <v>740</v>
      </c>
      <c r="B197" s="143"/>
      <c r="C197" s="143"/>
      <c r="D197" s="143"/>
      <c r="E197" s="143"/>
      <c r="F197" s="143"/>
      <c r="G197" s="143"/>
      <c r="H197" s="101"/>
      <c r="I197" s="143"/>
      <c r="J197" s="107"/>
    </row>
    <row r="198" spans="1:10" x14ac:dyDescent="0.3">
      <c r="A198" s="108" t="s">
        <v>434</v>
      </c>
      <c r="B198" s="143">
        <v>5475525.5199999986</v>
      </c>
      <c r="C198" s="143">
        <v>0</v>
      </c>
      <c r="D198" s="143">
        <v>0</v>
      </c>
      <c r="E198" s="143">
        <v>5475525.5199999986</v>
      </c>
      <c r="F198" s="143">
        <v>4857777.8050591089</v>
      </c>
      <c r="G198" s="143">
        <v>0</v>
      </c>
      <c r="H198" s="101">
        <v>0</v>
      </c>
      <c r="I198" s="143">
        <v>4857777.8050591089</v>
      </c>
      <c r="J198" s="109">
        <v>0.8871801961867416</v>
      </c>
    </row>
    <row r="199" spans="1:10" x14ac:dyDescent="0.3">
      <c r="A199" s="108" t="s">
        <v>433</v>
      </c>
      <c r="B199" s="143">
        <v>9634858.5500000007</v>
      </c>
      <c r="C199" s="143">
        <v>0</v>
      </c>
      <c r="D199" s="143">
        <v>0</v>
      </c>
      <c r="E199" s="143">
        <v>9634858.5500000007</v>
      </c>
      <c r="F199" s="143">
        <v>8547855.6986205056</v>
      </c>
      <c r="G199" s="143">
        <v>0</v>
      </c>
      <c r="H199" s="101">
        <v>0</v>
      </c>
      <c r="I199" s="143">
        <v>8547855.6986205056</v>
      </c>
      <c r="J199" s="109">
        <v>0.8871801961867416</v>
      </c>
    </row>
    <row r="200" spans="1:10" x14ac:dyDescent="0.3">
      <c r="A200" s="108" t="s">
        <v>432</v>
      </c>
      <c r="B200" s="143">
        <v>3893107.7399999998</v>
      </c>
      <c r="C200" s="143">
        <v>0</v>
      </c>
      <c r="D200" s="143">
        <v>0</v>
      </c>
      <c r="E200" s="143">
        <v>3893107.7399999998</v>
      </c>
      <c r="F200" s="143">
        <v>3453888.088549322</v>
      </c>
      <c r="G200" s="143">
        <v>0</v>
      </c>
      <c r="H200" s="101">
        <v>0</v>
      </c>
      <c r="I200" s="143">
        <v>3453888.088549322</v>
      </c>
      <c r="J200" s="109">
        <v>0.8871801961867416</v>
      </c>
    </row>
    <row r="201" spans="1:10" x14ac:dyDescent="0.3">
      <c r="A201" s="108" t="s">
        <v>431</v>
      </c>
      <c r="B201" s="143">
        <v>0</v>
      </c>
      <c r="C201" s="143">
        <v>0</v>
      </c>
      <c r="D201" s="143">
        <v>0</v>
      </c>
      <c r="E201" s="143">
        <v>0</v>
      </c>
      <c r="F201" s="143">
        <v>0</v>
      </c>
      <c r="G201" s="143">
        <v>0</v>
      </c>
      <c r="H201" s="101">
        <v>0</v>
      </c>
      <c r="I201" s="143">
        <v>0</v>
      </c>
      <c r="J201" s="109">
        <v>0</v>
      </c>
    </row>
    <row r="202" spans="1:10" x14ac:dyDescent="0.3">
      <c r="A202" s="108" t="s">
        <v>430</v>
      </c>
      <c r="B202" s="143">
        <v>669696.78</v>
      </c>
      <c r="C202" s="143">
        <v>0</v>
      </c>
      <c r="D202" s="143">
        <v>0</v>
      </c>
      <c r="E202" s="143">
        <v>669696.78</v>
      </c>
      <c r="F202" s="143">
        <v>594141.72066602914</v>
      </c>
      <c r="G202" s="143">
        <v>0</v>
      </c>
      <c r="H202" s="101">
        <v>0</v>
      </c>
      <c r="I202" s="143">
        <v>594141.72066602914</v>
      </c>
      <c r="J202" s="109">
        <v>0.8871801961867416</v>
      </c>
    </row>
    <row r="203" spans="1:10" x14ac:dyDescent="0.3">
      <c r="A203" s="108" t="s">
        <v>429</v>
      </c>
      <c r="B203" s="143">
        <v>0</v>
      </c>
      <c r="C203" s="143">
        <v>0</v>
      </c>
      <c r="D203" s="143">
        <v>0</v>
      </c>
      <c r="E203" s="143">
        <v>0</v>
      </c>
      <c r="F203" s="143">
        <v>0</v>
      </c>
      <c r="G203" s="143">
        <v>0</v>
      </c>
      <c r="H203" s="101">
        <v>0</v>
      </c>
      <c r="I203" s="143">
        <v>0</v>
      </c>
      <c r="J203" s="109">
        <v>0.8871801961867416</v>
      </c>
    </row>
    <row r="204" spans="1:10" x14ac:dyDescent="0.3">
      <c r="A204" s="108" t="s">
        <v>428</v>
      </c>
      <c r="B204" s="143">
        <v>17769331.310000002</v>
      </c>
      <c r="C204" s="143">
        <v>0</v>
      </c>
      <c r="D204" s="143">
        <v>0</v>
      </c>
      <c r="E204" s="143">
        <v>17769331.310000002</v>
      </c>
      <c r="F204" s="143">
        <v>15764598.837713012</v>
      </c>
      <c r="G204" s="143">
        <v>0</v>
      </c>
      <c r="H204" s="101">
        <v>0</v>
      </c>
      <c r="I204" s="143">
        <v>15764598.837713012</v>
      </c>
      <c r="J204" s="109">
        <v>0.8871801961867416</v>
      </c>
    </row>
    <row r="205" spans="1:10" x14ac:dyDescent="0.3">
      <c r="A205" s="108" t="s">
        <v>427</v>
      </c>
      <c r="B205" s="143">
        <v>18420391.259999998</v>
      </c>
      <c r="C205" s="143">
        <v>-18420391.259999998</v>
      </c>
      <c r="D205" s="143">
        <v>0</v>
      </c>
      <c r="E205" s="143">
        <v>0</v>
      </c>
      <c r="F205" s="143">
        <v>17434159.827861346</v>
      </c>
      <c r="G205" s="143">
        <v>-17434159.827861346</v>
      </c>
      <c r="H205" s="101">
        <v>0</v>
      </c>
      <c r="I205" s="143">
        <v>0</v>
      </c>
      <c r="J205" s="109">
        <v>0.94645979999999996</v>
      </c>
    </row>
    <row r="206" spans="1:10" x14ac:dyDescent="0.3">
      <c r="A206" s="108" t="s">
        <v>426</v>
      </c>
      <c r="B206" s="143">
        <v>12576441.769999998</v>
      </c>
      <c r="C206" s="143">
        <v>-12576441.769999998</v>
      </c>
      <c r="D206" s="143">
        <v>0</v>
      </c>
      <c r="E206" s="143">
        <v>0</v>
      </c>
      <c r="F206" s="143">
        <v>11883434.991706427</v>
      </c>
      <c r="G206" s="143">
        <v>-11883434.991706427</v>
      </c>
      <c r="H206" s="101">
        <v>0</v>
      </c>
      <c r="I206" s="143">
        <v>0</v>
      </c>
      <c r="J206" s="109">
        <v>0.94489643486071895</v>
      </c>
    </row>
    <row r="207" spans="1:10" x14ac:dyDescent="0.3">
      <c r="A207" s="108" t="s">
        <v>425</v>
      </c>
      <c r="B207" s="143">
        <v>0</v>
      </c>
      <c r="C207" s="143">
        <v>0</v>
      </c>
      <c r="D207" s="143">
        <v>0</v>
      </c>
      <c r="E207" s="143">
        <v>0</v>
      </c>
      <c r="F207" s="143">
        <v>0</v>
      </c>
      <c r="G207" s="143">
        <v>0</v>
      </c>
      <c r="H207" s="101">
        <v>0</v>
      </c>
      <c r="I207" s="143">
        <v>0</v>
      </c>
      <c r="J207" s="109">
        <v>0.8871801961867416</v>
      </c>
    </row>
    <row r="208" spans="1:10" x14ac:dyDescent="0.3">
      <c r="A208" s="108" t="s">
        <v>424</v>
      </c>
      <c r="B208" s="143">
        <v>6648263.9100000011</v>
      </c>
      <c r="C208" s="143">
        <v>0</v>
      </c>
      <c r="D208" s="143">
        <v>0</v>
      </c>
      <c r="E208" s="143">
        <v>6648263.9100000011</v>
      </c>
      <c r="F208" s="143">
        <v>5898208.079975035</v>
      </c>
      <c r="G208" s="143">
        <v>0</v>
      </c>
      <c r="H208" s="101">
        <v>0</v>
      </c>
      <c r="I208" s="143">
        <v>5898208.079975035</v>
      </c>
      <c r="J208" s="109">
        <v>0.8871801961867416</v>
      </c>
    </row>
    <row r="209" spans="1:10" x14ac:dyDescent="0.3">
      <c r="A209" s="108" t="s">
        <v>423</v>
      </c>
      <c r="B209" s="143">
        <v>0</v>
      </c>
      <c r="C209" s="143">
        <v>0</v>
      </c>
      <c r="D209" s="143">
        <v>0</v>
      </c>
      <c r="E209" s="143">
        <v>0</v>
      </c>
      <c r="F209" s="143">
        <v>0</v>
      </c>
      <c r="G209" s="143">
        <v>0</v>
      </c>
      <c r="H209" s="101">
        <v>0</v>
      </c>
      <c r="I209" s="143">
        <v>0</v>
      </c>
      <c r="J209" s="109">
        <v>0.8871801961867416</v>
      </c>
    </row>
    <row r="210" spans="1:10" x14ac:dyDescent="0.3">
      <c r="A210" s="108" t="s">
        <v>422</v>
      </c>
      <c r="B210" s="143">
        <v>2400</v>
      </c>
      <c r="C210" s="143">
        <v>0</v>
      </c>
      <c r="D210" s="143">
        <v>0</v>
      </c>
      <c r="E210" s="143">
        <v>2400</v>
      </c>
      <c r="F210" s="143">
        <v>2129.2324708481797</v>
      </c>
      <c r="G210" s="143">
        <v>0</v>
      </c>
      <c r="H210" s="101">
        <v>0</v>
      </c>
      <c r="I210" s="143">
        <v>2129.2324708481797</v>
      </c>
      <c r="J210" s="109">
        <v>0.8871801961867416</v>
      </c>
    </row>
    <row r="211" spans="1:10" x14ac:dyDescent="0.3">
      <c r="A211" s="108" t="s">
        <v>421</v>
      </c>
      <c r="B211" s="143">
        <v>928282.19000000006</v>
      </c>
      <c r="C211" s="143">
        <v>0</v>
      </c>
      <c r="D211" s="143">
        <v>0</v>
      </c>
      <c r="E211" s="143">
        <v>928282.19000000006</v>
      </c>
      <c r="F211" s="143">
        <v>823553.57544085814</v>
      </c>
      <c r="G211" s="143">
        <v>0</v>
      </c>
      <c r="H211" s="101">
        <v>0</v>
      </c>
      <c r="I211" s="143">
        <v>823553.57544085814</v>
      </c>
      <c r="J211" s="109">
        <v>0.8871801961867416</v>
      </c>
    </row>
    <row r="212" spans="1:10" x14ac:dyDescent="0.3">
      <c r="A212" s="108" t="s">
        <v>420</v>
      </c>
      <c r="B212" s="143">
        <v>4155921.5</v>
      </c>
      <c r="C212" s="143">
        <v>0</v>
      </c>
      <c r="D212" s="143">
        <v>0</v>
      </c>
      <c r="E212" s="143">
        <v>4155921.5</v>
      </c>
      <c r="F212" s="143">
        <v>3687051.2517066975</v>
      </c>
      <c r="G212" s="143">
        <v>0</v>
      </c>
      <c r="H212" s="101">
        <v>0</v>
      </c>
      <c r="I212" s="143">
        <v>3687051.2517066975</v>
      </c>
      <c r="J212" s="109">
        <v>0.8871801961867416</v>
      </c>
    </row>
    <row r="213" spans="1:10" x14ac:dyDescent="0.3">
      <c r="A213" s="108" t="s">
        <v>419</v>
      </c>
      <c r="B213" s="143">
        <v>6061780.6299999999</v>
      </c>
      <c r="C213" s="143">
        <v>0</v>
      </c>
      <c r="D213" s="143">
        <v>0</v>
      </c>
      <c r="E213" s="143">
        <v>6061780.6299999999</v>
      </c>
      <c r="F213" s="143">
        <v>5377891.72856439</v>
      </c>
      <c r="G213" s="143">
        <v>0</v>
      </c>
      <c r="H213" s="101">
        <v>0</v>
      </c>
      <c r="I213" s="143">
        <v>5377891.72856439</v>
      </c>
      <c r="J213" s="109">
        <v>0.8871801961867416</v>
      </c>
    </row>
    <row r="214" spans="1:10" x14ac:dyDescent="0.3">
      <c r="A214" s="108" t="s">
        <v>418</v>
      </c>
      <c r="B214" s="143">
        <v>0</v>
      </c>
      <c r="C214" s="143">
        <v>0</v>
      </c>
      <c r="D214" s="143">
        <v>0</v>
      </c>
      <c r="E214" s="143">
        <v>0</v>
      </c>
      <c r="F214" s="143">
        <v>0</v>
      </c>
      <c r="G214" s="143">
        <v>0</v>
      </c>
      <c r="H214" s="101">
        <v>0</v>
      </c>
      <c r="I214" s="143">
        <v>0</v>
      </c>
      <c r="J214" s="109">
        <v>0</v>
      </c>
    </row>
    <row r="215" spans="1:10" x14ac:dyDescent="0.3">
      <c r="A215" s="108" t="s">
        <v>417</v>
      </c>
      <c r="B215" s="143">
        <v>1282752.1300000001</v>
      </c>
      <c r="C215" s="143">
        <v>-1282752.1300000001</v>
      </c>
      <c r="D215" s="143">
        <v>0</v>
      </c>
      <c r="E215" s="143">
        <v>0</v>
      </c>
      <c r="F215" s="143">
        <v>1218805.7451331457</v>
      </c>
      <c r="G215" s="143">
        <v>-1218805.7451331457</v>
      </c>
      <c r="H215" s="101">
        <v>0</v>
      </c>
      <c r="I215" s="143">
        <v>0</v>
      </c>
      <c r="J215" s="109">
        <v>0.95014907138228299</v>
      </c>
    </row>
    <row r="216" spans="1:10" x14ac:dyDescent="0.3">
      <c r="A216" s="108" t="s">
        <v>416</v>
      </c>
      <c r="B216" s="143">
        <v>14801869.960000001</v>
      </c>
      <c r="C216" s="143">
        <v>0</v>
      </c>
      <c r="D216" s="143">
        <v>0</v>
      </c>
      <c r="E216" s="143">
        <v>14801869.960000001</v>
      </c>
      <c r="F216" s="143">
        <v>13131925.895043438</v>
      </c>
      <c r="G216" s="143">
        <v>0</v>
      </c>
      <c r="H216" s="101">
        <v>0</v>
      </c>
      <c r="I216" s="143">
        <v>13131925.895043438</v>
      </c>
      <c r="J216" s="109">
        <v>0.8871801961867416</v>
      </c>
    </row>
    <row r="217" spans="1:10" x14ac:dyDescent="0.3">
      <c r="A217" s="108" t="s">
        <v>415</v>
      </c>
      <c r="B217" s="143">
        <v>1809126.49</v>
      </c>
      <c r="C217" s="143">
        <v>0</v>
      </c>
      <c r="D217" s="143">
        <v>0</v>
      </c>
      <c r="E217" s="143">
        <v>1809126.49</v>
      </c>
      <c r="F217" s="143">
        <v>1605021.1943248312</v>
      </c>
      <c r="G217" s="143">
        <v>0</v>
      </c>
      <c r="H217" s="101">
        <v>0</v>
      </c>
      <c r="I217" s="143">
        <v>1605021.1943248312</v>
      </c>
      <c r="J217" s="109">
        <v>0.8871801961867416</v>
      </c>
    </row>
    <row r="218" spans="1:10" ht="15" thickBot="1" x14ac:dyDescent="0.35">
      <c r="A218" s="108" t="s">
        <v>414</v>
      </c>
      <c r="B218" s="143">
        <v>633657.06999999995</v>
      </c>
      <c r="C218" s="143">
        <v>0</v>
      </c>
      <c r="D218" s="143">
        <v>0</v>
      </c>
      <c r="E218" s="143">
        <v>633657.06999999995</v>
      </c>
      <c r="F218" s="143">
        <v>562168.00367771578</v>
      </c>
      <c r="G218" s="143">
        <v>0</v>
      </c>
      <c r="H218" s="101">
        <v>0</v>
      </c>
      <c r="I218" s="143">
        <v>562168.00367771578</v>
      </c>
      <c r="J218" s="109">
        <v>0.8871801961867416</v>
      </c>
    </row>
    <row r="219" spans="1:10" x14ac:dyDescent="0.3">
      <c r="A219" s="110" t="s">
        <v>740</v>
      </c>
      <c r="B219" s="144">
        <v>104763406.80999999</v>
      </c>
      <c r="C219" s="144">
        <v>-32279585.159999993</v>
      </c>
      <c r="D219" s="144">
        <v>0</v>
      </c>
      <c r="E219" s="144">
        <v>72483821.649999991</v>
      </c>
      <c r="F219" s="144">
        <v>94842611.676512733</v>
      </c>
      <c r="G219" s="144">
        <v>-30536400.56470092</v>
      </c>
      <c r="H219" s="111">
        <v>0</v>
      </c>
      <c r="I219" s="144">
        <v>64306211.111811794</v>
      </c>
      <c r="J219" s="112" t="s">
        <v>23</v>
      </c>
    </row>
    <row r="221" spans="1:10" x14ac:dyDescent="0.3">
      <c r="A221" s="106" t="s">
        <v>758</v>
      </c>
      <c r="B221" s="143"/>
      <c r="C221" s="143"/>
      <c r="D221" s="143"/>
      <c r="E221" s="143"/>
      <c r="F221" s="143"/>
      <c r="G221" s="143"/>
      <c r="H221" s="101"/>
      <c r="I221" s="143"/>
      <c r="J221" s="107"/>
    </row>
    <row r="222" spans="1:10" x14ac:dyDescent="0.3">
      <c r="A222" s="108" t="s">
        <v>413</v>
      </c>
      <c r="B222" s="143">
        <v>15287619.309999999</v>
      </c>
      <c r="C222" s="143">
        <v>0</v>
      </c>
      <c r="D222" s="143">
        <v>0</v>
      </c>
      <c r="E222" s="143">
        <v>15287619.309999999</v>
      </c>
      <c r="F222" s="143">
        <v>15287619.309999999</v>
      </c>
      <c r="G222" s="143">
        <v>0</v>
      </c>
      <c r="H222" s="101">
        <v>0</v>
      </c>
      <c r="I222" s="143">
        <v>15287619.309999999</v>
      </c>
      <c r="J222" s="109">
        <v>1</v>
      </c>
    </row>
    <row r="223" spans="1:10" x14ac:dyDescent="0.3">
      <c r="A223" s="108" t="s">
        <v>412</v>
      </c>
      <c r="B223" s="143">
        <v>4433556.26</v>
      </c>
      <c r="C223" s="143">
        <v>0</v>
      </c>
      <c r="D223" s="143">
        <v>0</v>
      </c>
      <c r="E223" s="143">
        <v>4433556.26</v>
      </c>
      <c r="F223" s="143">
        <v>4433556.26</v>
      </c>
      <c r="G223" s="143">
        <v>0</v>
      </c>
      <c r="H223" s="101">
        <v>0</v>
      </c>
      <c r="I223" s="143">
        <v>4433556.26</v>
      </c>
      <c r="J223" s="109">
        <v>1</v>
      </c>
    </row>
    <row r="224" spans="1:10" x14ac:dyDescent="0.3">
      <c r="A224" s="108" t="s">
        <v>411</v>
      </c>
      <c r="B224" s="143">
        <v>3126939.2699999996</v>
      </c>
      <c r="C224" s="143">
        <v>0</v>
      </c>
      <c r="D224" s="143">
        <v>0</v>
      </c>
      <c r="E224" s="143">
        <v>3126939.2699999996</v>
      </c>
      <c r="F224" s="143">
        <v>3126939.2699999996</v>
      </c>
      <c r="G224" s="143">
        <v>0</v>
      </c>
      <c r="H224" s="101">
        <v>0</v>
      </c>
      <c r="I224" s="143">
        <v>3126939.2699999996</v>
      </c>
      <c r="J224" s="109">
        <v>1</v>
      </c>
    </row>
    <row r="225" spans="1:10" x14ac:dyDescent="0.3">
      <c r="A225" s="108" t="s">
        <v>410</v>
      </c>
      <c r="B225" s="143">
        <v>13577112.569999998</v>
      </c>
      <c r="C225" s="143">
        <v>0</v>
      </c>
      <c r="D225" s="143">
        <v>0</v>
      </c>
      <c r="E225" s="143">
        <v>13577112.569999998</v>
      </c>
      <c r="F225" s="143">
        <v>13577112.569999998</v>
      </c>
      <c r="G225" s="143">
        <v>0</v>
      </c>
      <c r="H225" s="101">
        <v>0</v>
      </c>
      <c r="I225" s="143">
        <v>13577112.569999998</v>
      </c>
      <c r="J225" s="109">
        <v>1</v>
      </c>
    </row>
    <row r="226" spans="1:10" x14ac:dyDescent="0.3">
      <c r="A226" s="108" t="s">
        <v>409</v>
      </c>
      <c r="B226" s="143">
        <v>6647947.5900000008</v>
      </c>
      <c r="C226" s="143">
        <v>0</v>
      </c>
      <c r="D226" s="143">
        <v>0</v>
      </c>
      <c r="E226" s="143">
        <v>6647947.5900000008</v>
      </c>
      <c r="F226" s="143">
        <v>6647947.5900000008</v>
      </c>
      <c r="G226" s="143">
        <v>0</v>
      </c>
      <c r="H226" s="101">
        <v>0</v>
      </c>
      <c r="I226" s="143">
        <v>6647947.5900000008</v>
      </c>
      <c r="J226" s="109">
        <v>1</v>
      </c>
    </row>
    <row r="227" spans="1:10" x14ac:dyDescent="0.3">
      <c r="A227" s="108" t="s">
        <v>408</v>
      </c>
      <c r="B227" s="143">
        <v>121415</v>
      </c>
      <c r="C227" s="143">
        <v>0</v>
      </c>
      <c r="D227" s="143">
        <v>0</v>
      </c>
      <c r="E227" s="143">
        <v>121415</v>
      </c>
      <c r="F227" s="143">
        <v>121415</v>
      </c>
      <c r="G227" s="143">
        <v>0</v>
      </c>
      <c r="H227" s="101">
        <v>0</v>
      </c>
      <c r="I227" s="143">
        <v>121415</v>
      </c>
      <c r="J227" s="109">
        <v>1</v>
      </c>
    </row>
    <row r="228" spans="1:10" x14ac:dyDescent="0.3">
      <c r="A228" s="108" t="s">
        <v>407</v>
      </c>
      <c r="B228" s="143">
        <v>2097035.0599999996</v>
      </c>
      <c r="C228" s="143">
        <v>0</v>
      </c>
      <c r="D228" s="143">
        <v>0</v>
      </c>
      <c r="E228" s="143">
        <v>2097035.0599999996</v>
      </c>
      <c r="F228" s="143">
        <v>2092253.3257529906</v>
      </c>
      <c r="G228" s="143">
        <v>0</v>
      </c>
      <c r="H228" s="101">
        <v>0</v>
      </c>
      <c r="I228" s="143">
        <v>2092253.3257529906</v>
      </c>
      <c r="J228" s="109">
        <v>0.99771976428138065</v>
      </c>
    </row>
    <row r="229" spans="1:10" x14ac:dyDescent="0.3">
      <c r="A229" s="108" t="s">
        <v>406</v>
      </c>
      <c r="B229" s="143">
        <v>1875798.86</v>
      </c>
      <c r="C229" s="143">
        <v>0</v>
      </c>
      <c r="D229" s="143">
        <v>0</v>
      </c>
      <c r="E229" s="143">
        <v>1875798.86</v>
      </c>
      <c r="F229" s="143">
        <v>1875798.86</v>
      </c>
      <c r="G229" s="143">
        <v>0</v>
      </c>
      <c r="H229" s="101">
        <v>0</v>
      </c>
      <c r="I229" s="143">
        <v>1875798.86</v>
      </c>
      <c r="J229" s="109">
        <v>1</v>
      </c>
    </row>
    <row r="230" spans="1:10" x14ac:dyDescent="0.3">
      <c r="A230" s="108" t="s">
        <v>405</v>
      </c>
      <c r="B230" s="143">
        <v>-1217979.43</v>
      </c>
      <c r="C230" s="143">
        <v>1217979.43</v>
      </c>
      <c r="D230" s="143">
        <v>0</v>
      </c>
      <c r="E230" s="143">
        <v>0</v>
      </c>
      <c r="F230" s="143">
        <v>-1217979.43</v>
      </c>
      <c r="G230" s="143">
        <v>1217979.43</v>
      </c>
      <c r="H230" s="101">
        <v>0</v>
      </c>
      <c r="I230" s="143">
        <v>0</v>
      </c>
      <c r="J230" s="109">
        <v>1</v>
      </c>
    </row>
    <row r="231" spans="1:10" x14ac:dyDescent="0.3">
      <c r="A231" s="108" t="s">
        <v>404</v>
      </c>
      <c r="B231" s="143">
        <v>34465651.149999999</v>
      </c>
      <c r="C231" s="143">
        <v>0</v>
      </c>
      <c r="D231" s="143">
        <v>0</v>
      </c>
      <c r="E231" s="143">
        <v>34465651.149999999</v>
      </c>
      <c r="F231" s="143">
        <v>34465651.149999999</v>
      </c>
      <c r="G231" s="143">
        <v>0</v>
      </c>
      <c r="H231" s="101">
        <v>0</v>
      </c>
      <c r="I231" s="143">
        <v>34465651.149999999</v>
      </c>
      <c r="J231" s="109">
        <v>1</v>
      </c>
    </row>
    <row r="232" spans="1:10" x14ac:dyDescent="0.3">
      <c r="A232" s="108" t="s">
        <v>403</v>
      </c>
      <c r="B232" s="143">
        <v>9660453.5600000024</v>
      </c>
      <c r="C232" s="143">
        <v>0</v>
      </c>
      <c r="D232" s="143">
        <v>0</v>
      </c>
      <c r="E232" s="143">
        <v>9660453.5600000024</v>
      </c>
      <c r="F232" s="143">
        <v>9660453.5600000024</v>
      </c>
      <c r="G232" s="143">
        <v>0</v>
      </c>
      <c r="H232" s="101">
        <v>0</v>
      </c>
      <c r="I232" s="143">
        <v>9660453.5600000024</v>
      </c>
      <c r="J232" s="109">
        <v>1</v>
      </c>
    </row>
    <row r="233" spans="1:10" x14ac:dyDescent="0.3">
      <c r="A233" s="108" t="s">
        <v>402</v>
      </c>
      <c r="B233" s="143">
        <v>18486752.890000001</v>
      </c>
      <c r="C233" s="143">
        <v>0</v>
      </c>
      <c r="D233" s="143">
        <v>0</v>
      </c>
      <c r="E233" s="143">
        <v>18486752.890000001</v>
      </c>
      <c r="F233" s="143">
        <v>18486752.890000001</v>
      </c>
      <c r="G233" s="143">
        <v>0</v>
      </c>
      <c r="H233" s="101">
        <v>0</v>
      </c>
      <c r="I233" s="143">
        <v>18486752.890000001</v>
      </c>
      <c r="J233" s="109">
        <v>1</v>
      </c>
    </row>
    <row r="234" spans="1:10" x14ac:dyDescent="0.3">
      <c r="A234" s="108" t="s">
        <v>401</v>
      </c>
      <c r="B234" s="143">
        <v>1654075.91</v>
      </c>
      <c r="C234" s="143">
        <v>-1654075.91</v>
      </c>
      <c r="D234" s="143">
        <v>0</v>
      </c>
      <c r="E234" s="143">
        <v>0</v>
      </c>
      <c r="F234" s="143">
        <v>1654075.91</v>
      </c>
      <c r="G234" s="143">
        <v>-1654075.91</v>
      </c>
      <c r="H234" s="101">
        <v>0</v>
      </c>
      <c r="I234" s="143">
        <v>0</v>
      </c>
      <c r="J234" s="109">
        <v>1</v>
      </c>
    </row>
    <row r="235" spans="1:10" x14ac:dyDescent="0.3">
      <c r="A235" s="108" t="s">
        <v>400</v>
      </c>
      <c r="B235" s="143">
        <v>35690.26</v>
      </c>
      <c r="C235" s="143">
        <v>0</v>
      </c>
      <c r="D235" s="143">
        <v>0</v>
      </c>
      <c r="E235" s="143">
        <v>35690.26</v>
      </c>
      <c r="F235" s="143">
        <v>35690.26</v>
      </c>
      <c r="G235" s="143">
        <v>0</v>
      </c>
      <c r="H235" s="101">
        <v>0</v>
      </c>
      <c r="I235" s="143">
        <v>35690.26</v>
      </c>
      <c r="J235" s="109">
        <v>1</v>
      </c>
    </row>
    <row r="236" spans="1:10" x14ac:dyDescent="0.3">
      <c r="A236" s="108" t="s">
        <v>399</v>
      </c>
      <c r="B236" s="143">
        <v>10929150.119999999</v>
      </c>
      <c r="C236" s="143">
        <v>0</v>
      </c>
      <c r="D236" s="143">
        <v>0</v>
      </c>
      <c r="E236" s="143">
        <v>10929150.119999999</v>
      </c>
      <c r="F236" s="143">
        <v>10929150.119999999</v>
      </c>
      <c r="G236" s="143">
        <v>0</v>
      </c>
      <c r="H236" s="101">
        <v>0</v>
      </c>
      <c r="I236" s="143">
        <v>10929150.119999999</v>
      </c>
      <c r="J236" s="109">
        <v>1</v>
      </c>
    </row>
    <row r="237" spans="1:10" x14ac:dyDescent="0.3">
      <c r="A237" s="108" t="s">
        <v>398</v>
      </c>
      <c r="B237" s="143">
        <v>2923729.4699999997</v>
      </c>
      <c r="C237" s="143">
        <v>-2923729.4699999997</v>
      </c>
      <c r="D237" s="143">
        <v>0</v>
      </c>
      <c r="E237" s="143">
        <v>0</v>
      </c>
      <c r="F237" s="143">
        <v>2777978.840893514</v>
      </c>
      <c r="G237" s="143">
        <v>-2777978.840893514</v>
      </c>
      <c r="H237" s="101">
        <v>0</v>
      </c>
      <c r="I237" s="143">
        <v>0</v>
      </c>
      <c r="J237" s="109">
        <v>0.95014907138228299</v>
      </c>
    </row>
    <row r="238" spans="1:10" x14ac:dyDescent="0.3">
      <c r="A238" s="108" t="s">
        <v>397</v>
      </c>
      <c r="B238" s="143">
        <v>111695878.37</v>
      </c>
      <c r="C238" s="143">
        <v>0</v>
      </c>
      <c r="D238" s="143">
        <v>0</v>
      </c>
      <c r="E238" s="143">
        <v>111695878.37</v>
      </c>
      <c r="F238" s="143">
        <v>111695878.37</v>
      </c>
      <c r="G238" s="143">
        <v>0</v>
      </c>
      <c r="H238" s="101">
        <v>0</v>
      </c>
      <c r="I238" s="143">
        <v>111695878.37</v>
      </c>
      <c r="J238" s="109">
        <v>1</v>
      </c>
    </row>
    <row r="239" spans="1:10" x14ac:dyDescent="0.3">
      <c r="A239" s="108" t="s">
        <v>396</v>
      </c>
      <c r="B239" s="143">
        <v>18809069.16</v>
      </c>
      <c r="C239" s="143">
        <v>0</v>
      </c>
      <c r="D239" s="143">
        <v>0</v>
      </c>
      <c r="E239" s="143">
        <v>18809069.16</v>
      </c>
      <c r="F239" s="143">
        <v>18809069.16</v>
      </c>
      <c r="G239" s="143">
        <v>0</v>
      </c>
      <c r="H239" s="101">
        <v>0</v>
      </c>
      <c r="I239" s="143">
        <v>18809069.16</v>
      </c>
      <c r="J239" s="109">
        <v>1</v>
      </c>
    </row>
    <row r="240" spans="1:10" x14ac:dyDescent="0.3">
      <c r="A240" s="108" t="s">
        <v>395</v>
      </c>
      <c r="B240" s="143">
        <v>38655.319999999992</v>
      </c>
      <c r="C240" s="143">
        <v>0</v>
      </c>
      <c r="D240" s="143">
        <v>0</v>
      </c>
      <c r="E240" s="143">
        <v>38655.319999999992</v>
      </c>
      <c r="F240" s="143">
        <v>38655.319999999992</v>
      </c>
      <c r="G240" s="143">
        <v>0</v>
      </c>
      <c r="H240" s="101">
        <v>0</v>
      </c>
      <c r="I240" s="143">
        <v>38655.319999999992</v>
      </c>
      <c r="J240" s="109">
        <v>1</v>
      </c>
    </row>
    <row r="241" spans="1:10" x14ac:dyDescent="0.3">
      <c r="A241" s="108" t="s">
        <v>394</v>
      </c>
      <c r="B241" s="143">
        <v>10209468.08</v>
      </c>
      <c r="C241" s="143">
        <v>0</v>
      </c>
      <c r="D241" s="143">
        <v>0</v>
      </c>
      <c r="E241" s="143">
        <v>10209468.08</v>
      </c>
      <c r="F241" s="143">
        <v>10209468.08</v>
      </c>
      <c r="G241" s="143">
        <v>0</v>
      </c>
      <c r="H241" s="101">
        <v>0</v>
      </c>
      <c r="I241" s="143">
        <v>10209468.08</v>
      </c>
      <c r="J241" s="109">
        <v>1</v>
      </c>
    </row>
    <row r="242" spans="1:10" x14ac:dyDescent="0.3">
      <c r="A242" s="108" t="s">
        <v>393</v>
      </c>
      <c r="B242" s="143">
        <v>3674913.9000000004</v>
      </c>
      <c r="C242" s="143">
        <v>0</v>
      </c>
      <c r="D242" s="143">
        <v>0</v>
      </c>
      <c r="E242" s="143">
        <v>3674913.9000000004</v>
      </c>
      <c r="F242" s="143">
        <v>3666534.2300623697</v>
      </c>
      <c r="G242" s="143">
        <v>0</v>
      </c>
      <c r="H242" s="101">
        <v>0</v>
      </c>
      <c r="I242" s="143">
        <v>3666534.2300623697</v>
      </c>
      <c r="J242" s="109">
        <v>0.99771976428138065</v>
      </c>
    </row>
    <row r="243" spans="1:10" ht="15" thickBot="1" x14ac:dyDescent="0.35">
      <c r="A243" s="108" t="s">
        <v>392</v>
      </c>
      <c r="B243" s="143">
        <v>6236618.3500000006</v>
      </c>
      <c r="C243" s="143">
        <v>0</v>
      </c>
      <c r="D243" s="143">
        <v>0</v>
      </c>
      <c r="E243" s="143">
        <v>6236618.3500000006</v>
      </c>
      <c r="F243" s="143">
        <v>6236618.3500000006</v>
      </c>
      <c r="G243" s="143">
        <v>0</v>
      </c>
      <c r="H243" s="101">
        <v>0</v>
      </c>
      <c r="I243" s="143">
        <v>6236618.3500000006</v>
      </c>
      <c r="J243" s="109">
        <v>1</v>
      </c>
    </row>
    <row r="244" spans="1:10" x14ac:dyDescent="0.3">
      <c r="A244" s="110" t="s">
        <v>758</v>
      </c>
      <c r="B244" s="144">
        <v>274769551.03000003</v>
      </c>
      <c r="C244" s="144">
        <v>-3359825.9499999997</v>
      </c>
      <c r="D244" s="144">
        <v>0</v>
      </c>
      <c r="E244" s="144">
        <v>271409725.08000004</v>
      </c>
      <c r="F244" s="144">
        <v>274610638.99670887</v>
      </c>
      <c r="G244" s="144">
        <v>-3214075.320893514</v>
      </c>
      <c r="H244" s="111">
        <v>0</v>
      </c>
      <c r="I244" s="144">
        <v>271396563.6758154</v>
      </c>
      <c r="J244" s="112" t="s">
        <v>23</v>
      </c>
    </row>
    <row r="246" spans="1:10" x14ac:dyDescent="0.3">
      <c r="A246" s="106" t="s">
        <v>46</v>
      </c>
      <c r="B246" s="143"/>
      <c r="C246" s="143"/>
      <c r="D246" s="143"/>
      <c r="E246" s="143"/>
      <c r="F246" s="143"/>
      <c r="G246" s="143"/>
      <c r="H246" s="101"/>
      <c r="I246" s="143"/>
      <c r="J246" s="107"/>
    </row>
    <row r="247" spans="1:10" x14ac:dyDescent="0.3">
      <c r="A247" s="108" t="s">
        <v>391</v>
      </c>
      <c r="B247" s="143">
        <v>5665612.2699999996</v>
      </c>
      <c r="C247" s="143">
        <v>0</v>
      </c>
      <c r="D247" s="143">
        <v>0</v>
      </c>
      <c r="E247" s="143">
        <v>5665612.2699999996</v>
      </c>
      <c r="F247" s="143">
        <v>5664227.5898475898</v>
      </c>
      <c r="G247" s="143">
        <v>0</v>
      </c>
      <c r="H247" s="101">
        <v>0</v>
      </c>
      <c r="I247" s="143">
        <v>5664227.5898475898</v>
      </c>
      <c r="J247" s="109">
        <v>0.99975559920333024</v>
      </c>
    </row>
    <row r="248" spans="1:10" x14ac:dyDescent="0.3">
      <c r="A248" s="108" t="s">
        <v>390</v>
      </c>
      <c r="B248" s="143">
        <v>15332989.029999997</v>
      </c>
      <c r="C248" s="143">
        <v>0</v>
      </c>
      <c r="D248" s="143">
        <v>0</v>
      </c>
      <c r="E248" s="143">
        <v>15332989.029999997</v>
      </c>
      <c r="F248" s="143">
        <v>15316216.127146214</v>
      </c>
      <c r="G248" s="143">
        <v>0</v>
      </c>
      <c r="H248" s="101">
        <v>0</v>
      </c>
      <c r="I248" s="143">
        <v>15316216.127146214</v>
      </c>
      <c r="J248" s="109">
        <v>0.99890609046801204</v>
      </c>
    </row>
    <row r="249" spans="1:10" x14ac:dyDescent="0.3">
      <c r="A249" s="108" t="s">
        <v>389</v>
      </c>
      <c r="B249" s="143">
        <v>84194464.099999994</v>
      </c>
      <c r="C249" s="143">
        <v>0</v>
      </c>
      <c r="D249" s="143">
        <v>0</v>
      </c>
      <c r="E249" s="143">
        <v>84194464.099999994</v>
      </c>
      <c r="F249" s="143">
        <v>84194464.099999994</v>
      </c>
      <c r="G249" s="143">
        <v>0</v>
      </c>
      <c r="H249" s="101">
        <v>0</v>
      </c>
      <c r="I249" s="143">
        <v>84194464.099999994</v>
      </c>
      <c r="J249" s="109">
        <v>1</v>
      </c>
    </row>
    <row r="250" spans="1:10" x14ac:dyDescent="0.3">
      <c r="A250" s="108" t="s">
        <v>388</v>
      </c>
      <c r="B250" s="143">
        <v>5278890.5</v>
      </c>
      <c r="C250" s="143">
        <v>0</v>
      </c>
      <c r="D250" s="143">
        <v>0</v>
      </c>
      <c r="E250" s="143">
        <v>5278890.5</v>
      </c>
      <c r="F250" s="143">
        <v>5278890.5</v>
      </c>
      <c r="G250" s="143">
        <v>0</v>
      </c>
      <c r="H250" s="101">
        <v>0</v>
      </c>
      <c r="I250" s="143">
        <v>5278890.5</v>
      </c>
      <c r="J250" s="109">
        <v>1</v>
      </c>
    </row>
    <row r="251" spans="1:10" x14ac:dyDescent="0.3">
      <c r="A251" s="108" t="s">
        <v>387</v>
      </c>
      <c r="B251" s="143">
        <v>102394.06000000001</v>
      </c>
      <c r="C251" s="143">
        <v>-102394.06000000001</v>
      </c>
      <c r="D251" s="143">
        <v>0</v>
      </c>
      <c r="E251" s="143">
        <v>0</v>
      </c>
      <c r="F251" s="143">
        <v>102394.06000000001</v>
      </c>
      <c r="G251" s="143">
        <v>-102394.06000000001</v>
      </c>
      <c r="H251" s="101">
        <v>0</v>
      </c>
      <c r="I251" s="143">
        <v>0</v>
      </c>
      <c r="J251" s="109">
        <v>1</v>
      </c>
    </row>
    <row r="252" spans="1:10" ht="15" thickBot="1" x14ac:dyDescent="0.35">
      <c r="A252" s="108" t="s">
        <v>386</v>
      </c>
      <c r="B252" s="143">
        <v>0</v>
      </c>
      <c r="C252" s="143">
        <v>0</v>
      </c>
      <c r="D252" s="143">
        <v>0</v>
      </c>
      <c r="E252" s="143">
        <v>0</v>
      </c>
      <c r="F252" s="143">
        <v>0</v>
      </c>
      <c r="G252" s="143">
        <v>0</v>
      </c>
      <c r="H252" s="101">
        <v>0</v>
      </c>
      <c r="I252" s="143">
        <v>0</v>
      </c>
      <c r="J252" s="109">
        <v>0.99938510112540258</v>
      </c>
    </row>
    <row r="253" spans="1:10" x14ac:dyDescent="0.3">
      <c r="A253" s="110" t="s">
        <v>46</v>
      </c>
      <c r="B253" s="144">
        <v>110574349.95999999</v>
      </c>
      <c r="C253" s="144">
        <v>-102394.06000000001</v>
      </c>
      <c r="D253" s="144">
        <v>0</v>
      </c>
      <c r="E253" s="144">
        <v>110471955.89999999</v>
      </c>
      <c r="F253" s="144">
        <v>110556192.37699381</v>
      </c>
      <c r="G253" s="144">
        <v>-102394.06000000001</v>
      </c>
      <c r="H253" s="111">
        <v>0</v>
      </c>
      <c r="I253" s="144">
        <v>110453798.3169938</v>
      </c>
      <c r="J253" s="112" t="s">
        <v>23</v>
      </c>
    </row>
    <row r="255" spans="1:10" x14ac:dyDescent="0.3">
      <c r="A255" s="106" t="s">
        <v>786</v>
      </c>
      <c r="B255" s="143"/>
      <c r="C255" s="143"/>
      <c r="D255" s="143"/>
      <c r="E255" s="143"/>
      <c r="F255" s="143"/>
      <c r="G255" s="143"/>
      <c r="H255" s="101"/>
      <c r="I255" s="143"/>
      <c r="J255" s="107"/>
    </row>
    <row r="256" spans="1:10" x14ac:dyDescent="0.3">
      <c r="A256" s="108" t="s">
        <v>385</v>
      </c>
      <c r="B256" s="143">
        <v>2104129.25</v>
      </c>
      <c r="C256" s="143">
        <v>0</v>
      </c>
      <c r="D256" s="143">
        <v>0</v>
      </c>
      <c r="E256" s="143">
        <v>2104129.25</v>
      </c>
      <c r="F256" s="143">
        <v>2104129.25</v>
      </c>
      <c r="G256" s="143">
        <v>0</v>
      </c>
      <c r="H256" s="101">
        <v>0</v>
      </c>
      <c r="I256" s="143">
        <v>2104129.25</v>
      </c>
      <c r="J256" s="109">
        <v>1</v>
      </c>
    </row>
    <row r="257" spans="1:10" x14ac:dyDescent="0.3">
      <c r="A257" s="108" t="s">
        <v>384</v>
      </c>
      <c r="B257" s="143">
        <v>7244709.8000000007</v>
      </c>
      <c r="C257" s="143">
        <v>-7244709.8000000007</v>
      </c>
      <c r="D257" s="143">
        <v>0</v>
      </c>
      <c r="E257" s="143">
        <v>0</v>
      </c>
      <c r="F257" s="143">
        <v>7244709.8000000007</v>
      </c>
      <c r="G257" s="143">
        <v>-7244709.8000000007</v>
      </c>
      <c r="H257" s="101">
        <v>0</v>
      </c>
      <c r="I257" s="143">
        <v>0</v>
      </c>
      <c r="J257" s="109">
        <v>1</v>
      </c>
    </row>
    <row r="258" spans="1:10" x14ac:dyDescent="0.3">
      <c r="A258" s="108" t="s">
        <v>383</v>
      </c>
      <c r="B258" s="143">
        <v>2918073.73</v>
      </c>
      <c r="C258" s="143">
        <v>0</v>
      </c>
      <c r="D258" s="143">
        <v>0</v>
      </c>
      <c r="E258" s="143">
        <v>2918073.73</v>
      </c>
      <c r="F258" s="143">
        <v>2918073.73</v>
      </c>
      <c r="G258" s="143">
        <v>0</v>
      </c>
      <c r="H258" s="101">
        <v>0</v>
      </c>
      <c r="I258" s="143">
        <v>2918073.73</v>
      </c>
      <c r="J258" s="109">
        <v>1</v>
      </c>
    </row>
    <row r="259" spans="1:10" x14ac:dyDescent="0.3">
      <c r="A259" s="108" t="s">
        <v>382</v>
      </c>
      <c r="B259" s="143">
        <v>67831620.920000002</v>
      </c>
      <c r="C259" s="143">
        <v>-67831620.920000002</v>
      </c>
      <c r="D259" s="143">
        <v>0</v>
      </c>
      <c r="E259" s="143">
        <v>0</v>
      </c>
      <c r="F259" s="143">
        <v>67831620.920000002</v>
      </c>
      <c r="G259" s="143">
        <v>-67831620.920000002</v>
      </c>
      <c r="H259" s="101">
        <v>0</v>
      </c>
      <c r="I259" s="143">
        <v>0</v>
      </c>
      <c r="J259" s="109">
        <v>1</v>
      </c>
    </row>
    <row r="260" spans="1:10" x14ac:dyDescent="0.3">
      <c r="A260" s="108" t="s">
        <v>381</v>
      </c>
      <c r="B260" s="143">
        <v>0</v>
      </c>
      <c r="C260" s="143">
        <v>0</v>
      </c>
      <c r="D260" s="143">
        <v>0</v>
      </c>
      <c r="E260" s="143">
        <v>0</v>
      </c>
      <c r="F260" s="143">
        <v>0</v>
      </c>
      <c r="G260" s="143">
        <v>0</v>
      </c>
      <c r="H260" s="101">
        <v>0</v>
      </c>
      <c r="I260" s="143">
        <v>0</v>
      </c>
      <c r="J260" s="109">
        <v>1</v>
      </c>
    </row>
    <row r="261" spans="1:10" x14ac:dyDescent="0.3">
      <c r="A261" s="108" t="s">
        <v>380</v>
      </c>
      <c r="B261" s="143">
        <v>8572779.0099999998</v>
      </c>
      <c r="C261" s="143">
        <v>-8572779.0099999998</v>
      </c>
      <c r="D261" s="143">
        <v>0</v>
      </c>
      <c r="E261" s="143">
        <v>0</v>
      </c>
      <c r="F261" s="143">
        <v>8572779.0099999998</v>
      </c>
      <c r="G261" s="143">
        <v>-8572779.0099999998</v>
      </c>
      <c r="H261" s="101">
        <v>0</v>
      </c>
      <c r="I261" s="143">
        <v>0</v>
      </c>
      <c r="J261" s="109">
        <v>1</v>
      </c>
    </row>
    <row r="262" spans="1:10" x14ac:dyDescent="0.3">
      <c r="A262" s="108" t="s">
        <v>379</v>
      </c>
      <c r="B262" s="143">
        <v>9328691.5999999996</v>
      </c>
      <c r="C262" s="143">
        <v>0</v>
      </c>
      <c r="D262" s="143">
        <v>0</v>
      </c>
      <c r="E262" s="143">
        <v>9328691.5999999996</v>
      </c>
      <c r="F262" s="143">
        <v>9328691.5999999996</v>
      </c>
      <c r="G262" s="143">
        <v>0</v>
      </c>
      <c r="H262" s="101">
        <v>0</v>
      </c>
      <c r="I262" s="143">
        <v>9328691.5999999996</v>
      </c>
      <c r="J262" s="109">
        <v>1</v>
      </c>
    </row>
    <row r="263" spans="1:10" ht="15" thickBot="1" x14ac:dyDescent="0.35">
      <c r="A263" s="108" t="s">
        <v>378</v>
      </c>
      <c r="B263" s="143">
        <v>4184680.91</v>
      </c>
      <c r="C263" s="143">
        <v>-4184680.91</v>
      </c>
      <c r="D263" s="143">
        <v>0</v>
      </c>
      <c r="E263" s="143">
        <v>0</v>
      </c>
      <c r="F263" s="143">
        <v>4184680.91</v>
      </c>
      <c r="G263" s="143">
        <v>-4184680.91</v>
      </c>
      <c r="H263" s="101">
        <v>0</v>
      </c>
      <c r="I263" s="143">
        <v>0</v>
      </c>
      <c r="J263" s="109">
        <v>1</v>
      </c>
    </row>
    <row r="264" spans="1:10" x14ac:dyDescent="0.3">
      <c r="A264" s="110" t="s">
        <v>786</v>
      </c>
      <c r="B264" s="144">
        <v>102184685.22</v>
      </c>
      <c r="C264" s="144">
        <v>-87833790.640000001</v>
      </c>
      <c r="D264" s="144">
        <v>0</v>
      </c>
      <c r="E264" s="144">
        <v>14350894.58</v>
      </c>
      <c r="F264" s="144">
        <v>102184685.22</v>
      </c>
      <c r="G264" s="144">
        <v>-87833790.640000001</v>
      </c>
      <c r="H264" s="111">
        <v>0</v>
      </c>
      <c r="I264" s="144">
        <v>14350894.58</v>
      </c>
      <c r="J264" s="112" t="s">
        <v>23</v>
      </c>
    </row>
    <row r="266" spans="1:10" x14ac:dyDescent="0.3">
      <c r="A266" s="106" t="s">
        <v>795</v>
      </c>
      <c r="B266" s="143"/>
      <c r="C266" s="143"/>
      <c r="D266" s="143"/>
      <c r="E266" s="143"/>
      <c r="F266" s="143"/>
      <c r="G266" s="143"/>
      <c r="H266" s="101"/>
      <c r="I266" s="143"/>
      <c r="J266" s="107"/>
    </row>
    <row r="267" spans="1:10" x14ac:dyDescent="0.3">
      <c r="A267" s="108" t="s">
        <v>377</v>
      </c>
      <c r="B267" s="143">
        <v>0</v>
      </c>
      <c r="C267" s="143">
        <v>0</v>
      </c>
      <c r="D267" s="143">
        <v>0</v>
      </c>
      <c r="E267" s="143">
        <v>0</v>
      </c>
      <c r="F267" s="143">
        <v>0</v>
      </c>
      <c r="G267" s="143">
        <v>0</v>
      </c>
      <c r="H267" s="101">
        <v>0</v>
      </c>
      <c r="I267" s="143">
        <v>0</v>
      </c>
      <c r="J267" s="109">
        <v>1</v>
      </c>
    </row>
    <row r="268" spans="1:10" x14ac:dyDescent="0.3">
      <c r="A268" s="108" t="s">
        <v>376</v>
      </c>
      <c r="B268" s="143">
        <v>0</v>
      </c>
      <c r="C268" s="143">
        <v>0</v>
      </c>
      <c r="D268" s="143">
        <v>0</v>
      </c>
      <c r="E268" s="143">
        <v>0</v>
      </c>
      <c r="F268" s="143">
        <v>0</v>
      </c>
      <c r="G268" s="143">
        <v>0</v>
      </c>
      <c r="H268" s="101">
        <v>0</v>
      </c>
      <c r="I268" s="143">
        <v>0</v>
      </c>
      <c r="J268" s="109">
        <v>1</v>
      </c>
    </row>
    <row r="269" spans="1:10" ht="15" thickBot="1" x14ac:dyDescent="0.35">
      <c r="A269" s="108" t="s">
        <v>375</v>
      </c>
      <c r="B269" s="143">
        <v>26149384.279999997</v>
      </c>
      <c r="C269" s="143">
        <v>0</v>
      </c>
      <c r="D269" s="143">
        <v>0</v>
      </c>
      <c r="E269" s="143">
        <v>26149384.279999997</v>
      </c>
      <c r="F269" s="143">
        <v>26149384.279999997</v>
      </c>
      <c r="G269" s="143">
        <v>0</v>
      </c>
      <c r="H269" s="101">
        <v>0</v>
      </c>
      <c r="I269" s="143">
        <v>26149384.279999997</v>
      </c>
      <c r="J269" s="109">
        <v>1</v>
      </c>
    </row>
    <row r="270" spans="1:10" x14ac:dyDescent="0.3">
      <c r="A270" s="110" t="s">
        <v>795</v>
      </c>
      <c r="B270" s="144">
        <v>26149384.279999997</v>
      </c>
      <c r="C270" s="144">
        <v>0</v>
      </c>
      <c r="D270" s="144">
        <v>0</v>
      </c>
      <c r="E270" s="144">
        <v>26149384.279999997</v>
      </c>
      <c r="F270" s="144">
        <v>26149384.279999997</v>
      </c>
      <c r="G270" s="144">
        <v>0</v>
      </c>
      <c r="H270" s="111">
        <v>0</v>
      </c>
      <c r="I270" s="144">
        <v>26149384.279999997</v>
      </c>
      <c r="J270" s="112" t="s">
        <v>23</v>
      </c>
    </row>
    <row r="272" spans="1:10" x14ac:dyDescent="0.3">
      <c r="A272" s="106" t="s">
        <v>798</v>
      </c>
      <c r="B272" s="143"/>
      <c r="C272" s="143"/>
      <c r="D272" s="143"/>
      <c r="E272" s="143"/>
      <c r="F272" s="143"/>
      <c r="G272" s="143"/>
      <c r="H272" s="101"/>
      <c r="I272" s="143"/>
      <c r="J272" s="107"/>
    </row>
    <row r="273" spans="1:10" x14ac:dyDescent="0.3">
      <c r="A273" s="108" t="s">
        <v>374</v>
      </c>
      <c r="B273" s="143">
        <v>220265824.98000002</v>
      </c>
      <c r="C273" s="143">
        <v>-30402476.709999997</v>
      </c>
      <c r="D273" s="143">
        <v>0</v>
      </c>
      <c r="E273" s="143">
        <v>189863348.27000001</v>
      </c>
      <c r="F273" s="143">
        <v>212829066.84394798</v>
      </c>
      <c r="G273" s="143">
        <v>-29376008.504822209</v>
      </c>
      <c r="H273" s="101">
        <v>0</v>
      </c>
      <c r="I273" s="143">
        <v>183453058.33912575</v>
      </c>
      <c r="J273" s="109">
        <v>0.9662373491814843</v>
      </c>
    </row>
    <row r="274" spans="1:10" x14ac:dyDescent="0.3">
      <c r="A274" s="108" t="s">
        <v>373</v>
      </c>
      <c r="B274" s="143">
        <v>0</v>
      </c>
      <c r="C274" s="143">
        <v>0</v>
      </c>
      <c r="D274" s="143">
        <v>0</v>
      </c>
      <c r="E274" s="143">
        <v>0</v>
      </c>
      <c r="F274" s="143">
        <v>0</v>
      </c>
      <c r="G274" s="143">
        <v>0</v>
      </c>
      <c r="H274" s="101">
        <v>0</v>
      </c>
      <c r="I274" s="143">
        <v>0</v>
      </c>
      <c r="J274" s="109">
        <v>0</v>
      </c>
    </row>
    <row r="275" spans="1:10" x14ac:dyDescent="0.3">
      <c r="A275" s="108" t="s">
        <v>372</v>
      </c>
      <c r="B275" s="143">
        <v>41741746.089999996</v>
      </c>
      <c r="C275" s="143">
        <v>-433529.22</v>
      </c>
      <c r="D275" s="143">
        <v>0</v>
      </c>
      <c r="E275" s="143">
        <v>41308216.869999997</v>
      </c>
      <c r="F275" s="143">
        <v>40332434.092208184</v>
      </c>
      <c r="G275" s="143">
        <v>-418892.12432551652</v>
      </c>
      <c r="H275" s="101">
        <v>0</v>
      </c>
      <c r="I275" s="143">
        <v>39913541.96788267</v>
      </c>
      <c r="J275" s="109">
        <v>0.9662373491814843</v>
      </c>
    </row>
    <row r="276" spans="1:10" x14ac:dyDescent="0.3">
      <c r="A276" s="108" t="s">
        <v>371</v>
      </c>
      <c r="B276" s="143">
        <v>0</v>
      </c>
      <c r="C276" s="143">
        <v>0</v>
      </c>
      <c r="D276" s="143">
        <v>0</v>
      </c>
      <c r="E276" s="143">
        <v>0</v>
      </c>
      <c r="F276" s="143">
        <v>0</v>
      </c>
      <c r="G276" s="143">
        <v>0</v>
      </c>
      <c r="H276" s="101">
        <v>0</v>
      </c>
      <c r="I276" s="143">
        <v>0</v>
      </c>
      <c r="J276" s="109">
        <v>0</v>
      </c>
    </row>
    <row r="277" spans="1:10" x14ac:dyDescent="0.3">
      <c r="A277" s="108" t="s">
        <v>370</v>
      </c>
      <c r="B277" s="143">
        <v>515499.99999999988</v>
      </c>
      <c r="C277" s="143">
        <v>-515499.99999999988</v>
      </c>
      <c r="D277" s="143">
        <v>0</v>
      </c>
      <c r="E277" s="143">
        <v>0</v>
      </c>
      <c r="F277" s="143">
        <v>515499.99999999988</v>
      </c>
      <c r="G277" s="143">
        <v>-515499.99999999988</v>
      </c>
      <c r="H277" s="101">
        <v>0</v>
      </c>
      <c r="I277" s="143">
        <v>0</v>
      </c>
      <c r="J277" s="109">
        <v>1</v>
      </c>
    </row>
    <row r="278" spans="1:10" x14ac:dyDescent="0.3">
      <c r="A278" s="108" t="s">
        <v>369</v>
      </c>
      <c r="B278" s="143">
        <v>0</v>
      </c>
      <c r="C278" s="143">
        <v>0</v>
      </c>
      <c r="D278" s="143">
        <v>0</v>
      </c>
      <c r="E278" s="143">
        <v>0</v>
      </c>
      <c r="F278" s="143">
        <v>0</v>
      </c>
      <c r="G278" s="143">
        <v>0</v>
      </c>
      <c r="H278" s="101">
        <v>0</v>
      </c>
      <c r="I278" s="143">
        <v>0</v>
      </c>
      <c r="J278" s="109">
        <v>0.94489643486071895</v>
      </c>
    </row>
    <row r="279" spans="1:10" x14ac:dyDescent="0.3">
      <c r="A279" s="108" t="s">
        <v>368</v>
      </c>
      <c r="B279" s="143">
        <v>-87284681.309999987</v>
      </c>
      <c r="C279" s="143">
        <v>0</v>
      </c>
      <c r="D279" s="143">
        <v>0</v>
      </c>
      <c r="E279" s="143">
        <v>-87284681.309999987</v>
      </c>
      <c r="F279" s="143">
        <v>-84337719.09312503</v>
      </c>
      <c r="G279" s="143">
        <v>0</v>
      </c>
      <c r="H279" s="101">
        <v>0</v>
      </c>
      <c r="I279" s="143">
        <v>-84337719.09312503</v>
      </c>
      <c r="J279" s="109">
        <v>0.9662373491814843</v>
      </c>
    </row>
    <row r="280" spans="1:10" x14ac:dyDescent="0.3">
      <c r="A280" s="108" t="s">
        <v>367</v>
      </c>
      <c r="B280" s="143">
        <v>-450999.99999999988</v>
      </c>
      <c r="C280" s="143">
        <v>450999.99999999988</v>
      </c>
      <c r="D280" s="143">
        <v>0</v>
      </c>
      <c r="E280" s="143">
        <v>0</v>
      </c>
      <c r="F280" s="143">
        <v>-450999.99999999988</v>
      </c>
      <c r="G280" s="143">
        <v>450999.99999999988</v>
      </c>
      <c r="H280" s="101">
        <v>0</v>
      </c>
      <c r="I280" s="143">
        <v>0</v>
      </c>
      <c r="J280" s="109">
        <v>1</v>
      </c>
    </row>
    <row r="281" spans="1:10" x14ac:dyDescent="0.3">
      <c r="A281" s="108" t="s">
        <v>366</v>
      </c>
      <c r="B281" s="143">
        <v>0</v>
      </c>
      <c r="C281" s="143">
        <v>0</v>
      </c>
      <c r="D281" s="143">
        <v>0</v>
      </c>
      <c r="E281" s="143">
        <v>0</v>
      </c>
      <c r="F281" s="143">
        <v>0</v>
      </c>
      <c r="G281" s="143">
        <v>0</v>
      </c>
      <c r="H281" s="101">
        <v>0</v>
      </c>
      <c r="I281" s="143">
        <v>0</v>
      </c>
      <c r="J281" s="109">
        <v>0</v>
      </c>
    </row>
    <row r="282" spans="1:10" x14ac:dyDescent="0.3">
      <c r="A282" s="108" t="s">
        <v>365</v>
      </c>
      <c r="B282" s="143">
        <v>34203017.400000006</v>
      </c>
      <c r="C282" s="143">
        <v>0</v>
      </c>
      <c r="D282" s="143">
        <v>0</v>
      </c>
      <c r="E282" s="143">
        <v>34203017.400000006</v>
      </c>
      <c r="F282" s="143">
        <v>33048232.866584189</v>
      </c>
      <c r="G282" s="143">
        <v>0</v>
      </c>
      <c r="H282" s="101">
        <v>0</v>
      </c>
      <c r="I282" s="143">
        <v>33048232.866584189</v>
      </c>
      <c r="J282" s="109">
        <v>0.9662373491814843</v>
      </c>
    </row>
    <row r="283" spans="1:10" x14ac:dyDescent="0.3">
      <c r="A283" s="108" t="s">
        <v>364</v>
      </c>
      <c r="B283" s="143">
        <v>0</v>
      </c>
      <c r="C283" s="143">
        <v>0</v>
      </c>
      <c r="D283" s="143">
        <v>0</v>
      </c>
      <c r="E283" s="143">
        <v>0</v>
      </c>
      <c r="F283" s="143">
        <v>0</v>
      </c>
      <c r="G283" s="143">
        <v>0</v>
      </c>
      <c r="H283" s="101">
        <v>0</v>
      </c>
      <c r="I283" s="143">
        <v>0</v>
      </c>
      <c r="J283" s="109">
        <v>0</v>
      </c>
    </row>
    <row r="284" spans="1:10" x14ac:dyDescent="0.3">
      <c r="A284" s="108" t="s">
        <v>363</v>
      </c>
      <c r="B284" s="143">
        <v>0</v>
      </c>
      <c r="C284" s="143">
        <v>0</v>
      </c>
      <c r="D284" s="143">
        <v>0</v>
      </c>
      <c r="E284" s="143">
        <v>0</v>
      </c>
      <c r="F284" s="143">
        <v>0</v>
      </c>
      <c r="G284" s="143">
        <v>0</v>
      </c>
      <c r="H284" s="101">
        <v>0</v>
      </c>
      <c r="I284" s="143">
        <v>0</v>
      </c>
      <c r="J284" s="109">
        <v>1</v>
      </c>
    </row>
    <row r="285" spans="1:10" x14ac:dyDescent="0.3">
      <c r="A285" s="108" t="s">
        <v>362</v>
      </c>
      <c r="B285" s="143">
        <v>0</v>
      </c>
      <c r="C285" s="143">
        <v>0</v>
      </c>
      <c r="D285" s="143">
        <v>0</v>
      </c>
      <c r="E285" s="143">
        <v>0</v>
      </c>
      <c r="F285" s="143">
        <v>0</v>
      </c>
      <c r="G285" s="143">
        <v>0</v>
      </c>
      <c r="H285" s="101">
        <v>0</v>
      </c>
      <c r="I285" s="143">
        <v>0</v>
      </c>
      <c r="J285" s="109">
        <v>0.94645979999999996</v>
      </c>
    </row>
    <row r="286" spans="1:10" x14ac:dyDescent="0.3">
      <c r="A286" s="108" t="s">
        <v>361</v>
      </c>
      <c r="B286" s="143">
        <v>537610.32999999996</v>
      </c>
      <c r="C286" s="143">
        <v>-537610.32999999996</v>
      </c>
      <c r="D286" s="143">
        <v>0</v>
      </c>
      <c r="E286" s="143">
        <v>0</v>
      </c>
      <c r="F286" s="143">
        <v>507986.08416129457</v>
      </c>
      <c r="G286" s="143">
        <v>-507986.08416129457</v>
      </c>
      <c r="H286" s="101">
        <v>0</v>
      </c>
      <c r="I286" s="143">
        <v>0</v>
      </c>
      <c r="J286" s="109">
        <v>0.94489643486071895</v>
      </c>
    </row>
    <row r="287" spans="1:10" x14ac:dyDescent="0.3">
      <c r="A287" s="108" t="s">
        <v>360</v>
      </c>
      <c r="B287" s="143">
        <v>11236863.1</v>
      </c>
      <c r="C287" s="143">
        <v>0</v>
      </c>
      <c r="D287" s="143">
        <v>0</v>
      </c>
      <c r="E287" s="143">
        <v>11236863.1</v>
      </c>
      <c r="F287" s="143">
        <v>10784563.317285389</v>
      </c>
      <c r="G287" s="143">
        <v>0</v>
      </c>
      <c r="H287" s="101">
        <v>0</v>
      </c>
      <c r="I287" s="143">
        <v>10784563.317285389</v>
      </c>
      <c r="J287" s="109">
        <v>0.95974857229375599</v>
      </c>
    </row>
    <row r="288" spans="1:10" x14ac:dyDescent="0.3">
      <c r="A288" s="108" t="s">
        <v>359</v>
      </c>
      <c r="B288" s="143">
        <v>926956.20999999973</v>
      </c>
      <c r="C288" s="143">
        <v>0</v>
      </c>
      <c r="D288" s="143">
        <v>0</v>
      </c>
      <c r="E288" s="143">
        <v>926956.20999999973</v>
      </c>
      <c r="F288" s="143">
        <v>877187.75505442207</v>
      </c>
      <c r="G288" s="143">
        <v>0</v>
      </c>
      <c r="H288" s="101">
        <v>0</v>
      </c>
      <c r="I288" s="143">
        <v>877187.75505442207</v>
      </c>
      <c r="J288" s="109">
        <v>0.94630981009817317</v>
      </c>
    </row>
    <row r="289" spans="1:10" x14ac:dyDescent="0.3">
      <c r="A289" s="108" t="s">
        <v>358</v>
      </c>
      <c r="B289" s="143">
        <v>462105.59999999992</v>
      </c>
      <c r="C289" s="143">
        <v>-462105.59999999992</v>
      </c>
      <c r="D289" s="143">
        <v>0</v>
      </c>
      <c r="E289" s="143">
        <v>0</v>
      </c>
      <c r="F289" s="143">
        <v>443505.18984894943</v>
      </c>
      <c r="G289" s="143">
        <v>-443505.18984894943</v>
      </c>
      <c r="H289" s="101">
        <v>0</v>
      </c>
      <c r="I289" s="143">
        <v>0</v>
      </c>
      <c r="J289" s="109">
        <v>0.95974857229375599</v>
      </c>
    </row>
    <row r="290" spans="1:10" x14ac:dyDescent="0.3">
      <c r="A290" s="108" t="s">
        <v>357</v>
      </c>
      <c r="B290" s="143">
        <v>0</v>
      </c>
      <c r="C290" s="143">
        <v>0</v>
      </c>
      <c r="D290" s="143">
        <v>0</v>
      </c>
      <c r="E290" s="143">
        <v>0</v>
      </c>
      <c r="F290" s="143">
        <v>0</v>
      </c>
      <c r="G290" s="143">
        <v>0</v>
      </c>
      <c r="H290" s="101">
        <v>0</v>
      </c>
      <c r="I290" s="143">
        <v>0</v>
      </c>
      <c r="J290" s="109">
        <v>0.94489643486071895</v>
      </c>
    </row>
    <row r="291" spans="1:10" x14ac:dyDescent="0.3">
      <c r="A291" s="108" t="s">
        <v>356</v>
      </c>
      <c r="B291" s="143">
        <v>0</v>
      </c>
      <c r="C291" s="143">
        <v>0</v>
      </c>
      <c r="D291" s="143">
        <v>0</v>
      </c>
      <c r="E291" s="143">
        <v>0</v>
      </c>
      <c r="F291" s="143">
        <v>0</v>
      </c>
      <c r="G291" s="143">
        <v>0</v>
      </c>
      <c r="H291" s="101">
        <v>0</v>
      </c>
      <c r="I291" s="143">
        <v>0</v>
      </c>
      <c r="J291" s="109">
        <v>0</v>
      </c>
    </row>
    <row r="292" spans="1:10" x14ac:dyDescent="0.3">
      <c r="A292" s="108" t="s">
        <v>355</v>
      </c>
      <c r="B292" s="143">
        <v>24147744.239999995</v>
      </c>
      <c r="C292" s="143">
        <v>0</v>
      </c>
      <c r="D292" s="143">
        <v>0</v>
      </c>
      <c r="E292" s="143">
        <v>24147744.239999995</v>
      </c>
      <c r="F292" s="143">
        <v>23332452.38317005</v>
      </c>
      <c r="G292" s="143">
        <v>0</v>
      </c>
      <c r="H292" s="101">
        <v>0</v>
      </c>
      <c r="I292" s="143">
        <v>23332452.38317005</v>
      </c>
      <c r="J292" s="109">
        <v>0.9662373491814843</v>
      </c>
    </row>
    <row r="293" spans="1:10" x14ac:dyDescent="0.3">
      <c r="A293" s="108" t="s">
        <v>354</v>
      </c>
      <c r="B293" s="143">
        <v>298977.66000000003</v>
      </c>
      <c r="C293" s="143">
        <v>-298977.66000000003</v>
      </c>
      <c r="D293" s="143">
        <v>0</v>
      </c>
      <c r="E293" s="143">
        <v>0</v>
      </c>
      <c r="F293" s="143">
        <v>282970.33628806804</v>
      </c>
      <c r="G293" s="143">
        <v>-282970.33628806804</v>
      </c>
      <c r="H293" s="101">
        <v>0</v>
      </c>
      <c r="I293" s="143">
        <v>0</v>
      </c>
      <c r="J293" s="109">
        <v>0.94645979999999996</v>
      </c>
    </row>
    <row r="294" spans="1:10" x14ac:dyDescent="0.3">
      <c r="A294" s="108" t="s">
        <v>353</v>
      </c>
      <c r="B294" s="143">
        <v>0</v>
      </c>
      <c r="C294" s="143">
        <v>0</v>
      </c>
      <c r="D294" s="143">
        <v>0</v>
      </c>
      <c r="E294" s="143">
        <v>0</v>
      </c>
      <c r="F294" s="143">
        <v>0</v>
      </c>
      <c r="G294" s="143">
        <v>0</v>
      </c>
      <c r="H294" s="101">
        <v>0</v>
      </c>
      <c r="I294" s="143">
        <v>0</v>
      </c>
      <c r="J294" s="109">
        <v>0.94645979999999996</v>
      </c>
    </row>
    <row r="295" spans="1:10" x14ac:dyDescent="0.3">
      <c r="A295" s="108" t="s">
        <v>352</v>
      </c>
      <c r="B295" s="143">
        <v>1076.19</v>
      </c>
      <c r="C295" s="143">
        <v>-1076.19</v>
      </c>
      <c r="D295" s="143">
        <v>0</v>
      </c>
      <c r="E295" s="143">
        <v>0</v>
      </c>
      <c r="F295" s="143">
        <v>1016.8880942327572</v>
      </c>
      <c r="G295" s="143">
        <v>-1016.8880942327572</v>
      </c>
      <c r="H295" s="101">
        <v>0</v>
      </c>
      <c r="I295" s="143">
        <v>0</v>
      </c>
      <c r="J295" s="109">
        <v>0.94489643486071895</v>
      </c>
    </row>
    <row r="296" spans="1:10" x14ac:dyDescent="0.3">
      <c r="A296" s="108" t="s">
        <v>351</v>
      </c>
      <c r="B296" s="143">
        <v>185412.53000000003</v>
      </c>
      <c r="C296" s="143">
        <v>-185412.53000000003</v>
      </c>
      <c r="D296" s="143">
        <v>0</v>
      </c>
      <c r="E296" s="143">
        <v>0</v>
      </c>
      <c r="F296" s="143">
        <v>185412.53000000003</v>
      </c>
      <c r="G296" s="143">
        <v>-185412.53000000003</v>
      </c>
      <c r="H296" s="101">
        <v>0</v>
      </c>
      <c r="I296" s="143">
        <v>0</v>
      </c>
      <c r="J296" s="109">
        <v>1</v>
      </c>
    </row>
    <row r="297" spans="1:10" x14ac:dyDescent="0.3">
      <c r="A297" s="108" t="s">
        <v>350</v>
      </c>
      <c r="B297" s="143">
        <v>13313.700000000003</v>
      </c>
      <c r="C297" s="143">
        <v>-13313.700000000003</v>
      </c>
      <c r="D297" s="143">
        <v>0</v>
      </c>
      <c r="E297" s="143">
        <v>0</v>
      </c>
      <c r="F297" s="143">
        <v>12649.999691662304</v>
      </c>
      <c r="G297" s="143">
        <v>-12649.999691662304</v>
      </c>
      <c r="H297" s="101">
        <v>0</v>
      </c>
      <c r="I297" s="143">
        <v>0</v>
      </c>
      <c r="J297" s="109">
        <v>0.95014907138228299</v>
      </c>
    </row>
    <row r="298" spans="1:10" x14ac:dyDescent="0.3">
      <c r="A298" s="108" t="s">
        <v>349</v>
      </c>
      <c r="B298" s="143">
        <v>0</v>
      </c>
      <c r="C298" s="143">
        <v>0</v>
      </c>
      <c r="D298" s="143">
        <v>0</v>
      </c>
      <c r="E298" s="143">
        <v>0</v>
      </c>
      <c r="F298" s="143">
        <v>0</v>
      </c>
      <c r="G298" s="143">
        <v>0</v>
      </c>
      <c r="H298" s="101">
        <v>0</v>
      </c>
      <c r="I298" s="143">
        <v>0</v>
      </c>
      <c r="J298" s="109">
        <v>0</v>
      </c>
    </row>
    <row r="299" spans="1:10" x14ac:dyDescent="0.3">
      <c r="A299" s="108" t="s">
        <v>348</v>
      </c>
      <c r="B299" s="143">
        <v>59775555.669999994</v>
      </c>
      <c r="C299" s="143">
        <v>0</v>
      </c>
      <c r="D299" s="143">
        <v>0</v>
      </c>
      <c r="E299" s="143">
        <v>59775555.669999994</v>
      </c>
      <c r="F299" s="143">
        <v>57757374.456431039</v>
      </c>
      <c r="G299" s="143">
        <v>0</v>
      </c>
      <c r="H299" s="101">
        <v>0</v>
      </c>
      <c r="I299" s="143">
        <v>57757374.456431039</v>
      </c>
      <c r="J299" s="109">
        <v>0.9662373491814843</v>
      </c>
    </row>
    <row r="300" spans="1:10" x14ac:dyDescent="0.3">
      <c r="A300" s="108" t="s">
        <v>347</v>
      </c>
      <c r="B300" s="143">
        <v>36179.109999999993</v>
      </c>
      <c r="C300" s="143">
        <v>-36179.109999999993</v>
      </c>
      <c r="D300" s="143">
        <v>0</v>
      </c>
      <c r="E300" s="143">
        <v>0</v>
      </c>
      <c r="F300" s="143">
        <v>34185.512055433777</v>
      </c>
      <c r="G300" s="143">
        <v>-34185.512055433777</v>
      </c>
      <c r="H300" s="101">
        <v>0</v>
      </c>
      <c r="I300" s="143">
        <v>0</v>
      </c>
      <c r="J300" s="109">
        <v>0.94489643486071895</v>
      </c>
    </row>
    <row r="301" spans="1:10" x14ac:dyDescent="0.3">
      <c r="A301" s="108" t="s">
        <v>346</v>
      </c>
      <c r="B301" s="143">
        <v>246611.67</v>
      </c>
      <c r="C301" s="143">
        <v>-246611.67</v>
      </c>
      <c r="D301" s="143">
        <v>0</v>
      </c>
      <c r="E301" s="143">
        <v>0</v>
      </c>
      <c r="F301" s="143">
        <v>234317.84924253402</v>
      </c>
      <c r="G301" s="143">
        <v>-234317.84924253402</v>
      </c>
      <c r="H301" s="101">
        <v>0</v>
      </c>
      <c r="I301" s="143">
        <v>0</v>
      </c>
      <c r="J301" s="109">
        <v>0.95014907138228299</v>
      </c>
    </row>
    <row r="302" spans="1:10" x14ac:dyDescent="0.3">
      <c r="A302" s="108" t="s">
        <v>345</v>
      </c>
      <c r="B302" s="143">
        <v>274913.25</v>
      </c>
      <c r="C302" s="143">
        <v>-274913.25</v>
      </c>
      <c r="D302" s="143">
        <v>0</v>
      </c>
      <c r="E302" s="143">
        <v>0</v>
      </c>
      <c r="F302" s="143">
        <v>260194.33961234998</v>
      </c>
      <c r="G302" s="143">
        <v>-260194.33961234998</v>
      </c>
      <c r="H302" s="101">
        <v>0</v>
      </c>
      <c r="I302" s="143">
        <v>0</v>
      </c>
      <c r="J302" s="109">
        <v>0.94645979999999996</v>
      </c>
    </row>
    <row r="303" spans="1:10" x14ac:dyDescent="0.3">
      <c r="A303" s="108" t="s">
        <v>344</v>
      </c>
      <c r="B303" s="143">
        <v>0</v>
      </c>
      <c r="C303" s="143">
        <v>0</v>
      </c>
      <c r="D303" s="143">
        <v>0</v>
      </c>
      <c r="E303" s="143">
        <v>0</v>
      </c>
      <c r="F303" s="143">
        <v>0</v>
      </c>
      <c r="G303" s="143">
        <v>0</v>
      </c>
      <c r="H303" s="101">
        <v>0</v>
      </c>
      <c r="I303" s="143">
        <v>0</v>
      </c>
      <c r="J303" s="109">
        <v>0.94645979999999996</v>
      </c>
    </row>
    <row r="304" spans="1:10" x14ac:dyDescent="0.3">
      <c r="A304" s="108" t="s">
        <v>343</v>
      </c>
      <c r="B304" s="143">
        <v>2158059.4300000002</v>
      </c>
      <c r="C304" s="143">
        <v>-2158059.4300000002</v>
      </c>
      <c r="D304" s="143">
        <v>0</v>
      </c>
      <c r="E304" s="143">
        <v>0</v>
      </c>
      <c r="F304" s="143">
        <v>2158059.4300000002</v>
      </c>
      <c r="G304" s="143">
        <v>-2158059.4300000002</v>
      </c>
      <c r="H304" s="101">
        <v>0</v>
      </c>
      <c r="I304" s="143">
        <v>0</v>
      </c>
      <c r="J304" s="109">
        <v>1</v>
      </c>
    </row>
    <row r="305" spans="1:10" x14ac:dyDescent="0.3">
      <c r="A305" s="108" t="s">
        <v>342</v>
      </c>
      <c r="B305" s="143">
        <v>0</v>
      </c>
      <c r="C305" s="143">
        <v>0</v>
      </c>
      <c r="D305" s="143">
        <v>0</v>
      </c>
      <c r="E305" s="143">
        <v>0</v>
      </c>
      <c r="F305" s="143">
        <v>0</v>
      </c>
      <c r="G305" s="143">
        <v>0</v>
      </c>
      <c r="H305" s="101">
        <v>0</v>
      </c>
      <c r="I305" s="143">
        <v>0</v>
      </c>
      <c r="J305" s="109">
        <v>0.9662373491814843</v>
      </c>
    </row>
    <row r="306" spans="1:10" x14ac:dyDescent="0.3">
      <c r="A306" s="108" t="s">
        <v>341</v>
      </c>
      <c r="B306" s="143">
        <v>0</v>
      </c>
      <c r="C306" s="143">
        <v>0</v>
      </c>
      <c r="D306" s="143">
        <v>0</v>
      </c>
      <c r="E306" s="143">
        <v>0</v>
      </c>
      <c r="F306" s="143">
        <v>0</v>
      </c>
      <c r="G306" s="143">
        <v>0</v>
      </c>
      <c r="H306" s="101">
        <v>0</v>
      </c>
      <c r="I306" s="143">
        <v>0</v>
      </c>
      <c r="J306" s="109">
        <v>0</v>
      </c>
    </row>
    <row r="307" spans="1:10" x14ac:dyDescent="0.3">
      <c r="A307" s="108" t="s">
        <v>340</v>
      </c>
      <c r="B307" s="143">
        <v>2289501.4700000002</v>
      </c>
      <c r="C307" s="143">
        <v>0</v>
      </c>
      <c r="D307" s="143">
        <v>0</v>
      </c>
      <c r="E307" s="143">
        <v>2289501.4700000002</v>
      </c>
      <c r="F307" s="143">
        <v>2289501.4700000002</v>
      </c>
      <c r="G307" s="143">
        <v>0</v>
      </c>
      <c r="H307" s="101">
        <v>0</v>
      </c>
      <c r="I307" s="143">
        <v>2289501.4700000002</v>
      </c>
      <c r="J307" s="109">
        <v>1</v>
      </c>
    </row>
    <row r="308" spans="1:10" x14ac:dyDescent="0.3">
      <c r="A308" s="108" t="s">
        <v>339</v>
      </c>
      <c r="B308" s="143">
        <v>602111.80999999994</v>
      </c>
      <c r="C308" s="143">
        <v>0</v>
      </c>
      <c r="D308" s="143">
        <v>0</v>
      </c>
      <c r="E308" s="143">
        <v>602111.80999999994</v>
      </c>
      <c r="F308" s="143">
        <v>0</v>
      </c>
      <c r="G308" s="143">
        <v>0</v>
      </c>
      <c r="H308" s="101">
        <v>0</v>
      </c>
      <c r="I308" s="143">
        <v>0</v>
      </c>
      <c r="J308" s="109">
        <v>0</v>
      </c>
    </row>
    <row r="309" spans="1:10" x14ac:dyDescent="0.3">
      <c r="A309" s="108" t="s">
        <v>338</v>
      </c>
      <c r="B309" s="143">
        <v>946458.20999999973</v>
      </c>
      <c r="C309" s="143">
        <v>0</v>
      </c>
      <c r="D309" s="143">
        <v>0</v>
      </c>
      <c r="E309" s="143">
        <v>946458.20999999973</v>
      </c>
      <c r="F309" s="143">
        <v>0</v>
      </c>
      <c r="G309" s="143">
        <v>0</v>
      </c>
      <c r="H309" s="101">
        <v>0</v>
      </c>
      <c r="I309" s="143">
        <v>0</v>
      </c>
      <c r="J309" s="109">
        <v>0</v>
      </c>
    </row>
    <row r="310" spans="1:10" x14ac:dyDescent="0.3">
      <c r="A310" s="108" t="s">
        <v>337</v>
      </c>
      <c r="B310" s="143">
        <v>-2913099.4</v>
      </c>
      <c r="C310" s="143">
        <v>2913099.4</v>
      </c>
      <c r="D310" s="143">
        <v>0</v>
      </c>
      <c r="E310" s="143">
        <v>0</v>
      </c>
      <c r="F310" s="143">
        <v>-2913099.4</v>
      </c>
      <c r="G310" s="143">
        <v>2913099.4</v>
      </c>
      <c r="H310" s="101">
        <v>0</v>
      </c>
      <c r="I310" s="143">
        <v>0</v>
      </c>
      <c r="J310" s="109">
        <v>1</v>
      </c>
    </row>
    <row r="311" spans="1:10" x14ac:dyDescent="0.3">
      <c r="A311" s="108" t="s">
        <v>336</v>
      </c>
      <c r="B311" s="143">
        <v>15009164.259999998</v>
      </c>
      <c r="C311" s="143">
        <v>-2165741.523</v>
      </c>
      <c r="D311" s="143">
        <v>0</v>
      </c>
      <c r="E311" s="143">
        <v>12843422.736999998</v>
      </c>
      <c r="F311" s="143">
        <v>14502415.088011872</v>
      </c>
      <c r="G311" s="143">
        <v>-2092620.3481957908</v>
      </c>
      <c r="H311" s="101">
        <v>0</v>
      </c>
      <c r="I311" s="143">
        <v>12409794.739816081</v>
      </c>
      <c r="J311" s="109">
        <v>0.9662373491814843</v>
      </c>
    </row>
    <row r="312" spans="1:10" x14ac:dyDescent="0.3">
      <c r="A312" s="108" t="s">
        <v>335</v>
      </c>
      <c r="B312" s="143">
        <v>93999.97</v>
      </c>
      <c r="C312" s="143">
        <v>0</v>
      </c>
      <c r="D312" s="143">
        <v>0</v>
      </c>
      <c r="E312" s="143">
        <v>93999.97</v>
      </c>
      <c r="F312" s="143">
        <v>0</v>
      </c>
      <c r="G312" s="143">
        <v>0</v>
      </c>
      <c r="H312" s="101">
        <v>0</v>
      </c>
      <c r="I312" s="143">
        <v>0</v>
      </c>
      <c r="J312" s="109">
        <v>0</v>
      </c>
    </row>
    <row r="313" spans="1:10" x14ac:dyDescent="0.3">
      <c r="A313" s="108" t="s">
        <v>334</v>
      </c>
      <c r="B313" s="143">
        <v>0</v>
      </c>
      <c r="C313" s="143">
        <v>0</v>
      </c>
      <c r="D313" s="143">
        <v>0</v>
      </c>
      <c r="E313" s="143">
        <v>0</v>
      </c>
      <c r="F313" s="143">
        <v>0</v>
      </c>
      <c r="G313" s="143">
        <v>0</v>
      </c>
      <c r="H313" s="101">
        <v>0</v>
      </c>
      <c r="I313" s="143">
        <v>0</v>
      </c>
      <c r="J313" s="109">
        <v>1</v>
      </c>
    </row>
    <row r="314" spans="1:10" x14ac:dyDescent="0.3">
      <c r="A314" s="108" t="s">
        <v>333</v>
      </c>
      <c r="B314" s="143">
        <v>0</v>
      </c>
      <c r="C314" s="143">
        <v>0</v>
      </c>
      <c r="D314" s="143">
        <v>0</v>
      </c>
      <c r="E314" s="143">
        <v>0</v>
      </c>
      <c r="F314" s="143">
        <v>0</v>
      </c>
      <c r="G314" s="143">
        <v>0</v>
      </c>
      <c r="H314" s="101">
        <v>0</v>
      </c>
      <c r="I314" s="143">
        <v>0</v>
      </c>
      <c r="J314" s="109">
        <v>1</v>
      </c>
    </row>
    <row r="315" spans="1:10" x14ac:dyDescent="0.3">
      <c r="A315" s="108" t="s">
        <v>332</v>
      </c>
      <c r="B315" s="143">
        <v>9384518.9800000004</v>
      </c>
      <c r="C315" s="143">
        <v>0</v>
      </c>
      <c r="D315" s="143">
        <v>0</v>
      </c>
      <c r="E315" s="143">
        <v>9384518.9800000004</v>
      </c>
      <c r="F315" s="143">
        <v>9067672.742578527</v>
      </c>
      <c r="G315" s="143">
        <v>0</v>
      </c>
      <c r="H315" s="101">
        <v>0</v>
      </c>
      <c r="I315" s="143">
        <v>9067672.742578527</v>
      </c>
      <c r="J315" s="109">
        <v>0.9662373491814843</v>
      </c>
    </row>
    <row r="316" spans="1:10" x14ac:dyDescent="0.3">
      <c r="A316" s="108" t="s">
        <v>331</v>
      </c>
      <c r="B316" s="143">
        <v>0</v>
      </c>
      <c r="C316" s="143">
        <v>0</v>
      </c>
      <c r="D316" s="143">
        <v>0</v>
      </c>
      <c r="E316" s="143">
        <v>0</v>
      </c>
      <c r="F316" s="143">
        <v>0</v>
      </c>
      <c r="G316" s="143">
        <v>0</v>
      </c>
      <c r="H316" s="101">
        <v>0</v>
      </c>
      <c r="I316" s="143">
        <v>0</v>
      </c>
      <c r="J316" s="109">
        <v>1</v>
      </c>
    </row>
    <row r="317" spans="1:10" x14ac:dyDescent="0.3">
      <c r="A317" s="108" t="s">
        <v>330</v>
      </c>
      <c r="B317" s="143">
        <v>14207181.489999998</v>
      </c>
      <c r="C317" s="143">
        <v>0</v>
      </c>
      <c r="D317" s="143">
        <v>0</v>
      </c>
      <c r="E317" s="143">
        <v>14207181.489999998</v>
      </c>
      <c r="F317" s="143">
        <v>13727509.382237848</v>
      </c>
      <c r="G317" s="143">
        <v>0</v>
      </c>
      <c r="H317" s="101">
        <v>0</v>
      </c>
      <c r="I317" s="143">
        <v>13727509.382237848</v>
      </c>
      <c r="J317" s="109">
        <v>0.9662373491814843</v>
      </c>
    </row>
    <row r="318" spans="1:10" ht="15" thickBot="1" x14ac:dyDescent="0.35">
      <c r="A318" s="108" t="s">
        <v>329</v>
      </c>
      <c r="B318" s="143">
        <v>0</v>
      </c>
      <c r="C318" s="143">
        <v>0</v>
      </c>
      <c r="D318" s="143">
        <v>0</v>
      </c>
      <c r="E318" s="143">
        <v>0</v>
      </c>
      <c r="F318" s="143">
        <v>0</v>
      </c>
      <c r="G318" s="143">
        <v>0</v>
      </c>
      <c r="H318" s="101">
        <v>0</v>
      </c>
      <c r="I318" s="143">
        <v>0</v>
      </c>
      <c r="J318" s="109">
        <v>0.95014907138228299</v>
      </c>
    </row>
    <row r="319" spans="1:10" x14ac:dyDescent="0.3">
      <c r="A319" s="110" t="s">
        <v>798</v>
      </c>
      <c r="B319" s="144">
        <v>348911622.64000016</v>
      </c>
      <c r="C319" s="144">
        <v>-34367407.523000002</v>
      </c>
      <c r="D319" s="144">
        <v>0</v>
      </c>
      <c r="E319" s="144">
        <v>314544215.1170001</v>
      </c>
      <c r="F319" s="144">
        <v>335482390.06337899</v>
      </c>
      <c r="G319" s="144">
        <v>-33159219.736338042</v>
      </c>
      <c r="H319" s="111">
        <v>0</v>
      </c>
      <c r="I319" s="144">
        <v>302323170.32704091</v>
      </c>
      <c r="J319" s="112" t="s">
        <v>23</v>
      </c>
    </row>
    <row r="320" spans="1:10" ht="15" thickBot="1" x14ac:dyDescent="0.35"/>
    <row r="321" spans="1:10" x14ac:dyDescent="0.3">
      <c r="A321" s="113" t="s">
        <v>671</v>
      </c>
      <c r="B321" s="145">
        <v>5818546414.1199989</v>
      </c>
      <c r="C321" s="145">
        <v>-4397482157.8329983</v>
      </c>
      <c r="D321" s="145">
        <v>0</v>
      </c>
      <c r="E321" s="145">
        <v>1421064256.2870002</v>
      </c>
      <c r="F321" s="145">
        <v>5540672274.7138243</v>
      </c>
      <c r="G321" s="145">
        <v>-4172232013.7862029</v>
      </c>
      <c r="H321" s="114">
        <v>0</v>
      </c>
      <c r="I321" s="145">
        <v>1368440260.9276211</v>
      </c>
      <c r="J321" s="112" t="s">
        <v>23</v>
      </c>
    </row>
    <row r="323" spans="1:10" x14ac:dyDescent="0.3">
      <c r="A323" s="105" t="s">
        <v>828</v>
      </c>
      <c r="B323" s="143"/>
      <c r="C323" s="143"/>
      <c r="D323" s="143"/>
      <c r="E323" s="143"/>
      <c r="F323" s="143"/>
      <c r="G323" s="143"/>
      <c r="H323" s="101"/>
      <c r="I323" s="143"/>
      <c r="J323" s="102"/>
    </row>
    <row r="324" spans="1:10" x14ac:dyDescent="0.3">
      <c r="A324" s="106" t="s">
        <v>829</v>
      </c>
      <c r="B324" s="143"/>
      <c r="C324" s="143"/>
      <c r="D324" s="143"/>
      <c r="E324" s="143"/>
      <c r="F324" s="143"/>
      <c r="G324" s="143"/>
      <c r="H324" s="101"/>
      <c r="I324" s="143"/>
      <c r="J324" s="107"/>
    </row>
    <row r="325" spans="1:10" x14ac:dyDescent="0.3">
      <c r="A325" s="108" t="s">
        <v>328</v>
      </c>
      <c r="B325" s="143">
        <v>74743184.849999994</v>
      </c>
      <c r="C325" s="143">
        <v>0</v>
      </c>
      <c r="D325" s="143">
        <v>0</v>
      </c>
      <c r="E325" s="143">
        <v>74743184.849999994</v>
      </c>
      <c r="F325" s="143">
        <v>72219656.798845664</v>
      </c>
      <c r="G325" s="143">
        <v>0</v>
      </c>
      <c r="H325" s="101">
        <v>0</v>
      </c>
      <c r="I325" s="143">
        <v>72219656.798845664</v>
      </c>
      <c r="J325" s="109">
        <v>0.9662373491814843</v>
      </c>
    </row>
    <row r="326" spans="1:10" x14ac:dyDescent="0.3">
      <c r="A326" s="108" t="s">
        <v>327</v>
      </c>
      <c r="B326" s="143">
        <v>2411924.4999999995</v>
      </c>
      <c r="C326" s="143">
        <v>0</v>
      </c>
      <c r="D326" s="143">
        <v>0</v>
      </c>
      <c r="E326" s="143">
        <v>2411924.4999999995</v>
      </c>
      <c r="F326" s="143">
        <v>2330491.5353058763</v>
      </c>
      <c r="G326" s="143">
        <v>0</v>
      </c>
      <c r="H326" s="101">
        <v>0</v>
      </c>
      <c r="I326" s="143">
        <v>2330491.5353058763</v>
      </c>
      <c r="J326" s="109">
        <v>0.9662373491814843</v>
      </c>
    </row>
    <row r="327" spans="1:10" x14ac:dyDescent="0.3">
      <c r="A327" s="108" t="s">
        <v>326</v>
      </c>
      <c r="B327" s="143">
        <v>6895.66</v>
      </c>
      <c r="C327" s="143">
        <v>-6895.66</v>
      </c>
      <c r="D327" s="143">
        <v>0</v>
      </c>
      <c r="E327" s="143">
        <v>0</v>
      </c>
      <c r="F327" s="143">
        <v>6526.4649844679998</v>
      </c>
      <c r="G327" s="143">
        <v>-6526.4649844679998</v>
      </c>
      <c r="H327" s="101">
        <v>0</v>
      </c>
      <c r="I327" s="143">
        <v>0</v>
      </c>
      <c r="J327" s="109">
        <v>0.94645979999999996</v>
      </c>
    </row>
    <row r="328" spans="1:10" x14ac:dyDescent="0.3">
      <c r="A328" s="108" t="s">
        <v>325</v>
      </c>
      <c r="B328" s="143">
        <v>1143857.8500000001</v>
      </c>
      <c r="C328" s="143">
        <v>0</v>
      </c>
      <c r="D328" s="143">
        <v>0</v>
      </c>
      <c r="E328" s="143">
        <v>1143857.8500000001</v>
      </c>
      <c r="F328" s="143">
        <v>0</v>
      </c>
      <c r="G328" s="143">
        <v>0</v>
      </c>
      <c r="H328" s="101">
        <v>0</v>
      </c>
      <c r="I328" s="143">
        <v>0</v>
      </c>
      <c r="J328" s="109">
        <v>0</v>
      </c>
    </row>
    <row r="329" spans="1:10" x14ac:dyDescent="0.3">
      <c r="A329" s="108" t="s">
        <v>324</v>
      </c>
      <c r="B329" s="143">
        <v>-14979989</v>
      </c>
      <c r="C329" s="143">
        <v>0</v>
      </c>
      <c r="D329" s="143">
        <v>0</v>
      </c>
      <c r="E329" s="143">
        <v>-14979989</v>
      </c>
      <c r="F329" s="143">
        <v>0</v>
      </c>
      <c r="G329" s="143">
        <v>0</v>
      </c>
      <c r="H329" s="101">
        <v>0</v>
      </c>
      <c r="I329" s="143">
        <v>0</v>
      </c>
      <c r="J329" s="109">
        <v>0</v>
      </c>
    </row>
    <row r="330" spans="1:10" x14ac:dyDescent="0.3">
      <c r="A330" s="108" t="s">
        <v>323</v>
      </c>
      <c r="B330" s="143">
        <v>2382243.33</v>
      </c>
      <c r="C330" s="143">
        <v>-2382243.33</v>
      </c>
      <c r="D330" s="143">
        <v>0</v>
      </c>
      <c r="E330" s="143">
        <v>0</v>
      </c>
      <c r="F330" s="143">
        <v>2382243.33</v>
      </c>
      <c r="G330" s="143">
        <v>-2382243.33</v>
      </c>
      <c r="H330" s="101">
        <v>0</v>
      </c>
      <c r="I330" s="143">
        <v>0</v>
      </c>
      <c r="J330" s="109">
        <v>1</v>
      </c>
    </row>
    <row r="331" spans="1:10" x14ac:dyDescent="0.3">
      <c r="A331" s="108" t="s">
        <v>322</v>
      </c>
      <c r="B331" s="143">
        <v>0</v>
      </c>
      <c r="C331" s="143">
        <v>0</v>
      </c>
      <c r="D331" s="143">
        <v>0</v>
      </c>
      <c r="E331" s="143">
        <v>0</v>
      </c>
      <c r="F331" s="143">
        <v>0</v>
      </c>
      <c r="G331" s="143">
        <v>0</v>
      </c>
      <c r="H331" s="101">
        <v>0</v>
      </c>
      <c r="I331" s="143">
        <v>0</v>
      </c>
      <c r="J331" s="109">
        <v>1</v>
      </c>
    </row>
    <row r="332" spans="1:10" x14ac:dyDescent="0.3">
      <c r="A332" s="108" t="s">
        <v>321</v>
      </c>
      <c r="B332" s="143">
        <v>0</v>
      </c>
      <c r="C332" s="143">
        <v>0</v>
      </c>
      <c r="D332" s="143">
        <v>0</v>
      </c>
      <c r="E332" s="143">
        <v>0</v>
      </c>
      <c r="F332" s="143">
        <v>0</v>
      </c>
      <c r="G332" s="143">
        <v>0</v>
      </c>
      <c r="H332" s="101">
        <v>0</v>
      </c>
      <c r="I332" s="143">
        <v>0</v>
      </c>
      <c r="J332" s="109">
        <v>0.95974857229375599</v>
      </c>
    </row>
    <row r="333" spans="1:10" x14ac:dyDescent="0.3">
      <c r="A333" s="108" t="s">
        <v>270</v>
      </c>
      <c r="B333" s="143">
        <v>227836.67999999993</v>
      </c>
      <c r="C333" s="143">
        <v>-227836.67999999993</v>
      </c>
      <c r="D333" s="143">
        <v>0</v>
      </c>
      <c r="E333" s="143">
        <v>0</v>
      </c>
      <c r="F333" s="143">
        <v>216478.8099288223</v>
      </c>
      <c r="G333" s="143">
        <v>-216478.8099288223</v>
      </c>
      <c r="H333" s="101">
        <v>0</v>
      </c>
      <c r="I333" s="143">
        <v>0</v>
      </c>
      <c r="J333" s="109">
        <v>0.95014907138228299</v>
      </c>
    </row>
    <row r="334" spans="1:10" ht="15" thickBot="1" x14ac:dyDescent="0.35">
      <c r="A334" s="108" t="s">
        <v>260</v>
      </c>
      <c r="B334" s="143">
        <v>6364.4800000000005</v>
      </c>
      <c r="C334" s="143">
        <v>-6364.4800000000005</v>
      </c>
      <c r="D334" s="143">
        <v>0</v>
      </c>
      <c r="E334" s="143">
        <v>0</v>
      </c>
      <c r="F334" s="143">
        <v>6013.7744617423486</v>
      </c>
      <c r="G334" s="143">
        <v>-6013.7744617423486</v>
      </c>
      <c r="H334" s="101">
        <v>0</v>
      </c>
      <c r="I334" s="143">
        <v>0</v>
      </c>
      <c r="J334" s="109">
        <v>0.94489643486071895</v>
      </c>
    </row>
    <row r="335" spans="1:10" x14ac:dyDescent="0.3">
      <c r="A335" s="110" t="s">
        <v>829</v>
      </c>
      <c r="B335" s="144">
        <v>65942318.349999979</v>
      </c>
      <c r="C335" s="144">
        <v>-2623340.15</v>
      </c>
      <c r="D335" s="144">
        <v>0</v>
      </c>
      <c r="E335" s="144">
        <v>63318978.199999988</v>
      </c>
      <c r="F335" s="144">
        <v>77161410.713526562</v>
      </c>
      <c r="G335" s="144">
        <v>-2611262.3793750331</v>
      </c>
      <c r="H335" s="111">
        <v>0</v>
      </c>
      <c r="I335" s="144">
        <v>74550148.334151536</v>
      </c>
      <c r="J335" s="112" t="s">
        <v>23</v>
      </c>
    </row>
    <row r="337" spans="1:10" x14ac:dyDescent="0.3">
      <c r="A337" s="106" t="s">
        <v>837</v>
      </c>
      <c r="B337" s="143"/>
      <c r="C337" s="143"/>
      <c r="D337" s="143"/>
      <c r="E337" s="143"/>
      <c r="F337" s="143"/>
      <c r="G337" s="143"/>
      <c r="H337" s="101"/>
      <c r="I337" s="143"/>
      <c r="J337" s="107"/>
    </row>
    <row r="338" spans="1:10" x14ac:dyDescent="0.3">
      <c r="A338" s="108" t="s">
        <v>320</v>
      </c>
      <c r="B338" s="143">
        <v>62437889.150000006</v>
      </c>
      <c r="C338" s="143">
        <v>-328879</v>
      </c>
      <c r="D338" s="143">
        <v>0</v>
      </c>
      <c r="E338" s="143">
        <v>62109010.150000006</v>
      </c>
      <c r="F338" s="143">
        <v>59085587.024467289</v>
      </c>
      <c r="G338" s="143">
        <v>-315641.15070739819</v>
      </c>
      <c r="H338" s="101">
        <v>0</v>
      </c>
      <c r="I338" s="143">
        <v>58769945.873759888</v>
      </c>
      <c r="J338" s="109">
        <v>0.94630981009817317</v>
      </c>
    </row>
    <row r="339" spans="1:10" x14ac:dyDescent="0.3">
      <c r="A339" s="108" t="s">
        <v>319</v>
      </c>
      <c r="B339" s="143">
        <v>9711696</v>
      </c>
      <c r="C339" s="143">
        <v>0</v>
      </c>
      <c r="D339" s="143">
        <v>0</v>
      </c>
      <c r="E339" s="143">
        <v>9711696</v>
      </c>
      <c r="F339" s="143">
        <v>9190273.1974911876</v>
      </c>
      <c r="G339" s="143">
        <v>0</v>
      </c>
      <c r="H339" s="101">
        <v>0</v>
      </c>
      <c r="I339" s="143">
        <v>9190273.1974911876</v>
      </c>
      <c r="J339" s="109">
        <v>0.94630981009817317</v>
      </c>
    </row>
    <row r="340" spans="1:10" x14ac:dyDescent="0.3">
      <c r="A340" s="108" t="s">
        <v>318</v>
      </c>
      <c r="B340" s="143">
        <v>39195299.700000003</v>
      </c>
      <c r="C340" s="143">
        <v>-39195299.700000003</v>
      </c>
      <c r="D340" s="143">
        <v>0</v>
      </c>
      <c r="E340" s="143">
        <v>0</v>
      </c>
      <c r="F340" s="143">
        <v>37241377.612505279</v>
      </c>
      <c r="G340" s="143">
        <v>-37241377.612505279</v>
      </c>
      <c r="H340" s="101">
        <v>0</v>
      </c>
      <c r="I340" s="143">
        <v>0</v>
      </c>
      <c r="J340" s="109">
        <v>0.95014907138228299</v>
      </c>
    </row>
    <row r="341" spans="1:10" x14ac:dyDescent="0.3">
      <c r="A341" s="108" t="s">
        <v>317</v>
      </c>
      <c r="B341" s="143">
        <v>550.62</v>
      </c>
      <c r="C341" s="143">
        <v>-550.62</v>
      </c>
      <c r="D341" s="143">
        <v>0</v>
      </c>
      <c r="E341" s="143">
        <v>0</v>
      </c>
      <c r="F341" s="143">
        <v>521.13969507599995</v>
      </c>
      <c r="G341" s="143">
        <v>-521.13969507599995</v>
      </c>
      <c r="H341" s="101">
        <v>0</v>
      </c>
      <c r="I341" s="143">
        <v>0</v>
      </c>
      <c r="J341" s="109">
        <v>0.94645979999999996</v>
      </c>
    </row>
    <row r="342" spans="1:10" x14ac:dyDescent="0.3">
      <c r="A342" s="108" t="s">
        <v>316</v>
      </c>
      <c r="B342" s="143">
        <v>0</v>
      </c>
      <c r="C342" s="143">
        <v>0</v>
      </c>
      <c r="D342" s="143">
        <v>0</v>
      </c>
      <c r="E342" s="143">
        <v>0</v>
      </c>
      <c r="F342" s="143">
        <v>0</v>
      </c>
      <c r="G342" s="143">
        <v>0</v>
      </c>
      <c r="H342" s="101">
        <v>0</v>
      </c>
      <c r="I342" s="143">
        <v>0</v>
      </c>
      <c r="J342" s="109">
        <v>0.94630981009817317</v>
      </c>
    </row>
    <row r="343" spans="1:10" x14ac:dyDescent="0.3">
      <c r="A343" s="108" t="s">
        <v>315</v>
      </c>
      <c r="B343" s="143">
        <v>0</v>
      </c>
      <c r="C343" s="143">
        <v>0</v>
      </c>
      <c r="D343" s="143">
        <v>0</v>
      </c>
      <c r="E343" s="143">
        <v>0</v>
      </c>
      <c r="F343" s="143">
        <v>0</v>
      </c>
      <c r="G343" s="143">
        <v>0</v>
      </c>
      <c r="H343" s="101">
        <v>0</v>
      </c>
      <c r="I343" s="143">
        <v>0</v>
      </c>
      <c r="J343" s="109">
        <v>0</v>
      </c>
    </row>
    <row r="344" spans="1:10" x14ac:dyDescent="0.3">
      <c r="A344" s="108" t="s">
        <v>314</v>
      </c>
      <c r="B344" s="143">
        <v>0</v>
      </c>
      <c r="C344" s="143">
        <v>0</v>
      </c>
      <c r="D344" s="143">
        <v>0</v>
      </c>
      <c r="E344" s="143">
        <v>0</v>
      </c>
      <c r="F344" s="143">
        <v>0</v>
      </c>
      <c r="G344" s="143">
        <v>0</v>
      </c>
      <c r="H344" s="101">
        <v>0</v>
      </c>
      <c r="I344" s="143">
        <v>0</v>
      </c>
      <c r="J344" s="109">
        <v>0.94489643486071895</v>
      </c>
    </row>
    <row r="345" spans="1:10" x14ac:dyDescent="0.3">
      <c r="A345" s="108" t="s">
        <v>265</v>
      </c>
      <c r="B345" s="143">
        <v>0</v>
      </c>
      <c r="C345" s="143">
        <v>0</v>
      </c>
      <c r="D345" s="143">
        <v>0</v>
      </c>
      <c r="E345" s="143">
        <v>0</v>
      </c>
      <c r="F345" s="143">
        <v>0</v>
      </c>
      <c r="G345" s="143">
        <v>0</v>
      </c>
      <c r="H345" s="101">
        <v>0</v>
      </c>
      <c r="I345" s="143">
        <v>0</v>
      </c>
      <c r="J345" s="109">
        <v>0</v>
      </c>
    </row>
    <row r="346" spans="1:10" ht="15" thickBot="1" x14ac:dyDescent="0.35">
      <c r="A346" s="108" t="s">
        <v>257</v>
      </c>
      <c r="B346" s="143">
        <v>1660380.7200000004</v>
      </c>
      <c r="C346" s="143">
        <v>0</v>
      </c>
      <c r="D346" s="143">
        <v>0</v>
      </c>
      <c r="E346" s="143">
        <v>1660380.7200000004</v>
      </c>
      <c r="F346" s="143">
        <v>1660380.7200000004</v>
      </c>
      <c r="G346" s="143">
        <v>0</v>
      </c>
      <c r="H346" s="101">
        <v>0</v>
      </c>
      <c r="I346" s="143">
        <v>1660380.7200000004</v>
      </c>
      <c r="J346" s="109">
        <v>1</v>
      </c>
    </row>
    <row r="347" spans="1:10" x14ac:dyDescent="0.3">
      <c r="A347" s="110" t="s">
        <v>837</v>
      </c>
      <c r="B347" s="144">
        <v>113005816.19000001</v>
      </c>
      <c r="C347" s="144">
        <v>-39524729.32</v>
      </c>
      <c r="D347" s="144">
        <v>0</v>
      </c>
      <c r="E347" s="144">
        <v>73481086.870000005</v>
      </c>
      <c r="F347" s="144">
        <v>107178139.69415882</v>
      </c>
      <c r="G347" s="144">
        <v>-37557539.902907759</v>
      </c>
      <c r="H347" s="111">
        <v>0</v>
      </c>
      <c r="I347" s="144">
        <v>69620599.791251078</v>
      </c>
      <c r="J347" s="112" t="s">
        <v>23</v>
      </c>
    </row>
    <row r="349" spans="1:10" x14ac:dyDescent="0.3">
      <c r="A349" s="106" t="s">
        <v>844</v>
      </c>
      <c r="B349" s="143"/>
      <c r="C349" s="143"/>
      <c r="D349" s="143"/>
      <c r="E349" s="143"/>
      <c r="F349" s="143"/>
      <c r="G349" s="143"/>
      <c r="H349" s="101"/>
      <c r="I349" s="143"/>
      <c r="J349" s="107"/>
    </row>
    <row r="350" spans="1:10" x14ac:dyDescent="0.3">
      <c r="A350" s="108" t="s">
        <v>313</v>
      </c>
      <c r="B350" s="143">
        <v>72949929.25</v>
      </c>
      <c r="C350" s="143">
        <v>0</v>
      </c>
      <c r="D350" s="143">
        <v>0</v>
      </c>
      <c r="E350" s="143">
        <v>72949929.25</v>
      </c>
      <c r="F350" s="143">
        <v>69033233.695242673</v>
      </c>
      <c r="G350" s="143">
        <v>0</v>
      </c>
      <c r="H350" s="101">
        <v>0</v>
      </c>
      <c r="I350" s="143">
        <v>69033233.695242673</v>
      </c>
      <c r="J350" s="109">
        <v>0.94630981009817317</v>
      </c>
    </row>
    <row r="351" spans="1:10" x14ac:dyDescent="0.3">
      <c r="A351" s="108" t="s">
        <v>312</v>
      </c>
      <c r="B351" s="143">
        <v>31535576.780000001</v>
      </c>
      <c r="C351" s="143">
        <v>0</v>
      </c>
      <c r="D351" s="143">
        <v>0</v>
      </c>
      <c r="E351" s="143">
        <v>31535576.780000001</v>
      </c>
      <c r="F351" s="143">
        <v>29842425.67401816</v>
      </c>
      <c r="G351" s="143">
        <v>0</v>
      </c>
      <c r="H351" s="101">
        <v>0</v>
      </c>
      <c r="I351" s="143">
        <v>29842425.67401816</v>
      </c>
      <c r="J351" s="109">
        <v>0.94630981009817317</v>
      </c>
    </row>
    <row r="352" spans="1:10" x14ac:dyDescent="0.3">
      <c r="A352" s="108" t="s">
        <v>311</v>
      </c>
      <c r="B352" s="143">
        <v>14369661.400000002</v>
      </c>
      <c r="C352" s="143">
        <v>0</v>
      </c>
      <c r="D352" s="143">
        <v>0</v>
      </c>
      <c r="E352" s="143">
        <v>14369661.400000002</v>
      </c>
      <c r="F352" s="143">
        <v>13598151.550609052</v>
      </c>
      <c r="G352" s="143">
        <v>0</v>
      </c>
      <c r="H352" s="101">
        <v>0</v>
      </c>
      <c r="I352" s="143">
        <v>13598151.550609052</v>
      </c>
      <c r="J352" s="109">
        <v>0.94630981009817317</v>
      </c>
    </row>
    <row r="353" spans="1:10" x14ac:dyDescent="0.3">
      <c r="A353" s="108" t="s">
        <v>310</v>
      </c>
      <c r="B353" s="143">
        <v>37555377.630000003</v>
      </c>
      <c r="C353" s="143">
        <v>0</v>
      </c>
      <c r="D353" s="143">
        <v>0</v>
      </c>
      <c r="E353" s="143">
        <v>37555377.630000003</v>
      </c>
      <c r="F353" s="143">
        <v>35539022.273210481</v>
      </c>
      <c r="G353" s="143">
        <v>0</v>
      </c>
      <c r="H353" s="101">
        <v>0</v>
      </c>
      <c r="I353" s="143">
        <v>35539022.273210481</v>
      </c>
      <c r="J353" s="109">
        <v>0.94630981009817317</v>
      </c>
    </row>
    <row r="354" spans="1:10" x14ac:dyDescent="0.3">
      <c r="A354" s="108" t="s">
        <v>309</v>
      </c>
      <c r="B354" s="143">
        <v>3335407.2100000004</v>
      </c>
      <c r="C354" s="143">
        <v>0</v>
      </c>
      <c r="D354" s="143">
        <v>0</v>
      </c>
      <c r="E354" s="143">
        <v>3335407.2100000004</v>
      </c>
      <c r="F354" s="143">
        <v>0</v>
      </c>
      <c r="G354" s="143">
        <v>0</v>
      </c>
      <c r="H354" s="101">
        <v>0</v>
      </c>
      <c r="I354" s="143">
        <v>0</v>
      </c>
      <c r="J354" s="109">
        <v>0</v>
      </c>
    </row>
    <row r="355" spans="1:10" x14ac:dyDescent="0.3">
      <c r="A355" s="108" t="s">
        <v>308</v>
      </c>
      <c r="B355" s="143">
        <v>1051951.2799999998</v>
      </c>
      <c r="C355" s="143">
        <v>-1051951.2799999998</v>
      </c>
      <c r="D355" s="143">
        <v>0</v>
      </c>
      <c r="E355" s="143">
        <v>0</v>
      </c>
      <c r="F355" s="143">
        <v>999510.53183140373</v>
      </c>
      <c r="G355" s="143">
        <v>-999510.53183140373</v>
      </c>
      <c r="H355" s="101">
        <v>0</v>
      </c>
      <c r="I355" s="143">
        <v>0</v>
      </c>
      <c r="J355" s="109">
        <v>0.95014907138228299</v>
      </c>
    </row>
    <row r="356" spans="1:10" x14ac:dyDescent="0.3">
      <c r="A356" s="108" t="s">
        <v>307</v>
      </c>
      <c r="B356" s="143">
        <v>4228138.3900000006</v>
      </c>
      <c r="C356" s="143">
        <v>0</v>
      </c>
      <c r="D356" s="143">
        <v>0</v>
      </c>
      <c r="E356" s="143">
        <v>4228138.3900000006</v>
      </c>
      <c r="F356" s="143">
        <v>4001128.836909696</v>
      </c>
      <c r="G356" s="143">
        <v>0</v>
      </c>
      <c r="H356" s="101">
        <v>0</v>
      </c>
      <c r="I356" s="143">
        <v>4001128.836909696</v>
      </c>
      <c r="J356" s="109">
        <v>0.94630981009817317</v>
      </c>
    </row>
    <row r="357" spans="1:10" ht="15" thickBot="1" x14ac:dyDescent="0.35">
      <c r="A357" s="108" t="s">
        <v>264</v>
      </c>
      <c r="B357" s="143">
        <v>109815.23</v>
      </c>
      <c r="C357" s="143">
        <v>-109815.23</v>
      </c>
      <c r="D357" s="143">
        <v>0</v>
      </c>
      <c r="E357" s="143">
        <v>0</v>
      </c>
      <c r="F357" s="143">
        <v>103935.700622754</v>
      </c>
      <c r="G357" s="143">
        <v>-103935.700622754</v>
      </c>
      <c r="H357" s="101">
        <v>0</v>
      </c>
      <c r="I357" s="143">
        <v>0</v>
      </c>
      <c r="J357" s="109">
        <v>0.94645979999999996</v>
      </c>
    </row>
    <row r="358" spans="1:10" x14ac:dyDescent="0.3">
      <c r="A358" s="110" t="s">
        <v>844</v>
      </c>
      <c r="B358" s="144">
        <v>165135857.16999999</v>
      </c>
      <c r="C358" s="144">
        <v>-1161766.5099999998</v>
      </c>
      <c r="D358" s="144">
        <v>0</v>
      </c>
      <c r="E358" s="144">
        <v>163974090.66000003</v>
      </c>
      <c r="F358" s="144">
        <v>153117408.26244423</v>
      </c>
      <c r="G358" s="144">
        <v>-1103446.2324541577</v>
      </c>
      <c r="H358" s="111">
        <v>0</v>
      </c>
      <c r="I358" s="144">
        <v>152013962.02999005</v>
      </c>
      <c r="J358" s="112" t="s">
        <v>23</v>
      </c>
    </row>
    <row r="360" spans="1:10" x14ac:dyDescent="0.3">
      <c r="A360" s="106" t="s">
        <v>852</v>
      </c>
      <c r="B360" s="143"/>
      <c r="C360" s="143"/>
      <c r="D360" s="143"/>
      <c r="E360" s="143"/>
      <c r="F360" s="143"/>
      <c r="G360" s="143"/>
      <c r="H360" s="101"/>
      <c r="I360" s="143"/>
      <c r="J360" s="107"/>
    </row>
    <row r="361" spans="1:10" x14ac:dyDescent="0.3">
      <c r="A361" s="108" t="s">
        <v>306</v>
      </c>
      <c r="B361" s="143">
        <v>324873409.02000004</v>
      </c>
      <c r="C361" s="143">
        <v>0</v>
      </c>
      <c r="D361" s="143">
        <v>0</v>
      </c>
      <c r="E361" s="143">
        <v>324873409.02000004</v>
      </c>
      <c r="F361" s="143">
        <v>307430893.99566239</v>
      </c>
      <c r="G361" s="143">
        <v>0</v>
      </c>
      <c r="H361" s="101">
        <v>0</v>
      </c>
      <c r="I361" s="143">
        <v>307430893.99566239</v>
      </c>
      <c r="J361" s="109">
        <v>0.94630981009817317</v>
      </c>
    </row>
    <row r="362" spans="1:10" x14ac:dyDescent="0.3">
      <c r="A362" s="108" t="s">
        <v>305</v>
      </c>
      <c r="B362" s="143">
        <v>8272812</v>
      </c>
      <c r="C362" s="143">
        <v>0</v>
      </c>
      <c r="D362" s="143">
        <v>0</v>
      </c>
      <c r="E362" s="143">
        <v>8272812</v>
      </c>
      <c r="F362" s="143">
        <v>7828643.1526978882</v>
      </c>
      <c r="G362" s="143">
        <v>0</v>
      </c>
      <c r="H362" s="101">
        <v>0</v>
      </c>
      <c r="I362" s="143">
        <v>7828643.1526978882</v>
      </c>
      <c r="J362" s="109">
        <v>0.94630981009817317</v>
      </c>
    </row>
    <row r="363" spans="1:10" x14ac:dyDescent="0.3">
      <c r="A363" s="108" t="s">
        <v>304</v>
      </c>
      <c r="B363" s="143">
        <v>453816</v>
      </c>
      <c r="C363" s="143">
        <v>-453816</v>
      </c>
      <c r="D363" s="143">
        <v>0</v>
      </c>
      <c r="E363" s="143">
        <v>0</v>
      </c>
      <c r="F363" s="143">
        <v>431192.85097842215</v>
      </c>
      <c r="G363" s="143">
        <v>-431192.85097842215</v>
      </c>
      <c r="H363" s="101">
        <v>0</v>
      </c>
      <c r="I363" s="143">
        <v>0</v>
      </c>
      <c r="J363" s="109">
        <v>0.95014907138228299</v>
      </c>
    </row>
    <row r="364" spans="1:10" x14ac:dyDescent="0.3">
      <c r="A364" s="108" t="s">
        <v>303</v>
      </c>
      <c r="B364" s="143">
        <v>0</v>
      </c>
      <c r="C364" s="143">
        <v>0</v>
      </c>
      <c r="D364" s="143">
        <v>0</v>
      </c>
      <c r="E364" s="143">
        <v>0</v>
      </c>
      <c r="F364" s="143">
        <v>0</v>
      </c>
      <c r="G364" s="143">
        <v>0</v>
      </c>
      <c r="H364" s="101">
        <v>0</v>
      </c>
      <c r="I364" s="143">
        <v>0</v>
      </c>
      <c r="J364" s="109">
        <v>0.94489643486071895</v>
      </c>
    </row>
    <row r="365" spans="1:10" x14ac:dyDescent="0.3">
      <c r="A365" s="108" t="s">
        <v>302</v>
      </c>
      <c r="B365" s="143">
        <v>21298802.349999998</v>
      </c>
      <c r="C365" s="143">
        <v>-21298802.349999998</v>
      </c>
      <c r="D365" s="143">
        <v>0</v>
      </c>
      <c r="E365" s="143">
        <v>0</v>
      </c>
      <c r="F365" s="143">
        <v>20237037.274407286</v>
      </c>
      <c r="G365" s="143">
        <v>-20237037.274407286</v>
      </c>
      <c r="H365" s="101">
        <v>0</v>
      </c>
      <c r="I365" s="143">
        <v>0</v>
      </c>
      <c r="J365" s="109">
        <v>0.95014907138228299</v>
      </c>
    </row>
    <row r="366" spans="1:10" x14ac:dyDescent="0.3">
      <c r="A366" s="108" t="s">
        <v>263</v>
      </c>
      <c r="B366" s="143">
        <v>0</v>
      </c>
      <c r="C366" s="143">
        <v>0</v>
      </c>
      <c r="D366" s="143">
        <v>0</v>
      </c>
      <c r="E366" s="143">
        <v>0</v>
      </c>
      <c r="F366" s="143">
        <v>0</v>
      </c>
      <c r="G366" s="143">
        <v>0</v>
      </c>
      <c r="H366" s="101">
        <v>0</v>
      </c>
      <c r="I366" s="143">
        <v>0</v>
      </c>
      <c r="J366" s="109">
        <v>0.94645979999999996</v>
      </c>
    </row>
    <row r="367" spans="1:10" ht="15" thickBot="1" x14ac:dyDescent="0.35">
      <c r="A367" s="108" t="s">
        <v>258</v>
      </c>
      <c r="B367" s="143">
        <v>0</v>
      </c>
      <c r="C367" s="143">
        <v>0</v>
      </c>
      <c r="D367" s="143">
        <v>0</v>
      </c>
      <c r="E367" s="143">
        <v>0</v>
      </c>
      <c r="F367" s="143">
        <v>0</v>
      </c>
      <c r="G367" s="143">
        <v>0</v>
      </c>
      <c r="H367" s="101">
        <v>0</v>
      </c>
      <c r="I367" s="143">
        <v>0</v>
      </c>
      <c r="J367" s="109">
        <v>0.94489643486071895</v>
      </c>
    </row>
    <row r="368" spans="1:10" x14ac:dyDescent="0.3">
      <c r="A368" s="110" t="s">
        <v>852</v>
      </c>
      <c r="B368" s="144">
        <v>354898839.37000006</v>
      </c>
      <c r="C368" s="144">
        <v>-21752618.349999998</v>
      </c>
      <c r="D368" s="144">
        <v>0</v>
      </c>
      <c r="E368" s="144">
        <v>333146221.02000004</v>
      </c>
      <c r="F368" s="144">
        <v>335927767.27374595</v>
      </c>
      <c r="G368" s="144">
        <v>-20668230.125385709</v>
      </c>
      <c r="H368" s="111">
        <v>0</v>
      </c>
      <c r="I368" s="144">
        <v>315259537.14836025</v>
      </c>
      <c r="J368" s="112" t="s">
        <v>23</v>
      </c>
    </row>
    <row r="370" spans="1:10" x14ac:dyDescent="0.3">
      <c r="A370" s="106" t="s">
        <v>858</v>
      </c>
      <c r="B370" s="143"/>
      <c r="C370" s="143"/>
      <c r="D370" s="143"/>
      <c r="E370" s="143"/>
      <c r="F370" s="143"/>
      <c r="G370" s="143"/>
      <c r="H370" s="101"/>
      <c r="I370" s="143"/>
      <c r="J370" s="107"/>
    </row>
    <row r="371" spans="1:10" x14ac:dyDescent="0.3">
      <c r="A371" s="108" t="s">
        <v>301</v>
      </c>
      <c r="B371" s="143">
        <v>100568154.32000002</v>
      </c>
      <c r="C371" s="143">
        <v>0</v>
      </c>
      <c r="D371" s="143">
        <v>0</v>
      </c>
      <c r="E371" s="143">
        <v>100568154.32000002</v>
      </c>
      <c r="F371" s="143">
        <v>89222074.879756123</v>
      </c>
      <c r="G371" s="143">
        <v>0</v>
      </c>
      <c r="H371" s="101">
        <v>0</v>
      </c>
      <c r="I371" s="143">
        <v>89222074.879756123</v>
      </c>
      <c r="J371" s="109">
        <v>0.8871801961867416</v>
      </c>
    </row>
    <row r="372" spans="1:10" x14ac:dyDescent="0.3">
      <c r="A372" s="108" t="s">
        <v>300</v>
      </c>
      <c r="B372" s="143">
        <v>223235.07000000004</v>
      </c>
      <c r="C372" s="143">
        <v>-223235.07000000004</v>
      </c>
      <c r="D372" s="143">
        <v>0</v>
      </c>
      <c r="E372" s="143">
        <v>0</v>
      </c>
      <c r="F372" s="143">
        <v>212106.59446045899</v>
      </c>
      <c r="G372" s="143">
        <v>-212106.59446045899</v>
      </c>
      <c r="H372" s="101">
        <v>0</v>
      </c>
      <c r="I372" s="143">
        <v>0</v>
      </c>
      <c r="J372" s="109">
        <v>0.95014907138228299</v>
      </c>
    </row>
    <row r="373" spans="1:10" x14ac:dyDescent="0.3">
      <c r="A373" s="108" t="s">
        <v>299</v>
      </c>
      <c r="B373" s="143">
        <v>0</v>
      </c>
      <c r="C373" s="143">
        <v>0</v>
      </c>
      <c r="D373" s="143">
        <v>0</v>
      </c>
      <c r="E373" s="143">
        <v>0</v>
      </c>
      <c r="F373" s="143">
        <v>0</v>
      </c>
      <c r="G373" s="143">
        <v>0</v>
      </c>
      <c r="H373" s="101">
        <v>0</v>
      </c>
      <c r="I373" s="143">
        <v>0</v>
      </c>
      <c r="J373" s="109">
        <v>1</v>
      </c>
    </row>
    <row r="374" spans="1:10" x14ac:dyDescent="0.3">
      <c r="A374" s="108" t="s">
        <v>298</v>
      </c>
      <c r="B374" s="143">
        <v>0</v>
      </c>
      <c r="C374" s="143">
        <v>0</v>
      </c>
      <c r="D374" s="143">
        <v>0</v>
      </c>
      <c r="E374" s="143">
        <v>0</v>
      </c>
      <c r="F374" s="143">
        <v>0</v>
      </c>
      <c r="G374" s="143">
        <v>0</v>
      </c>
      <c r="H374" s="101">
        <v>0</v>
      </c>
      <c r="I374" s="143">
        <v>0</v>
      </c>
      <c r="J374" s="109">
        <v>0</v>
      </c>
    </row>
    <row r="375" spans="1:10" x14ac:dyDescent="0.3">
      <c r="A375" s="108" t="s">
        <v>297</v>
      </c>
      <c r="B375" s="143">
        <v>19175.280000000002</v>
      </c>
      <c r="C375" s="143">
        <v>0</v>
      </c>
      <c r="D375" s="143">
        <v>0</v>
      </c>
      <c r="E375" s="143">
        <v>19175.280000000002</v>
      </c>
      <c r="F375" s="143">
        <v>0</v>
      </c>
      <c r="G375" s="143">
        <v>0</v>
      </c>
      <c r="H375" s="101">
        <v>0</v>
      </c>
      <c r="I375" s="143">
        <v>0</v>
      </c>
      <c r="J375" s="109">
        <v>0</v>
      </c>
    </row>
    <row r="376" spans="1:10" x14ac:dyDescent="0.3">
      <c r="A376" s="108" t="s">
        <v>296</v>
      </c>
      <c r="B376" s="143">
        <v>12389120.300000001</v>
      </c>
      <c r="C376" s="143">
        <v>0</v>
      </c>
      <c r="D376" s="143">
        <v>0</v>
      </c>
      <c r="E376" s="143">
        <v>12389120.300000001</v>
      </c>
      <c r="F376" s="143">
        <v>11723946.078376424</v>
      </c>
      <c r="G376" s="143">
        <v>0</v>
      </c>
      <c r="H376" s="101">
        <v>0</v>
      </c>
      <c r="I376" s="143">
        <v>11723946.078376424</v>
      </c>
      <c r="J376" s="109">
        <v>0.94630981009817328</v>
      </c>
    </row>
    <row r="377" spans="1:10" x14ac:dyDescent="0.3">
      <c r="A377" s="108" t="s">
        <v>295</v>
      </c>
      <c r="B377" s="143">
        <v>1921691.98</v>
      </c>
      <c r="C377" s="143">
        <v>0</v>
      </c>
      <c r="D377" s="143">
        <v>0</v>
      </c>
      <c r="E377" s="143">
        <v>1921691.98</v>
      </c>
      <c r="F377" s="143">
        <v>1921691.98</v>
      </c>
      <c r="G377" s="143">
        <v>0</v>
      </c>
      <c r="H377" s="101">
        <v>0</v>
      </c>
      <c r="I377" s="143">
        <v>1921691.98</v>
      </c>
      <c r="J377" s="109">
        <v>1</v>
      </c>
    </row>
    <row r="378" spans="1:10" ht="15" thickBot="1" x14ac:dyDescent="0.35">
      <c r="A378" s="108" t="s">
        <v>294</v>
      </c>
      <c r="B378" s="143">
        <v>139180.38</v>
      </c>
      <c r="C378" s="143">
        <v>0</v>
      </c>
      <c r="D378" s="143">
        <v>0</v>
      </c>
      <c r="E378" s="143">
        <v>139180.38</v>
      </c>
      <c r="F378" s="143">
        <v>0</v>
      </c>
      <c r="G378" s="143">
        <v>0</v>
      </c>
      <c r="H378" s="101">
        <v>0</v>
      </c>
      <c r="I378" s="143">
        <v>0</v>
      </c>
      <c r="J378" s="109">
        <v>0</v>
      </c>
    </row>
    <row r="379" spans="1:10" x14ac:dyDescent="0.3">
      <c r="A379" s="110" t="s">
        <v>858</v>
      </c>
      <c r="B379" s="144">
        <v>115260557.33000001</v>
      </c>
      <c r="C379" s="144">
        <v>-223235.07000000004</v>
      </c>
      <c r="D379" s="144">
        <v>0</v>
      </c>
      <c r="E379" s="144">
        <v>115037322.26000002</v>
      </c>
      <c r="F379" s="144">
        <v>103079819.53259301</v>
      </c>
      <c r="G379" s="144">
        <v>-212106.59446045899</v>
      </c>
      <c r="H379" s="111">
        <v>0</v>
      </c>
      <c r="I379" s="144">
        <v>102867712.93813255</v>
      </c>
      <c r="J379" s="112" t="s">
        <v>23</v>
      </c>
    </row>
    <row r="381" spans="1:10" x14ac:dyDescent="0.3">
      <c r="A381" s="106" t="s">
        <v>865</v>
      </c>
      <c r="B381" s="143"/>
      <c r="C381" s="143"/>
      <c r="D381" s="143"/>
      <c r="E381" s="143"/>
      <c r="F381" s="143"/>
      <c r="G381" s="143"/>
      <c r="H381" s="101"/>
      <c r="I381" s="143"/>
      <c r="J381" s="107"/>
    </row>
    <row r="382" spans="1:10" x14ac:dyDescent="0.3">
      <c r="A382" s="108" t="s">
        <v>293</v>
      </c>
      <c r="B382" s="143">
        <v>3496342.1799999997</v>
      </c>
      <c r="C382" s="143">
        <v>0</v>
      </c>
      <c r="D382" s="143">
        <v>0</v>
      </c>
      <c r="E382" s="143">
        <v>3496342.1799999997</v>
      </c>
      <c r="F382" s="143">
        <v>3496342.1799999997</v>
      </c>
      <c r="G382" s="143">
        <v>0</v>
      </c>
      <c r="H382" s="101">
        <v>0</v>
      </c>
      <c r="I382" s="143">
        <v>3496342.1799999997</v>
      </c>
      <c r="J382" s="109">
        <v>1</v>
      </c>
    </row>
    <row r="383" spans="1:10" x14ac:dyDescent="0.3">
      <c r="A383" s="108" t="s">
        <v>292</v>
      </c>
      <c r="B383" s="143">
        <v>38710109.540000007</v>
      </c>
      <c r="C383" s="143">
        <v>0</v>
      </c>
      <c r="D383" s="143">
        <v>0</v>
      </c>
      <c r="E383" s="143">
        <v>38710109.540000007</v>
      </c>
      <c r="F383" s="143">
        <v>38710109.540000007</v>
      </c>
      <c r="G383" s="143">
        <v>0</v>
      </c>
      <c r="H383" s="101">
        <v>0</v>
      </c>
      <c r="I383" s="143">
        <v>38710109.540000007</v>
      </c>
      <c r="J383" s="109">
        <v>1</v>
      </c>
    </row>
    <row r="384" spans="1:10" x14ac:dyDescent="0.3">
      <c r="A384" s="108" t="s">
        <v>291</v>
      </c>
      <c r="B384" s="143">
        <v>56635260.36999999</v>
      </c>
      <c r="C384" s="143">
        <v>0</v>
      </c>
      <c r="D384" s="143">
        <v>0</v>
      </c>
      <c r="E384" s="143">
        <v>56635260.36999999</v>
      </c>
      <c r="F384" s="143">
        <v>56635260.36999999</v>
      </c>
      <c r="G384" s="143">
        <v>0</v>
      </c>
      <c r="H384" s="101">
        <v>0</v>
      </c>
      <c r="I384" s="143">
        <v>56635260.36999999</v>
      </c>
      <c r="J384" s="109">
        <v>1</v>
      </c>
    </row>
    <row r="385" spans="1:10" x14ac:dyDescent="0.3">
      <c r="A385" s="108" t="s">
        <v>290</v>
      </c>
      <c r="B385" s="143">
        <v>63414380.11999999</v>
      </c>
      <c r="C385" s="143">
        <v>0</v>
      </c>
      <c r="D385" s="143">
        <v>0</v>
      </c>
      <c r="E385" s="143">
        <v>63414380.11999999</v>
      </c>
      <c r="F385" s="143">
        <v>63414380.11999999</v>
      </c>
      <c r="G385" s="143">
        <v>0</v>
      </c>
      <c r="H385" s="101">
        <v>0</v>
      </c>
      <c r="I385" s="143">
        <v>63414380.11999999</v>
      </c>
      <c r="J385" s="109">
        <v>1</v>
      </c>
    </row>
    <row r="386" spans="1:10" x14ac:dyDescent="0.3">
      <c r="A386" s="108" t="s">
        <v>289</v>
      </c>
      <c r="B386" s="143">
        <v>24276435.079999998</v>
      </c>
      <c r="C386" s="143">
        <v>0</v>
      </c>
      <c r="D386" s="143">
        <v>0</v>
      </c>
      <c r="E386" s="143">
        <v>24276435.079999998</v>
      </c>
      <c r="F386" s="143">
        <v>24276435.079999998</v>
      </c>
      <c r="G386" s="143">
        <v>0</v>
      </c>
      <c r="H386" s="101">
        <v>0</v>
      </c>
      <c r="I386" s="143">
        <v>24276435.079999998</v>
      </c>
      <c r="J386" s="109">
        <v>1</v>
      </c>
    </row>
    <row r="387" spans="1:10" x14ac:dyDescent="0.3">
      <c r="A387" s="108" t="s">
        <v>288</v>
      </c>
      <c r="B387" s="143">
        <v>58711372.269999996</v>
      </c>
      <c r="C387" s="143">
        <v>0</v>
      </c>
      <c r="D387" s="143">
        <v>0</v>
      </c>
      <c r="E387" s="143">
        <v>58711372.269999996</v>
      </c>
      <c r="F387" s="143">
        <v>58711372.269999996</v>
      </c>
      <c r="G387" s="143">
        <v>0</v>
      </c>
      <c r="H387" s="101">
        <v>0</v>
      </c>
      <c r="I387" s="143">
        <v>58711372.269999996</v>
      </c>
      <c r="J387" s="109">
        <v>1</v>
      </c>
    </row>
    <row r="388" spans="1:10" x14ac:dyDescent="0.3">
      <c r="A388" s="108" t="s">
        <v>287</v>
      </c>
      <c r="B388" s="143">
        <v>79189339.409999996</v>
      </c>
      <c r="C388" s="143">
        <v>0</v>
      </c>
      <c r="D388" s="143">
        <v>0</v>
      </c>
      <c r="E388" s="143">
        <v>79189339.409999996</v>
      </c>
      <c r="F388" s="143">
        <v>79189339.409999996</v>
      </c>
      <c r="G388" s="143">
        <v>0</v>
      </c>
      <c r="H388" s="101">
        <v>0</v>
      </c>
      <c r="I388" s="143">
        <v>79189339.409999996</v>
      </c>
      <c r="J388" s="109">
        <v>1</v>
      </c>
    </row>
    <row r="389" spans="1:10" x14ac:dyDescent="0.3">
      <c r="A389" s="108" t="s">
        <v>286</v>
      </c>
      <c r="B389" s="143">
        <v>31916157.519999996</v>
      </c>
      <c r="C389" s="143">
        <v>0</v>
      </c>
      <c r="D389" s="143">
        <v>0</v>
      </c>
      <c r="E389" s="143">
        <v>31916157.519999996</v>
      </c>
      <c r="F389" s="143">
        <v>31916157.519999996</v>
      </c>
      <c r="G389" s="143">
        <v>0</v>
      </c>
      <c r="H389" s="101">
        <v>0</v>
      </c>
      <c r="I389" s="143">
        <v>31916157.519999996</v>
      </c>
      <c r="J389" s="109">
        <v>1</v>
      </c>
    </row>
    <row r="390" spans="1:10" x14ac:dyDescent="0.3">
      <c r="A390" s="108" t="s">
        <v>285</v>
      </c>
      <c r="B390" s="143">
        <v>47779658.699999996</v>
      </c>
      <c r="C390" s="143">
        <v>0</v>
      </c>
      <c r="D390" s="143">
        <v>0</v>
      </c>
      <c r="E390" s="143">
        <v>47779658.699999996</v>
      </c>
      <c r="F390" s="143">
        <v>47670709.815608814</v>
      </c>
      <c r="G390" s="143">
        <v>0</v>
      </c>
      <c r="H390" s="101">
        <v>0</v>
      </c>
      <c r="I390" s="143">
        <v>47670709.815608814</v>
      </c>
      <c r="J390" s="109">
        <v>0.99771976428138065</v>
      </c>
    </row>
    <row r="391" spans="1:10" x14ac:dyDescent="0.3">
      <c r="A391" s="108" t="s">
        <v>284</v>
      </c>
      <c r="B391" s="143">
        <v>3029748.0700000003</v>
      </c>
      <c r="C391" s="143">
        <v>0</v>
      </c>
      <c r="D391" s="143">
        <v>0</v>
      </c>
      <c r="E391" s="143">
        <v>3029748.0700000003</v>
      </c>
      <c r="F391" s="143">
        <v>3029748.0700000003</v>
      </c>
      <c r="G391" s="143">
        <v>0</v>
      </c>
      <c r="H391" s="101">
        <v>0</v>
      </c>
      <c r="I391" s="143">
        <v>3029748.0700000003</v>
      </c>
      <c r="J391" s="109">
        <v>1</v>
      </c>
    </row>
    <row r="392" spans="1:10" x14ac:dyDescent="0.3">
      <c r="A392" s="108" t="s">
        <v>283</v>
      </c>
      <c r="B392" s="143">
        <v>17289861.209999997</v>
      </c>
      <c r="C392" s="143">
        <v>0</v>
      </c>
      <c r="D392" s="143">
        <v>0</v>
      </c>
      <c r="E392" s="143">
        <v>17289861.209999997</v>
      </c>
      <c r="F392" s="143">
        <v>17289861.209999997</v>
      </c>
      <c r="G392" s="143">
        <v>0</v>
      </c>
      <c r="H392" s="101">
        <v>0</v>
      </c>
      <c r="I392" s="143">
        <v>17289861.209999997</v>
      </c>
      <c r="J392" s="109">
        <v>1</v>
      </c>
    </row>
    <row r="393" spans="1:10" x14ac:dyDescent="0.3">
      <c r="A393" s="108" t="s">
        <v>282</v>
      </c>
      <c r="B393" s="143">
        <v>146426.77000000002</v>
      </c>
      <c r="C393" s="143">
        <v>-146426.77000000002</v>
      </c>
      <c r="D393" s="143">
        <v>0</v>
      </c>
      <c r="E393" s="143">
        <v>0</v>
      </c>
      <c r="F393" s="143">
        <v>139127.25954100717</v>
      </c>
      <c r="G393" s="143">
        <v>-139127.25954100717</v>
      </c>
      <c r="H393" s="101">
        <v>0</v>
      </c>
      <c r="I393" s="143">
        <v>0</v>
      </c>
      <c r="J393" s="109">
        <v>0.95014907138228299</v>
      </c>
    </row>
    <row r="394" spans="1:10" x14ac:dyDescent="0.3">
      <c r="A394" s="108" t="s">
        <v>281</v>
      </c>
      <c r="B394" s="143">
        <v>0</v>
      </c>
      <c r="C394" s="143">
        <v>0</v>
      </c>
      <c r="D394" s="143">
        <v>0</v>
      </c>
      <c r="E394" s="143">
        <v>0</v>
      </c>
      <c r="F394" s="143">
        <v>0</v>
      </c>
      <c r="G394" s="143">
        <v>0</v>
      </c>
      <c r="H394" s="101">
        <v>0</v>
      </c>
      <c r="I394" s="143">
        <v>0</v>
      </c>
      <c r="J394" s="109">
        <v>1</v>
      </c>
    </row>
    <row r="395" spans="1:10" x14ac:dyDescent="0.3">
      <c r="A395" s="108" t="s">
        <v>280</v>
      </c>
      <c r="B395" s="143">
        <v>705895.60000000009</v>
      </c>
      <c r="C395" s="143">
        <v>-705895.60000000009</v>
      </c>
      <c r="D395" s="143">
        <v>0</v>
      </c>
      <c r="E395" s="143">
        <v>0</v>
      </c>
      <c r="F395" s="143">
        <v>705895.60000000009</v>
      </c>
      <c r="G395" s="143">
        <v>-705895.60000000009</v>
      </c>
      <c r="H395" s="101">
        <v>0</v>
      </c>
      <c r="I395" s="143">
        <v>0</v>
      </c>
      <c r="J395" s="109">
        <v>1</v>
      </c>
    </row>
    <row r="396" spans="1:10" x14ac:dyDescent="0.3">
      <c r="A396" s="108" t="s">
        <v>279</v>
      </c>
      <c r="B396" s="143">
        <v>0</v>
      </c>
      <c r="C396" s="143">
        <v>0</v>
      </c>
      <c r="D396" s="143">
        <v>0</v>
      </c>
      <c r="E396" s="143">
        <v>0</v>
      </c>
      <c r="F396" s="143">
        <v>0</v>
      </c>
      <c r="G396" s="143">
        <v>0</v>
      </c>
      <c r="H396" s="101">
        <v>0</v>
      </c>
      <c r="I396" s="143">
        <v>0</v>
      </c>
      <c r="J396" s="109">
        <v>1</v>
      </c>
    </row>
    <row r="397" spans="1:10" x14ac:dyDescent="0.3">
      <c r="A397" s="108" t="s">
        <v>278</v>
      </c>
      <c r="B397" s="143">
        <v>0</v>
      </c>
      <c r="C397" s="143">
        <v>0</v>
      </c>
      <c r="D397" s="143">
        <v>0</v>
      </c>
      <c r="E397" s="143">
        <v>0</v>
      </c>
      <c r="F397" s="143">
        <v>0</v>
      </c>
      <c r="G397" s="143">
        <v>0</v>
      </c>
      <c r="H397" s="101">
        <v>0</v>
      </c>
      <c r="I397" s="143">
        <v>0</v>
      </c>
      <c r="J397" s="109">
        <v>1</v>
      </c>
    </row>
    <row r="398" spans="1:10" x14ac:dyDescent="0.3">
      <c r="A398" s="108" t="s">
        <v>277</v>
      </c>
      <c r="B398" s="143">
        <v>0</v>
      </c>
      <c r="C398" s="143">
        <v>0</v>
      </c>
      <c r="D398" s="143">
        <v>0</v>
      </c>
      <c r="E398" s="143">
        <v>0</v>
      </c>
      <c r="F398" s="143">
        <v>0</v>
      </c>
      <c r="G398" s="143">
        <v>0</v>
      </c>
      <c r="H398" s="101">
        <v>0</v>
      </c>
      <c r="I398" s="143">
        <v>0</v>
      </c>
      <c r="J398" s="109">
        <v>1</v>
      </c>
    </row>
    <row r="399" spans="1:10" x14ac:dyDescent="0.3">
      <c r="A399" s="108" t="s">
        <v>276</v>
      </c>
      <c r="B399" s="143">
        <v>0</v>
      </c>
      <c r="C399" s="143">
        <v>0</v>
      </c>
      <c r="D399" s="143">
        <v>0</v>
      </c>
      <c r="E399" s="143">
        <v>0</v>
      </c>
      <c r="F399" s="143">
        <v>0</v>
      </c>
      <c r="G399" s="143">
        <v>0</v>
      </c>
      <c r="H399" s="101">
        <v>0</v>
      </c>
      <c r="I399" s="143">
        <v>0</v>
      </c>
      <c r="J399" s="109">
        <v>1</v>
      </c>
    </row>
    <row r="400" spans="1:10" x14ac:dyDescent="0.3">
      <c r="A400" s="108" t="s">
        <v>275</v>
      </c>
      <c r="B400" s="143">
        <v>0</v>
      </c>
      <c r="C400" s="143">
        <v>0</v>
      </c>
      <c r="D400" s="143">
        <v>0</v>
      </c>
      <c r="E400" s="143">
        <v>0</v>
      </c>
      <c r="F400" s="143">
        <v>0</v>
      </c>
      <c r="G400" s="143">
        <v>0</v>
      </c>
      <c r="H400" s="101">
        <v>0</v>
      </c>
      <c r="I400" s="143">
        <v>0</v>
      </c>
      <c r="J400" s="109">
        <v>1</v>
      </c>
    </row>
    <row r="401" spans="1:10" x14ac:dyDescent="0.3">
      <c r="A401" s="108" t="s">
        <v>274</v>
      </c>
      <c r="B401" s="143">
        <v>6378365.8299999991</v>
      </c>
      <c r="C401" s="143">
        <v>-6378365.8299999991</v>
      </c>
      <c r="D401" s="143">
        <v>0</v>
      </c>
      <c r="E401" s="143">
        <v>0</v>
      </c>
      <c r="F401" s="143">
        <v>6378365.8299999991</v>
      </c>
      <c r="G401" s="143">
        <v>-6378365.8299999991</v>
      </c>
      <c r="H401" s="101">
        <v>0</v>
      </c>
      <c r="I401" s="143">
        <v>0</v>
      </c>
      <c r="J401" s="109">
        <v>1</v>
      </c>
    </row>
    <row r="402" spans="1:10" x14ac:dyDescent="0.3">
      <c r="A402" s="108" t="s">
        <v>273</v>
      </c>
      <c r="B402" s="143">
        <v>0</v>
      </c>
      <c r="C402" s="143">
        <v>0</v>
      </c>
      <c r="D402" s="143">
        <v>0</v>
      </c>
      <c r="E402" s="143">
        <v>0</v>
      </c>
      <c r="F402" s="143">
        <v>0</v>
      </c>
      <c r="G402" s="143">
        <v>0</v>
      </c>
      <c r="H402" s="101">
        <v>0</v>
      </c>
      <c r="I402" s="143">
        <v>0</v>
      </c>
      <c r="J402" s="109">
        <v>1</v>
      </c>
    </row>
    <row r="403" spans="1:10" ht="15" thickBot="1" x14ac:dyDescent="0.35">
      <c r="A403" s="108" t="s">
        <v>272</v>
      </c>
      <c r="B403" s="143">
        <v>7609834.4199999943</v>
      </c>
      <c r="C403" s="143">
        <v>0</v>
      </c>
      <c r="D403" s="143">
        <v>0</v>
      </c>
      <c r="E403" s="143">
        <v>7609834.4199999943</v>
      </c>
      <c r="F403" s="143">
        <v>7609834.4199999943</v>
      </c>
      <c r="G403" s="143">
        <v>0</v>
      </c>
      <c r="H403" s="101">
        <v>0</v>
      </c>
      <c r="I403" s="143">
        <v>7609834.4199999943</v>
      </c>
      <c r="J403" s="109">
        <v>1</v>
      </c>
    </row>
    <row r="404" spans="1:10" x14ac:dyDescent="0.3">
      <c r="A404" s="110" t="s">
        <v>865</v>
      </c>
      <c r="B404" s="144">
        <v>439289187.08999985</v>
      </c>
      <c r="C404" s="144">
        <v>-7230688.1999999993</v>
      </c>
      <c r="D404" s="144">
        <v>0</v>
      </c>
      <c r="E404" s="144">
        <v>432058498.88999987</v>
      </c>
      <c r="F404" s="144">
        <v>439172938.69514972</v>
      </c>
      <c r="G404" s="144">
        <v>-7223388.6895410065</v>
      </c>
      <c r="H404" s="111">
        <v>0</v>
      </c>
      <c r="I404" s="144">
        <v>431949550.00560868</v>
      </c>
      <c r="J404" s="112" t="s">
        <v>23</v>
      </c>
    </row>
    <row r="406" spans="1:10" x14ac:dyDescent="0.3">
      <c r="A406" s="106" t="s">
        <v>881</v>
      </c>
      <c r="B406" s="143"/>
      <c r="C406" s="143"/>
      <c r="D406" s="143"/>
      <c r="E406" s="143"/>
      <c r="F406" s="143"/>
      <c r="G406" s="143"/>
      <c r="H406" s="101"/>
      <c r="I406" s="143"/>
      <c r="J406" s="107"/>
    </row>
    <row r="407" spans="1:10" x14ac:dyDescent="0.3">
      <c r="A407" s="108" t="s">
        <v>271</v>
      </c>
      <c r="B407" s="143">
        <v>8456829.1699999999</v>
      </c>
      <c r="C407" s="143">
        <v>0</v>
      </c>
      <c r="D407" s="143">
        <v>0</v>
      </c>
      <c r="E407" s="143">
        <v>8456829.1699999999</v>
      </c>
      <c r="F407" s="143">
        <v>8171304.1997014517</v>
      </c>
      <c r="G407" s="143">
        <v>0</v>
      </c>
      <c r="H407" s="101">
        <v>0</v>
      </c>
      <c r="I407" s="143">
        <v>8171304.1997014517</v>
      </c>
      <c r="J407" s="109">
        <v>0.9662373491814843</v>
      </c>
    </row>
    <row r="408" spans="1:10" x14ac:dyDescent="0.3">
      <c r="A408" s="108" t="s">
        <v>269</v>
      </c>
      <c r="B408" s="143">
        <v>61952434.400000013</v>
      </c>
      <c r="C408" s="143">
        <v>0</v>
      </c>
      <c r="D408" s="143">
        <v>0</v>
      </c>
      <c r="E408" s="143">
        <v>61952434.400000013</v>
      </c>
      <c r="F408" s="143">
        <v>59860755.989995815</v>
      </c>
      <c r="G408" s="143">
        <v>0</v>
      </c>
      <c r="H408" s="101">
        <v>0</v>
      </c>
      <c r="I408" s="143">
        <v>59860755.989995815</v>
      </c>
      <c r="J408" s="109">
        <v>0.9662373491814843</v>
      </c>
    </row>
    <row r="409" spans="1:10" x14ac:dyDescent="0.3">
      <c r="A409" s="108" t="s">
        <v>268</v>
      </c>
      <c r="B409" s="143">
        <v>32.090000000000003</v>
      </c>
      <c r="C409" s="143">
        <v>-32.090000000000003</v>
      </c>
      <c r="D409" s="143">
        <v>0</v>
      </c>
      <c r="E409" s="143">
        <v>0</v>
      </c>
      <c r="F409" s="143">
        <v>32.090000000000003</v>
      </c>
      <c r="G409" s="143">
        <v>-32.090000000000003</v>
      </c>
      <c r="H409" s="101">
        <v>0</v>
      </c>
      <c r="I409" s="143">
        <v>0</v>
      </c>
      <c r="J409" s="109">
        <v>1</v>
      </c>
    </row>
    <row r="410" spans="1:10" x14ac:dyDescent="0.3">
      <c r="A410" s="108" t="s">
        <v>267</v>
      </c>
      <c r="B410" s="143">
        <v>161023.35999999999</v>
      </c>
      <c r="C410" s="143">
        <v>-161023.35999999999</v>
      </c>
      <c r="D410" s="143">
        <v>0</v>
      </c>
      <c r="E410" s="143">
        <v>0</v>
      </c>
      <c r="F410" s="143">
        <v>152996.19597485504</v>
      </c>
      <c r="G410" s="143">
        <v>-152996.19597485504</v>
      </c>
      <c r="H410" s="101">
        <v>0</v>
      </c>
      <c r="I410" s="143">
        <v>0</v>
      </c>
      <c r="J410" s="109">
        <v>0.95014907138228299</v>
      </c>
    </row>
    <row r="411" spans="1:10" x14ac:dyDescent="0.3">
      <c r="A411" s="108" t="s">
        <v>266</v>
      </c>
      <c r="B411" s="143">
        <v>1307.6099999999999</v>
      </c>
      <c r="C411" s="143">
        <v>-1307.6099999999999</v>
      </c>
      <c r="D411" s="143">
        <v>0</v>
      </c>
      <c r="E411" s="143">
        <v>0</v>
      </c>
      <c r="F411" s="143">
        <v>1237.6002990779998</v>
      </c>
      <c r="G411" s="143">
        <v>-1237.6002990779998</v>
      </c>
      <c r="H411" s="101">
        <v>0</v>
      </c>
      <c r="I411" s="143">
        <v>0</v>
      </c>
      <c r="J411" s="109">
        <v>0.94645979999999996</v>
      </c>
    </row>
    <row r="412" spans="1:10" ht="15" thickBot="1" x14ac:dyDescent="0.35">
      <c r="A412" s="108" t="s">
        <v>262</v>
      </c>
      <c r="B412" s="143">
        <v>0</v>
      </c>
      <c r="C412" s="143">
        <v>0</v>
      </c>
      <c r="D412" s="143">
        <v>0</v>
      </c>
      <c r="E412" s="143">
        <v>0</v>
      </c>
      <c r="F412" s="143">
        <v>0</v>
      </c>
      <c r="G412" s="143">
        <v>0</v>
      </c>
      <c r="H412" s="101">
        <v>0</v>
      </c>
      <c r="I412" s="143">
        <v>0</v>
      </c>
      <c r="J412" s="109">
        <v>0.9662373491814843</v>
      </c>
    </row>
    <row r="413" spans="1:10" x14ac:dyDescent="0.3">
      <c r="A413" s="110" t="s">
        <v>881</v>
      </c>
      <c r="B413" s="144">
        <v>70571626.63000001</v>
      </c>
      <c r="C413" s="144">
        <v>-162363.05999999997</v>
      </c>
      <c r="D413" s="144">
        <v>0</v>
      </c>
      <c r="E413" s="144">
        <v>70409263.570000008</v>
      </c>
      <c r="F413" s="144">
        <v>68186326.075971201</v>
      </c>
      <c r="G413" s="144">
        <v>-154265.88627393305</v>
      </c>
      <c r="H413" s="111">
        <v>0</v>
      </c>
      <c r="I413" s="144">
        <v>68032060.189697266</v>
      </c>
      <c r="J413" s="112" t="s">
        <v>23</v>
      </c>
    </row>
    <row r="415" spans="1:10" x14ac:dyDescent="0.3">
      <c r="A415" s="106" t="s">
        <v>887</v>
      </c>
      <c r="B415" s="143"/>
      <c r="C415" s="143"/>
      <c r="D415" s="143"/>
      <c r="E415" s="143"/>
      <c r="F415" s="143"/>
      <c r="G415" s="143"/>
      <c r="H415" s="101"/>
      <c r="I415" s="143"/>
      <c r="J415" s="107"/>
    </row>
    <row r="416" spans="1:10" x14ac:dyDescent="0.3">
      <c r="A416" s="108" t="s">
        <v>261</v>
      </c>
      <c r="B416" s="143">
        <v>0</v>
      </c>
      <c r="C416" s="143">
        <v>0</v>
      </c>
      <c r="D416" s="143">
        <v>0</v>
      </c>
      <c r="E416" s="143">
        <v>0</v>
      </c>
      <c r="F416" s="143">
        <v>0</v>
      </c>
      <c r="G416" s="143">
        <v>0</v>
      </c>
      <c r="H416" s="101">
        <v>0</v>
      </c>
      <c r="I416" s="143">
        <v>0</v>
      </c>
      <c r="J416" s="109">
        <v>0.94630981009817317</v>
      </c>
    </row>
    <row r="417" spans="1:10" ht="15" thickBot="1" x14ac:dyDescent="0.35">
      <c r="A417" s="108" t="s">
        <v>259</v>
      </c>
      <c r="B417" s="143">
        <v>0</v>
      </c>
      <c r="C417" s="143">
        <v>0</v>
      </c>
      <c r="D417" s="143">
        <v>0</v>
      </c>
      <c r="E417" s="143">
        <v>0</v>
      </c>
      <c r="F417" s="143">
        <v>0</v>
      </c>
      <c r="G417" s="143">
        <v>0</v>
      </c>
      <c r="H417" s="101">
        <v>0</v>
      </c>
      <c r="I417" s="143">
        <v>0</v>
      </c>
      <c r="J417" s="109">
        <v>0.9662373491814843</v>
      </c>
    </row>
    <row r="418" spans="1:10" x14ac:dyDescent="0.3">
      <c r="A418" s="110" t="s">
        <v>887</v>
      </c>
      <c r="B418" s="144">
        <v>0</v>
      </c>
      <c r="C418" s="144">
        <v>0</v>
      </c>
      <c r="D418" s="144">
        <v>0</v>
      </c>
      <c r="E418" s="144">
        <v>0</v>
      </c>
      <c r="F418" s="144">
        <v>0</v>
      </c>
      <c r="G418" s="144">
        <v>0</v>
      </c>
      <c r="H418" s="111">
        <v>0</v>
      </c>
      <c r="I418" s="144">
        <v>0</v>
      </c>
      <c r="J418" s="112" t="s">
        <v>23</v>
      </c>
    </row>
    <row r="419" spans="1:10" ht="15" thickBot="1" x14ac:dyDescent="0.35"/>
    <row r="420" spans="1:10" x14ac:dyDescent="0.3">
      <c r="A420" s="113" t="s">
        <v>828</v>
      </c>
      <c r="B420" s="145">
        <v>1324104202.1300001</v>
      </c>
      <c r="C420" s="145">
        <v>-72678740.659999996</v>
      </c>
      <c r="D420" s="145">
        <v>0</v>
      </c>
      <c r="E420" s="145">
        <v>1251425461.4699998</v>
      </c>
      <c r="F420" s="145">
        <v>1283823810.2475893</v>
      </c>
      <c r="G420" s="145">
        <v>-69530239.810398057</v>
      </c>
      <c r="H420" s="114">
        <v>0</v>
      </c>
      <c r="I420" s="145">
        <v>1214293570.4371915</v>
      </c>
      <c r="J420" s="112" t="s">
        <v>23</v>
      </c>
    </row>
    <row r="422" spans="1:10" x14ac:dyDescent="0.3">
      <c r="A422" s="105" t="s">
        <v>888</v>
      </c>
      <c r="B422" s="143"/>
      <c r="C422" s="143"/>
      <c r="D422" s="143"/>
      <c r="E422" s="143"/>
      <c r="F422" s="143"/>
      <c r="G422" s="143"/>
      <c r="H422" s="101"/>
      <c r="I422" s="143"/>
      <c r="J422" s="102"/>
    </row>
    <row r="423" spans="1:10" x14ac:dyDescent="0.3">
      <c r="A423" s="108" t="s">
        <v>256</v>
      </c>
      <c r="B423" s="143">
        <v>0</v>
      </c>
      <c r="C423" s="143">
        <v>0</v>
      </c>
      <c r="D423" s="143">
        <v>0</v>
      </c>
      <c r="E423" s="143">
        <v>0</v>
      </c>
      <c r="F423" s="143">
        <v>0</v>
      </c>
      <c r="G423" s="143">
        <v>0</v>
      </c>
      <c r="H423" s="101">
        <v>0</v>
      </c>
      <c r="I423" s="143">
        <v>0</v>
      </c>
      <c r="J423" s="109">
        <v>0.9662373491814843</v>
      </c>
    </row>
    <row r="424" spans="1:10" x14ac:dyDescent="0.3">
      <c r="A424" s="108" t="s">
        <v>255</v>
      </c>
      <c r="B424" s="143">
        <v>76435497.469999999</v>
      </c>
      <c r="C424" s="143">
        <v>0</v>
      </c>
      <c r="D424" s="143">
        <v>0</v>
      </c>
      <c r="E424" s="143">
        <v>76435497.469999999</v>
      </c>
      <c r="F424" s="143">
        <v>73854832.458780855</v>
      </c>
      <c r="G424" s="143">
        <v>0</v>
      </c>
      <c r="H424" s="101">
        <v>0</v>
      </c>
      <c r="I424" s="143">
        <v>73854832.458780855</v>
      </c>
      <c r="J424" s="109">
        <v>0.9662373491814843</v>
      </c>
    </row>
    <row r="425" spans="1:10" x14ac:dyDescent="0.3">
      <c r="A425" s="108" t="s">
        <v>254</v>
      </c>
      <c r="B425" s="143">
        <v>-6595787.4400000013</v>
      </c>
      <c r="C425" s="143">
        <v>0</v>
      </c>
      <c r="D425" s="143">
        <v>0</v>
      </c>
      <c r="E425" s="143">
        <v>-6595787.4400000013</v>
      </c>
      <c r="F425" s="143">
        <v>-6350948.3251068778</v>
      </c>
      <c r="G425" s="143">
        <v>0</v>
      </c>
      <c r="H425" s="101">
        <v>0</v>
      </c>
      <c r="I425" s="143">
        <v>-6350948.3251068778</v>
      </c>
      <c r="J425" s="109">
        <v>0.96287947161421517</v>
      </c>
    </row>
    <row r="426" spans="1:10" x14ac:dyDescent="0.3">
      <c r="A426" s="108" t="s">
        <v>253</v>
      </c>
      <c r="B426" s="143">
        <v>-77784410.220000014</v>
      </c>
      <c r="C426" s="143">
        <v>0</v>
      </c>
      <c r="D426" s="143">
        <v>0</v>
      </c>
      <c r="E426" s="143">
        <v>-77784410.220000014</v>
      </c>
      <c r="F426" s="143">
        <v>-75158202.338617966</v>
      </c>
      <c r="G426" s="143">
        <v>0</v>
      </c>
      <c r="H426" s="101">
        <v>0</v>
      </c>
      <c r="I426" s="143">
        <v>-75158202.338617966</v>
      </c>
      <c r="J426" s="109">
        <v>0.9662373491814843</v>
      </c>
    </row>
    <row r="427" spans="1:10" x14ac:dyDescent="0.3">
      <c r="A427" s="108" t="s">
        <v>252</v>
      </c>
      <c r="B427" s="143">
        <v>0</v>
      </c>
      <c r="C427" s="143">
        <v>0</v>
      </c>
      <c r="D427" s="143">
        <v>0</v>
      </c>
      <c r="E427" s="143">
        <v>0</v>
      </c>
      <c r="F427" s="143">
        <v>0</v>
      </c>
      <c r="G427" s="143">
        <v>0</v>
      </c>
      <c r="H427" s="101">
        <v>0</v>
      </c>
      <c r="I427" s="143">
        <v>0</v>
      </c>
      <c r="J427" s="109">
        <v>0.9662373491814843</v>
      </c>
    </row>
    <row r="428" spans="1:10" x14ac:dyDescent="0.3">
      <c r="A428" s="108" t="s">
        <v>251</v>
      </c>
      <c r="B428" s="143">
        <v>0</v>
      </c>
      <c r="C428" s="143">
        <v>0</v>
      </c>
      <c r="D428" s="143">
        <v>0</v>
      </c>
      <c r="E428" s="143">
        <v>0</v>
      </c>
      <c r="F428" s="143">
        <v>0</v>
      </c>
      <c r="G428" s="143">
        <v>0</v>
      </c>
      <c r="H428" s="101">
        <v>0</v>
      </c>
      <c r="I428" s="143">
        <v>0</v>
      </c>
      <c r="J428" s="109">
        <v>0.94645979999999996</v>
      </c>
    </row>
    <row r="429" spans="1:10" x14ac:dyDescent="0.3">
      <c r="A429" s="108" t="s">
        <v>250</v>
      </c>
      <c r="B429" s="143">
        <v>0</v>
      </c>
      <c r="C429" s="143">
        <v>0</v>
      </c>
      <c r="D429" s="143">
        <v>0</v>
      </c>
      <c r="E429" s="143">
        <v>0</v>
      </c>
      <c r="F429" s="143">
        <v>0</v>
      </c>
      <c r="G429" s="143">
        <v>0</v>
      </c>
      <c r="H429" s="101">
        <v>0</v>
      </c>
      <c r="I429" s="143">
        <v>0</v>
      </c>
      <c r="J429" s="109">
        <v>0.94630981009817317</v>
      </c>
    </row>
    <row r="430" spans="1:10" x14ac:dyDescent="0.3">
      <c r="A430" s="108" t="s">
        <v>249</v>
      </c>
      <c r="B430" s="143">
        <v>94338017.319999993</v>
      </c>
      <c r="C430" s="143">
        <v>0</v>
      </c>
      <c r="D430" s="143">
        <v>0</v>
      </c>
      <c r="E430" s="143">
        <v>94338017.319999993</v>
      </c>
      <c r="F430" s="143">
        <v>91152915.782313719</v>
      </c>
      <c r="G430" s="143">
        <v>0</v>
      </c>
      <c r="H430" s="101">
        <v>0</v>
      </c>
      <c r="I430" s="143">
        <v>91152915.782313719</v>
      </c>
      <c r="J430" s="109">
        <v>0.96623734918148396</v>
      </c>
    </row>
    <row r="431" spans="1:10" x14ac:dyDescent="0.3">
      <c r="A431" s="108" t="s">
        <v>248</v>
      </c>
      <c r="B431" s="143">
        <v>0</v>
      </c>
      <c r="C431" s="143">
        <v>0</v>
      </c>
      <c r="D431" s="143">
        <v>0</v>
      </c>
      <c r="E431" s="143">
        <v>0</v>
      </c>
      <c r="F431" s="143">
        <v>0</v>
      </c>
      <c r="G431" s="143">
        <v>0</v>
      </c>
      <c r="H431" s="101">
        <v>0</v>
      </c>
      <c r="I431" s="143">
        <v>0</v>
      </c>
      <c r="J431" s="109">
        <v>1</v>
      </c>
    </row>
    <row r="432" spans="1:10" x14ac:dyDescent="0.3">
      <c r="A432" s="108" t="s">
        <v>247</v>
      </c>
      <c r="B432" s="143">
        <v>97822850.809999987</v>
      </c>
      <c r="C432" s="143">
        <v>-97822850.809999987</v>
      </c>
      <c r="D432" s="143">
        <v>0</v>
      </c>
      <c r="E432" s="143">
        <v>0</v>
      </c>
      <c r="F432" s="143">
        <v>97822850.809999987</v>
      </c>
      <c r="G432" s="143">
        <v>-97822850.809999987</v>
      </c>
      <c r="H432" s="101">
        <v>0</v>
      </c>
      <c r="I432" s="143">
        <v>0</v>
      </c>
      <c r="J432" s="109">
        <v>1</v>
      </c>
    </row>
    <row r="433" spans="1:10" x14ac:dyDescent="0.3">
      <c r="A433" s="108" t="s">
        <v>246</v>
      </c>
      <c r="B433" s="143">
        <v>805649.17999999947</v>
      </c>
      <c r="C433" s="143">
        <v>-805649.17999999947</v>
      </c>
      <c r="D433" s="143">
        <v>0</v>
      </c>
      <c r="E433" s="143">
        <v>0</v>
      </c>
      <c r="F433" s="143">
        <v>805649.17999999947</v>
      </c>
      <c r="G433" s="143">
        <v>-805649.17999999947</v>
      </c>
      <c r="H433" s="101">
        <v>0</v>
      </c>
      <c r="I433" s="143">
        <v>0</v>
      </c>
      <c r="J433" s="109">
        <v>1</v>
      </c>
    </row>
    <row r="434" spans="1:10" x14ac:dyDescent="0.3">
      <c r="A434" s="108" t="s">
        <v>245</v>
      </c>
      <c r="B434" s="143">
        <v>-6955404</v>
      </c>
      <c r="C434" s="143">
        <v>0</v>
      </c>
      <c r="D434" s="143">
        <v>0</v>
      </c>
      <c r="E434" s="143">
        <v>-6955404</v>
      </c>
      <c r="F434" s="143">
        <v>-6955404</v>
      </c>
      <c r="G434" s="143">
        <v>0</v>
      </c>
      <c r="H434" s="101">
        <v>0</v>
      </c>
      <c r="I434" s="143">
        <v>-6955404</v>
      </c>
      <c r="J434" s="109">
        <v>1</v>
      </c>
    </row>
    <row r="435" spans="1:10" x14ac:dyDescent="0.3">
      <c r="A435" s="108" t="s">
        <v>244</v>
      </c>
      <c r="B435" s="143">
        <v>0</v>
      </c>
      <c r="C435" s="143">
        <v>0</v>
      </c>
      <c r="D435" s="143">
        <v>0</v>
      </c>
      <c r="E435" s="143">
        <v>0</v>
      </c>
      <c r="F435" s="143">
        <v>0</v>
      </c>
      <c r="G435" s="143">
        <v>0</v>
      </c>
      <c r="H435" s="101">
        <v>0</v>
      </c>
      <c r="I435" s="143">
        <v>0</v>
      </c>
      <c r="J435" s="109">
        <v>1</v>
      </c>
    </row>
    <row r="436" spans="1:10" x14ac:dyDescent="0.3">
      <c r="A436" s="108" t="s">
        <v>243</v>
      </c>
      <c r="B436" s="143">
        <v>0</v>
      </c>
      <c r="C436" s="143">
        <v>0</v>
      </c>
      <c r="D436" s="143">
        <v>0</v>
      </c>
      <c r="E436" s="143">
        <v>0</v>
      </c>
      <c r="F436" s="143">
        <v>0</v>
      </c>
      <c r="G436" s="143">
        <v>0</v>
      </c>
      <c r="H436" s="101">
        <v>0</v>
      </c>
      <c r="I436" s="143">
        <v>0</v>
      </c>
      <c r="J436" s="109">
        <v>0.96436453997306537</v>
      </c>
    </row>
    <row r="437" spans="1:10" x14ac:dyDescent="0.3">
      <c r="A437" s="108" t="s">
        <v>242</v>
      </c>
      <c r="B437" s="143">
        <v>0</v>
      </c>
      <c r="C437" s="143">
        <v>0</v>
      </c>
      <c r="D437" s="143">
        <v>0</v>
      </c>
      <c r="E437" s="143">
        <v>0</v>
      </c>
      <c r="F437" s="143">
        <v>0</v>
      </c>
      <c r="G437" s="143">
        <v>0</v>
      </c>
      <c r="H437" s="101">
        <v>0</v>
      </c>
      <c r="I437" s="143">
        <v>0</v>
      </c>
      <c r="J437" s="109">
        <v>1</v>
      </c>
    </row>
    <row r="438" spans="1:10" x14ac:dyDescent="0.3">
      <c r="A438" s="108" t="s">
        <v>241</v>
      </c>
      <c r="B438" s="143">
        <v>14289490.450000001</v>
      </c>
      <c r="C438" s="143">
        <v>-14289490.450000001</v>
      </c>
      <c r="D438" s="143">
        <v>0</v>
      </c>
      <c r="E438" s="143">
        <v>0</v>
      </c>
      <c r="F438" s="143">
        <v>14289490.450000001</v>
      </c>
      <c r="G438" s="143">
        <v>-14289490.450000001</v>
      </c>
      <c r="H438" s="101">
        <v>0</v>
      </c>
      <c r="I438" s="143">
        <v>0</v>
      </c>
      <c r="J438" s="109">
        <v>1</v>
      </c>
    </row>
    <row r="439" spans="1:10" x14ac:dyDescent="0.3">
      <c r="A439" s="108" t="s">
        <v>240</v>
      </c>
      <c r="B439" s="143">
        <v>4395984.05</v>
      </c>
      <c r="C439" s="143">
        <v>0</v>
      </c>
      <c r="D439" s="143">
        <v>0</v>
      </c>
      <c r="E439" s="143">
        <v>4395984.05</v>
      </c>
      <c r="F439" s="143">
        <v>4395984.05</v>
      </c>
      <c r="G439" s="143">
        <v>0</v>
      </c>
      <c r="H439" s="101">
        <v>0</v>
      </c>
      <c r="I439" s="143">
        <v>4395984.05</v>
      </c>
      <c r="J439" s="109">
        <v>1</v>
      </c>
    </row>
    <row r="440" spans="1:10" x14ac:dyDescent="0.3">
      <c r="A440" s="108" t="s">
        <v>239</v>
      </c>
      <c r="B440" s="143">
        <v>1948260</v>
      </c>
      <c r="C440" s="143">
        <v>-1948260</v>
      </c>
      <c r="D440" s="143">
        <v>0</v>
      </c>
      <c r="E440" s="143">
        <v>0</v>
      </c>
      <c r="F440" s="143">
        <v>1851137.4298112467</v>
      </c>
      <c r="G440" s="143">
        <v>-1851137.4298112467</v>
      </c>
      <c r="H440" s="101">
        <v>0</v>
      </c>
      <c r="I440" s="143">
        <v>0</v>
      </c>
      <c r="J440" s="109">
        <v>0.95014907138228299</v>
      </c>
    </row>
    <row r="441" spans="1:10" x14ac:dyDescent="0.3">
      <c r="A441" s="108" t="s">
        <v>238</v>
      </c>
      <c r="B441" s="143">
        <v>-10101168</v>
      </c>
      <c r="C441" s="143">
        <v>10101168</v>
      </c>
      <c r="D441" s="143">
        <v>0</v>
      </c>
      <c r="E441" s="143">
        <v>0</v>
      </c>
      <c r="F441" s="143">
        <v>-9597615.3950764332</v>
      </c>
      <c r="G441" s="143">
        <v>9597615.3950764332</v>
      </c>
      <c r="H441" s="101">
        <v>0</v>
      </c>
      <c r="I441" s="143">
        <v>0</v>
      </c>
      <c r="J441" s="109">
        <v>0.95014907138228299</v>
      </c>
    </row>
    <row r="442" spans="1:10" x14ac:dyDescent="0.3">
      <c r="A442" s="108" t="s">
        <v>237</v>
      </c>
      <c r="B442" s="143">
        <v>14979989</v>
      </c>
      <c r="C442" s="143">
        <v>0</v>
      </c>
      <c r="D442" s="143">
        <v>0</v>
      </c>
      <c r="E442" s="143">
        <v>14979989</v>
      </c>
      <c r="F442" s="143">
        <v>0</v>
      </c>
      <c r="G442" s="143">
        <v>0</v>
      </c>
      <c r="H442" s="101">
        <v>0</v>
      </c>
      <c r="I442" s="143">
        <v>0</v>
      </c>
      <c r="J442" s="109">
        <v>0</v>
      </c>
    </row>
    <row r="443" spans="1:10" x14ac:dyDescent="0.3">
      <c r="A443" s="108" t="s">
        <v>236</v>
      </c>
      <c r="B443" s="143">
        <v>0</v>
      </c>
      <c r="C443" s="143">
        <v>0</v>
      </c>
      <c r="D443" s="143">
        <v>0</v>
      </c>
      <c r="E443" s="143">
        <v>0</v>
      </c>
      <c r="F443" s="143">
        <v>0</v>
      </c>
      <c r="G443" s="143">
        <v>0</v>
      </c>
      <c r="H443" s="101">
        <v>0</v>
      </c>
      <c r="I443" s="143">
        <v>0</v>
      </c>
      <c r="J443" s="109">
        <v>0</v>
      </c>
    </row>
    <row r="444" spans="1:10" x14ac:dyDescent="0.3">
      <c r="A444" s="108" t="s">
        <v>235</v>
      </c>
      <c r="B444" s="143">
        <v>-1229710.3799999999</v>
      </c>
      <c r="C444" s="143">
        <v>0</v>
      </c>
      <c r="D444" s="143">
        <v>0</v>
      </c>
      <c r="E444" s="143">
        <v>-1229710.3799999999</v>
      </c>
      <c r="F444" s="143">
        <v>-1188192.0978321556</v>
      </c>
      <c r="G444" s="143">
        <v>0</v>
      </c>
      <c r="H444" s="101">
        <v>0</v>
      </c>
      <c r="I444" s="143">
        <v>-1188192.0978321556</v>
      </c>
      <c r="J444" s="109">
        <v>0.9662373491814843</v>
      </c>
    </row>
    <row r="445" spans="1:10" x14ac:dyDescent="0.3">
      <c r="A445" s="108" t="s">
        <v>234</v>
      </c>
      <c r="B445" s="143">
        <v>8090194.9100000001</v>
      </c>
      <c r="C445" s="143">
        <v>-8090194.9100000001</v>
      </c>
      <c r="D445" s="143">
        <v>0</v>
      </c>
      <c r="E445" s="143">
        <v>0</v>
      </c>
      <c r="F445" s="143">
        <v>7644396.327787335</v>
      </c>
      <c r="G445" s="143">
        <v>-7644396.327787335</v>
      </c>
      <c r="H445" s="101">
        <v>0</v>
      </c>
      <c r="I445" s="143">
        <v>0</v>
      </c>
      <c r="J445" s="109">
        <v>0.94489643486071895</v>
      </c>
    </row>
    <row r="446" spans="1:10" ht="15" thickBot="1" x14ac:dyDescent="0.35">
      <c r="A446" s="108" t="s">
        <v>233</v>
      </c>
      <c r="B446" s="143">
        <v>-4498440.3399999989</v>
      </c>
      <c r="C446" s="143">
        <v>0</v>
      </c>
      <c r="D446" s="143">
        <v>0</v>
      </c>
      <c r="E446" s="143">
        <v>-4498440.3399999989</v>
      </c>
      <c r="F446" s="143">
        <v>0</v>
      </c>
      <c r="G446" s="143">
        <v>0</v>
      </c>
      <c r="H446" s="101">
        <v>0</v>
      </c>
      <c r="I446" s="143">
        <v>0</v>
      </c>
      <c r="J446" s="109">
        <v>0</v>
      </c>
    </row>
    <row r="447" spans="1:10" x14ac:dyDescent="0.3">
      <c r="A447" s="113" t="s">
        <v>888</v>
      </c>
      <c r="B447" s="145">
        <v>205941012.80999997</v>
      </c>
      <c r="C447" s="145">
        <v>-112855277.34999998</v>
      </c>
      <c r="D447" s="145">
        <v>0</v>
      </c>
      <c r="E447" s="145">
        <v>93085735.459999979</v>
      </c>
      <c r="F447" s="145">
        <v>192566894.33205974</v>
      </c>
      <c r="G447" s="145">
        <v>-112815908.80252214</v>
      </c>
      <c r="H447" s="114">
        <v>0</v>
      </c>
      <c r="I447" s="145">
        <v>79750985.529537573</v>
      </c>
      <c r="J447" s="112" t="s">
        <v>23</v>
      </c>
    </row>
    <row r="449" spans="1:10" x14ac:dyDescent="0.3">
      <c r="A449" s="105" t="s">
        <v>904</v>
      </c>
      <c r="B449" s="143"/>
      <c r="C449" s="143"/>
      <c r="D449" s="143"/>
      <c r="E449" s="143"/>
      <c r="F449" s="143"/>
      <c r="G449" s="143"/>
      <c r="H449" s="101"/>
      <c r="I449" s="143"/>
      <c r="J449" s="102"/>
    </row>
    <row r="450" spans="1:10" x14ac:dyDescent="0.3">
      <c r="A450" s="108" t="s">
        <v>232</v>
      </c>
      <c r="B450" s="143">
        <v>46334605.219999999</v>
      </c>
      <c r="C450" s="143">
        <v>0</v>
      </c>
      <c r="D450" s="143">
        <v>0</v>
      </c>
      <c r="E450" s="143">
        <v>46334605.219999999</v>
      </c>
      <c r="F450" s="143">
        <v>44770226.123143367</v>
      </c>
      <c r="G450" s="143">
        <v>0</v>
      </c>
      <c r="H450" s="101">
        <v>0</v>
      </c>
      <c r="I450" s="143">
        <v>44770226.123143367</v>
      </c>
      <c r="J450" s="109">
        <v>0.9662373491814843</v>
      </c>
    </row>
    <row r="451" spans="1:10" x14ac:dyDescent="0.3">
      <c r="A451" s="108" t="s">
        <v>231</v>
      </c>
      <c r="B451" s="143">
        <v>167271.16</v>
      </c>
      <c r="C451" s="143">
        <v>-167271.16</v>
      </c>
      <c r="D451" s="143">
        <v>0</v>
      </c>
      <c r="E451" s="143">
        <v>0</v>
      </c>
      <c r="F451" s="143">
        <v>158315.42863936801</v>
      </c>
      <c r="G451" s="143">
        <v>-158315.42863936801</v>
      </c>
      <c r="H451" s="101">
        <v>0</v>
      </c>
      <c r="I451" s="143">
        <v>0</v>
      </c>
      <c r="J451" s="109">
        <v>0.94645979999999996</v>
      </c>
    </row>
    <row r="452" spans="1:10" x14ac:dyDescent="0.3">
      <c r="A452" s="108" t="s">
        <v>230</v>
      </c>
      <c r="B452" s="143">
        <v>1415502.0699999998</v>
      </c>
      <c r="C452" s="143">
        <v>-1415502.0699999998</v>
      </c>
      <c r="D452" s="143">
        <v>0</v>
      </c>
      <c r="E452" s="143">
        <v>0</v>
      </c>
      <c r="F452" s="143">
        <v>1415502.0699999998</v>
      </c>
      <c r="G452" s="143">
        <v>-1415502.0699999998</v>
      </c>
      <c r="H452" s="101">
        <v>0</v>
      </c>
      <c r="I452" s="143">
        <v>0</v>
      </c>
      <c r="J452" s="109">
        <v>1</v>
      </c>
    </row>
    <row r="453" spans="1:10" x14ac:dyDescent="0.3">
      <c r="A453" s="108" t="s">
        <v>229</v>
      </c>
      <c r="B453" s="143">
        <v>167627.34</v>
      </c>
      <c r="C453" s="143">
        <v>-167627.34</v>
      </c>
      <c r="D453" s="143">
        <v>0</v>
      </c>
      <c r="E453" s="143">
        <v>0</v>
      </c>
      <c r="F453" s="143">
        <v>159270.96143928223</v>
      </c>
      <c r="G453" s="143">
        <v>-159270.96143928223</v>
      </c>
      <c r="H453" s="101">
        <v>0</v>
      </c>
      <c r="I453" s="143">
        <v>0</v>
      </c>
      <c r="J453" s="109">
        <v>0.95014907138228299</v>
      </c>
    </row>
    <row r="454" spans="1:10" x14ac:dyDescent="0.3">
      <c r="A454" s="108" t="s">
        <v>228</v>
      </c>
      <c r="B454" s="143">
        <v>0</v>
      </c>
      <c r="C454" s="143">
        <v>0</v>
      </c>
      <c r="D454" s="143">
        <v>0</v>
      </c>
      <c r="E454" s="143">
        <v>0</v>
      </c>
      <c r="F454" s="143">
        <v>0</v>
      </c>
      <c r="G454" s="143">
        <v>0</v>
      </c>
      <c r="H454" s="101">
        <v>0</v>
      </c>
      <c r="I454" s="143">
        <v>0</v>
      </c>
      <c r="J454" s="109">
        <v>0.94645979999999996</v>
      </c>
    </row>
    <row r="455" spans="1:10" x14ac:dyDescent="0.3">
      <c r="A455" s="108" t="s">
        <v>227</v>
      </c>
      <c r="B455" s="143">
        <v>432549312.25999993</v>
      </c>
      <c r="C455" s="143">
        <v>0</v>
      </c>
      <c r="D455" s="143">
        <v>0</v>
      </c>
      <c r="E455" s="143">
        <v>432549312.25999993</v>
      </c>
      <c r="F455" s="143">
        <v>416492853.2360009</v>
      </c>
      <c r="G455" s="143">
        <v>0</v>
      </c>
      <c r="H455" s="101">
        <v>0</v>
      </c>
      <c r="I455" s="143">
        <v>416492853.2360009</v>
      </c>
      <c r="J455" s="109">
        <v>0.96287947161421517</v>
      </c>
    </row>
    <row r="456" spans="1:10" x14ac:dyDescent="0.3">
      <c r="A456" s="108" t="s">
        <v>226</v>
      </c>
      <c r="B456" s="143">
        <v>21479.3</v>
      </c>
      <c r="C456" s="143">
        <v>-21479.3</v>
      </c>
      <c r="D456" s="143">
        <v>0</v>
      </c>
      <c r="E456" s="143">
        <v>0</v>
      </c>
      <c r="F456" s="143">
        <v>20295.713993303842</v>
      </c>
      <c r="G456" s="143">
        <v>-20295.713993303842</v>
      </c>
      <c r="H456" s="101">
        <v>0</v>
      </c>
      <c r="I456" s="143">
        <v>0</v>
      </c>
      <c r="J456" s="109">
        <v>0.94489643486071895</v>
      </c>
    </row>
    <row r="457" spans="1:10" x14ac:dyDescent="0.3">
      <c r="A457" s="108" t="s">
        <v>225</v>
      </c>
      <c r="B457" s="143">
        <v>454262209.56999999</v>
      </c>
      <c r="C457" s="143">
        <v>-454262209.56999999</v>
      </c>
      <c r="D457" s="143">
        <v>0</v>
      </c>
      <c r="E457" s="143">
        <v>0</v>
      </c>
      <c r="F457" s="143">
        <v>454262209.56999999</v>
      </c>
      <c r="G457" s="143">
        <v>-454262209.56999999</v>
      </c>
      <c r="H457" s="101">
        <v>0</v>
      </c>
      <c r="I457" s="143">
        <v>0</v>
      </c>
      <c r="J457" s="109">
        <v>1</v>
      </c>
    </row>
    <row r="458" spans="1:10" x14ac:dyDescent="0.3">
      <c r="A458" s="108" t="s">
        <v>224</v>
      </c>
      <c r="B458" s="143">
        <v>0</v>
      </c>
      <c r="C458" s="143">
        <v>0</v>
      </c>
      <c r="D458" s="143">
        <v>0</v>
      </c>
      <c r="E458" s="143">
        <v>0</v>
      </c>
      <c r="F458" s="143">
        <v>0</v>
      </c>
      <c r="G458" s="143">
        <v>0</v>
      </c>
      <c r="H458" s="101">
        <v>0</v>
      </c>
      <c r="I458" s="143">
        <v>0</v>
      </c>
      <c r="J458" s="109">
        <v>0.9662373491814843</v>
      </c>
    </row>
    <row r="459" spans="1:10" x14ac:dyDescent="0.3">
      <c r="A459" s="108" t="s">
        <v>223</v>
      </c>
      <c r="B459" s="143">
        <v>0</v>
      </c>
      <c r="C459" s="143">
        <v>0</v>
      </c>
      <c r="D459" s="143">
        <v>0</v>
      </c>
      <c r="E459" s="143">
        <v>0</v>
      </c>
      <c r="F459" s="143">
        <v>0</v>
      </c>
      <c r="G459" s="143">
        <v>0</v>
      </c>
      <c r="H459" s="101">
        <v>0</v>
      </c>
      <c r="I459" s="143">
        <v>0</v>
      </c>
      <c r="J459" s="109">
        <v>0.9662373491814843</v>
      </c>
    </row>
    <row r="460" spans="1:10" x14ac:dyDescent="0.3">
      <c r="A460" s="108" t="s">
        <v>222</v>
      </c>
      <c r="B460" s="143">
        <v>0</v>
      </c>
      <c r="C460" s="143">
        <v>0</v>
      </c>
      <c r="D460" s="143">
        <v>0</v>
      </c>
      <c r="E460" s="143">
        <v>0</v>
      </c>
      <c r="F460" s="143">
        <v>0</v>
      </c>
      <c r="G460" s="143">
        <v>0</v>
      </c>
      <c r="H460" s="101">
        <v>0</v>
      </c>
      <c r="I460" s="143">
        <v>0</v>
      </c>
      <c r="J460" s="109">
        <v>0.9662373491814843</v>
      </c>
    </row>
    <row r="461" spans="1:10" x14ac:dyDescent="0.3">
      <c r="A461" s="108" t="s">
        <v>221</v>
      </c>
      <c r="B461" s="143">
        <v>0</v>
      </c>
      <c r="C461" s="143">
        <v>0</v>
      </c>
      <c r="D461" s="143">
        <v>0</v>
      </c>
      <c r="E461" s="143">
        <v>0</v>
      </c>
      <c r="F461" s="143">
        <v>0</v>
      </c>
      <c r="G461" s="143">
        <v>0</v>
      </c>
      <c r="H461" s="101">
        <v>0</v>
      </c>
      <c r="I461" s="143">
        <v>0</v>
      </c>
      <c r="J461" s="109">
        <v>1</v>
      </c>
    </row>
    <row r="462" spans="1:10" x14ac:dyDescent="0.3">
      <c r="A462" s="108" t="s">
        <v>220</v>
      </c>
      <c r="B462" s="143">
        <v>0</v>
      </c>
      <c r="C462" s="143">
        <v>0</v>
      </c>
      <c r="D462" s="143">
        <v>0</v>
      </c>
      <c r="E462" s="143">
        <v>0</v>
      </c>
      <c r="F462" s="143">
        <v>0</v>
      </c>
      <c r="G462" s="143">
        <v>0</v>
      </c>
      <c r="H462" s="101">
        <v>0</v>
      </c>
      <c r="I462" s="143">
        <v>0</v>
      </c>
      <c r="J462" s="109">
        <v>1</v>
      </c>
    </row>
    <row r="463" spans="1:10" x14ac:dyDescent="0.3">
      <c r="A463" s="108" t="s">
        <v>219</v>
      </c>
      <c r="B463" s="143">
        <v>255430715.123</v>
      </c>
      <c r="C463" s="143">
        <v>-255430715.123</v>
      </c>
      <c r="D463" s="143">
        <v>0</v>
      </c>
      <c r="E463" s="143">
        <v>0</v>
      </c>
      <c r="F463" s="143">
        <v>255430715.123</v>
      </c>
      <c r="G463" s="143">
        <v>-255430715.123</v>
      </c>
      <c r="H463" s="101">
        <v>0</v>
      </c>
      <c r="I463" s="143">
        <v>0</v>
      </c>
      <c r="J463" s="109">
        <v>1</v>
      </c>
    </row>
    <row r="464" spans="1:10" x14ac:dyDescent="0.3">
      <c r="A464" s="108" t="s">
        <v>218</v>
      </c>
      <c r="B464" s="143">
        <v>11656356.586999999</v>
      </c>
      <c r="C464" s="143">
        <v>-11656356.586999999</v>
      </c>
      <c r="D464" s="143">
        <v>0</v>
      </c>
      <c r="E464" s="143">
        <v>0</v>
      </c>
      <c r="F464" s="143">
        <v>11656356.586999999</v>
      </c>
      <c r="G464" s="143">
        <v>-11656356.586999999</v>
      </c>
      <c r="H464" s="101">
        <v>0</v>
      </c>
      <c r="I464" s="143">
        <v>0</v>
      </c>
      <c r="J464" s="109">
        <v>1</v>
      </c>
    </row>
    <row r="465" spans="1:10" x14ac:dyDescent="0.3">
      <c r="A465" s="108" t="s">
        <v>217</v>
      </c>
      <c r="B465" s="143">
        <v>0</v>
      </c>
      <c r="C465" s="143">
        <v>0</v>
      </c>
      <c r="D465" s="143">
        <v>0</v>
      </c>
      <c r="E465" s="143">
        <v>0</v>
      </c>
      <c r="F465" s="143">
        <v>0</v>
      </c>
      <c r="G465" s="143">
        <v>0</v>
      </c>
      <c r="H465" s="101">
        <v>0</v>
      </c>
      <c r="I465" s="143">
        <v>0</v>
      </c>
      <c r="J465" s="109">
        <v>1</v>
      </c>
    </row>
    <row r="466" spans="1:10" x14ac:dyDescent="0.3">
      <c r="A466" s="108" t="s">
        <v>216</v>
      </c>
      <c r="B466" s="143">
        <v>0</v>
      </c>
      <c r="C466" s="143">
        <v>0</v>
      </c>
      <c r="D466" s="143">
        <v>0</v>
      </c>
      <c r="E466" s="143">
        <v>0</v>
      </c>
      <c r="F466" s="143">
        <v>0</v>
      </c>
      <c r="G466" s="143">
        <v>0</v>
      </c>
      <c r="H466" s="101">
        <v>0</v>
      </c>
      <c r="I466" s="143">
        <v>0</v>
      </c>
      <c r="J466" s="109">
        <v>1</v>
      </c>
    </row>
    <row r="467" spans="1:10" x14ac:dyDescent="0.3">
      <c r="A467" s="108" t="s">
        <v>215</v>
      </c>
      <c r="B467" s="143">
        <v>0</v>
      </c>
      <c r="C467" s="143">
        <v>0</v>
      </c>
      <c r="D467" s="143">
        <v>0</v>
      </c>
      <c r="E467" s="143">
        <v>0</v>
      </c>
      <c r="F467" s="143">
        <v>0</v>
      </c>
      <c r="G467" s="143">
        <v>0</v>
      </c>
      <c r="H467" s="101">
        <v>0</v>
      </c>
      <c r="I467" s="143">
        <v>0</v>
      </c>
      <c r="J467" s="109">
        <v>1</v>
      </c>
    </row>
    <row r="468" spans="1:10" x14ac:dyDescent="0.3">
      <c r="A468" s="108" t="s">
        <v>214</v>
      </c>
      <c r="B468" s="143">
        <v>4423053.2572736004</v>
      </c>
      <c r="C468" s="143">
        <v>0</v>
      </c>
      <c r="D468" s="143">
        <v>0</v>
      </c>
      <c r="E468" s="143">
        <v>4423053.2572736004</v>
      </c>
      <c r="F468" s="143">
        <v>4423053.2572736004</v>
      </c>
      <c r="G468" s="143">
        <v>0</v>
      </c>
      <c r="H468" s="101">
        <v>0</v>
      </c>
      <c r="I468" s="143">
        <v>4423053.2572736004</v>
      </c>
      <c r="J468" s="109">
        <v>1</v>
      </c>
    </row>
    <row r="469" spans="1:10" x14ac:dyDescent="0.3">
      <c r="A469" s="108" t="s">
        <v>213</v>
      </c>
      <c r="B469" s="143">
        <v>335703.06970560004</v>
      </c>
      <c r="C469" s="143">
        <v>-335703.06970560004</v>
      </c>
      <c r="D469" s="143">
        <v>0</v>
      </c>
      <c r="E469" s="143">
        <v>0</v>
      </c>
      <c r="F469" s="143">
        <v>335703.06970560004</v>
      </c>
      <c r="G469" s="143">
        <v>-335703.06970560004</v>
      </c>
      <c r="H469" s="101">
        <v>0</v>
      </c>
      <c r="I469" s="143">
        <v>0</v>
      </c>
      <c r="J469" s="109">
        <v>1</v>
      </c>
    </row>
    <row r="470" spans="1:10" x14ac:dyDescent="0.3">
      <c r="A470" s="108" t="s">
        <v>212</v>
      </c>
      <c r="B470" s="143">
        <v>72704.759724000003</v>
      </c>
      <c r="C470" s="143">
        <v>-72704.759724000003</v>
      </c>
      <c r="D470" s="143">
        <v>0</v>
      </c>
      <c r="E470" s="143">
        <v>0</v>
      </c>
      <c r="F470" s="143">
        <v>72704.759724000003</v>
      </c>
      <c r="G470" s="143">
        <v>-72704.759724000003</v>
      </c>
      <c r="H470" s="101">
        <v>0</v>
      </c>
      <c r="I470" s="143">
        <v>0</v>
      </c>
      <c r="J470" s="109">
        <v>1</v>
      </c>
    </row>
    <row r="471" spans="1:10" x14ac:dyDescent="0.3">
      <c r="A471" s="108" t="s">
        <v>211</v>
      </c>
      <c r="B471" s="143">
        <v>2528309.6270640003</v>
      </c>
      <c r="C471" s="143">
        <v>-2528309.6270640003</v>
      </c>
      <c r="D471" s="143">
        <v>0</v>
      </c>
      <c r="E471" s="143">
        <v>0</v>
      </c>
      <c r="F471" s="143">
        <v>2528309.6270640003</v>
      </c>
      <c r="G471" s="143">
        <v>-2528309.6270640003</v>
      </c>
      <c r="H471" s="101">
        <v>0</v>
      </c>
      <c r="I471" s="143">
        <v>0</v>
      </c>
      <c r="J471" s="109">
        <v>1</v>
      </c>
    </row>
    <row r="472" spans="1:10" x14ac:dyDescent="0.3">
      <c r="A472" s="108" t="s">
        <v>210</v>
      </c>
      <c r="B472" s="143">
        <v>0</v>
      </c>
      <c r="C472" s="143">
        <v>0</v>
      </c>
      <c r="D472" s="143">
        <v>0</v>
      </c>
      <c r="E472" s="143">
        <v>0</v>
      </c>
      <c r="F472" s="143">
        <v>0</v>
      </c>
      <c r="G472" s="143">
        <v>0</v>
      </c>
      <c r="H472" s="101">
        <v>0</v>
      </c>
      <c r="I472" s="143">
        <v>0</v>
      </c>
      <c r="J472" s="109">
        <v>1</v>
      </c>
    </row>
    <row r="473" spans="1:10" x14ac:dyDescent="0.3">
      <c r="A473" s="108" t="s">
        <v>209</v>
      </c>
      <c r="B473" s="143">
        <v>355056.35783759999</v>
      </c>
      <c r="C473" s="143">
        <v>-355056.35783759999</v>
      </c>
      <c r="D473" s="143">
        <v>0</v>
      </c>
      <c r="E473" s="143">
        <v>0</v>
      </c>
      <c r="F473" s="143">
        <v>355056.35783759999</v>
      </c>
      <c r="G473" s="143">
        <v>-355056.35783759999</v>
      </c>
      <c r="H473" s="101">
        <v>0</v>
      </c>
      <c r="I473" s="143">
        <v>0</v>
      </c>
      <c r="J473" s="109">
        <v>1</v>
      </c>
    </row>
    <row r="474" spans="1:10" x14ac:dyDescent="0.3">
      <c r="A474" s="108" t="s">
        <v>208</v>
      </c>
      <c r="B474" s="143">
        <v>0</v>
      </c>
      <c r="C474" s="143">
        <v>0</v>
      </c>
      <c r="D474" s="143">
        <v>0</v>
      </c>
      <c r="E474" s="143">
        <v>0</v>
      </c>
      <c r="F474" s="143">
        <v>0</v>
      </c>
      <c r="G474" s="143">
        <v>0</v>
      </c>
      <c r="H474" s="101">
        <v>0</v>
      </c>
      <c r="I474" s="143">
        <v>0</v>
      </c>
      <c r="J474" s="109">
        <v>0.9662373491814843</v>
      </c>
    </row>
    <row r="475" spans="1:10" x14ac:dyDescent="0.3">
      <c r="A475" s="108" t="s">
        <v>207</v>
      </c>
      <c r="B475" s="143">
        <v>0</v>
      </c>
      <c r="C475" s="143">
        <v>0</v>
      </c>
      <c r="D475" s="143">
        <v>0</v>
      </c>
      <c r="E475" s="143">
        <v>0</v>
      </c>
      <c r="F475" s="143">
        <v>0</v>
      </c>
      <c r="G475" s="143">
        <v>0</v>
      </c>
      <c r="H475" s="101">
        <v>0</v>
      </c>
      <c r="I475" s="143">
        <v>0</v>
      </c>
      <c r="J475" s="109">
        <v>1</v>
      </c>
    </row>
    <row r="476" spans="1:10" x14ac:dyDescent="0.3">
      <c r="A476" s="108" t="s">
        <v>206</v>
      </c>
      <c r="B476" s="143">
        <v>150473.6183952</v>
      </c>
      <c r="C476" s="143">
        <v>-150473.6183952</v>
      </c>
      <c r="D476" s="143">
        <v>0</v>
      </c>
      <c r="E476" s="143">
        <v>0</v>
      </c>
      <c r="F476" s="143">
        <v>150473.6183952</v>
      </c>
      <c r="G476" s="143">
        <v>-150473.6183952</v>
      </c>
      <c r="H476" s="101">
        <v>0</v>
      </c>
      <c r="I476" s="143">
        <v>0</v>
      </c>
      <c r="J476" s="109">
        <v>1</v>
      </c>
    </row>
    <row r="477" spans="1:10" x14ac:dyDescent="0.3">
      <c r="A477" s="108" t="s">
        <v>205</v>
      </c>
      <c r="B477" s="143">
        <v>48581.91</v>
      </c>
      <c r="C477" s="143">
        <v>0</v>
      </c>
      <c r="D477" s="143">
        <v>0</v>
      </c>
      <c r="E477" s="143">
        <v>48581.91</v>
      </c>
      <c r="F477" s="143">
        <v>46941.65593657345</v>
      </c>
      <c r="G477" s="143">
        <v>0</v>
      </c>
      <c r="H477" s="101">
        <v>0</v>
      </c>
      <c r="I477" s="143">
        <v>46941.65593657345</v>
      </c>
      <c r="J477" s="109">
        <v>0.9662373491814843</v>
      </c>
    </row>
    <row r="478" spans="1:10" x14ac:dyDescent="0.3">
      <c r="A478" s="108" t="s">
        <v>204</v>
      </c>
      <c r="B478" s="143">
        <v>0</v>
      </c>
      <c r="C478" s="143">
        <v>0</v>
      </c>
      <c r="D478" s="143">
        <v>0</v>
      </c>
      <c r="E478" s="143">
        <v>0</v>
      </c>
      <c r="F478" s="143">
        <v>0</v>
      </c>
      <c r="G478" s="143">
        <v>0</v>
      </c>
      <c r="H478" s="101">
        <v>0</v>
      </c>
      <c r="I478" s="143">
        <v>0</v>
      </c>
      <c r="J478" s="109">
        <v>0.96287947161421517</v>
      </c>
    </row>
    <row r="479" spans="1:10" x14ac:dyDescent="0.3">
      <c r="A479" s="108" t="s">
        <v>203</v>
      </c>
      <c r="B479" s="143">
        <v>213395.43999999997</v>
      </c>
      <c r="C479" s="143">
        <v>-213395.43999999997</v>
      </c>
      <c r="D479" s="143">
        <v>0</v>
      </c>
      <c r="E479" s="143">
        <v>0</v>
      </c>
      <c r="F479" s="143">
        <v>201636.59047153444</v>
      </c>
      <c r="G479" s="143">
        <v>-201636.59047153444</v>
      </c>
      <c r="H479" s="101">
        <v>0</v>
      </c>
      <c r="I479" s="143">
        <v>0</v>
      </c>
      <c r="J479" s="109">
        <v>0.94489643486071895</v>
      </c>
    </row>
    <row r="480" spans="1:10" x14ac:dyDescent="0.3">
      <c r="A480" s="108" t="s">
        <v>202</v>
      </c>
      <c r="B480" s="143">
        <v>0</v>
      </c>
      <c r="C480" s="143">
        <v>0</v>
      </c>
      <c r="D480" s="143">
        <v>0</v>
      </c>
      <c r="E480" s="143">
        <v>0</v>
      </c>
      <c r="F480" s="143">
        <v>0</v>
      </c>
      <c r="G480" s="143">
        <v>0</v>
      </c>
      <c r="H480" s="101">
        <v>0</v>
      </c>
      <c r="I480" s="143">
        <v>0</v>
      </c>
      <c r="J480" s="109">
        <v>0.94489643486071895</v>
      </c>
    </row>
    <row r="481" spans="1:10" ht="15" thickBot="1" x14ac:dyDescent="0.35">
      <c r="A481" s="108" t="s">
        <v>201</v>
      </c>
      <c r="B481" s="143">
        <v>0</v>
      </c>
      <c r="C481" s="143">
        <v>0</v>
      </c>
      <c r="D481" s="143">
        <v>0</v>
      </c>
      <c r="E481" s="143">
        <v>0</v>
      </c>
      <c r="F481" s="143">
        <v>0</v>
      </c>
      <c r="G481" s="143">
        <v>0</v>
      </c>
      <c r="H481" s="101">
        <v>0</v>
      </c>
      <c r="I481" s="143">
        <v>0</v>
      </c>
      <c r="J481" s="109">
        <v>0</v>
      </c>
    </row>
    <row r="482" spans="1:10" x14ac:dyDescent="0.3">
      <c r="A482" s="113" t="s">
        <v>904</v>
      </c>
      <c r="B482" s="145">
        <v>1210132356.6699998</v>
      </c>
      <c r="C482" s="145">
        <v>-726776804.02272642</v>
      </c>
      <c r="D482" s="145">
        <v>0</v>
      </c>
      <c r="E482" s="145">
        <v>483355552.64727354</v>
      </c>
      <c r="F482" s="145">
        <v>1192479623.7496238</v>
      </c>
      <c r="G482" s="145">
        <v>-726746549.47726989</v>
      </c>
      <c r="H482" s="114">
        <v>0</v>
      </c>
      <c r="I482" s="145">
        <v>465733074.27235448</v>
      </c>
      <c r="J482" s="112" t="s">
        <v>23</v>
      </c>
    </row>
    <row r="484" spans="1:10" x14ac:dyDescent="0.3">
      <c r="A484" s="105" t="s">
        <v>925</v>
      </c>
      <c r="B484" s="143"/>
      <c r="C484" s="143"/>
      <c r="D484" s="143"/>
      <c r="E484" s="143"/>
      <c r="F484" s="143"/>
      <c r="G484" s="143"/>
      <c r="H484" s="101"/>
      <c r="I484" s="143"/>
      <c r="J484" s="102"/>
    </row>
    <row r="485" spans="1:10" x14ac:dyDescent="0.3">
      <c r="A485" s="106" t="s">
        <v>926</v>
      </c>
      <c r="B485" s="143"/>
      <c r="C485" s="143"/>
      <c r="D485" s="143"/>
      <c r="E485" s="143"/>
      <c r="F485" s="143"/>
      <c r="G485" s="143"/>
      <c r="H485" s="101"/>
      <c r="I485" s="143"/>
      <c r="J485" s="107"/>
    </row>
    <row r="486" spans="1:10" x14ac:dyDescent="0.3">
      <c r="A486" s="108" t="s">
        <v>200</v>
      </c>
      <c r="B486" s="143">
        <v>397816677</v>
      </c>
      <c r="C486" s="143">
        <v>-86655661.71244666</v>
      </c>
      <c r="D486" s="143">
        <v>0</v>
      </c>
      <c r="E486" s="143">
        <v>311161015.28755331</v>
      </c>
      <c r="F486" s="143">
        <v>382259314.3343448</v>
      </c>
      <c r="G486" s="143">
        <v>-99469133.785638377</v>
      </c>
      <c r="H486" s="101">
        <v>0</v>
      </c>
      <c r="I486" s="143">
        <v>282790180.54870641</v>
      </c>
      <c r="J486" s="109">
        <v>1.9237726076612613</v>
      </c>
    </row>
    <row r="487" spans="1:10" ht="15" thickBot="1" x14ac:dyDescent="0.35">
      <c r="A487" s="108" t="s">
        <v>199</v>
      </c>
      <c r="B487" s="143">
        <v>52959378</v>
      </c>
      <c r="C487" s="143">
        <v>-14364629.171691809</v>
      </c>
      <c r="D487" s="143">
        <v>0</v>
      </c>
      <c r="E487" s="143">
        <v>38594748.828308187</v>
      </c>
      <c r="F487" s="143">
        <v>50888302.809520945</v>
      </c>
      <c r="G487" s="143">
        <v>-16458999.339206321</v>
      </c>
      <c r="H487" s="101">
        <v>0</v>
      </c>
      <c r="I487" s="143">
        <v>34429303.470314622</v>
      </c>
      <c r="J487" s="109">
        <v>1.9237726076612613</v>
      </c>
    </row>
    <row r="488" spans="1:10" x14ac:dyDescent="0.3">
      <c r="A488" s="110" t="s">
        <v>926</v>
      </c>
      <c r="B488" s="144">
        <v>450776055</v>
      </c>
      <c r="C488" s="144">
        <v>-101020290.88413846</v>
      </c>
      <c r="D488" s="144">
        <v>0</v>
      </c>
      <c r="E488" s="144">
        <v>349755764.11586148</v>
      </c>
      <c r="F488" s="144">
        <v>433147617.14386576</v>
      </c>
      <c r="G488" s="144">
        <v>-115928133.1248447</v>
      </c>
      <c r="H488" s="111">
        <v>0</v>
      </c>
      <c r="I488" s="144">
        <v>317219484.01902103</v>
      </c>
      <c r="J488" s="112" t="s">
        <v>23</v>
      </c>
    </row>
    <row r="490" spans="1:10" x14ac:dyDescent="0.3">
      <c r="A490" s="106" t="s">
        <v>929</v>
      </c>
      <c r="B490" s="143"/>
      <c r="C490" s="143"/>
      <c r="D490" s="143"/>
      <c r="E490" s="143"/>
      <c r="F490" s="143"/>
      <c r="G490" s="143"/>
      <c r="H490" s="101"/>
      <c r="I490" s="143"/>
      <c r="J490" s="107"/>
    </row>
    <row r="491" spans="1:10" x14ac:dyDescent="0.3">
      <c r="A491" s="108" t="s">
        <v>198</v>
      </c>
      <c r="B491" s="143">
        <v>432004481</v>
      </c>
      <c r="C491" s="143">
        <v>54411725.066239998</v>
      </c>
      <c r="D491" s="143">
        <v>0</v>
      </c>
      <c r="E491" s="143">
        <v>486416206.06624001</v>
      </c>
      <c r="F491" s="143">
        <v>415135767.12894946</v>
      </c>
      <c r="G491" s="143">
        <v>54214948.776680663</v>
      </c>
      <c r="H491" s="101">
        <v>0</v>
      </c>
      <c r="I491" s="143">
        <v>469350715.90563011</v>
      </c>
      <c r="J491" s="109">
        <v>1.9238319278665137</v>
      </c>
    </row>
    <row r="492" spans="1:10" ht="15" thickBot="1" x14ac:dyDescent="0.35">
      <c r="A492" s="108" t="s">
        <v>197</v>
      </c>
      <c r="B492" s="143">
        <v>82924303</v>
      </c>
      <c r="C492" s="143">
        <v>9048056.4735999983</v>
      </c>
      <c r="D492" s="143">
        <v>0</v>
      </c>
      <c r="E492" s="143">
        <v>91972359.4736</v>
      </c>
      <c r="F492" s="143">
        <v>79688065.694916964</v>
      </c>
      <c r="G492" s="143">
        <v>9015334.813212296</v>
      </c>
      <c r="H492" s="101">
        <v>0</v>
      </c>
      <c r="I492" s="143">
        <v>88703400.508129254</v>
      </c>
      <c r="J492" s="109">
        <v>1.9238530681594519</v>
      </c>
    </row>
    <row r="493" spans="1:10" x14ac:dyDescent="0.3">
      <c r="A493" s="110" t="s">
        <v>929</v>
      </c>
      <c r="B493" s="144">
        <v>514928784</v>
      </c>
      <c r="C493" s="144">
        <v>63459781.539839998</v>
      </c>
      <c r="D493" s="144">
        <v>0</v>
      </c>
      <c r="E493" s="144">
        <v>578388565.53983998</v>
      </c>
      <c r="F493" s="144">
        <v>494823832.82386643</v>
      </c>
      <c r="G493" s="144">
        <v>63230283.589892961</v>
      </c>
      <c r="H493" s="111">
        <v>0</v>
      </c>
      <c r="I493" s="144">
        <v>558054116.41375935</v>
      </c>
      <c r="J493" s="112" t="s">
        <v>23</v>
      </c>
    </row>
    <row r="495" spans="1:10" x14ac:dyDescent="0.3">
      <c r="A495" s="106" t="s">
        <v>932</v>
      </c>
      <c r="B495" s="143"/>
      <c r="C495" s="143"/>
      <c r="D495" s="143"/>
      <c r="E495" s="143"/>
      <c r="F495" s="143"/>
      <c r="G495" s="143"/>
      <c r="H495" s="101"/>
      <c r="I495" s="143"/>
      <c r="J495" s="107"/>
    </row>
    <row r="496" spans="1:10" ht="15" thickBot="1" x14ac:dyDescent="0.35">
      <c r="A496" s="108" t="s">
        <v>196</v>
      </c>
      <c r="B496" s="143">
        <v>192033</v>
      </c>
      <c r="C496" s="143">
        <v>0</v>
      </c>
      <c r="D496" s="143">
        <v>0</v>
      </c>
      <c r="E496" s="143">
        <v>192033</v>
      </c>
      <c r="F496" s="143">
        <v>184904.63357249257</v>
      </c>
      <c r="G496" s="143">
        <v>0</v>
      </c>
      <c r="H496" s="101">
        <v>0</v>
      </c>
      <c r="I496" s="143">
        <v>184904.63357249257</v>
      </c>
      <c r="J496" s="109">
        <v>0.96287947161421517</v>
      </c>
    </row>
    <row r="497" spans="1:10" x14ac:dyDescent="0.3">
      <c r="A497" s="110" t="s">
        <v>932</v>
      </c>
      <c r="B497" s="144">
        <v>192033</v>
      </c>
      <c r="C497" s="144">
        <v>0</v>
      </c>
      <c r="D497" s="144">
        <v>0</v>
      </c>
      <c r="E497" s="144">
        <v>192033</v>
      </c>
      <c r="F497" s="144">
        <v>184904.63357249257</v>
      </c>
      <c r="G497" s="144">
        <v>0</v>
      </c>
      <c r="H497" s="111">
        <v>0</v>
      </c>
      <c r="I497" s="144">
        <v>184904.63357249257</v>
      </c>
      <c r="J497" s="112" t="s">
        <v>23</v>
      </c>
    </row>
    <row r="498" spans="1:10" ht="15" thickBot="1" x14ac:dyDescent="0.35"/>
    <row r="499" spans="1:10" x14ac:dyDescent="0.3">
      <c r="A499" s="113" t="s">
        <v>925</v>
      </c>
      <c r="B499" s="145">
        <v>965896872</v>
      </c>
      <c r="C499" s="145">
        <v>-37560509.344298467</v>
      </c>
      <c r="D499" s="145">
        <v>0</v>
      </c>
      <c r="E499" s="145">
        <v>928336362.6557014</v>
      </c>
      <c r="F499" s="145">
        <v>928156354.60130465</v>
      </c>
      <c r="G499" s="145">
        <v>-52697849.534951739</v>
      </c>
      <c r="H499" s="114">
        <v>0</v>
      </c>
      <c r="I499" s="145">
        <v>875458505.06635284</v>
      </c>
      <c r="J499" s="112" t="s">
        <v>23</v>
      </c>
    </row>
    <row r="501" spans="1:10" x14ac:dyDescent="0.3">
      <c r="A501" s="105" t="s">
        <v>934</v>
      </c>
      <c r="B501" s="143"/>
      <c r="C501" s="143"/>
      <c r="D501" s="143"/>
      <c r="E501" s="143"/>
      <c r="F501" s="143"/>
      <c r="G501" s="143"/>
      <c r="H501" s="101"/>
      <c r="I501" s="143"/>
      <c r="J501" s="102"/>
    </row>
    <row r="502" spans="1:10" x14ac:dyDescent="0.3">
      <c r="A502" s="108" t="s">
        <v>195</v>
      </c>
      <c r="B502" s="143">
        <v>-5735345.6600000001</v>
      </c>
      <c r="C502" s="143">
        <v>0</v>
      </c>
      <c r="D502" s="143">
        <v>0</v>
      </c>
      <c r="E502" s="143">
        <v>-5735345.6600000001</v>
      </c>
      <c r="F502" s="143">
        <v>-5735345.6600000001</v>
      </c>
      <c r="G502" s="143">
        <v>0</v>
      </c>
      <c r="H502" s="101">
        <v>0</v>
      </c>
      <c r="I502" s="143">
        <v>-5735345.6600000001</v>
      </c>
      <c r="J502" s="109">
        <v>1</v>
      </c>
    </row>
    <row r="503" spans="1:10" x14ac:dyDescent="0.3">
      <c r="A503" s="108" t="s">
        <v>194</v>
      </c>
      <c r="B503" s="143">
        <v>5098.46</v>
      </c>
      <c r="C503" s="143">
        <v>0</v>
      </c>
      <c r="D503" s="143">
        <v>0</v>
      </c>
      <c r="E503" s="143">
        <v>5098.46</v>
      </c>
      <c r="F503" s="143">
        <v>5098.46</v>
      </c>
      <c r="G503" s="143">
        <v>0</v>
      </c>
      <c r="H503" s="101">
        <v>0</v>
      </c>
      <c r="I503" s="143">
        <v>5098.46</v>
      </c>
      <c r="J503" s="109">
        <v>1</v>
      </c>
    </row>
    <row r="504" spans="1:10" ht="15" thickBot="1" x14ac:dyDescent="0.35">
      <c r="A504" s="108" t="s">
        <v>193</v>
      </c>
      <c r="B504" s="143">
        <v>-241528.89</v>
      </c>
      <c r="C504" s="143">
        <v>241528.89</v>
      </c>
      <c r="D504" s="143">
        <v>0</v>
      </c>
      <c r="E504" s="143">
        <v>0</v>
      </c>
      <c r="F504" s="143">
        <v>-229488.4505454936</v>
      </c>
      <c r="G504" s="143">
        <v>229488.4505454936</v>
      </c>
      <c r="H504" s="101">
        <v>0</v>
      </c>
      <c r="I504" s="143">
        <v>0</v>
      </c>
      <c r="J504" s="109">
        <v>0.95014907138228299</v>
      </c>
    </row>
    <row r="505" spans="1:10" x14ac:dyDescent="0.3">
      <c r="A505" s="113" t="s">
        <v>934</v>
      </c>
      <c r="B505" s="145">
        <v>-5971776.0899999999</v>
      </c>
      <c r="C505" s="145">
        <v>241528.89</v>
      </c>
      <c r="D505" s="145">
        <v>0</v>
      </c>
      <c r="E505" s="145">
        <v>-5730247.2000000002</v>
      </c>
      <c r="F505" s="145">
        <v>-5959735.6505454937</v>
      </c>
      <c r="G505" s="145">
        <v>229488.4505454936</v>
      </c>
      <c r="H505" s="114">
        <v>0</v>
      </c>
      <c r="I505" s="145">
        <v>-5730247.2000000002</v>
      </c>
      <c r="J505" s="112" t="s">
        <v>23</v>
      </c>
    </row>
    <row r="506" spans="1:10" ht="15" thickBot="1" x14ac:dyDescent="0.35"/>
    <row r="507" spans="1:10" x14ac:dyDescent="0.3">
      <c r="A507" s="115" t="s">
        <v>192</v>
      </c>
      <c r="B507" s="145">
        <v>-2054766281.5799987</v>
      </c>
      <c r="C507" s="145">
        <v>100612246.61997738</v>
      </c>
      <c r="D507" s="145">
        <v>0</v>
      </c>
      <c r="E507" s="145">
        <v>-1954154034.9600253</v>
      </c>
      <c r="F507" s="145">
        <v>-1973621060.2643056</v>
      </c>
      <c r="G507" s="145">
        <v>122888067.50805366</v>
      </c>
      <c r="H507" s="114">
        <v>0</v>
      </c>
      <c r="I507" s="145">
        <v>-1850732992.7562568</v>
      </c>
      <c r="J507" s="112" t="s">
        <v>23</v>
      </c>
    </row>
    <row r="509" spans="1:10" x14ac:dyDescent="0.3">
      <c r="A509" s="104" t="s">
        <v>943</v>
      </c>
      <c r="B509" s="143"/>
      <c r="C509" s="143"/>
      <c r="D509" s="143"/>
      <c r="E509" s="143"/>
      <c r="F509" s="143"/>
      <c r="G509" s="143"/>
      <c r="H509" s="101"/>
      <c r="I509" s="143"/>
      <c r="J509" s="102"/>
    </row>
    <row r="510" spans="1:10" x14ac:dyDescent="0.3">
      <c r="A510" s="108" t="s">
        <v>1178</v>
      </c>
      <c r="B510" s="143">
        <v>0</v>
      </c>
      <c r="C510" s="143">
        <v>0</v>
      </c>
      <c r="D510" s="143">
        <v>0</v>
      </c>
      <c r="E510" s="143">
        <v>0</v>
      </c>
      <c r="F510" s="143">
        <v>0</v>
      </c>
      <c r="G510" s="143">
        <v>0</v>
      </c>
      <c r="H510" s="101">
        <v>0</v>
      </c>
      <c r="I510" s="143">
        <v>0</v>
      </c>
      <c r="J510" s="109">
        <v>0</v>
      </c>
    </row>
    <row r="511" spans="1:10" x14ac:dyDescent="0.3">
      <c r="A511" s="108" t="s">
        <v>1179</v>
      </c>
      <c r="B511" s="143">
        <v>0</v>
      </c>
      <c r="C511" s="143">
        <v>0</v>
      </c>
      <c r="D511" s="143">
        <v>0</v>
      </c>
      <c r="E511" s="143">
        <v>0</v>
      </c>
      <c r="F511" s="143">
        <v>0</v>
      </c>
      <c r="G511" s="143">
        <v>0</v>
      </c>
      <c r="H511" s="101">
        <v>0</v>
      </c>
      <c r="I511" s="143">
        <v>0</v>
      </c>
      <c r="J511" s="109">
        <v>0</v>
      </c>
    </row>
    <row r="512" spans="1:10" x14ac:dyDescent="0.3">
      <c r="A512" s="108" t="s">
        <v>1180</v>
      </c>
      <c r="B512" s="143">
        <v>0</v>
      </c>
      <c r="C512" s="143">
        <v>0</v>
      </c>
      <c r="D512" s="143">
        <v>0</v>
      </c>
      <c r="E512" s="143">
        <v>0</v>
      </c>
      <c r="F512" s="143">
        <v>0</v>
      </c>
      <c r="G512" s="143">
        <v>0</v>
      </c>
      <c r="H512" s="101">
        <v>0</v>
      </c>
      <c r="I512" s="143">
        <v>0</v>
      </c>
      <c r="J512" s="109">
        <v>0</v>
      </c>
    </row>
    <row r="513" spans="1:10" x14ac:dyDescent="0.3">
      <c r="A513" s="108" t="s">
        <v>1181</v>
      </c>
      <c r="B513" s="143">
        <v>-72528.509999999995</v>
      </c>
      <c r="C513" s="143">
        <v>0</v>
      </c>
      <c r="D513" s="143">
        <v>0</v>
      </c>
      <c r="E513" s="143">
        <v>-72528.509999999995</v>
      </c>
      <c r="F513" s="143">
        <v>-69609.133923093395</v>
      </c>
      <c r="G513" s="143">
        <v>0</v>
      </c>
      <c r="H513" s="101">
        <v>0</v>
      </c>
      <c r="I513" s="143">
        <v>-69609.133923093395</v>
      </c>
      <c r="J513" s="109">
        <v>0</v>
      </c>
    </row>
    <row r="514" spans="1:10" x14ac:dyDescent="0.3">
      <c r="A514" s="108" t="s">
        <v>1182</v>
      </c>
      <c r="B514" s="143">
        <v>-9204.74</v>
      </c>
      <c r="C514" s="143">
        <v>0</v>
      </c>
      <c r="D514" s="143">
        <v>0</v>
      </c>
      <c r="E514" s="143">
        <v>-9204.74</v>
      </c>
      <c r="F514" s="143">
        <v>-9204.74</v>
      </c>
      <c r="G514" s="143">
        <v>0</v>
      </c>
      <c r="H514" s="101">
        <v>0</v>
      </c>
      <c r="I514" s="143">
        <v>-9204.74</v>
      </c>
      <c r="J514" s="109">
        <v>0</v>
      </c>
    </row>
    <row r="515" spans="1:10" x14ac:dyDescent="0.3">
      <c r="A515" s="108" t="s">
        <v>1183</v>
      </c>
      <c r="B515" s="143">
        <v>-17477.669999999998</v>
      </c>
      <c r="C515" s="143">
        <v>0</v>
      </c>
      <c r="D515" s="143">
        <v>0</v>
      </c>
      <c r="E515" s="143">
        <v>-17477.669999999998</v>
      </c>
      <c r="F515" s="143">
        <v>-17477.669999999998</v>
      </c>
      <c r="G515" s="143">
        <v>0</v>
      </c>
      <c r="H515" s="101">
        <v>0</v>
      </c>
      <c r="I515" s="143">
        <v>-17477.669999999998</v>
      </c>
      <c r="J515" s="109">
        <v>0</v>
      </c>
    </row>
    <row r="516" spans="1:10" x14ac:dyDescent="0.3">
      <c r="A516" s="108" t="s">
        <v>1184</v>
      </c>
      <c r="B516" s="143">
        <v>-67807739.640000001</v>
      </c>
      <c r="C516" s="143">
        <v>0</v>
      </c>
      <c r="D516" s="143">
        <v>0</v>
      </c>
      <c r="E516" s="143">
        <v>-67807739.640000001</v>
      </c>
      <c r="F516" s="143">
        <v>-65078381.309956722</v>
      </c>
      <c r="G516" s="143">
        <v>0</v>
      </c>
      <c r="H516" s="101">
        <v>0</v>
      </c>
      <c r="I516" s="143">
        <v>-65078381.309956722</v>
      </c>
      <c r="J516" s="109">
        <v>0</v>
      </c>
    </row>
    <row r="517" spans="1:10" x14ac:dyDescent="0.3">
      <c r="A517" s="108" t="s">
        <v>1185</v>
      </c>
      <c r="B517" s="143">
        <v>-6606561.4900000002</v>
      </c>
      <c r="C517" s="143">
        <v>0</v>
      </c>
      <c r="D517" s="143">
        <v>0</v>
      </c>
      <c r="E517" s="143">
        <v>-6606561.4900000002</v>
      </c>
      <c r="F517" s="143">
        <v>-6606561.4900000002</v>
      </c>
      <c r="G517" s="143">
        <v>0</v>
      </c>
      <c r="H517" s="101">
        <v>0</v>
      </c>
      <c r="I517" s="143">
        <v>-6606561.4900000002</v>
      </c>
      <c r="J517" s="109">
        <v>0</v>
      </c>
    </row>
    <row r="518" spans="1:10" x14ac:dyDescent="0.3">
      <c r="A518" s="108" t="s">
        <v>1186</v>
      </c>
      <c r="B518" s="143">
        <v>-1120236.4500000002</v>
      </c>
      <c r="C518" s="143">
        <v>0</v>
      </c>
      <c r="D518" s="143">
        <v>0</v>
      </c>
      <c r="E518" s="143">
        <v>-1120236.4500000002</v>
      </c>
      <c r="F518" s="143">
        <v>-1075145.3335189258</v>
      </c>
      <c r="G518" s="143">
        <v>0</v>
      </c>
      <c r="H518" s="101">
        <v>0</v>
      </c>
      <c r="I518" s="143">
        <v>-1075145.3335189258</v>
      </c>
      <c r="J518" s="109">
        <v>0</v>
      </c>
    </row>
    <row r="519" spans="1:10" x14ac:dyDescent="0.3">
      <c r="A519" s="108" t="s">
        <v>1187</v>
      </c>
      <c r="B519" s="143">
        <v>-5998778.9800000004</v>
      </c>
      <c r="C519" s="143">
        <v>0</v>
      </c>
      <c r="D519" s="143">
        <v>0</v>
      </c>
      <c r="E519" s="143">
        <v>-5998778.9800000004</v>
      </c>
      <c r="F519" s="143">
        <v>-5757319.5615607938</v>
      </c>
      <c r="G519" s="143">
        <v>0</v>
      </c>
      <c r="H519" s="101">
        <v>0</v>
      </c>
      <c r="I519" s="143">
        <v>-5757319.5615607938</v>
      </c>
      <c r="J519" s="109">
        <v>0</v>
      </c>
    </row>
    <row r="520" spans="1:10" x14ac:dyDescent="0.3">
      <c r="A520" s="108" t="s">
        <v>1188</v>
      </c>
      <c r="B520" s="143">
        <v>0</v>
      </c>
      <c r="C520" s="143">
        <v>0</v>
      </c>
      <c r="D520" s="143">
        <v>0</v>
      </c>
      <c r="E520" s="143">
        <v>0</v>
      </c>
      <c r="F520" s="143">
        <v>0</v>
      </c>
      <c r="G520" s="143">
        <v>0</v>
      </c>
      <c r="H520" s="101">
        <v>0</v>
      </c>
      <c r="I520" s="143">
        <v>0</v>
      </c>
      <c r="J520" s="109">
        <v>0</v>
      </c>
    </row>
    <row r="521" spans="1:10" x14ac:dyDescent="0.3">
      <c r="A521" s="108" t="s">
        <v>1189</v>
      </c>
      <c r="B521" s="143">
        <v>-110375425.97</v>
      </c>
      <c r="C521" s="143">
        <v>0</v>
      </c>
      <c r="D521" s="143">
        <v>0</v>
      </c>
      <c r="E521" s="143">
        <v>-110375425.97</v>
      </c>
      <c r="F521" s="143">
        <v>-104449348.38917567</v>
      </c>
      <c r="G521" s="143">
        <v>0</v>
      </c>
      <c r="H521" s="101">
        <v>0</v>
      </c>
      <c r="I521" s="143">
        <v>-104449348.38917567</v>
      </c>
      <c r="J521" s="109">
        <v>0</v>
      </c>
    </row>
    <row r="522" spans="1:10" x14ac:dyDescent="0.3">
      <c r="A522" s="108" t="s">
        <v>1190</v>
      </c>
      <c r="B522" s="143">
        <v>991311.75000000012</v>
      </c>
      <c r="C522" s="143">
        <v>0</v>
      </c>
      <c r="D522" s="143">
        <v>0</v>
      </c>
      <c r="E522" s="143">
        <v>991311.75000000012</v>
      </c>
      <c r="F522" s="143">
        <v>951410.03676052485</v>
      </c>
      <c r="G522" s="143">
        <v>0</v>
      </c>
      <c r="H522" s="101">
        <v>0</v>
      </c>
      <c r="I522" s="143">
        <v>951410.03676052485</v>
      </c>
      <c r="J522" s="109">
        <v>0</v>
      </c>
    </row>
    <row r="523" spans="1:10" x14ac:dyDescent="0.3">
      <c r="A523" s="108" t="s">
        <v>1191</v>
      </c>
      <c r="B523" s="143">
        <v>22075053.219999999</v>
      </c>
      <c r="C523" s="143">
        <v>0</v>
      </c>
      <c r="D523" s="143">
        <v>0</v>
      </c>
      <c r="E523" s="143">
        <v>22075053.219999999</v>
      </c>
      <c r="F523" s="143">
        <v>20889839.420525264</v>
      </c>
      <c r="G523" s="143">
        <v>0</v>
      </c>
      <c r="H523" s="101">
        <v>0</v>
      </c>
      <c r="I523" s="143">
        <v>20889839.420525264</v>
      </c>
      <c r="J523" s="109">
        <v>0</v>
      </c>
    </row>
    <row r="524" spans="1:10" x14ac:dyDescent="0.3">
      <c r="A524" s="108" t="s">
        <v>1192</v>
      </c>
      <c r="B524" s="143">
        <v>12464063.579999998</v>
      </c>
      <c r="C524" s="143">
        <v>0</v>
      </c>
      <c r="D524" s="143">
        <v>0</v>
      </c>
      <c r="E524" s="143">
        <v>12464063.579999998</v>
      </c>
      <c r="F524" s="143">
        <v>11962367.225883599</v>
      </c>
      <c r="G524" s="143">
        <v>0</v>
      </c>
      <c r="H524" s="101">
        <v>0</v>
      </c>
      <c r="I524" s="143">
        <v>11962367.225883599</v>
      </c>
      <c r="J524" s="109">
        <v>0</v>
      </c>
    </row>
    <row r="525" spans="1:10" x14ac:dyDescent="0.3">
      <c r="A525" s="108" t="s">
        <v>1193</v>
      </c>
      <c r="B525" s="143">
        <v>76202399.25999999</v>
      </c>
      <c r="C525" s="143">
        <v>0</v>
      </c>
      <c r="D525" s="143">
        <v>0</v>
      </c>
      <c r="E525" s="143">
        <v>76202399.25999999</v>
      </c>
      <c r="F525" s="143">
        <v>73135143.895143762</v>
      </c>
      <c r="G525" s="143">
        <v>0</v>
      </c>
      <c r="H525" s="101">
        <v>0</v>
      </c>
      <c r="I525" s="143">
        <v>73135143.895143762</v>
      </c>
      <c r="J525" s="109">
        <v>0</v>
      </c>
    </row>
    <row r="526" spans="1:10" x14ac:dyDescent="0.3">
      <c r="A526" s="108" t="s">
        <v>1194</v>
      </c>
      <c r="B526" s="143">
        <v>0</v>
      </c>
      <c r="C526" s="143">
        <v>0</v>
      </c>
      <c r="D526" s="143">
        <v>0</v>
      </c>
      <c r="E526" s="143">
        <v>0</v>
      </c>
      <c r="F526" s="143">
        <v>0</v>
      </c>
      <c r="G526" s="143">
        <v>0</v>
      </c>
      <c r="H526" s="101">
        <v>0</v>
      </c>
      <c r="I526" s="143">
        <v>0</v>
      </c>
      <c r="J526" s="109">
        <v>0</v>
      </c>
    </row>
    <row r="527" spans="1:10" x14ac:dyDescent="0.3">
      <c r="A527" s="108" t="s">
        <v>1195</v>
      </c>
      <c r="B527" s="143">
        <v>-17172.389999999996</v>
      </c>
      <c r="C527" s="143">
        <v>0</v>
      </c>
      <c r="D527" s="143">
        <v>0</v>
      </c>
      <c r="E527" s="143">
        <v>-17172.389999999996</v>
      </c>
      <c r="F527" s="143">
        <v>-16481.176785371568</v>
      </c>
      <c r="G527" s="143">
        <v>0</v>
      </c>
      <c r="H527" s="101">
        <v>0</v>
      </c>
      <c r="I527" s="143">
        <v>-16481.176785371568</v>
      </c>
      <c r="J527" s="109">
        <v>0</v>
      </c>
    </row>
    <row r="528" spans="1:10" x14ac:dyDescent="0.3">
      <c r="A528" s="108" t="s">
        <v>1196</v>
      </c>
      <c r="B528" s="143">
        <v>0</v>
      </c>
      <c r="C528" s="143">
        <v>0</v>
      </c>
      <c r="D528" s="143">
        <v>0</v>
      </c>
      <c r="E528" s="143">
        <v>0</v>
      </c>
      <c r="F528" s="143">
        <v>0</v>
      </c>
      <c r="G528" s="143">
        <v>0</v>
      </c>
      <c r="H528" s="101">
        <v>0</v>
      </c>
      <c r="I528" s="143">
        <v>0</v>
      </c>
      <c r="J528" s="109">
        <v>0</v>
      </c>
    </row>
    <row r="529" spans="1:10" x14ac:dyDescent="0.3">
      <c r="A529" s="108" t="s">
        <v>1197</v>
      </c>
      <c r="B529" s="143">
        <v>-693351.67</v>
      </c>
      <c r="C529" s="143">
        <v>0</v>
      </c>
      <c r="D529" s="143">
        <v>0</v>
      </c>
      <c r="E529" s="143">
        <v>-693351.67</v>
      </c>
      <c r="F529" s="143">
        <v>-665443.27537999151</v>
      </c>
      <c r="G529" s="143">
        <v>0</v>
      </c>
      <c r="H529" s="101">
        <v>0</v>
      </c>
      <c r="I529" s="143">
        <v>-665443.27537999151</v>
      </c>
      <c r="J529" s="109">
        <v>0</v>
      </c>
    </row>
    <row r="530" spans="1:10" x14ac:dyDescent="0.3">
      <c r="A530" s="108" t="s">
        <v>1198</v>
      </c>
      <c r="B530" s="143">
        <v>0</v>
      </c>
      <c r="C530" s="143">
        <v>0</v>
      </c>
      <c r="D530" s="143">
        <v>0</v>
      </c>
      <c r="E530" s="143">
        <v>0</v>
      </c>
      <c r="F530" s="143">
        <v>0</v>
      </c>
      <c r="G530" s="143">
        <v>0</v>
      </c>
      <c r="H530" s="101">
        <v>0</v>
      </c>
      <c r="I530" s="143">
        <v>0</v>
      </c>
      <c r="J530" s="109">
        <v>0</v>
      </c>
    </row>
    <row r="531" spans="1:10" x14ac:dyDescent="0.3">
      <c r="A531" s="108" t="s">
        <v>1199</v>
      </c>
      <c r="B531" s="143">
        <v>0</v>
      </c>
      <c r="C531" s="143">
        <v>0</v>
      </c>
      <c r="D531" s="143">
        <v>0</v>
      </c>
      <c r="E531" s="143">
        <v>0</v>
      </c>
      <c r="F531" s="143">
        <v>0</v>
      </c>
      <c r="G531" s="143">
        <v>0</v>
      </c>
      <c r="H531" s="101">
        <v>0</v>
      </c>
      <c r="I531" s="143">
        <v>0</v>
      </c>
      <c r="J531" s="109">
        <v>0</v>
      </c>
    </row>
    <row r="532" spans="1:10" x14ac:dyDescent="0.3">
      <c r="A532" s="108" t="s">
        <v>1200</v>
      </c>
      <c r="B532" s="143">
        <v>54455.34</v>
      </c>
      <c r="C532" s="143">
        <v>0</v>
      </c>
      <c r="D532" s="143">
        <v>0</v>
      </c>
      <c r="E532" s="143">
        <v>54455.34</v>
      </c>
      <c r="F532" s="143">
        <v>52263.434818771057</v>
      </c>
      <c r="G532" s="143">
        <v>0</v>
      </c>
      <c r="H532" s="101">
        <v>0</v>
      </c>
      <c r="I532" s="143">
        <v>52263.434818771057</v>
      </c>
      <c r="J532" s="109">
        <v>0</v>
      </c>
    </row>
    <row r="533" spans="1:10" x14ac:dyDescent="0.3">
      <c r="A533" s="108" t="s">
        <v>1201</v>
      </c>
      <c r="B533" s="143">
        <v>51417463.750000007</v>
      </c>
      <c r="C533" s="143">
        <v>0</v>
      </c>
      <c r="D533" s="143">
        <v>0</v>
      </c>
      <c r="E533" s="143">
        <v>51417463.750000007</v>
      </c>
      <c r="F533" s="143">
        <v>49681473.875435069</v>
      </c>
      <c r="G533" s="143">
        <v>0</v>
      </c>
      <c r="H533" s="101">
        <v>0</v>
      </c>
      <c r="I533" s="143">
        <v>49681473.875435069</v>
      </c>
      <c r="J533" s="109">
        <v>0</v>
      </c>
    </row>
    <row r="534" spans="1:10" x14ac:dyDescent="0.3">
      <c r="A534" s="108" t="s">
        <v>1202</v>
      </c>
      <c r="B534" s="143">
        <v>0</v>
      </c>
      <c r="C534" s="143">
        <v>0</v>
      </c>
      <c r="D534" s="143">
        <v>0</v>
      </c>
      <c r="E534" s="143">
        <v>0</v>
      </c>
      <c r="F534" s="143">
        <v>0</v>
      </c>
      <c r="G534" s="143">
        <v>0</v>
      </c>
      <c r="H534" s="101">
        <v>0</v>
      </c>
      <c r="I534" s="143">
        <v>0</v>
      </c>
      <c r="J534" s="109">
        <v>0</v>
      </c>
    </row>
    <row r="535" spans="1:10" x14ac:dyDescent="0.3">
      <c r="A535" s="108" t="s">
        <v>1203</v>
      </c>
      <c r="B535" s="143">
        <v>1201452.6800000002</v>
      </c>
      <c r="C535" s="143">
        <v>0</v>
      </c>
      <c r="D535" s="143">
        <v>0</v>
      </c>
      <c r="E535" s="143">
        <v>1201452.6800000002</v>
      </c>
      <c r="F535" s="143">
        <v>1153092.4943085071</v>
      </c>
      <c r="G535" s="143">
        <v>0</v>
      </c>
      <c r="H535" s="101">
        <v>0</v>
      </c>
      <c r="I535" s="143">
        <v>1153092.4943085071</v>
      </c>
      <c r="J535" s="109">
        <v>0</v>
      </c>
    </row>
    <row r="536" spans="1:10" x14ac:dyDescent="0.3">
      <c r="A536" s="108" t="s">
        <v>1204</v>
      </c>
      <c r="B536" s="143">
        <v>1481783.13</v>
      </c>
      <c r="C536" s="143">
        <v>0</v>
      </c>
      <c r="D536" s="143">
        <v>0</v>
      </c>
      <c r="E536" s="143">
        <v>1481783.13</v>
      </c>
      <c r="F536" s="143">
        <v>1422139.243466473</v>
      </c>
      <c r="G536" s="143">
        <v>0</v>
      </c>
      <c r="H536" s="101">
        <v>0</v>
      </c>
      <c r="I536" s="143">
        <v>1422139.243466473</v>
      </c>
      <c r="J536" s="109">
        <v>0.95974857229375599</v>
      </c>
    </row>
    <row r="537" spans="1:10" x14ac:dyDescent="0.3">
      <c r="A537" s="108" t="s">
        <v>1205</v>
      </c>
      <c r="B537" s="143">
        <v>482993.27999999997</v>
      </c>
      <c r="C537" s="143">
        <v>0</v>
      </c>
      <c r="D537" s="143">
        <v>0</v>
      </c>
      <c r="E537" s="143">
        <v>482993.27999999997</v>
      </c>
      <c r="F537" s="143">
        <v>463552.11090747832</v>
      </c>
      <c r="G537" s="143">
        <v>0</v>
      </c>
      <c r="H537" s="101">
        <v>0</v>
      </c>
      <c r="I537" s="143">
        <v>463552.11090747832</v>
      </c>
      <c r="J537" s="109">
        <v>0.95974857229375599</v>
      </c>
    </row>
    <row r="538" spans="1:10" x14ac:dyDescent="0.3">
      <c r="A538" s="108" t="s">
        <v>1206</v>
      </c>
      <c r="B538" s="143">
        <v>-9310323</v>
      </c>
      <c r="C538" s="143">
        <v>0</v>
      </c>
      <c r="D538" s="143">
        <v>0</v>
      </c>
      <c r="E538" s="143">
        <v>-9310323</v>
      </c>
      <c r="F538" s="143">
        <v>-8935569.2068437189</v>
      </c>
      <c r="G538" s="143">
        <v>0</v>
      </c>
      <c r="H538" s="101">
        <v>0</v>
      </c>
      <c r="I538" s="143">
        <v>-8935569.2068437189</v>
      </c>
      <c r="J538" s="109">
        <v>0.95974857229375599</v>
      </c>
    </row>
    <row r="539" spans="1:10" ht="15" thickBot="1" x14ac:dyDescent="0.35">
      <c r="A539" s="108" t="s">
        <v>1207</v>
      </c>
      <c r="B539" s="143">
        <v>-1548201</v>
      </c>
      <c r="C539" s="143">
        <v>0</v>
      </c>
      <c r="D539" s="143">
        <v>0</v>
      </c>
      <c r="E539" s="143">
        <v>-1548201</v>
      </c>
      <c r="F539" s="143">
        <v>-1485883.6993737654</v>
      </c>
      <c r="G539" s="143">
        <v>0</v>
      </c>
      <c r="H539" s="101">
        <v>0</v>
      </c>
      <c r="I539" s="143">
        <v>-1485883.6993737654</v>
      </c>
      <c r="J539" s="109">
        <v>0.95974857229375599</v>
      </c>
    </row>
    <row r="540" spans="1:10" x14ac:dyDescent="0.3">
      <c r="A540" s="115" t="s">
        <v>943</v>
      </c>
      <c r="B540" s="145">
        <v>-37206025.519999981</v>
      </c>
      <c r="C540" s="145">
        <v>0</v>
      </c>
      <c r="D540" s="145">
        <v>0</v>
      </c>
      <c r="E540" s="145">
        <v>-37206025.519999981</v>
      </c>
      <c r="F540" s="145">
        <v>-34455143.249268577</v>
      </c>
      <c r="G540" s="145">
        <v>0</v>
      </c>
      <c r="H540" s="114">
        <v>0</v>
      </c>
      <c r="I540" s="145">
        <v>-34455143.249268577</v>
      </c>
      <c r="J540" s="112" t="s">
        <v>23</v>
      </c>
    </row>
    <row r="542" spans="1:10" x14ac:dyDescent="0.3">
      <c r="A542" s="104" t="s">
        <v>967</v>
      </c>
      <c r="B542" s="143"/>
      <c r="C542" s="143"/>
      <c r="D542" s="143"/>
      <c r="E542" s="143"/>
      <c r="F542" s="143"/>
      <c r="G542" s="143"/>
      <c r="H542" s="101"/>
      <c r="I542" s="143"/>
      <c r="J542" s="102"/>
    </row>
    <row r="543" spans="1:10" x14ac:dyDescent="0.3">
      <c r="A543" s="108" t="s">
        <v>1208</v>
      </c>
      <c r="B543" s="143">
        <v>417462378.12</v>
      </c>
      <c r="C543" s="143">
        <v>0</v>
      </c>
      <c r="D543" s="143">
        <v>0</v>
      </c>
      <c r="E543" s="143">
        <v>417462378.12</v>
      </c>
      <c r="F543" s="143">
        <v>400658921.38702613</v>
      </c>
      <c r="G543" s="143">
        <v>0</v>
      </c>
      <c r="H543" s="101">
        <v>0</v>
      </c>
      <c r="I543" s="143">
        <v>400658921.38702613</v>
      </c>
      <c r="J543" s="109">
        <v>0</v>
      </c>
    </row>
    <row r="544" spans="1:10" x14ac:dyDescent="0.3">
      <c r="A544" s="108" t="s">
        <v>1209</v>
      </c>
      <c r="B544" s="143">
        <v>15304793.810000002</v>
      </c>
      <c r="C544" s="143">
        <v>0</v>
      </c>
      <c r="D544" s="143">
        <v>0</v>
      </c>
      <c r="E544" s="143">
        <v>15304793.810000002</v>
      </c>
      <c r="F544" s="143">
        <v>15304793.810000002</v>
      </c>
      <c r="G544" s="143">
        <v>0</v>
      </c>
      <c r="H544" s="101">
        <v>0</v>
      </c>
      <c r="I544" s="143">
        <v>15304793.810000002</v>
      </c>
      <c r="J544" s="109">
        <v>0</v>
      </c>
    </row>
    <row r="545" spans="1:10" x14ac:dyDescent="0.3">
      <c r="A545" s="108" t="s">
        <v>1210</v>
      </c>
      <c r="B545" s="143">
        <v>6086064.1199999992</v>
      </c>
      <c r="C545" s="143">
        <v>0</v>
      </c>
      <c r="D545" s="143">
        <v>0</v>
      </c>
      <c r="E545" s="143">
        <v>6086064.1199999992</v>
      </c>
      <c r="F545" s="143">
        <v>5841091.3500582539</v>
      </c>
      <c r="G545" s="143">
        <v>0</v>
      </c>
      <c r="H545" s="101">
        <v>0</v>
      </c>
      <c r="I545" s="143">
        <v>5841091.3500582539</v>
      </c>
      <c r="J545" s="109">
        <v>0</v>
      </c>
    </row>
    <row r="546" spans="1:10" x14ac:dyDescent="0.3">
      <c r="A546" s="108" t="s">
        <v>1211</v>
      </c>
      <c r="B546" s="143">
        <v>3214867.8400000008</v>
      </c>
      <c r="C546" s="143">
        <v>0</v>
      </c>
      <c r="D546" s="143">
        <v>0</v>
      </c>
      <c r="E546" s="143">
        <v>3214867.8400000008</v>
      </c>
      <c r="F546" s="143">
        <v>3085464.8195531117</v>
      </c>
      <c r="G546" s="143">
        <v>0</v>
      </c>
      <c r="H546" s="101">
        <v>0</v>
      </c>
      <c r="I546" s="143">
        <v>3085464.8195531117</v>
      </c>
      <c r="J546" s="109">
        <v>0</v>
      </c>
    </row>
    <row r="547" spans="1:10" x14ac:dyDescent="0.3">
      <c r="A547" s="108" t="s">
        <v>1212</v>
      </c>
      <c r="B547" s="143">
        <v>364193.41</v>
      </c>
      <c r="C547" s="143">
        <v>0</v>
      </c>
      <c r="D547" s="143">
        <v>0</v>
      </c>
      <c r="E547" s="143">
        <v>364193.41</v>
      </c>
      <c r="F547" s="143">
        <v>364193.41</v>
      </c>
      <c r="G547" s="143">
        <v>0</v>
      </c>
      <c r="H547" s="101">
        <v>0</v>
      </c>
      <c r="I547" s="143">
        <v>364193.41</v>
      </c>
      <c r="J547" s="109">
        <v>0</v>
      </c>
    </row>
    <row r="548" spans="1:10" ht="15" thickBot="1" x14ac:dyDescent="0.35">
      <c r="A548" s="108" t="s">
        <v>1213</v>
      </c>
      <c r="B548" s="143">
        <v>0</v>
      </c>
      <c r="C548" s="143">
        <v>0</v>
      </c>
      <c r="D548" s="143">
        <v>0</v>
      </c>
      <c r="E548" s="143">
        <v>0</v>
      </c>
      <c r="F548" s="143">
        <v>0</v>
      </c>
      <c r="G548" s="143">
        <v>0</v>
      </c>
      <c r="H548" s="101">
        <v>0</v>
      </c>
      <c r="I548" s="143">
        <v>0</v>
      </c>
      <c r="J548" s="109">
        <v>0</v>
      </c>
    </row>
    <row r="549" spans="1:10" x14ac:dyDescent="0.3">
      <c r="A549" s="115" t="s">
        <v>967</v>
      </c>
      <c r="B549" s="145">
        <v>442432297.30000001</v>
      </c>
      <c r="C549" s="145">
        <v>0</v>
      </c>
      <c r="D549" s="145">
        <v>0</v>
      </c>
      <c r="E549" s="145">
        <v>442432297.30000001</v>
      </c>
      <c r="F549" s="145">
        <v>425254464.77663755</v>
      </c>
      <c r="G549" s="145">
        <v>0</v>
      </c>
      <c r="H549" s="114">
        <v>0</v>
      </c>
      <c r="I549" s="145">
        <v>425254464.77663755</v>
      </c>
      <c r="J549" s="112" t="s">
        <v>23</v>
      </c>
    </row>
    <row r="551" spans="1:10" x14ac:dyDescent="0.3">
      <c r="A551" s="104" t="s">
        <v>973</v>
      </c>
      <c r="B551" s="143"/>
      <c r="C551" s="143"/>
      <c r="D551" s="143"/>
      <c r="E551" s="143"/>
      <c r="F551" s="143"/>
      <c r="G551" s="143"/>
      <c r="H551" s="101"/>
      <c r="I551" s="143"/>
      <c r="J551" s="102"/>
    </row>
    <row r="552" spans="1:10" x14ac:dyDescent="0.3">
      <c r="A552" s="108" t="s">
        <v>974</v>
      </c>
      <c r="B552" s="143">
        <v>1478787</v>
      </c>
      <c r="C552" s="143">
        <v>0</v>
      </c>
      <c r="D552" s="143">
        <v>0</v>
      </c>
      <c r="E552" s="143">
        <v>1478787</v>
      </c>
      <c r="F552" s="143">
        <v>0</v>
      </c>
      <c r="G552" s="143">
        <v>0</v>
      </c>
      <c r="H552" s="101">
        <v>0</v>
      </c>
      <c r="I552" s="143">
        <v>0</v>
      </c>
      <c r="J552" s="109">
        <v>0</v>
      </c>
    </row>
    <row r="553" spans="1:10" x14ac:dyDescent="0.3">
      <c r="A553" s="108" t="s">
        <v>1214</v>
      </c>
      <c r="B553" s="143">
        <v>9472494.6199999992</v>
      </c>
      <c r="C553" s="143">
        <v>0</v>
      </c>
      <c r="D553" s="143">
        <v>0</v>
      </c>
      <c r="E553" s="143">
        <v>9472494.6199999992</v>
      </c>
      <c r="F553" s="143">
        <v>9472494.6199999992</v>
      </c>
      <c r="G553" s="143">
        <v>0</v>
      </c>
      <c r="H553" s="101">
        <v>0</v>
      </c>
      <c r="I553" s="143">
        <v>9472494.6199999992</v>
      </c>
      <c r="J553" s="109">
        <v>0</v>
      </c>
    </row>
    <row r="554" spans="1:10" x14ac:dyDescent="0.3">
      <c r="A554" s="108" t="s">
        <v>1215</v>
      </c>
      <c r="B554" s="143">
        <v>0</v>
      </c>
      <c r="C554" s="143">
        <v>0</v>
      </c>
      <c r="D554" s="143">
        <v>0</v>
      </c>
      <c r="E554" s="143">
        <v>0</v>
      </c>
      <c r="F554" s="143">
        <v>0</v>
      </c>
      <c r="G554" s="143">
        <v>0</v>
      </c>
      <c r="H554" s="101">
        <v>0</v>
      </c>
      <c r="I554" s="143">
        <v>0</v>
      </c>
      <c r="J554" s="109">
        <v>0</v>
      </c>
    </row>
    <row r="555" spans="1:10" x14ac:dyDescent="0.3">
      <c r="A555" s="108" t="s">
        <v>1216</v>
      </c>
      <c r="B555" s="143">
        <v>0</v>
      </c>
      <c r="C555" s="143">
        <v>0</v>
      </c>
      <c r="D555" s="143">
        <v>0</v>
      </c>
      <c r="E555" s="143">
        <v>0</v>
      </c>
      <c r="F555" s="143">
        <v>0</v>
      </c>
      <c r="G555" s="143">
        <v>0</v>
      </c>
      <c r="H555" s="101">
        <v>0</v>
      </c>
      <c r="I555" s="143">
        <v>0</v>
      </c>
      <c r="J555" s="109">
        <v>0</v>
      </c>
    </row>
    <row r="556" spans="1:10" x14ac:dyDescent="0.3">
      <c r="A556" s="108" t="s">
        <v>1217</v>
      </c>
      <c r="B556" s="143">
        <v>0</v>
      </c>
      <c r="C556" s="143">
        <v>0</v>
      </c>
      <c r="D556" s="143">
        <v>0</v>
      </c>
      <c r="E556" s="143">
        <v>0</v>
      </c>
      <c r="F556" s="143">
        <v>0</v>
      </c>
      <c r="G556" s="143">
        <v>0</v>
      </c>
      <c r="H556" s="101">
        <v>0</v>
      </c>
      <c r="I556" s="143">
        <v>0</v>
      </c>
      <c r="J556" s="109">
        <v>0</v>
      </c>
    </row>
    <row r="557" spans="1:10" x14ac:dyDescent="0.3">
      <c r="A557" s="108" t="s">
        <v>1218</v>
      </c>
      <c r="B557" s="143">
        <v>0</v>
      </c>
      <c r="C557" s="143">
        <v>0</v>
      </c>
      <c r="D557" s="143">
        <v>0</v>
      </c>
      <c r="E557" s="143">
        <v>0</v>
      </c>
      <c r="F557" s="143">
        <v>0</v>
      </c>
      <c r="G557" s="143">
        <v>0</v>
      </c>
      <c r="H557" s="101">
        <v>0</v>
      </c>
      <c r="I557" s="143">
        <v>0</v>
      </c>
      <c r="J557" s="109">
        <v>0</v>
      </c>
    </row>
    <row r="558" spans="1:10" x14ac:dyDescent="0.3">
      <c r="A558" s="108" t="s">
        <v>1219</v>
      </c>
      <c r="B558" s="143">
        <v>51811.220000000008</v>
      </c>
      <c r="C558" s="143">
        <v>0</v>
      </c>
      <c r="D558" s="143">
        <v>0</v>
      </c>
      <c r="E558" s="143">
        <v>51811.220000000008</v>
      </c>
      <c r="F558" s="143">
        <v>49725.744423797703</v>
      </c>
      <c r="G558" s="143">
        <v>0</v>
      </c>
      <c r="H558" s="101">
        <v>0</v>
      </c>
      <c r="I558" s="143">
        <v>49725.744423797703</v>
      </c>
      <c r="J558" s="109">
        <v>0</v>
      </c>
    </row>
    <row r="559" spans="1:10" x14ac:dyDescent="0.3">
      <c r="A559" s="108" t="s">
        <v>1220</v>
      </c>
      <c r="B559" s="143">
        <v>7287413.0899999999</v>
      </c>
      <c r="C559" s="143">
        <v>0</v>
      </c>
      <c r="D559" s="143">
        <v>0</v>
      </c>
      <c r="E559" s="143">
        <v>7287413.0899999999</v>
      </c>
      <c r="F559" s="143">
        <v>6994084.3088423284</v>
      </c>
      <c r="G559" s="143">
        <v>0</v>
      </c>
      <c r="H559" s="101">
        <v>0</v>
      </c>
      <c r="I559" s="143">
        <v>6994084.3088423284</v>
      </c>
      <c r="J559" s="109">
        <v>0</v>
      </c>
    </row>
    <row r="560" spans="1:10" x14ac:dyDescent="0.3">
      <c r="A560" s="108" t="s">
        <v>1221</v>
      </c>
      <c r="B560" s="143">
        <v>3936858.1599999997</v>
      </c>
      <c r="C560" s="143">
        <v>0</v>
      </c>
      <c r="D560" s="143">
        <v>0</v>
      </c>
      <c r="E560" s="143">
        <v>3936858.1599999997</v>
      </c>
      <c r="F560" s="143">
        <v>3936858.1599999997</v>
      </c>
      <c r="G560" s="143">
        <v>0</v>
      </c>
      <c r="H560" s="101">
        <v>0</v>
      </c>
      <c r="I560" s="143">
        <v>3936858.1599999997</v>
      </c>
      <c r="J560" s="109">
        <v>0</v>
      </c>
    </row>
    <row r="561" spans="1:10" x14ac:dyDescent="0.3">
      <c r="A561" s="108" t="s">
        <v>1222</v>
      </c>
      <c r="B561" s="143">
        <v>0</v>
      </c>
      <c r="C561" s="143">
        <v>0</v>
      </c>
      <c r="D561" s="143">
        <v>0</v>
      </c>
      <c r="E561" s="143">
        <v>0</v>
      </c>
      <c r="F561" s="143">
        <v>0</v>
      </c>
      <c r="G561" s="143">
        <v>0</v>
      </c>
      <c r="H561" s="101">
        <v>0</v>
      </c>
      <c r="I561" s="143">
        <v>0</v>
      </c>
      <c r="J561" s="109">
        <v>0</v>
      </c>
    </row>
    <row r="562" spans="1:10" ht="15" thickBot="1" x14ac:dyDescent="0.35">
      <c r="A562" s="108" t="s">
        <v>1223</v>
      </c>
      <c r="B562" s="143">
        <v>-20598151.91</v>
      </c>
      <c r="C562" s="143">
        <v>0</v>
      </c>
      <c r="D562" s="143">
        <v>0</v>
      </c>
      <c r="E562" s="143">
        <v>-20598151.91</v>
      </c>
      <c r="F562" s="143">
        <v>-19769046.887512404</v>
      </c>
      <c r="G562" s="143">
        <v>0</v>
      </c>
      <c r="H562" s="101">
        <v>0</v>
      </c>
      <c r="I562" s="143">
        <v>-19769046.887512404</v>
      </c>
      <c r="J562" s="109">
        <v>0</v>
      </c>
    </row>
    <row r="563" spans="1:10" x14ac:dyDescent="0.3">
      <c r="A563" s="115" t="s">
        <v>973</v>
      </c>
      <c r="B563" s="145">
        <v>1629212.1799999997</v>
      </c>
      <c r="C563" s="145">
        <v>0</v>
      </c>
      <c r="D563" s="145">
        <v>0</v>
      </c>
      <c r="E563" s="145">
        <v>1629212.1799999997</v>
      </c>
      <c r="F563" s="145">
        <v>684115.94575371966</v>
      </c>
      <c r="G563" s="145">
        <v>0</v>
      </c>
      <c r="H563" s="114">
        <v>0</v>
      </c>
      <c r="I563" s="145">
        <v>684115.94575371966</v>
      </c>
      <c r="J563" s="112" t="s">
        <v>23</v>
      </c>
    </row>
    <row r="564" spans="1:10" ht="15" thickBot="1" x14ac:dyDescent="0.35"/>
    <row r="565" spans="1:10" x14ac:dyDescent="0.3">
      <c r="A565" s="116" t="s">
        <v>942</v>
      </c>
      <c r="B565" s="145">
        <v>-1647910797.6199987</v>
      </c>
      <c r="C565" s="145">
        <v>100612246.61997738</v>
      </c>
      <c r="D565" s="145">
        <v>0</v>
      </c>
      <c r="E565" s="145">
        <v>-1547298551.0000253</v>
      </c>
      <c r="F565" s="145">
        <v>-1582137622.7911828</v>
      </c>
      <c r="G565" s="145">
        <v>122888067.50805366</v>
      </c>
      <c r="H565" s="114">
        <v>0</v>
      </c>
      <c r="I565" s="145">
        <v>-1459249555.283134</v>
      </c>
      <c r="J565" s="112" t="s">
        <v>23</v>
      </c>
    </row>
  </sheetData>
  <pageMargins left="0.7" right="0.7" top="0.75" bottom="0.75" header="0.3" footer="0.3"/>
  <pageSetup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7"/>
  <sheetViews>
    <sheetView showOutlineSymbols="0" view="pageBreakPreview" zoomScale="90" zoomScaleNormal="45" zoomScaleSheetLayoutView="90" workbookViewId="0">
      <selection activeCell="A2" sqref="A2"/>
    </sheetView>
  </sheetViews>
  <sheetFormatPr defaultColWidth="12.44140625" defaultRowHeight="22.8" x14ac:dyDescent="0.4"/>
  <cols>
    <col min="1" max="1" width="22.44140625" style="36" customWidth="1"/>
    <col min="2" max="2" width="18.6640625" style="41" customWidth="1"/>
    <col min="3" max="3" width="3.33203125" style="36" customWidth="1"/>
    <col min="4" max="4" width="11.44140625" style="36" customWidth="1"/>
    <col min="5" max="5" width="12.109375" style="36" customWidth="1"/>
    <col min="6" max="6" width="11.88671875" style="36" customWidth="1"/>
    <col min="7" max="7" width="13.33203125" style="36" customWidth="1"/>
    <col min="8" max="8" width="12.5546875" style="36" customWidth="1"/>
    <col min="9" max="9" width="11.5546875" style="36" customWidth="1"/>
    <col min="10" max="10" width="11.88671875" style="36" customWidth="1"/>
    <col min="11" max="12" width="12" style="36" customWidth="1"/>
    <col min="13" max="13" width="11.88671875" style="36" customWidth="1"/>
    <col min="14" max="14" width="11.33203125" style="36" customWidth="1"/>
    <col min="15" max="15" width="11.88671875" style="36" customWidth="1"/>
    <col min="16" max="16" width="19.44140625" style="36" customWidth="1"/>
    <col min="17" max="17" width="1.6640625" style="36" customWidth="1"/>
    <col min="18" max="18" width="19.33203125" style="36" customWidth="1"/>
    <col min="19" max="19" width="1.6640625" style="36" customWidth="1"/>
    <col min="20" max="20" width="18.5546875" style="36" customWidth="1"/>
    <col min="21" max="21" width="1.6640625" style="36" customWidth="1"/>
    <col min="22" max="22" width="19" style="36" customWidth="1"/>
    <col min="23" max="23" width="1.6640625" style="36" customWidth="1"/>
    <col min="24" max="24" width="21.6640625" style="36" customWidth="1"/>
    <col min="25" max="25" width="1.44140625" style="36" customWidth="1"/>
    <col min="26" max="26" width="18.5546875" style="40" customWidth="1"/>
    <col min="27" max="27" width="2.109375" style="40" hidden="1" customWidth="1"/>
    <col min="28" max="28" width="23.6640625" style="40" customWidth="1"/>
    <col min="29" max="29" width="5" style="36" customWidth="1"/>
    <col min="30" max="31" width="12.44140625" style="36"/>
    <col min="32" max="32" width="227.33203125" style="36" customWidth="1"/>
    <col min="33" max="256" width="12.44140625" style="36"/>
    <col min="257" max="257" width="22.44140625" style="36" customWidth="1"/>
    <col min="258" max="258" width="18.6640625" style="36" customWidth="1"/>
    <col min="259" max="259" width="3.33203125" style="36" customWidth="1"/>
    <col min="260" max="260" width="94.33203125" style="36" customWidth="1"/>
    <col min="261" max="261" width="1.6640625" style="36" customWidth="1"/>
    <col min="262" max="262" width="19" style="36" customWidth="1"/>
    <col min="263" max="263" width="1.6640625" style="36" customWidth="1"/>
    <col min="264" max="264" width="19.33203125" style="36" customWidth="1"/>
    <col min="265" max="265" width="1.6640625" style="36" customWidth="1"/>
    <col min="266" max="266" width="19" style="36" customWidth="1"/>
    <col min="267" max="267" width="1.6640625" style="36" customWidth="1"/>
    <col min="268" max="268" width="20.109375" style="36" customWidth="1"/>
    <col min="269" max="269" width="1.6640625" style="36" customWidth="1"/>
    <col min="270" max="270" width="19" style="36" customWidth="1"/>
    <col min="271" max="271" width="1.6640625" style="36" customWidth="1"/>
    <col min="272" max="272" width="19.44140625" style="36" customWidth="1"/>
    <col min="273" max="273" width="1.6640625" style="36" customWidth="1"/>
    <col min="274" max="274" width="19.33203125" style="36" customWidth="1"/>
    <col min="275" max="275" width="1.6640625" style="36" customWidth="1"/>
    <col min="276" max="276" width="18.5546875" style="36" customWidth="1"/>
    <col min="277" max="277" width="1.6640625" style="36" customWidth="1"/>
    <col min="278" max="278" width="19" style="36" customWidth="1"/>
    <col min="279" max="279" width="1.6640625" style="36" customWidth="1"/>
    <col min="280" max="280" width="21.6640625" style="36" customWidth="1"/>
    <col min="281" max="281" width="1.44140625" style="36" customWidth="1"/>
    <col min="282" max="282" width="18.5546875" style="36" customWidth="1"/>
    <col min="283" max="283" width="0" style="36" hidden="1" customWidth="1"/>
    <col min="284" max="284" width="23.6640625" style="36" customWidth="1"/>
    <col min="285" max="285" width="5" style="36" customWidth="1"/>
    <col min="286" max="512" width="12.44140625" style="36"/>
    <col min="513" max="513" width="22.44140625" style="36" customWidth="1"/>
    <col min="514" max="514" width="18.6640625" style="36" customWidth="1"/>
    <col min="515" max="515" width="3.33203125" style="36" customWidth="1"/>
    <col min="516" max="516" width="94.33203125" style="36" customWidth="1"/>
    <col min="517" max="517" width="1.6640625" style="36" customWidth="1"/>
    <col min="518" max="518" width="19" style="36" customWidth="1"/>
    <col min="519" max="519" width="1.6640625" style="36" customWidth="1"/>
    <col min="520" max="520" width="19.33203125" style="36" customWidth="1"/>
    <col min="521" max="521" width="1.6640625" style="36" customWidth="1"/>
    <col min="522" max="522" width="19" style="36" customWidth="1"/>
    <col min="523" max="523" width="1.6640625" style="36" customWidth="1"/>
    <col min="524" max="524" width="20.109375" style="36" customWidth="1"/>
    <col min="525" max="525" width="1.6640625" style="36" customWidth="1"/>
    <col min="526" max="526" width="19" style="36" customWidth="1"/>
    <col min="527" max="527" width="1.6640625" style="36" customWidth="1"/>
    <col min="528" max="528" width="19.44140625" style="36" customWidth="1"/>
    <col min="529" max="529" width="1.6640625" style="36" customWidth="1"/>
    <col min="530" max="530" width="19.33203125" style="36" customWidth="1"/>
    <col min="531" max="531" width="1.6640625" style="36" customWidth="1"/>
    <col min="532" max="532" width="18.5546875" style="36" customWidth="1"/>
    <col min="533" max="533" width="1.6640625" style="36" customWidth="1"/>
    <col min="534" max="534" width="19" style="36" customWidth="1"/>
    <col min="535" max="535" width="1.6640625" style="36" customWidth="1"/>
    <col min="536" max="536" width="21.6640625" style="36" customWidth="1"/>
    <col min="537" max="537" width="1.44140625" style="36" customWidth="1"/>
    <col min="538" max="538" width="18.5546875" style="36" customWidth="1"/>
    <col min="539" max="539" width="0" style="36" hidden="1" customWidth="1"/>
    <col min="540" max="540" width="23.6640625" style="36" customWidth="1"/>
    <col min="541" max="541" width="5" style="36" customWidth="1"/>
    <col min="542" max="768" width="12.44140625" style="36"/>
    <col min="769" max="769" width="22.44140625" style="36" customWidth="1"/>
    <col min="770" max="770" width="18.6640625" style="36" customWidth="1"/>
    <col min="771" max="771" width="3.33203125" style="36" customWidth="1"/>
    <col min="772" max="772" width="94.33203125" style="36" customWidth="1"/>
    <col min="773" max="773" width="1.6640625" style="36" customWidth="1"/>
    <col min="774" max="774" width="19" style="36" customWidth="1"/>
    <col min="775" max="775" width="1.6640625" style="36" customWidth="1"/>
    <col min="776" max="776" width="19.33203125" style="36" customWidth="1"/>
    <col min="777" max="777" width="1.6640625" style="36" customWidth="1"/>
    <col min="778" max="778" width="19" style="36" customWidth="1"/>
    <col min="779" max="779" width="1.6640625" style="36" customWidth="1"/>
    <col min="780" max="780" width="20.109375" style="36" customWidth="1"/>
    <col min="781" max="781" width="1.6640625" style="36" customWidth="1"/>
    <col min="782" max="782" width="19" style="36" customWidth="1"/>
    <col min="783" max="783" width="1.6640625" style="36" customWidth="1"/>
    <col min="784" max="784" width="19.44140625" style="36" customWidth="1"/>
    <col min="785" max="785" width="1.6640625" style="36" customWidth="1"/>
    <col min="786" max="786" width="19.33203125" style="36" customWidth="1"/>
    <col min="787" max="787" width="1.6640625" style="36" customWidth="1"/>
    <col min="788" max="788" width="18.5546875" style="36" customWidth="1"/>
    <col min="789" max="789" width="1.6640625" style="36" customWidth="1"/>
    <col min="790" max="790" width="19" style="36" customWidth="1"/>
    <col min="791" max="791" width="1.6640625" style="36" customWidth="1"/>
    <col min="792" max="792" width="21.6640625" style="36" customWidth="1"/>
    <col min="793" max="793" width="1.44140625" style="36" customWidth="1"/>
    <col min="794" max="794" width="18.5546875" style="36" customWidth="1"/>
    <col min="795" max="795" width="0" style="36" hidden="1" customWidth="1"/>
    <col min="796" max="796" width="23.6640625" style="36" customWidth="1"/>
    <col min="797" max="797" width="5" style="36" customWidth="1"/>
    <col min="798" max="1024" width="12.44140625" style="36"/>
    <col min="1025" max="1025" width="22.44140625" style="36" customWidth="1"/>
    <col min="1026" max="1026" width="18.6640625" style="36" customWidth="1"/>
    <col min="1027" max="1027" width="3.33203125" style="36" customWidth="1"/>
    <col min="1028" max="1028" width="94.33203125" style="36" customWidth="1"/>
    <col min="1029" max="1029" width="1.6640625" style="36" customWidth="1"/>
    <col min="1030" max="1030" width="19" style="36" customWidth="1"/>
    <col min="1031" max="1031" width="1.6640625" style="36" customWidth="1"/>
    <col min="1032" max="1032" width="19.33203125" style="36" customWidth="1"/>
    <col min="1033" max="1033" width="1.6640625" style="36" customWidth="1"/>
    <col min="1034" max="1034" width="19" style="36" customWidth="1"/>
    <col min="1035" max="1035" width="1.6640625" style="36" customWidth="1"/>
    <col min="1036" max="1036" width="20.109375" style="36" customWidth="1"/>
    <col min="1037" max="1037" width="1.6640625" style="36" customWidth="1"/>
    <col min="1038" max="1038" width="19" style="36" customWidth="1"/>
    <col min="1039" max="1039" width="1.6640625" style="36" customWidth="1"/>
    <col min="1040" max="1040" width="19.44140625" style="36" customWidth="1"/>
    <col min="1041" max="1041" width="1.6640625" style="36" customWidth="1"/>
    <col min="1042" max="1042" width="19.33203125" style="36" customWidth="1"/>
    <col min="1043" max="1043" width="1.6640625" style="36" customWidth="1"/>
    <col min="1044" max="1044" width="18.5546875" style="36" customWidth="1"/>
    <col min="1045" max="1045" width="1.6640625" style="36" customWidth="1"/>
    <col min="1046" max="1046" width="19" style="36" customWidth="1"/>
    <col min="1047" max="1047" width="1.6640625" style="36" customWidth="1"/>
    <col min="1048" max="1048" width="21.6640625" style="36" customWidth="1"/>
    <col min="1049" max="1049" width="1.44140625" style="36" customWidth="1"/>
    <col min="1050" max="1050" width="18.5546875" style="36" customWidth="1"/>
    <col min="1051" max="1051" width="0" style="36" hidden="1" customWidth="1"/>
    <col min="1052" max="1052" width="23.6640625" style="36" customWidth="1"/>
    <col min="1053" max="1053" width="5" style="36" customWidth="1"/>
    <col min="1054" max="1280" width="12.44140625" style="36"/>
    <col min="1281" max="1281" width="22.44140625" style="36" customWidth="1"/>
    <col min="1282" max="1282" width="18.6640625" style="36" customWidth="1"/>
    <col min="1283" max="1283" width="3.33203125" style="36" customWidth="1"/>
    <col min="1284" max="1284" width="94.33203125" style="36" customWidth="1"/>
    <col min="1285" max="1285" width="1.6640625" style="36" customWidth="1"/>
    <col min="1286" max="1286" width="19" style="36" customWidth="1"/>
    <col min="1287" max="1287" width="1.6640625" style="36" customWidth="1"/>
    <col min="1288" max="1288" width="19.33203125" style="36" customWidth="1"/>
    <col min="1289" max="1289" width="1.6640625" style="36" customWidth="1"/>
    <col min="1290" max="1290" width="19" style="36" customWidth="1"/>
    <col min="1291" max="1291" width="1.6640625" style="36" customWidth="1"/>
    <col min="1292" max="1292" width="20.109375" style="36" customWidth="1"/>
    <col min="1293" max="1293" width="1.6640625" style="36" customWidth="1"/>
    <col min="1294" max="1294" width="19" style="36" customWidth="1"/>
    <col min="1295" max="1295" width="1.6640625" style="36" customWidth="1"/>
    <col min="1296" max="1296" width="19.44140625" style="36" customWidth="1"/>
    <col min="1297" max="1297" width="1.6640625" style="36" customWidth="1"/>
    <col min="1298" max="1298" width="19.33203125" style="36" customWidth="1"/>
    <col min="1299" max="1299" width="1.6640625" style="36" customWidth="1"/>
    <col min="1300" max="1300" width="18.5546875" style="36" customWidth="1"/>
    <col min="1301" max="1301" width="1.6640625" style="36" customWidth="1"/>
    <col min="1302" max="1302" width="19" style="36" customWidth="1"/>
    <col min="1303" max="1303" width="1.6640625" style="36" customWidth="1"/>
    <col min="1304" max="1304" width="21.6640625" style="36" customWidth="1"/>
    <col min="1305" max="1305" width="1.44140625" style="36" customWidth="1"/>
    <col min="1306" max="1306" width="18.5546875" style="36" customWidth="1"/>
    <col min="1307" max="1307" width="0" style="36" hidden="1" customWidth="1"/>
    <col min="1308" max="1308" width="23.6640625" style="36" customWidth="1"/>
    <col min="1309" max="1309" width="5" style="36" customWidth="1"/>
    <col min="1310" max="1536" width="12.44140625" style="36"/>
    <col min="1537" max="1537" width="22.44140625" style="36" customWidth="1"/>
    <col min="1538" max="1538" width="18.6640625" style="36" customWidth="1"/>
    <col min="1539" max="1539" width="3.33203125" style="36" customWidth="1"/>
    <col min="1540" max="1540" width="94.33203125" style="36" customWidth="1"/>
    <col min="1541" max="1541" width="1.6640625" style="36" customWidth="1"/>
    <col min="1542" max="1542" width="19" style="36" customWidth="1"/>
    <col min="1543" max="1543" width="1.6640625" style="36" customWidth="1"/>
    <col min="1544" max="1544" width="19.33203125" style="36" customWidth="1"/>
    <col min="1545" max="1545" width="1.6640625" style="36" customWidth="1"/>
    <col min="1546" max="1546" width="19" style="36" customWidth="1"/>
    <col min="1547" max="1547" width="1.6640625" style="36" customWidth="1"/>
    <col min="1548" max="1548" width="20.109375" style="36" customWidth="1"/>
    <col min="1549" max="1549" width="1.6640625" style="36" customWidth="1"/>
    <col min="1550" max="1550" width="19" style="36" customWidth="1"/>
    <col min="1551" max="1551" width="1.6640625" style="36" customWidth="1"/>
    <col min="1552" max="1552" width="19.44140625" style="36" customWidth="1"/>
    <col min="1553" max="1553" width="1.6640625" style="36" customWidth="1"/>
    <col min="1554" max="1554" width="19.33203125" style="36" customWidth="1"/>
    <col min="1555" max="1555" width="1.6640625" style="36" customWidth="1"/>
    <col min="1556" max="1556" width="18.5546875" style="36" customWidth="1"/>
    <col min="1557" max="1557" width="1.6640625" style="36" customWidth="1"/>
    <col min="1558" max="1558" width="19" style="36" customWidth="1"/>
    <col min="1559" max="1559" width="1.6640625" style="36" customWidth="1"/>
    <col min="1560" max="1560" width="21.6640625" style="36" customWidth="1"/>
    <col min="1561" max="1561" width="1.44140625" style="36" customWidth="1"/>
    <col min="1562" max="1562" width="18.5546875" style="36" customWidth="1"/>
    <col min="1563" max="1563" width="0" style="36" hidden="1" customWidth="1"/>
    <col min="1564" max="1564" width="23.6640625" style="36" customWidth="1"/>
    <col min="1565" max="1565" width="5" style="36" customWidth="1"/>
    <col min="1566" max="1792" width="12.44140625" style="36"/>
    <col min="1793" max="1793" width="22.44140625" style="36" customWidth="1"/>
    <col min="1794" max="1794" width="18.6640625" style="36" customWidth="1"/>
    <col min="1795" max="1795" width="3.33203125" style="36" customWidth="1"/>
    <col min="1796" max="1796" width="94.33203125" style="36" customWidth="1"/>
    <col min="1797" max="1797" width="1.6640625" style="36" customWidth="1"/>
    <col min="1798" max="1798" width="19" style="36" customWidth="1"/>
    <col min="1799" max="1799" width="1.6640625" style="36" customWidth="1"/>
    <col min="1800" max="1800" width="19.33203125" style="36" customWidth="1"/>
    <col min="1801" max="1801" width="1.6640625" style="36" customWidth="1"/>
    <col min="1802" max="1802" width="19" style="36" customWidth="1"/>
    <col min="1803" max="1803" width="1.6640625" style="36" customWidth="1"/>
    <col min="1804" max="1804" width="20.109375" style="36" customWidth="1"/>
    <col min="1805" max="1805" width="1.6640625" style="36" customWidth="1"/>
    <col min="1806" max="1806" width="19" style="36" customWidth="1"/>
    <col min="1807" max="1807" width="1.6640625" style="36" customWidth="1"/>
    <col min="1808" max="1808" width="19.44140625" style="36" customWidth="1"/>
    <col min="1809" max="1809" width="1.6640625" style="36" customWidth="1"/>
    <col min="1810" max="1810" width="19.33203125" style="36" customWidth="1"/>
    <col min="1811" max="1811" width="1.6640625" style="36" customWidth="1"/>
    <col min="1812" max="1812" width="18.5546875" style="36" customWidth="1"/>
    <col min="1813" max="1813" width="1.6640625" style="36" customWidth="1"/>
    <col min="1814" max="1814" width="19" style="36" customWidth="1"/>
    <col min="1815" max="1815" width="1.6640625" style="36" customWidth="1"/>
    <col min="1816" max="1816" width="21.6640625" style="36" customWidth="1"/>
    <col min="1817" max="1817" width="1.44140625" style="36" customWidth="1"/>
    <col min="1818" max="1818" width="18.5546875" style="36" customWidth="1"/>
    <col min="1819" max="1819" width="0" style="36" hidden="1" customWidth="1"/>
    <col min="1820" max="1820" width="23.6640625" style="36" customWidth="1"/>
    <col min="1821" max="1821" width="5" style="36" customWidth="1"/>
    <col min="1822" max="2048" width="12.44140625" style="36"/>
    <col min="2049" max="2049" width="22.44140625" style="36" customWidth="1"/>
    <col min="2050" max="2050" width="18.6640625" style="36" customWidth="1"/>
    <col min="2051" max="2051" width="3.33203125" style="36" customWidth="1"/>
    <col min="2052" max="2052" width="94.33203125" style="36" customWidth="1"/>
    <col min="2053" max="2053" width="1.6640625" style="36" customWidth="1"/>
    <col min="2054" max="2054" width="19" style="36" customWidth="1"/>
    <col min="2055" max="2055" width="1.6640625" style="36" customWidth="1"/>
    <col min="2056" max="2056" width="19.33203125" style="36" customWidth="1"/>
    <col min="2057" max="2057" width="1.6640625" style="36" customWidth="1"/>
    <col min="2058" max="2058" width="19" style="36" customWidth="1"/>
    <col min="2059" max="2059" width="1.6640625" style="36" customWidth="1"/>
    <col min="2060" max="2060" width="20.109375" style="36" customWidth="1"/>
    <col min="2061" max="2061" width="1.6640625" style="36" customWidth="1"/>
    <col min="2062" max="2062" width="19" style="36" customWidth="1"/>
    <col min="2063" max="2063" width="1.6640625" style="36" customWidth="1"/>
    <col min="2064" max="2064" width="19.44140625" style="36" customWidth="1"/>
    <col min="2065" max="2065" width="1.6640625" style="36" customWidth="1"/>
    <col min="2066" max="2066" width="19.33203125" style="36" customWidth="1"/>
    <col min="2067" max="2067" width="1.6640625" style="36" customWidth="1"/>
    <col min="2068" max="2068" width="18.5546875" style="36" customWidth="1"/>
    <col min="2069" max="2069" width="1.6640625" style="36" customWidth="1"/>
    <col min="2070" max="2070" width="19" style="36" customWidth="1"/>
    <col min="2071" max="2071" width="1.6640625" style="36" customWidth="1"/>
    <col min="2072" max="2072" width="21.6640625" style="36" customWidth="1"/>
    <col min="2073" max="2073" width="1.44140625" style="36" customWidth="1"/>
    <col min="2074" max="2074" width="18.5546875" style="36" customWidth="1"/>
    <col min="2075" max="2075" width="0" style="36" hidden="1" customWidth="1"/>
    <col min="2076" max="2076" width="23.6640625" style="36" customWidth="1"/>
    <col min="2077" max="2077" width="5" style="36" customWidth="1"/>
    <col min="2078" max="2304" width="12.44140625" style="36"/>
    <col min="2305" max="2305" width="22.44140625" style="36" customWidth="1"/>
    <col min="2306" max="2306" width="18.6640625" style="36" customWidth="1"/>
    <col min="2307" max="2307" width="3.33203125" style="36" customWidth="1"/>
    <col min="2308" max="2308" width="94.33203125" style="36" customWidth="1"/>
    <col min="2309" max="2309" width="1.6640625" style="36" customWidth="1"/>
    <col min="2310" max="2310" width="19" style="36" customWidth="1"/>
    <col min="2311" max="2311" width="1.6640625" style="36" customWidth="1"/>
    <col min="2312" max="2312" width="19.33203125" style="36" customWidth="1"/>
    <col min="2313" max="2313" width="1.6640625" style="36" customWidth="1"/>
    <col min="2314" max="2314" width="19" style="36" customWidth="1"/>
    <col min="2315" max="2315" width="1.6640625" style="36" customWidth="1"/>
    <col min="2316" max="2316" width="20.109375" style="36" customWidth="1"/>
    <col min="2317" max="2317" width="1.6640625" style="36" customWidth="1"/>
    <col min="2318" max="2318" width="19" style="36" customWidth="1"/>
    <col min="2319" max="2319" width="1.6640625" style="36" customWidth="1"/>
    <col min="2320" max="2320" width="19.44140625" style="36" customWidth="1"/>
    <col min="2321" max="2321" width="1.6640625" style="36" customWidth="1"/>
    <col min="2322" max="2322" width="19.33203125" style="36" customWidth="1"/>
    <col min="2323" max="2323" width="1.6640625" style="36" customWidth="1"/>
    <col min="2324" max="2324" width="18.5546875" style="36" customWidth="1"/>
    <col min="2325" max="2325" width="1.6640625" style="36" customWidth="1"/>
    <col min="2326" max="2326" width="19" style="36" customWidth="1"/>
    <col min="2327" max="2327" width="1.6640625" style="36" customWidth="1"/>
    <col min="2328" max="2328" width="21.6640625" style="36" customWidth="1"/>
    <col min="2329" max="2329" width="1.44140625" style="36" customWidth="1"/>
    <col min="2330" max="2330" width="18.5546875" style="36" customWidth="1"/>
    <col min="2331" max="2331" width="0" style="36" hidden="1" customWidth="1"/>
    <col min="2332" max="2332" width="23.6640625" style="36" customWidth="1"/>
    <col min="2333" max="2333" width="5" style="36" customWidth="1"/>
    <col min="2334" max="2560" width="12.44140625" style="36"/>
    <col min="2561" max="2561" width="22.44140625" style="36" customWidth="1"/>
    <col min="2562" max="2562" width="18.6640625" style="36" customWidth="1"/>
    <col min="2563" max="2563" width="3.33203125" style="36" customWidth="1"/>
    <col min="2564" max="2564" width="94.33203125" style="36" customWidth="1"/>
    <col min="2565" max="2565" width="1.6640625" style="36" customWidth="1"/>
    <col min="2566" max="2566" width="19" style="36" customWidth="1"/>
    <col min="2567" max="2567" width="1.6640625" style="36" customWidth="1"/>
    <col min="2568" max="2568" width="19.33203125" style="36" customWidth="1"/>
    <col min="2569" max="2569" width="1.6640625" style="36" customWidth="1"/>
    <col min="2570" max="2570" width="19" style="36" customWidth="1"/>
    <col min="2571" max="2571" width="1.6640625" style="36" customWidth="1"/>
    <col min="2572" max="2572" width="20.109375" style="36" customWidth="1"/>
    <col min="2573" max="2573" width="1.6640625" style="36" customWidth="1"/>
    <col min="2574" max="2574" width="19" style="36" customWidth="1"/>
    <col min="2575" max="2575" width="1.6640625" style="36" customWidth="1"/>
    <col min="2576" max="2576" width="19.44140625" style="36" customWidth="1"/>
    <col min="2577" max="2577" width="1.6640625" style="36" customWidth="1"/>
    <col min="2578" max="2578" width="19.33203125" style="36" customWidth="1"/>
    <col min="2579" max="2579" width="1.6640625" style="36" customWidth="1"/>
    <col min="2580" max="2580" width="18.5546875" style="36" customWidth="1"/>
    <col min="2581" max="2581" width="1.6640625" style="36" customWidth="1"/>
    <col min="2582" max="2582" width="19" style="36" customWidth="1"/>
    <col min="2583" max="2583" width="1.6640625" style="36" customWidth="1"/>
    <col min="2584" max="2584" width="21.6640625" style="36" customWidth="1"/>
    <col min="2585" max="2585" width="1.44140625" style="36" customWidth="1"/>
    <col min="2586" max="2586" width="18.5546875" style="36" customWidth="1"/>
    <col min="2587" max="2587" width="0" style="36" hidden="1" customWidth="1"/>
    <col min="2588" max="2588" width="23.6640625" style="36" customWidth="1"/>
    <col min="2589" max="2589" width="5" style="36" customWidth="1"/>
    <col min="2590" max="2816" width="12.44140625" style="36"/>
    <col min="2817" max="2817" width="22.44140625" style="36" customWidth="1"/>
    <col min="2818" max="2818" width="18.6640625" style="36" customWidth="1"/>
    <col min="2819" max="2819" width="3.33203125" style="36" customWidth="1"/>
    <col min="2820" max="2820" width="94.33203125" style="36" customWidth="1"/>
    <col min="2821" max="2821" width="1.6640625" style="36" customWidth="1"/>
    <col min="2822" max="2822" width="19" style="36" customWidth="1"/>
    <col min="2823" max="2823" width="1.6640625" style="36" customWidth="1"/>
    <col min="2824" max="2824" width="19.33203125" style="36" customWidth="1"/>
    <col min="2825" max="2825" width="1.6640625" style="36" customWidth="1"/>
    <col min="2826" max="2826" width="19" style="36" customWidth="1"/>
    <col min="2827" max="2827" width="1.6640625" style="36" customWidth="1"/>
    <col min="2828" max="2828" width="20.109375" style="36" customWidth="1"/>
    <col min="2829" max="2829" width="1.6640625" style="36" customWidth="1"/>
    <col min="2830" max="2830" width="19" style="36" customWidth="1"/>
    <col min="2831" max="2831" width="1.6640625" style="36" customWidth="1"/>
    <col min="2832" max="2832" width="19.44140625" style="36" customWidth="1"/>
    <col min="2833" max="2833" width="1.6640625" style="36" customWidth="1"/>
    <col min="2834" max="2834" width="19.33203125" style="36" customWidth="1"/>
    <col min="2835" max="2835" width="1.6640625" style="36" customWidth="1"/>
    <col min="2836" max="2836" width="18.5546875" style="36" customWidth="1"/>
    <col min="2837" max="2837" width="1.6640625" style="36" customWidth="1"/>
    <col min="2838" max="2838" width="19" style="36" customWidth="1"/>
    <col min="2839" max="2839" width="1.6640625" style="36" customWidth="1"/>
    <col min="2840" max="2840" width="21.6640625" style="36" customWidth="1"/>
    <col min="2841" max="2841" width="1.44140625" style="36" customWidth="1"/>
    <col min="2842" max="2842" width="18.5546875" style="36" customWidth="1"/>
    <col min="2843" max="2843" width="0" style="36" hidden="1" customWidth="1"/>
    <col min="2844" max="2844" width="23.6640625" style="36" customWidth="1"/>
    <col min="2845" max="2845" width="5" style="36" customWidth="1"/>
    <col min="2846" max="3072" width="12.44140625" style="36"/>
    <col min="3073" max="3073" width="22.44140625" style="36" customWidth="1"/>
    <col min="3074" max="3074" width="18.6640625" style="36" customWidth="1"/>
    <col min="3075" max="3075" width="3.33203125" style="36" customWidth="1"/>
    <col min="3076" max="3076" width="94.33203125" style="36" customWidth="1"/>
    <col min="3077" max="3077" width="1.6640625" style="36" customWidth="1"/>
    <col min="3078" max="3078" width="19" style="36" customWidth="1"/>
    <col min="3079" max="3079" width="1.6640625" style="36" customWidth="1"/>
    <col min="3080" max="3080" width="19.33203125" style="36" customWidth="1"/>
    <col min="3081" max="3081" width="1.6640625" style="36" customWidth="1"/>
    <col min="3082" max="3082" width="19" style="36" customWidth="1"/>
    <col min="3083" max="3083" width="1.6640625" style="36" customWidth="1"/>
    <col min="3084" max="3084" width="20.109375" style="36" customWidth="1"/>
    <col min="3085" max="3085" width="1.6640625" style="36" customWidth="1"/>
    <col min="3086" max="3086" width="19" style="36" customWidth="1"/>
    <col min="3087" max="3087" width="1.6640625" style="36" customWidth="1"/>
    <col min="3088" max="3088" width="19.44140625" style="36" customWidth="1"/>
    <col min="3089" max="3089" width="1.6640625" style="36" customWidth="1"/>
    <col min="3090" max="3090" width="19.33203125" style="36" customWidth="1"/>
    <col min="3091" max="3091" width="1.6640625" style="36" customWidth="1"/>
    <col min="3092" max="3092" width="18.5546875" style="36" customWidth="1"/>
    <col min="3093" max="3093" width="1.6640625" style="36" customWidth="1"/>
    <col min="3094" max="3094" width="19" style="36" customWidth="1"/>
    <col min="3095" max="3095" width="1.6640625" style="36" customWidth="1"/>
    <col min="3096" max="3096" width="21.6640625" style="36" customWidth="1"/>
    <col min="3097" max="3097" width="1.44140625" style="36" customWidth="1"/>
    <col min="3098" max="3098" width="18.5546875" style="36" customWidth="1"/>
    <col min="3099" max="3099" width="0" style="36" hidden="1" customWidth="1"/>
    <col min="3100" max="3100" width="23.6640625" style="36" customWidth="1"/>
    <col min="3101" max="3101" width="5" style="36" customWidth="1"/>
    <col min="3102" max="3328" width="12.44140625" style="36"/>
    <col min="3329" max="3329" width="22.44140625" style="36" customWidth="1"/>
    <col min="3330" max="3330" width="18.6640625" style="36" customWidth="1"/>
    <col min="3331" max="3331" width="3.33203125" style="36" customWidth="1"/>
    <col min="3332" max="3332" width="94.33203125" style="36" customWidth="1"/>
    <col min="3333" max="3333" width="1.6640625" style="36" customWidth="1"/>
    <col min="3334" max="3334" width="19" style="36" customWidth="1"/>
    <col min="3335" max="3335" width="1.6640625" style="36" customWidth="1"/>
    <col min="3336" max="3336" width="19.33203125" style="36" customWidth="1"/>
    <col min="3337" max="3337" width="1.6640625" style="36" customWidth="1"/>
    <col min="3338" max="3338" width="19" style="36" customWidth="1"/>
    <col min="3339" max="3339" width="1.6640625" style="36" customWidth="1"/>
    <col min="3340" max="3340" width="20.109375" style="36" customWidth="1"/>
    <col min="3341" max="3341" width="1.6640625" style="36" customWidth="1"/>
    <col min="3342" max="3342" width="19" style="36" customWidth="1"/>
    <col min="3343" max="3343" width="1.6640625" style="36" customWidth="1"/>
    <col min="3344" max="3344" width="19.44140625" style="36" customWidth="1"/>
    <col min="3345" max="3345" width="1.6640625" style="36" customWidth="1"/>
    <col min="3346" max="3346" width="19.33203125" style="36" customWidth="1"/>
    <col min="3347" max="3347" width="1.6640625" style="36" customWidth="1"/>
    <col min="3348" max="3348" width="18.5546875" style="36" customWidth="1"/>
    <col min="3349" max="3349" width="1.6640625" style="36" customWidth="1"/>
    <col min="3350" max="3350" width="19" style="36" customWidth="1"/>
    <col min="3351" max="3351" width="1.6640625" style="36" customWidth="1"/>
    <col min="3352" max="3352" width="21.6640625" style="36" customWidth="1"/>
    <col min="3353" max="3353" width="1.44140625" style="36" customWidth="1"/>
    <col min="3354" max="3354" width="18.5546875" style="36" customWidth="1"/>
    <col min="3355" max="3355" width="0" style="36" hidden="1" customWidth="1"/>
    <col min="3356" max="3356" width="23.6640625" style="36" customWidth="1"/>
    <col min="3357" max="3357" width="5" style="36" customWidth="1"/>
    <col min="3358" max="3584" width="12.44140625" style="36"/>
    <col min="3585" max="3585" width="22.44140625" style="36" customWidth="1"/>
    <col min="3586" max="3586" width="18.6640625" style="36" customWidth="1"/>
    <col min="3587" max="3587" width="3.33203125" style="36" customWidth="1"/>
    <col min="3588" max="3588" width="94.33203125" style="36" customWidth="1"/>
    <col min="3589" max="3589" width="1.6640625" style="36" customWidth="1"/>
    <col min="3590" max="3590" width="19" style="36" customWidth="1"/>
    <col min="3591" max="3591" width="1.6640625" style="36" customWidth="1"/>
    <col min="3592" max="3592" width="19.33203125" style="36" customWidth="1"/>
    <col min="3593" max="3593" width="1.6640625" style="36" customWidth="1"/>
    <col min="3594" max="3594" width="19" style="36" customWidth="1"/>
    <col min="3595" max="3595" width="1.6640625" style="36" customWidth="1"/>
    <col min="3596" max="3596" width="20.109375" style="36" customWidth="1"/>
    <col min="3597" max="3597" width="1.6640625" style="36" customWidth="1"/>
    <col min="3598" max="3598" width="19" style="36" customWidth="1"/>
    <col min="3599" max="3599" width="1.6640625" style="36" customWidth="1"/>
    <col min="3600" max="3600" width="19.44140625" style="36" customWidth="1"/>
    <col min="3601" max="3601" width="1.6640625" style="36" customWidth="1"/>
    <col min="3602" max="3602" width="19.33203125" style="36" customWidth="1"/>
    <col min="3603" max="3603" width="1.6640625" style="36" customWidth="1"/>
    <col min="3604" max="3604" width="18.5546875" style="36" customWidth="1"/>
    <col min="3605" max="3605" width="1.6640625" style="36" customWidth="1"/>
    <col min="3606" max="3606" width="19" style="36" customWidth="1"/>
    <col min="3607" max="3607" width="1.6640625" style="36" customWidth="1"/>
    <col min="3608" max="3608" width="21.6640625" style="36" customWidth="1"/>
    <col min="3609" max="3609" width="1.44140625" style="36" customWidth="1"/>
    <col min="3610" max="3610" width="18.5546875" style="36" customWidth="1"/>
    <col min="3611" max="3611" width="0" style="36" hidden="1" customWidth="1"/>
    <col min="3612" max="3612" width="23.6640625" style="36" customWidth="1"/>
    <col min="3613" max="3613" width="5" style="36" customWidth="1"/>
    <col min="3614" max="3840" width="12.44140625" style="36"/>
    <col min="3841" max="3841" width="22.44140625" style="36" customWidth="1"/>
    <col min="3842" max="3842" width="18.6640625" style="36" customWidth="1"/>
    <col min="3843" max="3843" width="3.33203125" style="36" customWidth="1"/>
    <col min="3844" max="3844" width="94.33203125" style="36" customWidth="1"/>
    <col min="3845" max="3845" width="1.6640625" style="36" customWidth="1"/>
    <col min="3846" max="3846" width="19" style="36" customWidth="1"/>
    <col min="3847" max="3847" width="1.6640625" style="36" customWidth="1"/>
    <col min="3848" max="3848" width="19.33203125" style="36" customWidth="1"/>
    <col min="3849" max="3849" width="1.6640625" style="36" customWidth="1"/>
    <col min="3850" max="3850" width="19" style="36" customWidth="1"/>
    <col min="3851" max="3851" width="1.6640625" style="36" customWidth="1"/>
    <col min="3852" max="3852" width="20.109375" style="36" customWidth="1"/>
    <col min="3853" max="3853" width="1.6640625" style="36" customWidth="1"/>
    <col min="3854" max="3854" width="19" style="36" customWidth="1"/>
    <col min="3855" max="3855" width="1.6640625" style="36" customWidth="1"/>
    <col min="3856" max="3856" width="19.44140625" style="36" customWidth="1"/>
    <col min="3857" max="3857" width="1.6640625" style="36" customWidth="1"/>
    <col min="3858" max="3858" width="19.33203125" style="36" customWidth="1"/>
    <col min="3859" max="3859" width="1.6640625" style="36" customWidth="1"/>
    <col min="3860" max="3860" width="18.5546875" style="36" customWidth="1"/>
    <col min="3861" max="3861" width="1.6640625" style="36" customWidth="1"/>
    <col min="3862" max="3862" width="19" style="36" customWidth="1"/>
    <col min="3863" max="3863" width="1.6640625" style="36" customWidth="1"/>
    <col min="3864" max="3864" width="21.6640625" style="36" customWidth="1"/>
    <col min="3865" max="3865" width="1.44140625" style="36" customWidth="1"/>
    <col min="3866" max="3866" width="18.5546875" style="36" customWidth="1"/>
    <col min="3867" max="3867" width="0" style="36" hidden="1" customWidth="1"/>
    <col min="3868" max="3868" width="23.6640625" style="36" customWidth="1"/>
    <col min="3869" max="3869" width="5" style="36" customWidth="1"/>
    <col min="3870" max="4096" width="12.44140625" style="36"/>
    <col min="4097" max="4097" width="22.44140625" style="36" customWidth="1"/>
    <col min="4098" max="4098" width="18.6640625" style="36" customWidth="1"/>
    <col min="4099" max="4099" width="3.33203125" style="36" customWidth="1"/>
    <col min="4100" max="4100" width="94.33203125" style="36" customWidth="1"/>
    <col min="4101" max="4101" width="1.6640625" style="36" customWidth="1"/>
    <col min="4102" max="4102" width="19" style="36" customWidth="1"/>
    <col min="4103" max="4103" width="1.6640625" style="36" customWidth="1"/>
    <col min="4104" max="4104" width="19.33203125" style="36" customWidth="1"/>
    <col min="4105" max="4105" width="1.6640625" style="36" customWidth="1"/>
    <col min="4106" max="4106" width="19" style="36" customWidth="1"/>
    <col min="4107" max="4107" width="1.6640625" style="36" customWidth="1"/>
    <col min="4108" max="4108" width="20.109375" style="36" customWidth="1"/>
    <col min="4109" max="4109" width="1.6640625" style="36" customWidth="1"/>
    <col min="4110" max="4110" width="19" style="36" customWidth="1"/>
    <col min="4111" max="4111" width="1.6640625" style="36" customWidth="1"/>
    <col min="4112" max="4112" width="19.44140625" style="36" customWidth="1"/>
    <col min="4113" max="4113" width="1.6640625" style="36" customWidth="1"/>
    <col min="4114" max="4114" width="19.33203125" style="36" customWidth="1"/>
    <col min="4115" max="4115" width="1.6640625" style="36" customWidth="1"/>
    <col min="4116" max="4116" width="18.5546875" style="36" customWidth="1"/>
    <col min="4117" max="4117" width="1.6640625" style="36" customWidth="1"/>
    <col min="4118" max="4118" width="19" style="36" customWidth="1"/>
    <col min="4119" max="4119" width="1.6640625" style="36" customWidth="1"/>
    <col min="4120" max="4120" width="21.6640625" style="36" customWidth="1"/>
    <col min="4121" max="4121" width="1.44140625" style="36" customWidth="1"/>
    <col min="4122" max="4122" width="18.5546875" style="36" customWidth="1"/>
    <col min="4123" max="4123" width="0" style="36" hidden="1" customWidth="1"/>
    <col min="4124" max="4124" width="23.6640625" style="36" customWidth="1"/>
    <col min="4125" max="4125" width="5" style="36" customWidth="1"/>
    <col min="4126" max="4352" width="12.44140625" style="36"/>
    <col min="4353" max="4353" width="22.44140625" style="36" customWidth="1"/>
    <col min="4354" max="4354" width="18.6640625" style="36" customWidth="1"/>
    <col min="4355" max="4355" width="3.33203125" style="36" customWidth="1"/>
    <col min="4356" max="4356" width="94.33203125" style="36" customWidth="1"/>
    <col min="4357" max="4357" width="1.6640625" style="36" customWidth="1"/>
    <col min="4358" max="4358" width="19" style="36" customWidth="1"/>
    <col min="4359" max="4359" width="1.6640625" style="36" customWidth="1"/>
    <col min="4360" max="4360" width="19.33203125" style="36" customWidth="1"/>
    <col min="4361" max="4361" width="1.6640625" style="36" customWidth="1"/>
    <col min="4362" max="4362" width="19" style="36" customWidth="1"/>
    <col min="4363" max="4363" width="1.6640625" style="36" customWidth="1"/>
    <col min="4364" max="4364" width="20.109375" style="36" customWidth="1"/>
    <col min="4365" max="4365" width="1.6640625" style="36" customWidth="1"/>
    <col min="4366" max="4366" width="19" style="36" customWidth="1"/>
    <col min="4367" max="4367" width="1.6640625" style="36" customWidth="1"/>
    <col min="4368" max="4368" width="19.44140625" style="36" customWidth="1"/>
    <col min="4369" max="4369" width="1.6640625" style="36" customWidth="1"/>
    <col min="4370" max="4370" width="19.33203125" style="36" customWidth="1"/>
    <col min="4371" max="4371" width="1.6640625" style="36" customWidth="1"/>
    <col min="4372" max="4372" width="18.5546875" style="36" customWidth="1"/>
    <col min="4373" max="4373" width="1.6640625" style="36" customWidth="1"/>
    <col min="4374" max="4374" width="19" style="36" customWidth="1"/>
    <col min="4375" max="4375" width="1.6640625" style="36" customWidth="1"/>
    <col min="4376" max="4376" width="21.6640625" style="36" customWidth="1"/>
    <col min="4377" max="4377" width="1.44140625" style="36" customWidth="1"/>
    <col min="4378" max="4378" width="18.5546875" style="36" customWidth="1"/>
    <col min="4379" max="4379" width="0" style="36" hidden="1" customWidth="1"/>
    <col min="4380" max="4380" width="23.6640625" style="36" customWidth="1"/>
    <col min="4381" max="4381" width="5" style="36" customWidth="1"/>
    <col min="4382" max="4608" width="12.44140625" style="36"/>
    <col min="4609" max="4609" width="22.44140625" style="36" customWidth="1"/>
    <col min="4610" max="4610" width="18.6640625" style="36" customWidth="1"/>
    <col min="4611" max="4611" width="3.33203125" style="36" customWidth="1"/>
    <col min="4612" max="4612" width="94.33203125" style="36" customWidth="1"/>
    <col min="4613" max="4613" width="1.6640625" style="36" customWidth="1"/>
    <col min="4614" max="4614" width="19" style="36" customWidth="1"/>
    <col min="4615" max="4615" width="1.6640625" style="36" customWidth="1"/>
    <col min="4616" max="4616" width="19.33203125" style="36" customWidth="1"/>
    <col min="4617" max="4617" width="1.6640625" style="36" customWidth="1"/>
    <col min="4618" max="4618" width="19" style="36" customWidth="1"/>
    <col min="4619" max="4619" width="1.6640625" style="36" customWidth="1"/>
    <col min="4620" max="4620" width="20.109375" style="36" customWidth="1"/>
    <col min="4621" max="4621" width="1.6640625" style="36" customWidth="1"/>
    <col min="4622" max="4622" width="19" style="36" customWidth="1"/>
    <col min="4623" max="4623" width="1.6640625" style="36" customWidth="1"/>
    <col min="4624" max="4624" width="19.44140625" style="36" customWidth="1"/>
    <col min="4625" max="4625" width="1.6640625" style="36" customWidth="1"/>
    <col min="4626" max="4626" width="19.33203125" style="36" customWidth="1"/>
    <col min="4627" max="4627" width="1.6640625" style="36" customWidth="1"/>
    <col min="4628" max="4628" width="18.5546875" style="36" customWidth="1"/>
    <col min="4629" max="4629" width="1.6640625" style="36" customWidth="1"/>
    <col min="4630" max="4630" width="19" style="36" customWidth="1"/>
    <col min="4631" max="4631" width="1.6640625" style="36" customWidth="1"/>
    <col min="4632" max="4632" width="21.6640625" style="36" customWidth="1"/>
    <col min="4633" max="4633" width="1.44140625" style="36" customWidth="1"/>
    <col min="4634" max="4634" width="18.5546875" style="36" customWidth="1"/>
    <col min="4635" max="4635" width="0" style="36" hidden="1" customWidth="1"/>
    <col min="4636" max="4636" width="23.6640625" style="36" customWidth="1"/>
    <col min="4637" max="4637" width="5" style="36" customWidth="1"/>
    <col min="4638" max="4864" width="12.44140625" style="36"/>
    <col min="4865" max="4865" width="22.44140625" style="36" customWidth="1"/>
    <col min="4866" max="4866" width="18.6640625" style="36" customWidth="1"/>
    <col min="4867" max="4867" width="3.33203125" style="36" customWidth="1"/>
    <col min="4868" max="4868" width="94.33203125" style="36" customWidth="1"/>
    <col min="4869" max="4869" width="1.6640625" style="36" customWidth="1"/>
    <col min="4870" max="4870" width="19" style="36" customWidth="1"/>
    <col min="4871" max="4871" width="1.6640625" style="36" customWidth="1"/>
    <col min="4872" max="4872" width="19.33203125" style="36" customWidth="1"/>
    <col min="4873" max="4873" width="1.6640625" style="36" customWidth="1"/>
    <col min="4874" max="4874" width="19" style="36" customWidth="1"/>
    <col min="4875" max="4875" width="1.6640625" style="36" customWidth="1"/>
    <col min="4876" max="4876" width="20.109375" style="36" customWidth="1"/>
    <col min="4877" max="4877" width="1.6640625" style="36" customWidth="1"/>
    <col min="4878" max="4878" width="19" style="36" customWidth="1"/>
    <col min="4879" max="4879" width="1.6640625" style="36" customWidth="1"/>
    <col min="4880" max="4880" width="19.44140625" style="36" customWidth="1"/>
    <col min="4881" max="4881" width="1.6640625" style="36" customWidth="1"/>
    <col min="4882" max="4882" width="19.33203125" style="36" customWidth="1"/>
    <col min="4883" max="4883" width="1.6640625" style="36" customWidth="1"/>
    <col min="4884" max="4884" width="18.5546875" style="36" customWidth="1"/>
    <col min="4885" max="4885" width="1.6640625" style="36" customWidth="1"/>
    <col min="4886" max="4886" width="19" style="36" customWidth="1"/>
    <col min="4887" max="4887" width="1.6640625" style="36" customWidth="1"/>
    <col min="4888" max="4888" width="21.6640625" style="36" customWidth="1"/>
    <col min="4889" max="4889" width="1.44140625" style="36" customWidth="1"/>
    <col min="4890" max="4890" width="18.5546875" style="36" customWidth="1"/>
    <col min="4891" max="4891" width="0" style="36" hidden="1" customWidth="1"/>
    <col min="4892" max="4892" width="23.6640625" style="36" customWidth="1"/>
    <col min="4893" max="4893" width="5" style="36" customWidth="1"/>
    <col min="4894" max="5120" width="12.44140625" style="36"/>
    <col min="5121" max="5121" width="22.44140625" style="36" customWidth="1"/>
    <col min="5122" max="5122" width="18.6640625" style="36" customWidth="1"/>
    <col min="5123" max="5123" width="3.33203125" style="36" customWidth="1"/>
    <col min="5124" max="5124" width="94.33203125" style="36" customWidth="1"/>
    <col min="5125" max="5125" width="1.6640625" style="36" customWidth="1"/>
    <col min="5126" max="5126" width="19" style="36" customWidth="1"/>
    <col min="5127" max="5127" width="1.6640625" style="36" customWidth="1"/>
    <col min="5128" max="5128" width="19.33203125" style="36" customWidth="1"/>
    <col min="5129" max="5129" width="1.6640625" style="36" customWidth="1"/>
    <col min="5130" max="5130" width="19" style="36" customWidth="1"/>
    <col min="5131" max="5131" width="1.6640625" style="36" customWidth="1"/>
    <col min="5132" max="5132" width="20.109375" style="36" customWidth="1"/>
    <col min="5133" max="5133" width="1.6640625" style="36" customWidth="1"/>
    <col min="5134" max="5134" width="19" style="36" customWidth="1"/>
    <col min="5135" max="5135" width="1.6640625" style="36" customWidth="1"/>
    <col min="5136" max="5136" width="19.44140625" style="36" customWidth="1"/>
    <col min="5137" max="5137" width="1.6640625" style="36" customWidth="1"/>
    <col min="5138" max="5138" width="19.33203125" style="36" customWidth="1"/>
    <col min="5139" max="5139" width="1.6640625" style="36" customWidth="1"/>
    <col min="5140" max="5140" width="18.5546875" style="36" customWidth="1"/>
    <col min="5141" max="5141" width="1.6640625" style="36" customWidth="1"/>
    <col min="5142" max="5142" width="19" style="36" customWidth="1"/>
    <col min="5143" max="5143" width="1.6640625" style="36" customWidth="1"/>
    <col min="5144" max="5144" width="21.6640625" style="36" customWidth="1"/>
    <col min="5145" max="5145" width="1.44140625" style="36" customWidth="1"/>
    <col min="5146" max="5146" width="18.5546875" style="36" customWidth="1"/>
    <col min="5147" max="5147" width="0" style="36" hidden="1" customWidth="1"/>
    <col min="5148" max="5148" width="23.6640625" style="36" customWidth="1"/>
    <col min="5149" max="5149" width="5" style="36" customWidth="1"/>
    <col min="5150" max="5376" width="12.44140625" style="36"/>
    <col min="5377" max="5377" width="22.44140625" style="36" customWidth="1"/>
    <col min="5378" max="5378" width="18.6640625" style="36" customWidth="1"/>
    <col min="5379" max="5379" width="3.33203125" style="36" customWidth="1"/>
    <col min="5380" max="5380" width="94.33203125" style="36" customWidth="1"/>
    <col min="5381" max="5381" width="1.6640625" style="36" customWidth="1"/>
    <col min="5382" max="5382" width="19" style="36" customWidth="1"/>
    <col min="5383" max="5383" width="1.6640625" style="36" customWidth="1"/>
    <col min="5384" max="5384" width="19.33203125" style="36" customWidth="1"/>
    <col min="5385" max="5385" width="1.6640625" style="36" customWidth="1"/>
    <col min="5386" max="5386" width="19" style="36" customWidth="1"/>
    <col min="5387" max="5387" width="1.6640625" style="36" customWidth="1"/>
    <col min="5388" max="5388" width="20.109375" style="36" customWidth="1"/>
    <col min="5389" max="5389" width="1.6640625" style="36" customWidth="1"/>
    <col min="5390" max="5390" width="19" style="36" customWidth="1"/>
    <col min="5391" max="5391" width="1.6640625" style="36" customWidth="1"/>
    <col min="5392" max="5392" width="19.44140625" style="36" customWidth="1"/>
    <col min="5393" max="5393" width="1.6640625" style="36" customWidth="1"/>
    <col min="5394" max="5394" width="19.33203125" style="36" customWidth="1"/>
    <col min="5395" max="5395" width="1.6640625" style="36" customWidth="1"/>
    <col min="5396" max="5396" width="18.5546875" style="36" customWidth="1"/>
    <col min="5397" max="5397" width="1.6640625" style="36" customWidth="1"/>
    <col min="5398" max="5398" width="19" style="36" customWidth="1"/>
    <col min="5399" max="5399" width="1.6640625" style="36" customWidth="1"/>
    <col min="5400" max="5400" width="21.6640625" style="36" customWidth="1"/>
    <col min="5401" max="5401" width="1.44140625" style="36" customWidth="1"/>
    <col min="5402" max="5402" width="18.5546875" style="36" customWidth="1"/>
    <col min="5403" max="5403" width="0" style="36" hidden="1" customWidth="1"/>
    <col min="5404" max="5404" width="23.6640625" style="36" customWidth="1"/>
    <col min="5405" max="5405" width="5" style="36" customWidth="1"/>
    <col min="5406" max="5632" width="12.44140625" style="36"/>
    <col min="5633" max="5633" width="22.44140625" style="36" customWidth="1"/>
    <col min="5634" max="5634" width="18.6640625" style="36" customWidth="1"/>
    <col min="5635" max="5635" width="3.33203125" style="36" customWidth="1"/>
    <col min="5636" max="5636" width="94.33203125" style="36" customWidth="1"/>
    <col min="5637" max="5637" width="1.6640625" style="36" customWidth="1"/>
    <col min="5638" max="5638" width="19" style="36" customWidth="1"/>
    <col min="5639" max="5639" width="1.6640625" style="36" customWidth="1"/>
    <col min="5640" max="5640" width="19.33203125" style="36" customWidth="1"/>
    <col min="5641" max="5641" width="1.6640625" style="36" customWidth="1"/>
    <col min="5642" max="5642" width="19" style="36" customWidth="1"/>
    <col min="5643" max="5643" width="1.6640625" style="36" customWidth="1"/>
    <col min="5644" max="5644" width="20.109375" style="36" customWidth="1"/>
    <col min="5645" max="5645" width="1.6640625" style="36" customWidth="1"/>
    <col min="5646" max="5646" width="19" style="36" customWidth="1"/>
    <col min="5647" max="5647" width="1.6640625" style="36" customWidth="1"/>
    <col min="5648" max="5648" width="19.44140625" style="36" customWidth="1"/>
    <col min="5649" max="5649" width="1.6640625" style="36" customWidth="1"/>
    <col min="5650" max="5650" width="19.33203125" style="36" customWidth="1"/>
    <col min="5651" max="5651" width="1.6640625" style="36" customWidth="1"/>
    <col min="5652" max="5652" width="18.5546875" style="36" customWidth="1"/>
    <col min="5653" max="5653" width="1.6640625" style="36" customWidth="1"/>
    <col min="5654" max="5654" width="19" style="36" customWidth="1"/>
    <col min="5655" max="5655" width="1.6640625" style="36" customWidth="1"/>
    <col min="5656" max="5656" width="21.6640625" style="36" customWidth="1"/>
    <col min="5657" max="5657" width="1.44140625" style="36" customWidth="1"/>
    <col min="5658" max="5658" width="18.5546875" style="36" customWidth="1"/>
    <col min="5659" max="5659" width="0" style="36" hidden="1" customWidth="1"/>
    <col min="5660" max="5660" width="23.6640625" style="36" customWidth="1"/>
    <col min="5661" max="5661" width="5" style="36" customWidth="1"/>
    <col min="5662" max="5888" width="12.44140625" style="36"/>
    <col min="5889" max="5889" width="22.44140625" style="36" customWidth="1"/>
    <col min="5890" max="5890" width="18.6640625" style="36" customWidth="1"/>
    <col min="5891" max="5891" width="3.33203125" style="36" customWidth="1"/>
    <col min="5892" max="5892" width="94.33203125" style="36" customWidth="1"/>
    <col min="5893" max="5893" width="1.6640625" style="36" customWidth="1"/>
    <col min="5894" max="5894" width="19" style="36" customWidth="1"/>
    <col min="5895" max="5895" width="1.6640625" style="36" customWidth="1"/>
    <col min="5896" max="5896" width="19.33203125" style="36" customWidth="1"/>
    <col min="5897" max="5897" width="1.6640625" style="36" customWidth="1"/>
    <col min="5898" max="5898" width="19" style="36" customWidth="1"/>
    <col min="5899" max="5899" width="1.6640625" style="36" customWidth="1"/>
    <col min="5900" max="5900" width="20.109375" style="36" customWidth="1"/>
    <col min="5901" max="5901" width="1.6640625" style="36" customWidth="1"/>
    <col min="5902" max="5902" width="19" style="36" customWidth="1"/>
    <col min="5903" max="5903" width="1.6640625" style="36" customWidth="1"/>
    <col min="5904" max="5904" width="19.44140625" style="36" customWidth="1"/>
    <col min="5905" max="5905" width="1.6640625" style="36" customWidth="1"/>
    <col min="5906" max="5906" width="19.33203125" style="36" customWidth="1"/>
    <col min="5907" max="5907" width="1.6640625" style="36" customWidth="1"/>
    <col min="5908" max="5908" width="18.5546875" style="36" customWidth="1"/>
    <col min="5909" max="5909" width="1.6640625" style="36" customWidth="1"/>
    <col min="5910" max="5910" width="19" style="36" customWidth="1"/>
    <col min="5911" max="5911" width="1.6640625" style="36" customWidth="1"/>
    <col min="5912" max="5912" width="21.6640625" style="36" customWidth="1"/>
    <col min="5913" max="5913" width="1.44140625" style="36" customWidth="1"/>
    <col min="5914" max="5914" width="18.5546875" style="36" customWidth="1"/>
    <col min="5915" max="5915" width="0" style="36" hidden="1" customWidth="1"/>
    <col min="5916" max="5916" width="23.6640625" style="36" customWidth="1"/>
    <col min="5917" max="5917" width="5" style="36" customWidth="1"/>
    <col min="5918" max="6144" width="12.44140625" style="36"/>
    <col min="6145" max="6145" width="22.44140625" style="36" customWidth="1"/>
    <col min="6146" max="6146" width="18.6640625" style="36" customWidth="1"/>
    <col min="6147" max="6147" width="3.33203125" style="36" customWidth="1"/>
    <col min="6148" max="6148" width="94.33203125" style="36" customWidth="1"/>
    <col min="6149" max="6149" width="1.6640625" style="36" customWidth="1"/>
    <col min="6150" max="6150" width="19" style="36" customWidth="1"/>
    <col min="6151" max="6151" width="1.6640625" style="36" customWidth="1"/>
    <col min="6152" max="6152" width="19.33203125" style="36" customWidth="1"/>
    <col min="6153" max="6153" width="1.6640625" style="36" customWidth="1"/>
    <col min="6154" max="6154" width="19" style="36" customWidth="1"/>
    <col min="6155" max="6155" width="1.6640625" style="36" customWidth="1"/>
    <col min="6156" max="6156" width="20.109375" style="36" customWidth="1"/>
    <col min="6157" max="6157" width="1.6640625" style="36" customWidth="1"/>
    <col min="6158" max="6158" width="19" style="36" customWidth="1"/>
    <col min="6159" max="6159" width="1.6640625" style="36" customWidth="1"/>
    <col min="6160" max="6160" width="19.44140625" style="36" customWidth="1"/>
    <col min="6161" max="6161" width="1.6640625" style="36" customWidth="1"/>
    <col min="6162" max="6162" width="19.33203125" style="36" customWidth="1"/>
    <col min="6163" max="6163" width="1.6640625" style="36" customWidth="1"/>
    <col min="6164" max="6164" width="18.5546875" style="36" customWidth="1"/>
    <col min="6165" max="6165" width="1.6640625" style="36" customWidth="1"/>
    <col min="6166" max="6166" width="19" style="36" customWidth="1"/>
    <col min="6167" max="6167" width="1.6640625" style="36" customWidth="1"/>
    <col min="6168" max="6168" width="21.6640625" style="36" customWidth="1"/>
    <col min="6169" max="6169" width="1.44140625" style="36" customWidth="1"/>
    <col min="6170" max="6170" width="18.5546875" style="36" customWidth="1"/>
    <col min="6171" max="6171" width="0" style="36" hidden="1" customWidth="1"/>
    <col min="6172" max="6172" width="23.6640625" style="36" customWidth="1"/>
    <col min="6173" max="6173" width="5" style="36" customWidth="1"/>
    <col min="6174" max="6400" width="12.44140625" style="36"/>
    <col min="6401" max="6401" width="22.44140625" style="36" customWidth="1"/>
    <col min="6402" max="6402" width="18.6640625" style="36" customWidth="1"/>
    <col min="6403" max="6403" width="3.33203125" style="36" customWidth="1"/>
    <col min="6404" max="6404" width="94.33203125" style="36" customWidth="1"/>
    <col min="6405" max="6405" width="1.6640625" style="36" customWidth="1"/>
    <col min="6406" max="6406" width="19" style="36" customWidth="1"/>
    <col min="6407" max="6407" width="1.6640625" style="36" customWidth="1"/>
    <col min="6408" max="6408" width="19.33203125" style="36" customWidth="1"/>
    <col min="6409" max="6409" width="1.6640625" style="36" customWidth="1"/>
    <col min="6410" max="6410" width="19" style="36" customWidth="1"/>
    <col min="6411" max="6411" width="1.6640625" style="36" customWidth="1"/>
    <col min="6412" max="6412" width="20.109375" style="36" customWidth="1"/>
    <col min="6413" max="6413" width="1.6640625" style="36" customWidth="1"/>
    <col min="6414" max="6414" width="19" style="36" customWidth="1"/>
    <col min="6415" max="6415" width="1.6640625" style="36" customWidth="1"/>
    <col min="6416" max="6416" width="19.44140625" style="36" customWidth="1"/>
    <col min="6417" max="6417" width="1.6640625" style="36" customWidth="1"/>
    <col min="6418" max="6418" width="19.33203125" style="36" customWidth="1"/>
    <col min="6419" max="6419" width="1.6640625" style="36" customWidth="1"/>
    <col min="6420" max="6420" width="18.5546875" style="36" customWidth="1"/>
    <col min="6421" max="6421" width="1.6640625" style="36" customWidth="1"/>
    <col min="6422" max="6422" width="19" style="36" customWidth="1"/>
    <col min="6423" max="6423" width="1.6640625" style="36" customWidth="1"/>
    <col min="6424" max="6424" width="21.6640625" style="36" customWidth="1"/>
    <col min="6425" max="6425" width="1.44140625" style="36" customWidth="1"/>
    <col min="6426" max="6426" width="18.5546875" style="36" customWidth="1"/>
    <col min="6427" max="6427" width="0" style="36" hidden="1" customWidth="1"/>
    <col min="6428" max="6428" width="23.6640625" style="36" customWidth="1"/>
    <col min="6429" max="6429" width="5" style="36" customWidth="1"/>
    <col min="6430" max="6656" width="12.44140625" style="36"/>
    <col min="6657" max="6657" width="22.44140625" style="36" customWidth="1"/>
    <col min="6658" max="6658" width="18.6640625" style="36" customWidth="1"/>
    <col min="6659" max="6659" width="3.33203125" style="36" customWidth="1"/>
    <col min="6660" max="6660" width="94.33203125" style="36" customWidth="1"/>
    <col min="6661" max="6661" width="1.6640625" style="36" customWidth="1"/>
    <col min="6662" max="6662" width="19" style="36" customWidth="1"/>
    <col min="6663" max="6663" width="1.6640625" style="36" customWidth="1"/>
    <col min="6664" max="6664" width="19.33203125" style="36" customWidth="1"/>
    <col min="6665" max="6665" width="1.6640625" style="36" customWidth="1"/>
    <col min="6666" max="6666" width="19" style="36" customWidth="1"/>
    <col min="6667" max="6667" width="1.6640625" style="36" customWidth="1"/>
    <col min="6668" max="6668" width="20.109375" style="36" customWidth="1"/>
    <col min="6669" max="6669" width="1.6640625" style="36" customWidth="1"/>
    <col min="6670" max="6670" width="19" style="36" customWidth="1"/>
    <col min="6671" max="6671" width="1.6640625" style="36" customWidth="1"/>
    <col min="6672" max="6672" width="19.44140625" style="36" customWidth="1"/>
    <col min="6673" max="6673" width="1.6640625" style="36" customWidth="1"/>
    <col min="6674" max="6674" width="19.33203125" style="36" customWidth="1"/>
    <col min="6675" max="6675" width="1.6640625" style="36" customWidth="1"/>
    <col min="6676" max="6676" width="18.5546875" style="36" customWidth="1"/>
    <col min="6677" max="6677" width="1.6640625" style="36" customWidth="1"/>
    <col min="6678" max="6678" width="19" style="36" customWidth="1"/>
    <col min="6679" max="6679" width="1.6640625" style="36" customWidth="1"/>
    <col min="6680" max="6680" width="21.6640625" style="36" customWidth="1"/>
    <col min="6681" max="6681" width="1.44140625" style="36" customWidth="1"/>
    <col min="6682" max="6682" width="18.5546875" style="36" customWidth="1"/>
    <col min="6683" max="6683" width="0" style="36" hidden="1" customWidth="1"/>
    <col min="6684" max="6684" width="23.6640625" style="36" customWidth="1"/>
    <col min="6685" max="6685" width="5" style="36" customWidth="1"/>
    <col min="6686" max="6912" width="12.44140625" style="36"/>
    <col min="6913" max="6913" width="22.44140625" style="36" customWidth="1"/>
    <col min="6914" max="6914" width="18.6640625" style="36" customWidth="1"/>
    <col min="6915" max="6915" width="3.33203125" style="36" customWidth="1"/>
    <col min="6916" max="6916" width="94.33203125" style="36" customWidth="1"/>
    <col min="6917" max="6917" width="1.6640625" style="36" customWidth="1"/>
    <col min="6918" max="6918" width="19" style="36" customWidth="1"/>
    <col min="6919" max="6919" width="1.6640625" style="36" customWidth="1"/>
    <col min="6920" max="6920" width="19.33203125" style="36" customWidth="1"/>
    <col min="6921" max="6921" width="1.6640625" style="36" customWidth="1"/>
    <col min="6922" max="6922" width="19" style="36" customWidth="1"/>
    <col min="6923" max="6923" width="1.6640625" style="36" customWidth="1"/>
    <col min="6924" max="6924" width="20.109375" style="36" customWidth="1"/>
    <col min="6925" max="6925" width="1.6640625" style="36" customWidth="1"/>
    <col min="6926" max="6926" width="19" style="36" customWidth="1"/>
    <col min="6927" max="6927" width="1.6640625" style="36" customWidth="1"/>
    <col min="6928" max="6928" width="19.44140625" style="36" customWidth="1"/>
    <col min="6929" max="6929" width="1.6640625" style="36" customWidth="1"/>
    <col min="6930" max="6930" width="19.33203125" style="36" customWidth="1"/>
    <col min="6931" max="6931" width="1.6640625" style="36" customWidth="1"/>
    <col min="6932" max="6932" width="18.5546875" style="36" customWidth="1"/>
    <col min="6933" max="6933" width="1.6640625" style="36" customWidth="1"/>
    <col min="6934" max="6934" width="19" style="36" customWidth="1"/>
    <col min="6935" max="6935" width="1.6640625" style="36" customWidth="1"/>
    <col min="6936" max="6936" width="21.6640625" style="36" customWidth="1"/>
    <col min="6937" max="6937" width="1.44140625" style="36" customWidth="1"/>
    <col min="6938" max="6938" width="18.5546875" style="36" customWidth="1"/>
    <col min="6939" max="6939" width="0" style="36" hidden="1" customWidth="1"/>
    <col min="6940" max="6940" width="23.6640625" style="36" customWidth="1"/>
    <col min="6941" max="6941" width="5" style="36" customWidth="1"/>
    <col min="6942" max="7168" width="12.44140625" style="36"/>
    <col min="7169" max="7169" width="22.44140625" style="36" customWidth="1"/>
    <col min="7170" max="7170" width="18.6640625" style="36" customWidth="1"/>
    <col min="7171" max="7171" width="3.33203125" style="36" customWidth="1"/>
    <col min="7172" max="7172" width="94.33203125" style="36" customWidth="1"/>
    <col min="7173" max="7173" width="1.6640625" style="36" customWidth="1"/>
    <col min="7174" max="7174" width="19" style="36" customWidth="1"/>
    <col min="7175" max="7175" width="1.6640625" style="36" customWidth="1"/>
    <col min="7176" max="7176" width="19.33203125" style="36" customWidth="1"/>
    <col min="7177" max="7177" width="1.6640625" style="36" customWidth="1"/>
    <col min="7178" max="7178" width="19" style="36" customWidth="1"/>
    <col min="7179" max="7179" width="1.6640625" style="36" customWidth="1"/>
    <col min="7180" max="7180" width="20.109375" style="36" customWidth="1"/>
    <col min="7181" max="7181" width="1.6640625" style="36" customWidth="1"/>
    <col min="7182" max="7182" width="19" style="36" customWidth="1"/>
    <col min="7183" max="7183" width="1.6640625" style="36" customWidth="1"/>
    <col min="7184" max="7184" width="19.44140625" style="36" customWidth="1"/>
    <col min="7185" max="7185" width="1.6640625" style="36" customWidth="1"/>
    <col min="7186" max="7186" width="19.33203125" style="36" customWidth="1"/>
    <col min="7187" max="7187" width="1.6640625" style="36" customWidth="1"/>
    <col min="7188" max="7188" width="18.5546875" style="36" customWidth="1"/>
    <col min="7189" max="7189" width="1.6640625" style="36" customWidth="1"/>
    <col min="7190" max="7190" width="19" style="36" customWidth="1"/>
    <col min="7191" max="7191" width="1.6640625" style="36" customWidth="1"/>
    <col min="7192" max="7192" width="21.6640625" style="36" customWidth="1"/>
    <col min="7193" max="7193" width="1.44140625" style="36" customWidth="1"/>
    <col min="7194" max="7194" width="18.5546875" style="36" customWidth="1"/>
    <col min="7195" max="7195" width="0" style="36" hidden="1" customWidth="1"/>
    <col min="7196" max="7196" width="23.6640625" style="36" customWidth="1"/>
    <col min="7197" max="7197" width="5" style="36" customWidth="1"/>
    <col min="7198" max="7424" width="12.44140625" style="36"/>
    <col min="7425" max="7425" width="22.44140625" style="36" customWidth="1"/>
    <col min="7426" max="7426" width="18.6640625" style="36" customWidth="1"/>
    <col min="7427" max="7427" width="3.33203125" style="36" customWidth="1"/>
    <col min="7428" max="7428" width="94.33203125" style="36" customWidth="1"/>
    <col min="7429" max="7429" width="1.6640625" style="36" customWidth="1"/>
    <col min="7430" max="7430" width="19" style="36" customWidth="1"/>
    <col min="7431" max="7431" width="1.6640625" style="36" customWidth="1"/>
    <col min="7432" max="7432" width="19.33203125" style="36" customWidth="1"/>
    <col min="7433" max="7433" width="1.6640625" style="36" customWidth="1"/>
    <col min="7434" max="7434" width="19" style="36" customWidth="1"/>
    <col min="7435" max="7435" width="1.6640625" style="36" customWidth="1"/>
    <col min="7436" max="7436" width="20.109375" style="36" customWidth="1"/>
    <col min="7437" max="7437" width="1.6640625" style="36" customWidth="1"/>
    <col min="7438" max="7438" width="19" style="36" customWidth="1"/>
    <col min="7439" max="7439" width="1.6640625" style="36" customWidth="1"/>
    <col min="7440" max="7440" width="19.44140625" style="36" customWidth="1"/>
    <col min="7441" max="7441" width="1.6640625" style="36" customWidth="1"/>
    <col min="7442" max="7442" width="19.33203125" style="36" customWidth="1"/>
    <col min="7443" max="7443" width="1.6640625" style="36" customWidth="1"/>
    <col min="7444" max="7444" width="18.5546875" style="36" customWidth="1"/>
    <col min="7445" max="7445" width="1.6640625" style="36" customWidth="1"/>
    <col min="7446" max="7446" width="19" style="36" customWidth="1"/>
    <col min="7447" max="7447" width="1.6640625" style="36" customWidth="1"/>
    <col min="7448" max="7448" width="21.6640625" style="36" customWidth="1"/>
    <col min="7449" max="7449" width="1.44140625" style="36" customWidth="1"/>
    <col min="7450" max="7450" width="18.5546875" style="36" customWidth="1"/>
    <col min="7451" max="7451" width="0" style="36" hidden="1" customWidth="1"/>
    <col min="7452" max="7452" width="23.6640625" style="36" customWidth="1"/>
    <col min="7453" max="7453" width="5" style="36" customWidth="1"/>
    <col min="7454" max="7680" width="12.44140625" style="36"/>
    <col min="7681" max="7681" width="22.44140625" style="36" customWidth="1"/>
    <col min="7682" max="7682" width="18.6640625" style="36" customWidth="1"/>
    <col min="7683" max="7683" width="3.33203125" style="36" customWidth="1"/>
    <col min="7684" max="7684" width="94.33203125" style="36" customWidth="1"/>
    <col min="7685" max="7685" width="1.6640625" style="36" customWidth="1"/>
    <col min="7686" max="7686" width="19" style="36" customWidth="1"/>
    <col min="7687" max="7687" width="1.6640625" style="36" customWidth="1"/>
    <col min="7688" max="7688" width="19.33203125" style="36" customWidth="1"/>
    <col min="7689" max="7689" width="1.6640625" style="36" customWidth="1"/>
    <col min="7690" max="7690" width="19" style="36" customWidth="1"/>
    <col min="7691" max="7691" width="1.6640625" style="36" customWidth="1"/>
    <col min="7692" max="7692" width="20.109375" style="36" customWidth="1"/>
    <col min="7693" max="7693" width="1.6640625" style="36" customWidth="1"/>
    <col min="7694" max="7694" width="19" style="36" customWidth="1"/>
    <col min="7695" max="7695" width="1.6640625" style="36" customWidth="1"/>
    <col min="7696" max="7696" width="19.44140625" style="36" customWidth="1"/>
    <col min="7697" max="7697" width="1.6640625" style="36" customWidth="1"/>
    <col min="7698" max="7698" width="19.33203125" style="36" customWidth="1"/>
    <col min="7699" max="7699" width="1.6640625" style="36" customWidth="1"/>
    <col min="7700" max="7700" width="18.5546875" style="36" customWidth="1"/>
    <col min="7701" max="7701" width="1.6640625" style="36" customWidth="1"/>
    <col min="7702" max="7702" width="19" style="36" customWidth="1"/>
    <col min="7703" max="7703" width="1.6640625" style="36" customWidth="1"/>
    <col min="7704" max="7704" width="21.6640625" style="36" customWidth="1"/>
    <col min="7705" max="7705" width="1.44140625" style="36" customWidth="1"/>
    <col min="7706" max="7706" width="18.5546875" style="36" customWidth="1"/>
    <col min="7707" max="7707" width="0" style="36" hidden="1" customWidth="1"/>
    <col min="7708" max="7708" width="23.6640625" style="36" customWidth="1"/>
    <col min="7709" max="7709" width="5" style="36" customWidth="1"/>
    <col min="7710" max="7936" width="12.44140625" style="36"/>
    <col min="7937" max="7937" width="22.44140625" style="36" customWidth="1"/>
    <col min="7938" max="7938" width="18.6640625" style="36" customWidth="1"/>
    <col min="7939" max="7939" width="3.33203125" style="36" customWidth="1"/>
    <col min="7940" max="7940" width="94.33203125" style="36" customWidth="1"/>
    <col min="7941" max="7941" width="1.6640625" style="36" customWidth="1"/>
    <col min="7942" max="7942" width="19" style="36" customWidth="1"/>
    <col min="7943" max="7943" width="1.6640625" style="36" customWidth="1"/>
    <col min="7944" max="7944" width="19.33203125" style="36" customWidth="1"/>
    <col min="7945" max="7945" width="1.6640625" style="36" customWidth="1"/>
    <col min="7946" max="7946" width="19" style="36" customWidth="1"/>
    <col min="7947" max="7947" width="1.6640625" style="36" customWidth="1"/>
    <col min="7948" max="7948" width="20.109375" style="36" customWidth="1"/>
    <col min="7949" max="7949" width="1.6640625" style="36" customWidth="1"/>
    <col min="7950" max="7950" width="19" style="36" customWidth="1"/>
    <col min="7951" max="7951" width="1.6640625" style="36" customWidth="1"/>
    <col min="7952" max="7952" width="19.44140625" style="36" customWidth="1"/>
    <col min="7953" max="7953" width="1.6640625" style="36" customWidth="1"/>
    <col min="7954" max="7954" width="19.33203125" style="36" customWidth="1"/>
    <col min="7955" max="7955" width="1.6640625" style="36" customWidth="1"/>
    <col min="7956" max="7956" width="18.5546875" style="36" customWidth="1"/>
    <col min="7957" max="7957" width="1.6640625" style="36" customWidth="1"/>
    <col min="7958" max="7958" width="19" style="36" customWidth="1"/>
    <col min="7959" max="7959" width="1.6640625" style="36" customWidth="1"/>
    <col min="7960" max="7960" width="21.6640625" style="36" customWidth="1"/>
    <col min="7961" max="7961" width="1.44140625" style="36" customWidth="1"/>
    <col min="7962" max="7962" width="18.5546875" style="36" customWidth="1"/>
    <col min="7963" max="7963" width="0" style="36" hidden="1" customWidth="1"/>
    <col min="7964" max="7964" width="23.6640625" style="36" customWidth="1"/>
    <col min="7965" max="7965" width="5" style="36" customWidth="1"/>
    <col min="7966" max="8192" width="12.44140625" style="36"/>
    <col min="8193" max="8193" width="22.44140625" style="36" customWidth="1"/>
    <col min="8194" max="8194" width="18.6640625" style="36" customWidth="1"/>
    <col min="8195" max="8195" width="3.33203125" style="36" customWidth="1"/>
    <col min="8196" max="8196" width="94.33203125" style="36" customWidth="1"/>
    <col min="8197" max="8197" width="1.6640625" style="36" customWidth="1"/>
    <col min="8198" max="8198" width="19" style="36" customWidth="1"/>
    <col min="8199" max="8199" width="1.6640625" style="36" customWidth="1"/>
    <col min="8200" max="8200" width="19.33203125" style="36" customWidth="1"/>
    <col min="8201" max="8201" width="1.6640625" style="36" customWidth="1"/>
    <col min="8202" max="8202" width="19" style="36" customWidth="1"/>
    <col min="8203" max="8203" width="1.6640625" style="36" customWidth="1"/>
    <col min="8204" max="8204" width="20.109375" style="36" customWidth="1"/>
    <col min="8205" max="8205" width="1.6640625" style="36" customWidth="1"/>
    <col min="8206" max="8206" width="19" style="36" customWidth="1"/>
    <col min="8207" max="8207" width="1.6640625" style="36" customWidth="1"/>
    <col min="8208" max="8208" width="19.44140625" style="36" customWidth="1"/>
    <col min="8209" max="8209" width="1.6640625" style="36" customWidth="1"/>
    <col min="8210" max="8210" width="19.33203125" style="36" customWidth="1"/>
    <col min="8211" max="8211" width="1.6640625" style="36" customWidth="1"/>
    <col min="8212" max="8212" width="18.5546875" style="36" customWidth="1"/>
    <col min="8213" max="8213" width="1.6640625" style="36" customWidth="1"/>
    <col min="8214" max="8214" width="19" style="36" customWidth="1"/>
    <col min="8215" max="8215" width="1.6640625" style="36" customWidth="1"/>
    <col min="8216" max="8216" width="21.6640625" style="36" customWidth="1"/>
    <col min="8217" max="8217" width="1.44140625" style="36" customWidth="1"/>
    <col min="8218" max="8218" width="18.5546875" style="36" customWidth="1"/>
    <col min="8219" max="8219" width="0" style="36" hidden="1" customWidth="1"/>
    <col min="8220" max="8220" width="23.6640625" style="36" customWidth="1"/>
    <col min="8221" max="8221" width="5" style="36" customWidth="1"/>
    <col min="8222" max="8448" width="12.44140625" style="36"/>
    <col min="8449" max="8449" width="22.44140625" style="36" customWidth="1"/>
    <col min="8450" max="8450" width="18.6640625" style="36" customWidth="1"/>
    <col min="8451" max="8451" width="3.33203125" style="36" customWidth="1"/>
    <col min="8452" max="8452" width="94.33203125" style="36" customWidth="1"/>
    <col min="8453" max="8453" width="1.6640625" style="36" customWidth="1"/>
    <col min="8454" max="8454" width="19" style="36" customWidth="1"/>
    <col min="8455" max="8455" width="1.6640625" style="36" customWidth="1"/>
    <col min="8456" max="8456" width="19.33203125" style="36" customWidth="1"/>
    <col min="8457" max="8457" width="1.6640625" style="36" customWidth="1"/>
    <col min="8458" max="8458" width="19" style="36" customWidth="1"/>
    <col min="8459" max="8459" width="1.6640625" style="36" customWidth="1"/>
    <col min="8460" max="8460" width="20.109375" style="36" customWidth="1"/>
    <col min="8461" max="8461" width="1.6640625" style="36" customWidth="1"/>
    <col min="8462" max="8462" width="19" style="36" customWidth="1"/>
    <col min="8463" max="8463" width="1.6640625" style="36" customWidth="1"/>
    <col min="8464" max="8464" width="19.44140625" style="36" customWidth="1"/>
    <col min="8465" max="8465" width="1.6640625" style="36" customWidth="1"/>
    <col min="8466" max="8466" width="19.33203125" style="36" customWidth="1"/>
    <col min="8467" max="8467" width="1.6640625" style="36" customWidth="1"/>
    <col min="8468" max="8468" width="18.5546875" style="36" customWidth="1"/>
    <col min="8469" max="8469" width="1.6640625" style="36" customWidth="1"/>
    <col min="8470" max="8470" width="19" style="36" customWidth="1"/>
    <col min="8471" max="8471" width="1.6640625" style="36" customWidth="1"/>
    <col min="8472" max="8472" width="21.6640625" style="36" customWidth="1"/>
    <col min="8473" max="8473" width="1.44140625" style="36" customWidth="1"/>
    <col min="8474" max="8474" width="18.5546875" style="36" customWidth="1"/>
    <col min="8475" max="8475" width="0" style="36" hidden="1" customWidth="1"/>
    <col min="8476" max="8476" width="23.6640625" style="36" customWidth="1"/>
    <col min="8477" max="8477" width="5" style="36" customWidth="1"/>
    <col min="8478" max="8704" width="12.44140625" style="36"/>
    <col min="8705" max="8705" width="22.44140625" style="36" customWidth="1"/>
    <col min="8706" max="8706" width="18.6640625" style="36" customWidth="1"/>
    <col min="8707" max="8707" width="3.33203125" style="36" customWidth="1"/>
    <col min="8708" max="8708" width="94.33203125" style="36" customWidth="1"/>
    <col min="8709" max="8709" width="1.6640625" style="36" customWidth="1"/>
    <col min="8710" max="8710" width="19" style="36" customWidth="1"/>
    <col min="8711" max="8711" width="1.6640625" style="36" customWidth="1"/>
    <col min="8712" max="8712" width="19.33203125" style="36" customWidth="1"/>
    <col min="8713" max="8713" width="1.6640625" style="36" customWidth="1"/>
    <col min="8714" max="8714" width="19" style="36" customWidth="1"/>
    <col min="8715" max="8715" width="1.6640625" style="36" customWidth="1"/>
    <col min="8716" max="8716" width="20.109375" style="36" customWidth="1"/>
    <col min="8717" max="8717" width="1.6640625" style="36" customWidth="1"/>
    <col min="8718" max="8718" width="19" style="36" customWidth="1"/>
    <col min="8719" max="8719" width="1.6640625" style="36" customWidth="1"/>
    <col min="8720" max="8720" width="19.44140625" style="36" customWidth="1"/>
    <col min="8721" max="8721" width="1.6640625" style="36" customWidth="1"/>
    <col min="8722" max="8722" width="19.33203125" style="36" customWidth="1"/>
    <col min="8723" max="8723" width="1.6640625" style="36" customWidth="1"/>
    <col min="8724" max="8724" width="18.5546875" style="36" customWidth="1"/>
    <col min="8725" max="8725" width="1.6640625" style="36" customWidth="1"/>
    <col min="8726" max="8726" width="19" style="36" customWidth="1"/>
    <col min="8727" max="8727" width="1.6640625" style="36" customWidth="1"/>
    <col min="8728" max="8728" width="21.6640625" style="36" customWidth="1"/>
    <col min="8729" max="8729" width="1.44140625" style="36" customWidth="1"/>
    <col min="8730" max="8730" width="18.5546875" style="36" customWidth="1"/>
    <col min="8731" max="8731" width="0" style="36" hidden="1" customWidth="1"/>
    <col min="8732" max="8732" width="23.6640625" style="36" customWidth="1"/>
    <col min="8733" max="8733" width="5" style="36" customWidth="1"/>
    <col min="8734" max="8960" width="12.44140625" style="36"/>
    <col min="8961" max="8961" width="22.44140625" style="36" customWidth="1"/>
    <col min="8962" max="8962" width="18.6640625" style="36" customWidth="1"/>
    <col min="8963" max="8963" width="3.33203125" style="36" customWidth="1"/>
    <col min="8964" max="8964" width="94.33203125" style="36" customWidth="1"/>
    <col min="8965" max="8965" width="1.6640625" style="36" customWidth="1"/>
    <col min="8966" max="8966" width="19" style="36" customWidth="1"/>
    <col min="8967" max="8967" width="1.6640625" style="36" customWidth="1"/>
    <col min="8968" max="8968" width="19.33203125" style="36" customWidth="1"/>
    <col min="8969" max="8969" width="1.6640625" style="36" customWidth="1"/>
    <col min="8970" max="8970" width="19" style="36" customWidth="1"/>
    <col min="8971" max="8971" width="1.6640625" style="36" customWidth="1"/>
    <col min="8972" max="8972" width="20.109375" style="36" customWidth="1"/>
    <col min="8973" max="8973" width="1.6640625" style="36" customWidth="1"/>
    <col min="8974" max="8974" width="19" style="36" customWidth="1"/>
    <col min="8975" max="8975" width="1.6640625" style="36" customWidth="1"/>
    <col min="8976" max="8976" width="19.44140625" style="36" customWidth="1"/>
    <col min="8977" max="8977" width="1.6640625" style="36" customWidth="1"/>
    <col min="8978" max="8978" width="19.33203125" style="36" customWidth="1"/>
    <col min="8979" max="8979" width="1.6640625" style="36" customWidth="1"/>
    <col min="8980" max="8980" width="18.5546875" style="36" customWidth="1"/>
    <col min="8981" max="8981" width="1.6640625" style="36" customWidth="1"/>
    <col min="8982" max="8982" width="19" style="36" customWidth="1"/>
    <col min="8983" max="8983" width="1.6640625" style="36" customWidth="1"/>
    <col min="8984" max="8984" width="21.6640625" style="36" customWidth="1"/>
    <col min="8985" max="8985" width="1.44140625" style="36" customWidth="1"/>
    <col min="8986" max="8986" width="18.5546875" style="36" customWidth="1"/>
    <col min="8987" max="8987" width="0" style="36" hidden="1" customWidth="1"/>
    <col min="8988" max="8988" width="23.6640625" style="36" customWidth="1"/>
    <col min="8989" max="8989" width="5" style="36" customWidth="1"/>
    <col min="8990" max="9216" width="12.44140625" style="36"/>
    <col min="9217" max="9217" width="22.44140625" style="36" customWidth="1"/>
    <col min="9218" max="9218" width="18.6640625" style="36" customWidth="1"/>
    <col min="9219" max="9219" width="3.33203125" style="36" customWidth="1"/>
    <col min="9220" max="9220" width="94.33203125" style="36" customWidth="1"/>
    <col min="9221" max="9221" width="1.6640625" style="36" customWidth="1"/>
    <col min="9222" max="9222" width="19" style="36" customWidth="1"/>
    <col min="9223" max="9223" width="1.6640625" style="36" customWidth="1"/>
    <col min="9224" max="9224" width="19.33203125" style="36" customWidth="1"/>
    <col min="9225" max="9225" width="1.6640625" style="36" customWidth="1"/>
    <col min="9226" max="9226" width="19" style="36" customWidth="1"/>
    <col min="9227" max="9227" width="1.6640625" style="36" customWidth="1"/>
    <col min="9228" max="9228" width="20.109375" style="36" customWidth="1"/>
    <col min="9229" max="9229" width="1.6640625" style="36" customWidth="1"/>
    <col min="9230" max="9230" width="19" style="36" customWidth="1"/>
    <col min="9231" max="9231" width="1.6640625" style="36" customWidth="1"/>
    <col min="9232" max="9232" width="19.44140625" style="36" customWidth="1"/>
    <col min="9233" max="9233" width="1.6640625" style="36" customWidth="1"/>
    <col min="9234" max="9234" width="19.33203125" style="36" customWidth="1"/>
    <col min="9235" max="9235" width="1.6640625" style="36" customWidth="1"/>
    <col min="9236" max="9236" width="18.5546875" style="36" customWidth="1"/>
    <col min="9237" max="9237" width="1.6640625" style="36" customWidth="1"/>
    <col min="9238" max="9238" width="19" style="36" customWidth="1"/>
    <col min="9239" max="9239" width="1.6640625" style="36" customWidth="1"/>
    <col min="9240" max="9240" width="21.6640625" style="36" customWidth="1"/>
    <col min="9241" max="9241" width="1.44140625" style="36" customWidth="1"/>
    <col min="9242" max="9242" width="18.5546875" style="36" customWidth="1"/>
    <col min="9243" max="9243" width="0" style="36" hidden="1" customWidth="1"/>
    <col min="9244" max="9244" width="23.6640625" style="36" customWidth="1"/>
    <col min="9245" max="9245" width="5" style="36" customWidth="1"/>
    <col min="9246" max="9472" width="12.44140625" style="36"/>
    <col min="9473" max="9473" width="22.44140625" style="36" customWidth="1"/>
    <col min="9474" max="9474" width="18.6640625" style="36" customWidth="1"/>
    <col min="9475" max="9475" width="3.33203125" style="36" customWidth="1"/>
    <col min="9476" max="9476" width="94.33203125" style="36" customWidth="1"/>
    <col min="9477" max="9477" width="1.6640625" style="36" customWidth="1"/>
    <col min="9478" max="9478" width="19" style="36" customWidth="1"/>
    <col min="9479" max="9479" width="1.6640625" style="36" customWidth="1"/>
    <col min="9480" max="9480" width="19.33203125" style="36" customWidth="1"/>
    <col min="9481" max="9481" width="1.6640625" style="36" customWidth="1"/>
    <col min="9482" max="9482" width="19" style="36" customWidth="1"/>
    <col min="9483" max="9483" width="1.6640625" style="36" customWidth="1"/>
    <col min="9484" max="9484" width="20.109375" style="36" customWidth="1"/>
    <col min="9485" max="9485" width="1.6640625" style="36" customWidth="1"/>
    <col min="9486" max="9486" width="19" style="36" customWidth="1"/>
    <col min="9487" max="9487" width="1.6640625" style="36" customWidth="1"/>
    <col min="9488" max="9488" width="19.44140625" style="36" customWidth="1"/>
    <col min="9489" max="9489" width="1.6640625" style="36" customWidth="1"/>
    <col min="9490" max="9490" width="19.33203125" style="36" customWidth="1"/>
    <col min="9491" max="9491" width="1.6640625" style="36" customWidth="1"/>
    <col min="9492" max="9492" width="18.5546875" style="36" customWidth="1"/>
    <col min="9493" max="9493" width="1.6640625" style="36" customWidth="1"/>
    <col min="9494" max="9494" width="19" style="36" customWidth="1"/>
    <col min="9495" max="9495" width="1.6640625" style="36" customWidth="1"/>
    <col min="9496" max="9496" width="21.6640625" style="36" customWidth="1"/>
    <col min="9497" max="9497" width="1.44140625" style="36" customWidth="1"/>
    <col min="9498" max="9498" width="18.5546875" style="36" customWidth="1"/>
    <col min="9499" max="9499" width="0" style="36" hidden="1" customWidth="1"/>
    <col min="9500" max="9500" width="23.6640625" style="36" customWidth="1"/>
    <col min="9501" max="9501" width="5" style="36" customWidth="1"/>
    <col min="9502" max="9728" width="12.44140625" style="36"/>
    <col min="9729" max="9729" width="22.44140625" style="36" customWidth="1"/>
    <col min="9730" max="9730" width="18.6640625" style="36" customWidth="1"/>
    <col min="9731" max="9731" width="3.33203125" style="36" customWidth="1"/>
    <col min="9732" max="9732" width="94.33203125" style="36" customWidth="1"/>
    <col min="9733" max="9733" width="1.6640625" style="36" customWidth="1"/>
    <col min="9734" max="9734" width="19" style="36" customWidth="1"/>
    <col min="9735" max="9735" width="1.6640625" style="36" customWidth="1"/>
    <col min="9736" max="9736" width="19.33203125" style="36" customWidth="1"/>
    <col min="9737" max="9737" width="1.6640625" style="36" customWidth="1"/>
    <col min="9738" max="9738" width="19" style="36" customWidth="1"/>
    <col min="9739" max="9739" width="1.6640625" style="36" customWidth="1"/>
    <col min="9740" max="9740" width="20.109375" style="36" customWidth="1"/>
    <col min="9741" max="9741" width="1.6640625" style="36" customWidth="1"/>
    <col min="9742" max="9742" width="19" style="36" customWidth="1"/>
    <col min="9743" max="9743" width="1.6640625" style="36" customWidth="1"/>
    <col min="9744" max="9744" width="19.44140625" style="36" customWidth="1"/>
    <col min="9745" max="9745" width="1.6640625" style="36" customWidth="1"/>
    <col min="9746" max="9746" width="19.33203125" style="36" customWidth="1"/>
    <col min="9747" max="9747" width="1.6640625" style="36" customWidth="1"/>
    <col min="9748" max="9748" width="18.5546875" style="36" customWidth="1"/>
    <col min="9749" max="9749" width="1.6640625" style="36" customWidth="1"/>
    <col min="9750" max="9750" width="19" style="36" customWidth="1"/>
    <col min="9751" max="9751" width="1.6640625" style="36" customWidth="1"/>
    <col min="9752" max="9752" width="21.6640625" style="36" customWidth="1"/>
    <col min="9753" max="9753" width="1.44140625" style="36" customWidth="1"/>
    <col min="9754" max="9754" width="18.5546875" style="36" customWidth="1"/>
    <col min="9755" max="9755" width="0" style="36" hidden="1" customWidth="1"/>
    <col min="9756" max="9756" width="23.6640625" style="36" customWidth="1"/>
    <col min="9757" max="9757" width="5" style="36" customWidth="1"/>
    <col min="9758" max="9984" width="12.44140625" style="36"/>
    <col min="9985" max="9985" width="22.44140625" style="36" customWidth="1"/>
    <col min="9986" max="9986" width="18.6640625" style="36" customWidth="1"/>
    <col min="9987" max="9987" width="3.33203125" style="36" customWidth="1"/>
    <col min="9988" max="9988" width="94.33203125" style="36" customWidth="1"/>
    <col min="9989" max="9989" width="1.6640625" style="36" customWidth="1"/>
    <col min="9990" max="9990" width="19" style="36" customWidth="1"/>
    <col min="9991" max="9991" width="1.6640625" style="36" customWidth="1"/>
    <col min="9992" max="9992" width="19.33203125" style="36" customWidth="1"/>
    <col min="9993" max="9993" width="1.6640625" style="36" customWidth="1"/>
    <col min="9994" max="9994" width="19" style="36" customWidth="1"/>
    <col min="9995" max="9995" width="1.6640625" style="36" customWidth="1"/>
    <col min="9996" max="9996" width="20.109375" style="36" customWidth="1"/>
    <col min="9997" max="9997" width="1.6640625" style="36" customWidth="1"/>
    <col min="9998" max="9998" width="19" style="36" customWidth="1"/>
    <col min="9999" max="9999" width="1.6640625" style="36" customWidth="1"/>
    <col min="10000" max="10000" width="19.44140625" style="36" customWidth="1"/>
    <col min="10001" max="10001" width="1.6640625" style="36" customWidth="1"/>
    <col min="10002" max="10002" width="19.33203125" style="36" customWidth="1"/>
    <col min="10003" max="10003" width="1.6640625" style="36" customWidth="1"/>
    <col min="10004" max="10004" width="18.5546875" style="36" customWidth="1"/>
    <col min="10005" max="10005" width="1.6640625" style="36" customWidth="1"/>
    <col min="10006" max="10006" width="19" style="36" customWidth="1"/>
    <col min="10007" max="10007" width="1.6640625" style="36" customWidth="1"/>
    <col min="10008" max="10008" width="21.6640625" style="36" customWidth="1"/>
    <col min="10009" max="10009" width="1.44140625" style="36" customWidth="1"/>
    <col min="10010" max="10010" width="18.5546875" style="36" customWidth="1"/>
    <col min="10011" max="10011" width="0" style="36" hidden="1" customWidth="1"/>
    <col min="10012" max="10012" width="23.6640625" style="36" customWidth="1"/>
    <col min="10013" max="10013" width="5" style="36" customWidth="1"/>
    <col min="10014" max="10240" width="12.44140625" style="36"/>
    <col min="10241" max="10241" width="22.44140625" style="36" customWidth="1"/>
    <col min="10242" max="10242" width="18.6640625" style="36" customWidth="1"/>
    <col min="10243" max="10243" width="3.33203125" style="36" customWidth="1"/>
    <col min="10244" max="10244" width="94.33203125" style="36" customWidth="1"/>
    <col min="10245" max="10245" width="1.6640625" style="36" customWidth="1"/>
    <col min="10246" max="10246" width="19" style="36" customWidth="1"/>
    <col min="10247" max="10247" width="1.6640625" style="36" customWidth="1"/>
    <col min="10248" max="10248" width="19.33203125" style="36" customWidth="1"/>
    <col min="10249" max="10249" width="1.6640625" style="36" customWidth="1"/>
    <col min="10250" max="10250" width="19" style="36" customWidth="1"/>
    <col min="10251" max="10251" width="1.6640625" style="36" customWidth="1"/>
    <col min="10252" max="10252" width="20.109375" style="36" customWidth="1"/>
    <col min="10253" max="10253" width="1.6640625" style="36" customWidth="1"/>
    <col min="10254" max="10254" width="19" style="36" customWidth="1"/>
    <col min="10255" max="10255" width="1.6640625" style="36" customWidth="1"/>
    <col min="10256" max="10256" width="19.44140625" style="36" customWidth="1"/>
    <col min="10257" max="10257" width="1.6640625" style="36" customWidth="1"/>
    <col min="10258" max="10258" width="19.33203125" style="36" customWidth="1"/>
    <col min="10259" max="10259" width="1.6640625" style="36" customWidth="1"/>
    <col min="10260" max="10260" width="18.5546875" style="36" customWidth="1"/>
    <col min="10261" max="10261" width="1.6640625" style="36" customWidth="1"/>
    <col min="10262" max="10262" width="19" style="36" customWidth="1"/>
    <col min="10263" max="10263" width="1.6640625" style="36" customWidth="1"/>
    <col min="10264" max="10264" width="21.6640625" style="36" customWidth="1"/>
    <col min="10265" max="10265" width="1.44140625" style="36" customWidth="1"/>
    <col min="10266" max="10266" width="18.5546875" style="36" customWidth="1"/>
    <col min="10267" max="10267" width="0" style="36" hidden="1" customWidth="1"/>
    <col min="10268" max="10268" width="23.6640625" style="36" customWidth="1"/>
    <col min="10269" max="10269" width="5" style="36" customWidth="1"/>
    <col min="10270" max="10496" width="12.44140625" style="36"/>
    <col min="10497" max="10497" width="22.44140625" style="36" customWidth="1"/>
    <col min="10498" max="10498" width="18.6640625" style="36" customWidth="1"/>
    <col min="10499" max="10499" width="3.33203125" style="36" customWidth="1"/>
    <col min="10500" max="10500" width="94.33203125" style="36" customWidth="1"/>
    <col min="10501" max="10501" width="1.6640625" style="36" customWidth="1"/>
    <col min="10502" max="10502" width="19" style="36" customWidth="1"/>
    <col min="10503" max="10503" width="1.6640625" style="36" customWidth="1"/>
    <col min="10504" max="10504" width="19.33203125" style="36" customWidth="1"/>
    <col min="10505" max="10505" width="1.6640625" style="36" customWidth="1"/>
    <col min="10506" max="10506" width="19" style="36" customWidth="1"/>
    <col min="10507" max="10507" width="1.6640625" style="36" customWidth="1"/>
    <col min="10508" max="10508" width="20.109375" style="36" customWidth="1"/>
    <col min="10509" max="10509" width="1.6640625" style="36" customWidth="1"/>
    <col min="10510" max="10510" width="19" style="36" customWidth="1"/>
    <col min="10511" max="10511" width="1.6640625" style="36" customWidth="1"/>
    <col min="10512" max="10512" width="19.44140625" style="36" customWidth="1"/>
    <col min="10513" max="10513" width="1.6640625" style="36" customWidth="1"/>
    <col min="10514" max="10514" width="19.33203125" style="36" customWidth="1"/>
    <col min="10515" max="10515" width="1.6640625" style="36" customWidth="1"/>
    <col min="10516" max="10516" width="18.5546875" style="36" customWidth="1"/>
    <col min="10517" max="10517" width="1.6640625" style="36" customWidth="1"/>
    <col min="10518" max="10518" width="19" style="36" customWidth="1"/>
    <col min="10519" max="10519" width="1.6640625" style="36" customWidth="1"/>
    <col min="10520" max="10520" width="21.6640625" style="36" customWidth="1"/>
    <col min="10521" max="10521" width="1.44140625" style="36" customWidth="1"/>
    <col min="10522" max="10522" width="18.5546875" style="36" customWidth="1"/>
    <col min="10523" max="10523" width="0" style="36" hidden="1" customWidth="1"/>
    <col min="10524" max="10524" width="23.6640625" style="36" customWidth="1"/>
    <col min="10525" max="10525" width="5" style="36" customWidth="1"/>
    <col min="10526" max="10752" width="12.44140625" style="36"/>
    <col min="10753" max="10753" width="22.44140625" style="36" customWidth="1"/>
    <col min="10754" max="10754" width="18.6640625" style="36" customWidth="1"/>
    <col min="10755" max="10755" width="3.33203125" style="36" customWidth="1"/>
    <col min="10756" max="10756" width="94.33203125" style="36" customWidth="1"/>
    <col min="10757" max="10757" width="1.6640625" style="36" customWidth="1"/>
    <col min="10758" max="10758" width="19" style="36" customWidth="1"/>
    <col min="10759" max="10759" width="1.6640625" style="36" customWidth="1"/>
    <col min="10760" max="10760" width="19.33203125" style="36" customWidth="1"/>
    <col min="10761" max="10761" width="1.6640625" style="36" customWidth="1"/>
    <col min="10762" max="10762" width="19" style="36" customWidth="1"/>
    <col min="10763" max="10763" width="1.6640625" style="36" customWidth="1"/>
    <col min="10764" max="10764" width="20.109375" style="36" customWidth="1"/>
    <col min="10765" max="10765" width="1.6640625" style="36" customWidth="1"/>
    <col min="10766" max="10766" width="19" style="36" customWidth="1"/>
    <col min="10767" max="10767" width="1.6640625" style="36" customWidth="1"/>
    <col min="10768" max="10768" width="19.44140625" style="36" customWidth="1"/>
    <col min="10769" max="10769" width="1.6640625" style="36" customWidth="1"/>
    <col min="10770" max="10770" width="19.33203125" style="36" customWidth="1"/>
    <col min="10771" max="10771" width="1.6640625" style="36" customWidth="1"/>
    <col min="10772" max="10772" width="18.5546875" style="36" customWidth="1"/>
    <col min="10773" max="10773" width="1.6640625" style="36" customWidth="1"/>
    <col min="10774" max="10774" width="19" style="36" customWidth="1"/>
    <col min="10775" max="10775" width="1.6640625" style="36" customWidth="1"/>
    <col min="10776" max="10776" width="21.6640625" style="36" customWidth="1"/>
    <col min="10777" max="10777" width="1.44140625" style="36" customWidth="1"/>
    <col min="10778" max="10778" width="18.5546875" style="36" customWidth="1"/>
    <col min="10779" max="10779" width="0" style="36" hidden="1" customWidth="1"/>
    <col min="10780" max="10780" width="23.6640625" style="36" customWidth="1"/>
    <col min="10781" max="10781" width="5" style="36" customWidth="1"/>
    <col min="10782" max="11008" width="12.44140625" style="36"/>
    <col min="11009" max="11009" width="22.44140625" style="36" customWidth="1"/>
    <col min="11010" max="11010" width="18.6640625" style="36" customWidth="1"/>
    <col min="11011" max="11011" width="3.33203125" style="36" customWidth="1"/>
    <col min="11012" max="11012" width="94.33203125" style="36" customWidth="1"/>
    <col min="11013" max="11013" width="1.6640625" style="36" customWidth="1"/>
    <col min="11014" max="11014" width="19" style="36" customWidth="1"/>
    <col min="11015" max="11015" width="1.6640625" style="36" customWidth="1"/>
    <col min="11016" max="11016" width="19.33203125" style="36" customWidth="1"/>
    <col min="11017" max="11017" width="1.6640625" style="36" customWidth="1"/>
    <col min="11018" max="11018" width="19" style="36" customWidth="1"/>
    <col min="11019" max="11019" width="1.6640625" style="36" customWidth="1"/>
    <col min="11020" max="11020" width="20.109375" style="36" customWidth="1"/>
    <col min="11021" max="11021" width="1.6640625" style="36" customWidth="1"/>
    <col min="11022" max="11022" width="19" style="36" customWidth="1"/>
    <col min="11023" max="11023" width="1.6640625" style="36" customWidth="1"/>
    <col min="11024" max="11024" width="19.44140625" style="36" customWidth="1"/>
    <col min="11025" max="11025" width="1.6640625" style="36" customWidth="1"/>
    <col min="11026" max="11026" width="19.33203125" style="36" customWidth="1"/>
    <col min="11027" max="11027" width="1.6640625" style="36" customWidth="1"/>
    <col min="11028" max="11028" width="18.5546875" style="36" customWidth="1"/>
    <col min="11029" max="11029" width="1.6640625" style="36" customWidth="1"/>
    <col min="11030" max="11030" width="19" style="36" customWidth="1"/>
    <col min="11031" max="11031" width="1.6640625" style="36" customWidth="1"/>
    <col min="11032" max="11032" width="21.6640625" style="36" customWidth="1"/>
    <col min="11033" max="11033" width="1.44140625" style="36" customWidth="1"/>
    <col min="11034" max="11034" width="18.5546875" style="36" customWidth="1"/>
    <col min="11035" max="11035" width="0" style="36" hidden="1" customWidth="1"/>
    <col min="11036" max="11036" width="23.6640625" style="36" customWidth="1"/>
    <col min="11037" max="11037" width="5" style="36" customWidth="1"/>
    <col min="11038" max="11264" width="12.44140625" style="36"/>
    <col min="11265" max="11265" width="22.44140625" style="36" customWidth="1"/>
    <col min="11266" max="11266" width="18.6640625" style="36" customWidth="1"/>
    <col min="11267" max="11267" width="3.33203125" style="36" customWidth="1"/>
    <col min="11268" max="11268" width="94.33203125" style="36" customWidth="1"/>
    <col min="11269" max="11269" width="1.6640625" style="36" customWidth="1"/>
    <col min="11270" max="11270" width="19" style="36" customWidth="1"/>
    <col min="11271" max="11271" width="1.6640625" style="36" customWidth="1"/>
    <col min="11272" max="11272" width="19.33203125" style="36" customWidth="1"/>
    <col min="11273" max="11273" width="1.6640625" style="36" customWidth="1"/>
    <col min="11274" max="11274" width="19" style="36" customWidth="1"/>
    <col min="11275" max="11275" width="1.6640625" style="36" customWidth="1"/>
    <col min="11276" max="11276" width="20.109375" style="36" customWidth="1"/>
    <col min="11277" max="11277" width="1.6640625" style="36" customWidth="1"/>
    <col min="11278" max="11278" width="19" style="36" customWidth="1"/>
    <col min="11279" max="11279" width="1.6640625" style="36" customWidth="1"/>
    <col min="11280" max="11280" width="19.44140625" style="36" customWidth="1"/>
    <col min="11281" max="11281" width="1.6640625" style="36" customWidth="1"/>
    <col min="11282" max="11282" width="19.33203125" style="36" customWidth="1"/>
    <col min="11283" max="11283" width="1.6640625" style="36" customWidth="1"/>
    <col min="11284" max="11284" width="18.5546875" style="36" customWidth="1"/>
    <col min="11285" max="11285" width="1.6640625" style="36" customWidth="1"/>
    <col min="11286" max="11286" width="19" style="36" customWidth="1"/>
    <col min="11287" max="11287" width="1.6640625" style="36" customWidth="1"/>
    <col min="11288" max="11288" width="21.6640625" style="36" customWidth="1"/>
    <col min="11289" max="11289" width="1.44140625" style="36" customWidth="1"/>
    <col min="11290" max="11290" width="18.5546875" style="36" customWidth="1"/>
    <col min="11291" max="11291" width="0" style="36" hidden="1" customWidth="1"/>
    <col min="11292" max="11292" width="23.6640625" style="36" customWidth="1"/>
    <col min="11293" max="11293" width="5" style="36" customWidth="1"/>
    <col min="11294" max="11520" width="12.44140625" style="36"/>
    <col min="11521" max="11521" width="22.44140625" style="36" customWidth="1"/>
    <col min="11522" max="11522" width="18.6640625" style="36" customWidth="1"/>
    <col min="11523" max="11523" width="3.33203125" style="36" customWidth="1"/>
    <col min="11524" max="11524" width="94.33203125" style="36" customWidth="1"/>
    <col min="11525" max="11525" width="1.6640625" style="36" customWidth="1"/>
    <col min="11526" max="11526" width="19" style="36" customWidth="1"/>
    <col min="11527" max="11527" width="1.6640625" style="36" customWidth="1"/>
    <col min="11528" max="11528" width="19.33203125" style="36" customWidth="1"/>
    <col min="11529" max="11529" width="1.6640625" style="36" customWidth="1"/>
    <col min="11530" max="11530" width="19" style="36" customWidth="1"/>
    <col min="11531" max="11531" width="1.6640625" style="36" customWidth="1"/>
    <col min="11532" max="11532" width="20.109375" style="36" customWidth="1"/>
    <col min="11533" max="11533" width="1.6640625" style="36" customWidth="1"/>
    <col min="11534" max="11534" width="19" style="36" customWidth="1"/>
    <col min="11535" max="11535" width="1.6640625" style="36" customWidth="1"/>
    <col min="11536" max="11536" width="19.44140625" style="36" customWidth="1"/>
    <col min="11537" max="11537" width="1.6640625" style="36" customWidth="1"/>
    <col min="11538" max="11538" width="19.33203125" style="36" customWidth="1"/>
    <col min="11539" max="11539" width="1.6640625" style="36" customWidth="1"/>
    <col min="11540" max="11540" width="18.5546875" style="36" customWidth="1"/>
    <col min="11541" max="11541" width="1.6640625" style="36" customWidth="1"/>
    <col min="11542" max="11542" width="19" style="36" customWidth="1"/>
    <col min="11543" max="11543" width="1.6640625" style="36" customWidth="1"/>
    <col min="11544" max="11544" width="21.6640625" style="36" customWidth="1"/>
    <col min="11545" max="11545" width="1.44140625" style="36" customWidth="1"/>
    <col min="11546" max="11546" width="18.5546875" style="36" customWidth="1"/>
    <col min="11547" max="11547" width="0" style="36" hidden="1" customWidth="1"/>
    <col min="11548" max="11548" width="23.6640625" style="36" customWidth="1"/>
    <col min="11549" max="11549" width="5" style="36" customWidth="1"/>
    <col min="11550" max="11776" width="12.44140625" style="36"/>
    <col min="11777" max="11777" width="22.44140625" style="36" customWidth="1"/>
    <col min="11778" max="11778" width="18.6640625" style="36" customWidth="1"/>
    <col min="11779" max="11779" width="3.33203125" style="36" customWidth="1"/>
    <col min="11780" max="11780" width="94.33203125" style="36" customWidth="1"/>
    <col min="11781" max="11781" width="1.6640625" style="36" customWidth="1"/>
    <col min="11782" max="11782" width="19" style="36" customWidth="1"/>
    <col min="11783" max="11783" width="1.6640625" style="36" customWidth="1"/>
    <col min="11784" max="11784" width="19.33203125" style="36" customWidth="1"/>
    <col min="11785" max="11785" width="1.6640625" style="36" customWidth="1"/>
    <col min="11786" max="11786" width="19" style="36" customWidth="1"/>
    <col min="11787" max="11787" width="1.6640625" style="36" customWidth="1"/>
    <col min="11788" max="11788" width="20.109375" style="36" customWidth="1"/>
    <col min="11789" max="11789" width="1.6640625" style="36" customWidth="1"/>
    <col min="11790" max="11790" width="19" style="36" customWidth="1"/>
    <col min="11791" max="11791" width="1.6640625" style="36" customWidth="1"/>
    <col min="11792" max="11792" width="19.44140625" style="36" customWidth="1"/>
    <col min="11793" max="11793" width="1.6640625" style="36" customWidth="1"/>
    <col min="11794" max="11794" width="19.33203125" style="36" customWidth="1"/>
    <col min="11795" max="11795" width="1.6640625" style="36" customWidth="1"/>
    <col min="11796" max="11796" width="18.5546875" style="36" customWidth="1"/>
    <col min="11797" max="11797" width="1.6640625" style="36" customWidth="1"/>
    <col min="11798" max="11798" width="19" style="36" customWidth="1"/>
    <col min="11799" max="11799" width="1.6640625" style="36" customWidth="1"/>
    <col min="11800" max="11800" width="21.6640625" style="36" customWidth="1"/>
    <col min="11801" max="11801" width="1.44140625" style="36" customWidth="1"/>
    <col min="11802" max="11802" width="18.5546875" style="36" customWidth="1"/>
    <col min="11803" max="11803" width="0" style="36" hidden="1" customWidth="1"/>
    <col min="11804" max="11804" width="23.6640625" style="36" customWidth="1"/>
    <col min="11805" max="11805" width="5" style="36" customWidth="1"/>
    <col min="11806" max="12032" width="12.44140625" style="36"/>
    <col min="12033" max="12033" width="22.44140625" style="36" customWidth="1"/>
    <col min="12034" max="12034" width="18.6640625" style="36" customWidth="1"/>
    <col min="12035" max="12035" width="3.33203125" style="36" customWidth="1"/>
    <col min="12036" max="12036" width="94.33203125" style="36" customWidth="1"/>
    <col min="12037" max="12037" width="1.6640625" style="36" customWidth="1"/>
    <col min="12038" max="12038" width="19" style="36" customWidth="1"/>
    <col min="12039" max="12039" width="1.6640625" style="36" customWidth="1"/>
    <col min="12040" max="12040" width="19.33203125" style="36" customWidth="1"/>
    <col min="12041" max="12041" width="1.6640625" style="36" customWidth="1"/>
    <col min="12042" max="12042" width="19" style="36" customWidth="1"/>
    <col min="12043" max="12043" width="1.6640625" style="36" customWidth="1"/>
    <col min="12044" max="12044" width="20.109375" style="36" customWidth="1"/>
    <col min="12045" max="12045" width="1.6640625" style="36" customWidth="1"/>
    <col min="12046" max="12046" width="19" style="36" customWidth="1"/>
    <col min="12047" max="12047" width="1.6640625" style="36" customWidth="1"/>
    <col min="12048" max="12048" width="19.44140625" style="36" customWidth="1"/>
    <col min="12049" max="12049" width="1.6640625" style="36" customWidth="1"/>
    <col min="12050" max="12050" width="19.33203125" style="36" customWidth="1"/>
    <col min="12051" max="12051" width="1.6640625" style="36" customWidth="1"/>
    <col min="12052" max="12052" width="18.5546875" style="36" customWidth="1"/>
    <col min="12053" max="12053" width="1.6640625" style="36" customWidth="1"/>
    <col min="12054" max="12054" width="19" style="36" customWidth="1"/>
    <col min="12055" max="12055" width="1.6640625" style="36" customWidth="1"/>
    <col min="12056" max="12056" width="21.6640625" style="36" customWidth="1"/>
    <col min="12057" max="12057" width="1.44140625" style="36" customWidth="1"/>
    <col min="12058" max="12058" width="18.5546875" style="36" customWidth="1"/>
    <col min="12059" max="12059" width="0" style="36" hidden="1" customWidth="1"/>
    <col min="12060" max="12060" width="23.6640625" style="36" customWidth="1"/>
    <col min="12061" max="12061" width="5" style="36" customWidth="1"/>
    <col min="12062" max="12288" width="12.44140625" style="36"/>
    <col min="12289" max="12289" width="22.44140625" style="36" customWidth="1"/>
    <col min="12290" max="12290" width="18.6640625" style="36" customWidth="1"/>
    <col min="12291" max="12291" width="3.33203125" style="36" customWidth="1"/>
    <col min="12292" max="12292" width="94.33203125" style="36" customWidth="1"/>
    <col min="12293" max="12293" width="1.6640625" style="36" customWidth="1"/>
    <col min="12294" max="12294" width="19" style="36" customWidth="1"/>
    <col min="12295" max="12295" width="1.6640625" style="36" customWidth="1"/>
    <col min="12296" max="12296" width="19.33203125" style="36" customWidth="1"/>
    <col min="12297" max="12297" width="1.6640625" style="36" customWidth="1"/>
    <col min="12298" max="12298" width="19" style="36" customWidth="1"/>
    <col min="12299" max="12299" width="1.6640625" style="36" customWidth="1"/>
    <col min="12300" max="12300" width="20.109375" style="36" customWidth="1"/>
    <col min="12301" max="12301" width="1.6640625" style="36" customWidth="1"/>
    <col min="12302" max="12302" width="19" style="36" customWidth="1"/>
    <col min="12303" max="12303" width="1.6640625" style="36" customWidth="1"/>
    <col min="12304" max="12304" width="19.44140625" style="36" customWidth="1"/>
    <col min="12305" max="12305" width="1.6640625" style="36" customWidth="1"/>
    <col min="12306" max="12306" width="19.33203125" style="36" customWidth="1"/>
    <col min="12307" max="12307" width="1.6640625" style="36" customWidth="1"/>
    <col min="12308" max="12308" width="18.5546875" style="36" customWidth="1"/>
    <col min="12309" max="12309" width="1.6640625" style="36" customWidth="1"/>
    <col min="12310" max="12310" width="19" style="36" customWidth="1"/>
    <col min="12311" max="12311" width="1.6640625" style="36" customWidth="1"/>
    <col min="12312" max="12312" width="21.6640625" style="36" customWidth="1"/>
    <col min="12313" max="12313" width="1.44140625" style="36" customWidth="1"/>
    <col min="12314" max="12314" width="18.5546875" style="36" customWidth="1"/>
    <col min="12315" max="12315" width="0" style="36" hidden="1" customWidth="1"/>
    <col min="12316" max="12316" width="23.6640625" style="36" customWidth="1"/>
    <col min="12317" max="12317" width="5" style="36" customWidth="1"/>
    <col min="12318" max="12544" width="12.44140625" style="36"/>
    <col min="12545" max="12545" width="22.44140625" style="36" customWidth="1"/>
    <col min="12546" max="12546" width="18.6640625" style="36" customWidth="1"/>
    <col min="12547" max="12547" width="3.33203125" style="36" customWidth="1"/>
    <col min="12548" max="12548" width="94.33203125" style="36" customWidth="1"/>
    <col min="12549" max="12549" width="1.6640625" style="36" customWidth="1"/>
    <col min="12550" max="12550" width="19" style="36" customWidth="1"/>
    <col min="12551" max="12551" width="1.6640625" style="36" customWidth="1"/>
    <col min="12552" max="12552" width="19.33203125" style="36" customWidth="1"/>
    <col min="12553" max="12553" width="1.6640625" style="36" customWidth="1"/>
    <col min="12554" max="12554" width="19" style="36" customWidth="1"/>
    <col min="12555" max="12555" width="1.6640625" style="36" customWidth="1"/>
    <col min="12556" max="12556" width="20.109375" style="36" customWidth="1"/>
    <col min="12557" max="12557" width="1.6640625" style="36" customWidth="1"/>
    <col min="12558" max="12558" width="19" style="36" customWidth="1"/>
    <col min="12559" max="12559" width="1.6640625" style="36" customWidth="1"/>
    <col min="12560" max="12560" width="19.44140625" style="36" customWidth="1"/>
    <col min="12561" max="12561" width="1.6640625" style="36" customWidth="1"/>
    <col min="12562" max="12562" width="19.33203125" style="36" customWidth="1"/>
    <col min="12563" max="12563" width="1.6640625" style="36" customWidth="1"/>
    <col min="12564" max="12564" width="18.5546875" style="36" customWidth="1"/>
    <col min="12565" max="12565" width="1.6640625" style="36" customWidth="1"/>
    <col min="12566" max="12566" width="19" style="36" customWidth="1"/>
    <col min="12567" max="12567" width="1.6640625" style="36" customWidth="1"/>
    <col min="12568" max="12568" width="21.6640625" style="36" customWidth="1"/>
    <col min="12569" max="12569" width="1.44140625" style="36" customWidth="1"/>
    <col min="12570" max="12570" width="18.5546875" style="36" customWidth="1"/>
    <col min="12571" max="12571" width="0" style="36" hidden="1" customWidth="1"/>
    <col min="12572" max="12572" width="23.6640625" style="36" customWidth="1"/>
    <col min="12573" max="12573" width="5" style="36" customWidth="1"/>
    <col min="12574" max="12800" width="12.44140625" style="36"/>
    <col min="12801" max="12801" width="22.44140625" style="36" customWidth="1"/>
    <col min="12802" max="12802" width="18.6640625" style="36" customWidth="1"/>
    <col min="12803" max="12803" width="3.33203125" style="36" customWidth="1"/>
    <col min="12804" max="12804" width="94.33203125" style="36" customWidth="1"/>
    <col min="12805" max="12805" width="1.6640625" style="36" customWidth="1"/>
    <col min="12806" max="12806" width="19" style="36" customWidth="1"/>
    <col min="12807" max="12807" width="1.6640625" style="36" customWidth="1"/>
    <col min="12808" max="12808" width="19.33203125" style="36" customWidth="1"/>
    <col min="12809" max="12809" width="1.6640625" style="36" customWidth="1"/>
    <col min="12810" max="12810" width="19" style="36" customWidth="1"/>
    <col min="12811" max="12811" width="1.6640625" style="36" customWidth="1"/>
    <col min="12812" max="12812" width="20.109375" style="36" customWidth="1"/>
    <col min="12813" max="12813" width="1.6640625" style="36" customWidth="1"/>
    <col min="12814" max="12814" width="19" style="36" customWidth="1"/>
    <col min="12815" max="12815" width="1.6640625" style="36" customWidth="1"/>
    <col min="12816" max="12816" width="19.44140625" style="36" customWidth="1"/>
    <col min="12817" max="12817" width="1.6640625" style="36" customWidth="1"/>
    <col min="12818" max="12818" width="19.33203125" style="36" customWidth="1"/>
    <col min="12819" max="12819" width="1.6640625" style="36" customWidth="1"/>
    <col min="12820" max="12820" width="18.5546875" style="36" customWidth="1"/>
    <col min="12821" max="12821" width="1.6640625" style="36" customWidth="1"/>
    <col min="12822" max="12822" width="19" style="36" customWidth="1"/>
    <col min="12823" max="12823" width="1.6640625" style="36" customWidth="1"/>
    <col min="12824" max="12824" width="21.6640625" style="36" customWidth="1"/>
    <col min="12825" max="12825" width="1.44140625" style="36" customWidth="1"/>
    <col min="12826" max="12826" width="18.5546875" style="36" customWidth="1"/>
    <col min="12827" max="12827" width="0" style="36" hidden="1" customWidth="1"/>
    <col min="12828" max="12828" width="23.6640625" style="36" customWidth="1"/>
    <col min="12829" max="12829" width="5" style="36" customWidth="1"/>
    <col min="12830" max="13056" width="12.44140625" style="36"/>
    <col min="13057" max="13057" width="22.44140625" style="36" customWidth="1"/>
    <col min="13058" max="13058" width="18.6640625" style="36" customWidth="1"/>
    <col min="13059" max="13059" width="3.33203125" style="36" customWidth="1"/>
    <col min="13060" max="13060" width="94.33203125" style="36" customWidth="1"/>
    <col min="13061" max="13061" width="1.6640625" style="36" customWidth="1"/>
    <col min="13062" max="13062" width="19" style="36" customWidth="1"/>
    <col min="13063" max="13063" width="1.6640625" style="36" customWidth="1"/>
    <col min="13064" max="13064" width="19.33203125" style="36" customWidth="1"/>
    <col min="13065" max="13065" width="1.6640625" style="36" customWidth="1"/>
    <col min="13066" max="13066" width="19" style="36" customWidth="1"/>
    <col min="13067" max="13067" width="1.6640625" style="36" customWidth="1"/>
    <col min="13068" max="13068" width="20.109375" style="36" customWidth="1"/>
    <col min="13069" max="13069" width="1.6640625" style="36" customWidth="1"/>
    <col min="13070" max="13070" width="19" style="36" customWidth="1"/>
    <col min="13071" max="13071" width="1.6640625" style="36" customWidth="1"/>
    <col min="13072" max="13072" width="19.44140625" style="36" customWidth="1"/>
    <col min="13073" max="13073" width="1.6640625" style="36" customWidth="1"/>
    <col min="13074" max="13074" width="19.33203125" style="36" customWidth="1"/>
    <col min="13075" max="13075" width="1.6640625" style="36" customWidth="1"/>
    <col min="13076" max="13076" width="18.5546875" style="36" customWidth="1"/>
    <col min="13077" max="13077" width="1.6640625" style="36" customWidth="1"/>
    <col min="13078" max="13078" width="19" style="36" customWidth="1"/>
    <col min="13079" max="13079" width="1.6640625" style="36" customWidth="1"/>
    <col min="13080" max="13080" width="21.6640625" style="36" customWidth="1"/>
    <col min="13081" max="13081" width="1.44140625" style="36" customWidth="1"/>
    <col min="13082" max="13082" width="18.5546875" style="36" customWidth="1"/>
    <col min="13083" max="13083" width="0" style="36" hidden="1" customWidth="1"/>
    <col min="13084" max="13084" width="23.6640625" style="36" customWidth="1"/>
    <col min="13085" max="13085" width="5" style="36" customWidth="1"/>
    <col min="13086" max="13312" width="12.44140625" style="36"/>
    <col min="13313" max="13313" width="22.44140625" style="36" customWidth="1"/>
    <col min="13314" max="13314" width="18.6640625" style="36" customWidth="1"/>
    <col min="13315" max="13315" width="3.33203125" style="36" customWidth="1"/>
    <col min="13316" max="13316" width="94.33203125" style="36" customWidth="1"/>
    <col min="13317" max="13317" width="1.6640625" style="36" customWidth="1"/>
    <col min="13318" max="13318" width="19" style="36" customWidth="1"/>
    <col min="13319" max="13319" width="1.6640625" style="36" customWidth="1"/>
    <col min="13320" max="13320" width="19.33203125" style="36" customWidth="1"/>
    <col min="13321" max="13321" width="1.6640625" style="36" customWidth="1"/>
    <col min="13322" max="13322" width="19" style="36" customWidth="1"/>
    <col min="13323" max="13323" width="1.6640625" style="36" customWidth="1"/>
    <col min="13324" max="13324" width="20.109375" style="36" customWidth="1"/>
    <col min="13325" max="13325" width="1.6640625" style="36" customWidth="1"/>
    <col min="13326" max="13326" width="19" style="36" customWidth="1"/>
    <col min="13327" max="13327" width="1.6640625" style="36" customWidth="1"/>
    <col min="13328" max="13328" width="19.44140625" style="36" customWidth="1"/>
    <col min="13329" max="13329" width="1.6640625" style="36" customWidth="1"/>
    <col min="13330" max="13330" width="19.33203125" style="36" customWidth="1"/>
    <col min="13331" max="13331" width="1.6640625" style="36" customWidth="1"/>
    <col min="13332" max="13332" width="18.5546875" style="36" customWidth="1"/>
    <col min="13333" max="13333" width="1.6640625" style="36" customWidth="1"/>
    <col min="13334" max="13334" width="19" style="36" customWidth="1"/>
    <col min="13335" max="13335" width="1.6640625" style="36" customWidth="1"/>
    <col min="13336" max="13336" width="21.6640625" style="36" customWidth="1"/>
    <col min="13337" max="13337" width="1.44140625" style="36" customWidth="1"/>
    <col min="13338" max="13338" width="18.5546875" style="36" customWidth="1"/>
    <col min="13339" max="13339" width="0" style="36" hidden="1" customWidth="1"/>
    <col min="13340" max="13340" width="23.6640625" style="36" customWidth="1"/>
    <col min="13341" max="13341" width="5" style="36" customWidth="1"/>
    <col min="13342" max="13568" width="12.44140625" style="36"/>
    <col min="13569" max="13569" width="22.44140625" style="36" customWidth="1"/>
    <col min="13570" max="13570" width="18.6640625" style="36" customWidth="1"/>
    <col min="13571" max="13571" width="3.33203125" style="36" customWidth="1"/>
    <col min="13572" max="13572" width="94.33203125" style="36" customWidth="1"/>
    <col min="13573" max="13573" width="1.6640625" style="36" customWidth="1"/>
    <col min="13574" max="13574" width="19" style="36" customWidth="1"/>
    <col min="13575" max="13575" width="1.6640625" style="36" customWidth="1"/>
    <col min="13576" max="13576" width="19.33203125" style="36" customWidth="1"/>
    <col min="13577" max="13577" width="1.6640625" style="36" customWidth="1"/>
    <col min="13578" max="13578" width="19" style="36" customWidth="1"/>
    <col min="13579" max="13579" width="1.6640625" style="36" customWidth="1"/>
    <col min="13580" max="13580" width="20.109375" style="36" customWidth="1"/>
    <col min="13581" max="13581" width="1.6640625" style="36" customWidth="1"/>
    <col min="13582" max="13582" width="19" style="36" customWidth="1"/>
    <col min="13583" max="13583" width="1.6640625" style="36" customWidth="1"/>
    <col min="13584" max="13584" width="19.44140625" style="36" customWidth="1"/>
    <col min="13585" max="13585" width="1.6640625" style="36" customWidth="1"/>
    <col min="13586" max="13586" width="19.33203125" style="36" customWidth="1"/>
    <col min="13587" max="13587" width="1.6640625" style="36" customWidth="1"/>
    <col min="13588" max="13588" width="18.5546875" style="36" customWidth="1"/>
    <col min="13589" max="13589" width="1.6640625" style="36" customWidth="1"/>
    <col min="13590" max="13590" width="19" style="36" customWidth="1"/>
    <col min="13591" max="13591" width="1.6640625" style="36" customWidth="1"/>
    <col min="13592" max="13592" width="21.6640625" style="36" customWidth="1"/>
    <col min="13593" max="13593" width="1.44140625" style="36" customWidth="1"/>
    <col min="13594" max="13594" width="18.5546875" style="36" customWidth="1"/>
    <col min="13595" max="13595" width="0" style="36" hidden="1" customWidth="1"/>
    <col min="13596" max="13596" width="23.6640625" style="36" customWidth="1"/>
    <col min="13597" max="13597" width="5" style="36" customWidth="1"/>
    <col min="13598" max="13824" width="12.44140625" style="36"/>
    <col min="13825" max="13825" width="22.44140625" style="36" customWidth="1"/>
    <col min="13826" max="13826" width="18.6640625" style="36" customWidth="1"/>
    <col min="13827" max="13827" width="3.33203125" style="36" customWidth="1"/>
    <col min="13828" max="13828" width="94.33203125" style="36" customWidth="1"/>
    <col min="13829" max="13829" width="1.6640625" style="36" customWidth="1"/>
    <col min="13830" max="13830" width="19" style="36" customWidth="1"/>
    <col min="13831" max="13831" width="1.6640625" style="36" customWidth="1"/>
    <col min="13832" max="13832" width="19.33203125" style="36" customWidth="1"/>
    <col min="13833" max="13833" width="1.6640625" style="36" customWidth="1"/>
    <col min="13834" max="13834" width="19" style="36" customWidth="1"/>
    <col min="13835" max="13835" width="1.6640625" style="36" customWidth="1"/>
    <col min="13836" max="13836" width="20.109375" style="36" customWidth="1"/>
    <col min="13837" max="13837" width="1.6640625" style="36" customWidth="1"/>
    <col min="13838" max="13838" width="19" style="36" customWidth="1"/>
    <col min="13839" max="13839" width="1.6640625" style="36" customWidth="1"/>
    <col min="13840" max="13840" width="19.44140625" style="36" customWidth="1"/>
    <col min="13841" max="13841" width="1.6640625" style="36" customWidth="1"/>
    <col min="13842" max="13842" width="19.33203125" style="36" customWidth="1"/>
    <col min="13843" max="13843" width="1.6640625" style="36" customWidth="1"/>
    <col min="13844" max="13844" width="18.5546875" style="36" customWidth="1"/>
    <col min="13845" max="13845" width="1.6640625" style="36" customWidth="1"/>
    <col min="13846" max="13846" width="19" style="36" customWidth="1"/>
    <col min="13847" max="13847" width="1.6640625" style="36" customWidth="1"/>
    <col min="13848" max="13848" width="21.6640625" style="36" customWidth="1"/>
    <col min="13849" max="13849" width="1.44140625" style="36" customWidth="1"/>
    <col min="13850" max="13850" width="18.5546875" style="36" customWidth="1"/>
    <col min="13851" max="13851" width="0" style="36" hidden="1" customWidth="1"/>
    <col min="13852" max="13852" width="23.6640625" style="36" customWidth="1"/>
    <col min="13853" max="13853" width="5" style="36" customWidth="1"/>
    <col min="13854" max="14080" width="12.44140625" style="36"/>
    <col min="14081" max="14081" width="22.44140625" style="36" customWidth="1"/>
    <col min="14082" max="14082" width="18.6640625" style="36" customWidth="1"/>
    <col min="14083" max="14083" width="3.33203125" style="36" customWidth="1"/>
    <col min="14084" max="14084" width="94.33203125" style="36" customWidth="1"/>
    <col min="14085" max="14085" width="1.6640625" style="36" customWidth="1"/>
    <col min="14086" max="14086" width="19" style="36" customWidth="1"/>
    <col min="14087" max="14087" width="1.6640625" style="36" customWidth="1"/>
    <col min="14088" max="14088" width="19.33203125" style="36" customWidth="1"/>
    <col min="14089" max="14089" width="1.6640625" style="36" customWidth="1"/>
    <col min="14090" max="14090" width="19" style="36" customWidth="1"/>
    <col min="14091" max="14091" width="1.6640625" style="36" customWidth="1"/>
    <col min="14092" max="14092" width="20.109375" style="36" customWidth="1"/>
    <col min="14093" max="14093" width="1.6640625" style="36" customWidth="1"/>
    <col min="14094" max="14094" width="19" style="36" customWidth="1"/>
    <col min="14095" max="14095" width="1.6640625" style="36" customWidth="1"/>
    <col min="14096" max="14096" width="19.44140625" style="36" customWidth="1"/>
    <col min="14097" max="14097" width="1.6640625" style="36" customWidth="1"/>
    <col min="14098" max="14098" width="19.33203125" style="36" customWidth="1"/>
    <col min="14099" max="14099" width="1.6640625" style="36" customWidth="1"/>
    <col min="14100" max="14100" width="18.5546875" style="36" customWidth="1"/>
    <col min="14101" max="14101" width="1.6640625" style="36" customWidth="1"/>
    <col min="14102" max="14102" width="19" style="36" customWidth="1"/>
    <col min="14103" max="14103" width="1.6640625" style="36" customWidth="1"/>
    <col min="14104" max="14104" width="21.6640625" style="36" customWidth="1"/>
    <col min="14105" max="14105" width="1.44140625" style="36" customWidth="1"/>
    <col min="14106" max="14106" width="18.5546875" style="36" customWidth="1"/>
    <col min="14107" max="14107" width="0" style="36" hidden="1" customWidth="1"/>
    <col min="14108" max="14108" width="23.6640625" style="36" customWidth="1"/>
    <col min="14109" max="14109" width="5" style="36" customWidth="1"/>
    <col min="14110" max="14336" width="12.44140625" style="36"/>
    <col min="14337" max="14337" width="22.44140625" style="36" customWidth="1"/>
    <col min="14338" max="14338" width="18.6640625" style="36" customWidth="1"/>
    <col min="14339" max="14339" width="3.33203125" style="36" customWidth="1"/>
    <col min="14340" max="14340" width="94.33203125" style="36" customWidth="1"/>
    <col min="14341" max="14341" width="1.6640625" style="36" customWidth="1"/>
    <col min="14342" max="14342" width="19" style="36" customWidth="1"/>
    <col min="14343" max="14343" width="1.6640625" style="36" customWidth="1"/>
    <col min="14344" max="14344" width="19.33203125" style="36" customWidth="1"/>
    <col min="14345" max="14345" width="1.6640625" style="36" customWidth="1"/>
    <col min="14346" max="14346" width="19" style="36" customWidth="1"/>
    <col min="14347" max="14347" width="1.6640625" style="36" customWidth="1"/>
    <col min="14348" max="14348" width="20.109375" style="36" customWidth="1"/>
    <col min="14349" max="14349" width="1.6640625" style="36" customWidth="1"/>
    <col min="14350" max="14350" width="19" style="36" customWidth="1"/>
    <col min="14351" max="14351" width="1.6640625" style="36" customWidth="1"/>
    <col min="14352" max="14352" width="19.44140625" style="36" customWidth="1"/>
    <col min="14353" max="14353" width="1.6640625" style="36" customWidth="1"/>
    <col min="14354" max="14354" width="19.33203125" style="36" customWidth="1"/>
    <col min="14355" max="14355" width="1.6640625" style="36" customWidth="1"/>
    <col min="14356" max="14356" width="18.5546875" style="36" customWidth="1"/>
    <col min="14357" max="14357" width="1.6640625" style="36" customWidth="1"/>
    <col min="14358" max="14358" width="19" style="36" customWidth="1"/>
    <col min="14359" max="14359" width="1.6640625" style="36" customWidth="1"/>
    <col min="14360" max="14360" width="21.6640625" style="36" customWidth="1"/>
    <col min="14361" max="14361" width="1.44140625" style="36" customWidth="1"/>
    <col min="14362" max="14362" width="18.5546875" style="36" customWidth="1"/>
    <col min="14363" max="14363" width="0" style="36" hidden="1" customWidth="1"/>
    <col min="14364" max="14364" width="23.6640625" style="36" customWidth="1"/>
    <col min="14365" max="14365" width="5" style="36" customWidth="1"/>
    <col min="14366" max="14592" width="12.44140625" style="36"/>
    <col min="14593" max="14593" width="22.44140625" style="36" customWidth="1"/>
    <col min="14594" max="14594" width="18.6640625" style="36" customWidth="1"/>
    <col min="14595" max="14595" width="3.33203125" style="36" customWidth="1"/>
    <col min="14596" max="14596" width="94.33203125" style="36" customWidth="1"/>
    <col min="14597" max="14597" width="1.6640625" style="36" customWidth="1"/>
    <col min="14598" max="14598" width="19" style="36" customWidth="1"/>
    <col min="14599" max="14599" width="1.6640625" style="36" customWidth="1"/>
    <col min="14600" max="14600" width="19.33203125" style="36" customWidth="1"/>
    <col min="14601" max="14601" width="1.6640625" style="36" customWidth="1"/>
    <col min="14602" max="14602" width="19" style="36" customWidth="1"/>
    <col min="14603" max="14603" width="1.6640625" style="36" customWidth="1"/>
    <col min="14604" max="14604" width="20.109375" style="36" customWidth="1"/>
    <col min="14605" max="14605" width="1.6640625" style="36" customWidth="1"/>
    <col min="14606" max="14606" width="19" style="36" customWidth="1"/>
    <col min="14607" max="14607" width="1.6640625" style="36" customWidth="1"/>
    <col min="14608" max="14608" width="19.44140625" style="36" customWidth="1"/>
    <col min="14609" max="14609" width="1.6640625" style="36" customWidth="1"/>
    <col min="14610" max="14610" width="19.33203125" style="36" customWidth="1"/>
    <col min="14611" max="14611" width="1.6640625" style="36" customWidth="1"/>
    <col min="14612" max="14612" width="18.5546875" style="36" customWidth="1"/>
    <col min="14613" max="14613" width="1.6640625" style="36" customWidth="1"/>
    <col min="14614" max="14614" width="19" style="36" customWidth="1"/>
    <col min="14615" max="14615" width="1.6640625" style="36" customWidth="1"/>
    <col min="14616" max="14616" width="21.6640625" style="36" customWidth="1"/>
    <col min="14617" max="14617" width="1.44140625" style="36" customWidth="1"/>
    <col min="14618" max="14618" width="18.5546875" style="36" customWidth="1"/>
    <col min="14619" max="14619" width="0" style="36" hidden="1" customWidth="1"/>
    <col min="14620" max="14620" width="23.6640625" style="36" customWidth="1"/>
    <col min="14621" max="14621" width="5" style="36" customWidth="1"/>
    <col min="14622" max="14848" width="12.44140625" style="36"/>
    <col min="14849" max="14849" width="22.44140625" style="36" customWidth="1"/>
    <col min="14850" max="14850" width="18.6640625" style="36" customWidth="1"/>
    <col min="14851" max="14851" width="3.33203125" style="36" customWidth="1"/>
    <col min="14852" max="14852" width="94.33203125" style="36" customWidth="1"/>
    <col min="14853" max="14853" width="1.6640625" style="36" customWidth="1"/>
    <col min="14854" max="14854" width="19" style="36" customWidth="1"/>
    <col min="14855" max="14855" width="1.6640625" style="36" customWidth="1"/>
    <col min="14856" max="14856" width="19.33203125" style="36" customWidth="1"/>
    <col min="14857" max="14857" width="1.6640625" style="36" customWidth="1"/>
    <col min="14858" max="14858" width="19" style="36" customWidth="1"/>
    <col min="14859" max="14859" width="1.6640625" style="36" customWidth="1"/>
    <col min="14860" max="14860" width="20.109375" style="36" customWidth="1"/>
    <col min="14861" max="14861" width="1.6640625" style="36" customWidth="1"/>
    <col min="14862" max="14862" width="19" style="36" customWidth="1"/>
    <col min="14863" max="14863" width="1.6640625" style="36" customWidth="1"/>
    <col min="14864" max="14864" width="19.44140625" style="36" customWidth="1"/>
    <col min="14865" max="14865" width="1.6640625" style="36" customWidth="1"/>
    <col min="14866" max="14866" width="19.33203125" style="36" customWidth="1"/>
    <col min="14867" max="14867" width="1.6640625" style="36" customWidth="1"/>
    <col min="14868" max="14868" width="18.5546875" style="36" customWidth="1"/>
    <col min="14869" max="14869" width="1.6640625" style="36" customWidth="1"/>
    <col min="14870" max="14870" width="19" style="36" customWidth="1"/>
    <col min="14871" max="14871" width="1.6640625" style="36" customWidth="1"/>
    <col min="14872" max="14872" width="21.6640625" style="36" customWidth="1"/>
    <col min="14873" max="14873" width="1.44140625" style="36" customWidth="1"/>
    <col min="14874" max="14874" width="18.5546875" style="36" customWidth="1"/>
    <col min="14875" max="14875" width="0" style="36" hidden="1" customWidth="1"/>
    <col min="14876" max="14876" width="23.6640625" style="36" customWidth="1"/>
    <col min="14877" max="14877" width="5" style="36" customWidth="1"/>
    <col min="14878" max="15104" width="12.44140625" style="36"/>
    <col min="15105" max="15105" width="22.44140625" style="36" customWidth="1"/>
    <col min="15106" max="15106" width="18.6640625" style="36" customWidth="1"/>
    <col min="15107" max="15107" width="3.33203125" style="36" customWidth="1"/>
    <col min="15108" max="15108" width="94.33203125" style="36" customWidth="1"/>
    <col min="15109" max="15109" width="1.6640625" style="36" customWidth="1"/>
    <col min="15110" max="15110" width="19" style="36" customWidth="1"/>
    <col min="15111" max="15111" width="1.6640625" style="36" customWidth="1"/>
    <col min="15112" max="15112" width="19.33203125" style="36" customWidth="1"/>
    <col min="15113" max="15113" width="1.6640625" style="36" customWidth="1"/>
    <col min="15114" max="15114" width="19" style="36" customWidth="1"/>
    <col min="15115" max="15115" width="1.6640625" style="36" customWidth="1"/>
    <col min="15116" max="15116" width="20.109375" style="36" customWidth="1"/>
    <col min="15117" max="15117" width="1.6640625" style="36" customWidth="1"/>
    <col min="15118" max="15118" width="19" style="36" customWidth="1"/>
    <col min="15119" max="15119" width="1.6640625" style="36" customWidth="1"/>
    <col min="15120" max="15120" width="19.44140625" style="36" customWidth="1"/>
    <col min="15121" max="15121" width="1.6640625" style="36" customWidth="1"/>
    <col min="15122" max="15122" width="19.33203125" style="36" customWidth="1"/>
    <col min="15123" max="15123" width="1.6640625" style="36" customWidth="1"/>
    <col min="15124" max="15124" width="18.5546875" style="36" customWidth="1"/>
    <col min="15125" max="15125" width="1.6640625" style="36" customWidth="1"/>
    <col min="15126" max="15126" width="19" style="36" customWidth="1"/>
    <col min="15127" max="15127" width="1.6640625" style="36" customWidth="1"/>
    <col min="15128" max="15128" width="21.6640625" style="36" customWidth="1"/>
    <col min="15129" max="15129" width="1.44140625" style="36" customWidth="1"/>
    <col min="15130" max="15130" width="18.5546875" style="36" customWidth="1"/>
    <col min="15131" max="15131" width="0" style="36" hidden="1" customWidth="1"/>
    <col min="15132" max="15132" width="23.6640625" style="36" customWidth="1"/>
    <col min="15133" max="15133" width="5" style="36" customWidth="1"/>
    <col min="15134" max="15360" width="12.44140625" style="36"/>
    <col min="15361" max="15361" width="22.44140625" style="36" customWidth="1"/>
    <col min="15362" max="15362" width="18.6640625" style="36" customWidth="1"/>
    <col min="15363" max="15363" width="3.33203125" style="36" customWidth="1"/>
    <col min="15364" max="15364" width="94.33203125" style="36" customWidth="1"/>
    <col min="15365" max="15365" width="1.6640625" style="36" customWidth="1"/>
    <col min="15366" max="15366" width="19" style="36" customWidth="1"/>
    <col min="15367" max="15367" width="1.6640625" style="36" customWidth="1"/>
    <col min="15368" max="15368" width="19.33203125" style="36" customWidth="1"/>
    <col min="15369" max="15369" width="1.6640625" style="36" customWidth="1"/>
    <col min="15370" max="15370" width="19" style="36" customWidth="1"/>
    <col min="15371" max="15371" width="1.6640625" style="36" customWidth="1"/>
    <col min="15372" max="15372" width="20.109375" style="36" customWidth="1"/>
    <col min="15373" max="15373" width="1.6640625" style="36" customWidth="1"/>
    <col min="15374" max="15374" width="19" style="36" customWidth="1"/>
    <col min="15375" max="15375" width="1.6640625" style="36" customWidth="1"/>
    <col min="15376" max="15376" width="19.44140625" style="36" customWidth="1"/>
    <col min="15377" max="15377" width="1.6640625" style="36" customWidth="1"/>
    <col min="15378" max="15378" width="19.33203125" style="36" customWidth="1"/>
    <col min="15379" max="15379" width="1.6640625" style="36" customWidth="1"/>
    <col min="15380" max="15380" width="18.5546875" style="36" customWidth="1"/>
    <col min="15381" max="15381" width="1.6640625" style="36" customWidth="1"/>
    <col min="15382" max="15382" width="19" style="36" customWidth="1"/>
    <col min="15383" max="15383" width="1.6640625" style="36" customWidth="1"/>
    <col min="15384" max="15384" width="21.6640625" style="36" customWidth="1"/>
    <col min="15385" max="15385" width="1.44140625" style="36" customWidth="1"/>
    <col min="15386" max="15386" width="18.5546875" style="36" customWidth="1"/>
    <col min="15387" max="15387" width="0" style="36" hidden="1" customWidth="1"/>
    <col min="15388" max="15388" width="23.6640625" style="36" customWidth="1"/>
    <col min="15389" max="15389" width="5" style="36" customWidth="1"/>
    <col min="15390" max="15616" width="12.44140625" style="36"/>
    <col min="15617" max="15617" width="22.44140625" style="36" customWidth="1"/>
    <col min="15618" max="15618" width="18.6640625" style="36" customWidth="1"/>
    <col min="15619" max="15619" width="3.33203125" style="36" customWidth="1"/>
    <col min="15620" max="15620" width="94.33203125" style="36" customWidth="1"/>
    <col min="15621" max="15621" width="1.6640625" style="36" customWidth="1"/>
    <col min="15622" max="15622" width="19" style="36" customWidth="1"/>
    <col min="15623" max="15623" width="1.6640625" style="36" customWidth="1"/>
    <col min="15624" max="15624" width="19.33203125" style="36" customWidth="1"/>
    <col min="15625" max="15625" width="1.6640625" style="36" customWidth="1"/>
    <col min="15626" max="15626" width="19" style="36" customWidth="1"/>
    <col min="15627" max="15627" width="1.6640625" style="36" customWidth="1"/>
    <col min="15628" max="15628" width="20.109375" style="36" customWidth="1"/>
    <col min="15629" max="15629" width="1.6640625" style="36" customWidth="1"/>
    <col min="15630" max="15630" width="19" style="36" customWidth="1"/>
    <col min="15631" max="15631" width="1.6640625" style="36" customWidth="1"/>
    <col min="15632" max="15632" width="19.44140625" style="36" customWidth="1"/>
    <col min="15633" max="15633" width="1.6640625" style="36" customWidth="1"/>
    <col min="15634" max="15634" width="19.33203125" style="36" customWidth="1"/>
    <col min="15635" max="15635" width="1.6640625" style="36" customWidth="1"/>
    <col min="15636" max="15636" width="18.5546875" style="36" customWidth="1"/>
    <col min="15637" max="15637" width="1.6640625" style="36" customWidth="1"/>
    <col min="15638" max="15638" width="19" style="36" customWidth="1"/>
    <col min="15639" max="15639" width="1.6640625" style="36" customWidth="1"/>
    <col min="15640" max="15640" width="21.6640625" style="36" customWidth="1"/>
    <col min="15641" max="15641" width="1.44140625" style="36" customWidth="1"/>
    <col min="15642" max="15642" width="18.5546875" style="36" customWidth="1"/>
    <col min="15643" max="15643" width="0" style="36" hidden="1" customWidth="1"/>
    <col min="15644" max="15644" width="23.6640625" style="36" customWidth="1"/>
    <col min="15645" max="15645" width="5" style="36" customWidth="1"/>
    <col min="15646" max="15872" width="12.44140625" style="36"/>
    <col min="15873" max="15873" width="22.44140625" style="36" customWidth="1"/>
    <col min="15874" max="15874" width="18.6640625" style="36" customWidth="1"/>
    <col min="15875" max="15875" width="3.33203125" style="36" customWidth="1"/>
    <col min="15876" max="15876" width="94.33203125" style="36" customWidth="1"/>
    <col min="15877" max="15877" width="1.6640625" style="36" customWidth="1"/>
    <col min="15878" max="15878" width="19" style="36" customWidth="1"/>
    <col min="15879" max="15879" width="1.6640625" style="36" customWidth="1"/>
    <col min="15880" max="15880" width="19.33203125" style="36" customWidth="1"/>
    <col min="15881" max="15881" width="1.6640625" style="36" customWidth="1"/>
    <col min="15882" max="15882" width="19" style="36" customWidth="1"/>
    <col min="15883" max="15883" width="1.6640625" style="36" customWidth="1"/>
    <col min="15884" max="15884" width="20.109375" style="36" customWidth="1"/>
    <col min="15885" max="15885" width="1.6640625" style="36" customWidth="1"/>
    <col min="15886" max="15886" width="19" style="36" customWidth="1"/>
    <col min="15887" max="15887" width="1.6640625" style="36" customWidth="1"/>
    <col min="15888" max="15888" width="19.44140625" style="36" customWidth="1"/>
    <col min="15889" max="15889" width="1.6640625" style="36" customWidth="1"/>
    <col min="15890" max="15890" width="19.33203125" style="36" customWidth="1"/>
    <col min="15891" max="15891" width="1.6640625" style="36" customWidth="1"/>
    <col min="15892" max="15892" width="18.5546875" style="36" customWidth="1"/>
    <col min="15893" max="15893" width="1.6640625" style="36" customWidth="1"/>
    <col min="15894" max="15894" width="19" style="36" customWidth="1"/>
    <col min="15895" max="15895" width="1.6640625" style="36" customWidth="1"/>
    <col min="15896" max="15896" width="21.6640625" style="36" customWidth="1"/>
    <col min="15897" max="15897" width="1.44140625" style="36" customWidth="1"/>
    <col min="15898" max="15898" width="18.5546875" style="36" customWidth="1"/>
    <col min="15899" max="15899" width="0" style="36" hidden="1" customWidth="1"/>
    <col min="15900" max="15900" width="23.6640625" style="36" customWidth="1"/>
    <col min="15901" max="15901" width="5" style="36" customWidth="1"/>
    <col min="15902" max="16128" width="12.44140625" style="36"/>
    <col min="16129" max="16129" width="22.44140625" style="36" customWidth="1"/>
    <col min="16130" max="16130" width="18.6640625" style="36" customWidth="1"/>
    <col min="16131" max="16131" width="3.33203125" style="36" customWidth="1"/>
    <col min="16132" max="16132" width="94.33203125" style="36" customWidth="1"/>
    <col min="16133" max="16133" width="1.6640625" style="36" customWidth="1"/>
    <col min="16134" max="16134" width="19" style="36" customWidth="1"/>
    <col min="16135" max="16135" width="1.6640625" style="36" customWidth="1"/>
    <col min="16136" max="16136" width="19.33203125" style="36" customWidth="1"/>
    <col min="16137" max="16137" width="1.6640625" style="36" customWidth="1"/>
    <col min="16138" max="16138" width="19" style="36" customWidth="1"/>
    <col min="16139" max="16139" width="1.6640625" style="36" customWidth="1"/>
    <col min="16140" max="16140" width="20.109375" style="36" customWidth="1"/>
    <col min="16141" max="16141" width="1.6640625" style="36" customWidth="1"/>
    <col min="16142" max="16142" width="19" style="36" customWidth="1"/>
    <col min="16143" max="16143" width="1.6640625" style="36" customWidth="1"/>
    <col min="16144" max="16144" width="19.44140625" style="36" customWidth="1"/>
    <col min="16145" max="16145" width="1.6640625" style="36" customWidth="1"/>
    <col min="16146" max="16146" width="19.33203125" style="36" customWidth="1"/>
    <col min="16147" max="16147" width="1.6640625" style="36" customWidth="1"/>
    <col min="16148" max="16148" width="18.5546875" style="36" customWidth="1"/>
    <col min="16149" max="16149" width="1.6640625" style="36" customWidth="1"/>
    <col min="16150" max="16150" width="19" style="36" customWidth="1"/>
    <col min="16151" max="16151" width="1.6640625" style="36" customWidth="1"/>
    <col min="16152" max="16152" width="21.6640625" style="36" customWidth="1"/>
    <col min="16153" max="16153" width="1.44140625" style="36" customWidth="1"/>
    <col min="16154" max="16154" width="18.5546875" style="36" customWidth="1"/>
    <col min="16155" max="16155" width="0" style="36" hidden="1" customWidth="1"/>
    <col min="16156" max="16156" width="23.6640625" style="36" customWidth="1"/>
    <col min="16157" max="16157" width="5" style="36" customWidth="1"/>
    <col min="16158" max="16384" width="12.44140625" style="36"/>
  </cols>
  <sheetData>
    <row r="1" spans="1:28" x14ac:dyDescent="0.4">
      <c r="A1" s="168" t="s">
        <v>1228</v>
      </c>
    </row>
    <row r="2" spans="1:28" x14ac:dyDescent="0.4">
      <c r="A2" s="168" t="s">
        <v>1226</v>
      </c>
    </row>
    <row r="4" spans="1:28" s="28" customFormat="1" x14ac:dyDescent="0.3">
      <c r="A4" s="155" t="s">
        <v>983</v>
      </c>
      <c r="B4" s="155"/>
      <c r="C4" s="155"/>
      <c r="D4" s="155"/>
      <c r="E4" s="27"/>
      <c r="G4" s="29" t="s">
        <v>984</v>
      </c>
      <c r="Z4" s="30"/>
      <c r="AA4" s="30"/>
      <c r="AB4" s="30"/>
    </row>
    <row r="5" spans="1:28" s="28" customFormat="1" ht="23.4" thickBot="1" x14ac:dyDescent="0.35">
      <c r="A5" s="27"/>
      <c r="B5" s="31"/>
      <c r="C5" s="27"/>
      <c r="D5" s="27"/>
      <c r="E5" s="27"/>
      <c r="J5" s="32"/>
      <c r="Z5" s="30"/>
      <c r="AA5" s="30"/>
      <c r="AB5" s="30"/>
    </row>
    <row r="6" spans="1:28" x14ac:dyDescent="0.4">
      <c r="A6" s="33"/>
      <c r="B6" s="34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5"/>
      <c r="AA6" s="35"/>
      <c r="AB6" s="35"/>
    </row>
    <row r="7" spans="1:28" x14ac:dyDescent="0.4">
      <c r="A7" s="156" t="s">
        <v>985</v>
      </c>
      <c r="B7" s="156"/>
      <c r="C7" s="156"/>
      <c r="D7" s="156"/>
      <c r="E7" s="37"/>
      <c r="F7" s="38" t="s">
        <v>986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9"/>
      <c r="V7" s="36" t="s">
        <v>987</v>
      </c>
    </row>
    <row r="8" spans="1:28" x14ac:dyDescent="0.4">
      <c r="F8" s="157" t="s">
        <v>988</v>
      </c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42"/>
      <c r="S8" s="39"/>
      <c r="V8" s="43" t="s">
        <v>989</v>
      </c>
      <c r="W8" s="36" t="s">
        <v>990</v>
      </c>
    </row>
    <row r="9" spans="1:28" x14ac:dyDescent="0.4">
      <c r="A9" s="36" t="s">
        <v>991</v>
      </c>
      <c r="B9" s="37" t="s">
        <v>992</v>
      </c>
      <c r="C9" s="37"/>
      <c r="D9" s="37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42"/>
      <c r="S9" s="39"/>
      <c r="V9" s="43" t="s">
        <v>989</v>
      </c>
      <c r="W9" s="36" t="s">
        <v>993</v>
      </c>
    </row>
    <row r="10" spans="1:28" x14ac:dyDescent="0.4">
      <c r="B10" s="159" t="s">
        <v>994</v>
      </c>
      <c r="C10" s="159"/>
      <c r="D10" s="159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42"/>
      <c r="S10" s="39"/>
      <c r="V10" s="43" t="s">
        <v>989</v>
      </c>
      <c r="W10" s="36" t="s">
        <v>995</v>
      </c>
    </row>
    <row r="11" spans="1:28" x14ac:dyDescent="0.4">
      <c r="B11" s="37"/>
      <c r="C11" s="37"/>
      <c r="D11" s="37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42"/>
      <c r="S11" s="39"/>
      <c r="V11" s="44"/>
      <c r="W11" s="160"/>
      <c r="X11" s="161"/>
      <c r="Y11" s="161"/>
      <c r="Z11" s="161"/>
      <c r="AA11" s="161"/>
      <c r="AB11" s="161"/>
    </row>
    <row r="12" spans="1:28" x14ac:dyDescent="0.4">
      <c r="A12" s="37" t="s">
        <v>996</v>
      </c>
      <c r="B12" s="37" t="s">
        <v>997</v>
      </c>
      <c r="C12" s="37"/>
      <c r="D12" s="37"/>
      <c r="F12" s="39"/>
      <c r="G12" s="39"/>
      <c r="H12" s="39"/>
      <c r="I12" s="39"/>
      <c r="J12" s="39"/>
      <c r="K12" s="39"/>
      <c r="L12" s="45" t="s">
        <v>38</v>
      </c>
      <c r="M12" s="46"/>
      <c r="N12" s="46"/>
      <c r="O12" s="46"/>
      <c r="P12" s="46"/>
      <c r="Q12" s="46"/>
      <c r="R12" s="46"/>
      <c r="S12" s="46"/>
      <c r="T12" s="46"/>
      <c r="V12" s="47" t="s">
        <v>998</v>
      </c>
    </row>
    <row r="13" spans="1:28" ht="23.4" thickBot="1" x14ac:dyDescent="0.45"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8" x14ac:dyDescent="0.4">
      <c r="A14" s="48"/>
      <c r="B14" s="49"/>
      <c r="C14" s="48"/>
      <c r="D14" s="48"/>
      <c r="E14" s="48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1"/>
      <c r="AA14" s="51"/>
      <c r="AB14" s="51"/>
    </row>
    <row r="15" spans="1:28" s="52" customFormat="1" x14ac:dyDescent="0.4">
      <c r="B15" s="52">
        <v>-1</v>
      </c>
      <c r="D15" s="52">
        <v>-2</v>
      </c>
      <c r="F15" s="53">
        <v>-3</v>
      </c>
      <c r="G15" s="53"/>
      <c r="H15" s="53">
        <v>-4</v>
      </c>
      <c r="I15" s="53"/>
      <c r="J15" s="53">
        <v>-5</v>
      </c>
      <c r="K15" s="53"/>
      <c r="L15" s="53">
        <v>-6</v>
      </c>
      <c r="M15" s="53"/>
      <c r="N15" s="53">
        <v>-7</v>
      </c>
      <c r="O15" s="53"/>
      <c r="P15" s="53">
        <v>-8</v>
      </c>
      <c r="Q15" s="53"/>
      <c r="R15" s="53">
        <v>-9</v>
      </c>
      <c r="S15" s="53"/>
      <c r="T15" s="53">
        <v>-10</v>
      </c>
      <c r="U15" s="53"/>
      <c r="V15" s="53">
        <v>-11</v>
      </c>
      <c r="W15" s="53"/>
      <c r="X15" s="53">
        <v>-12</v>
      </c>
      <c r="Y15" s="53"/>
      <c r="Z15" s="54">
        <v>-13</v>
      </c>
      <c r="AA15" s="54"/>
      <c r="AB15" s="54">
        <v>-14</v>
      </c>
    </row>
    <row r="16" spans="1:28" x14ac:dyDescent="0.4">
      <c r="A16" s="55"/>
      <c r="F16" s="154">
        <v>39447</v>
      </c>
      <c r="G16" s="154"/>
      <c r="H16" s="154"/>
      <c r="I16" s="56"/>
      <c r="J16" s="154">
        <v>39813</v>
      </c>
      <c r="K16" s="154"/>
      <c r="L16" s="154"/>
      <c r="M16" s="56"/>
      <c r="N16" s="154">
        <v>40178</v>
      </c>
      <c r="O16" s="154"/>
      <c r="P16" s="154"/>
      <c r="Q16" s="56"/>
      <c r="R16" s="154">
        <v>40543</v>
      </c>
      <c r="S16" s="154"/>
      <c r="T16" s="154"/>
      <c r="U16" s="56"/>
      <c r="V16" s="154">
        <v>40908</v>
      </c>
      <c r="W16" s="154"/>
      <c r="X16" s="154"/>
      <c r="Y16" s="56"/>
      <c r="Z16" s="57">
        <v>41274</v>
      </c>
      <c r="AA16" s="58"/>
      <c r="AB16" s="57">
        <v>41639</v>
      </c>
    </row>
    <row r="17" spans="1:71" x14ac:dyDescent="0.4">
      <c r="A17" s="59" t="s">
        <v>999</v>
      </c>
      <c r="B17" s="165" t="s">
        <v>1000</v>
      </c>
      <c r="C17" s="60"/>
      <c r="D17" s="59" t="s">
        <v>1001</v>
      </c>
      <c r="E17" s="59"/>
      <c r="F17" s="166" t="s">
        <v>1002</v>
      </c>
      <c r="G17" s="166"/>
      <c r="H17" s="166"/>
      <c r="I17" s="56"/>
      <c r="J17" s="166" t="s">
        <v>1003</v>
      </c>
      <c r="K17" s="166"/>
      <c r="L17" s="166"/>
      <c r="M17" s="56"/>
      <c r="N17" s="166" t="s">
        <v>1004</v>
      </c>
      <c r="O17" s="166"/>
      <c r="P17" s="166"/>
      <c r="Q17" s="56"/>
      <c r="R17" s="166" t="s">
        <v>1005</v>
      </c>
      <c r="S17" s="166"/>
      <c r="T17" s="166"/>
      <c r="U17" s="56"/>
      <c r="V17" s="166" t="s">
        <v>1006</v>
      </c>
      <c r="W17" s="166"/>
      <c r="X17" s="166"/>
      <c r="Y17" s="56"/>
      <c r="Z17" s="162" t="s">
        <v>1007</v>
      </c>
      <c r="AA17" s="58"/>
      <c r="AB17" s="162" t="s">
        <v>1008</v>
      </c>
    </row>
    <row r="18" spans="1:71" x14ac:dyDescent="0.4">
      <c r="A18" s="59" t="s">
        <v>1009</v>
      </c>
      <c r="B18" s="165"/>
      <c r="C18" s="60"/>
      <c r="D18" s="59" t="s">
        <v>1010</v>
      </c>
      <c r="E18" s="59"/>
      <c r="F18" s="59" t="s">
        <v>70</v>
      </c>
      <c r="G18" s="59"/>
      <c r="H18" s="59" t="s">
        <v>71</v>
      </c>
      <c r="I18" s="59"/>
      <c r="J18" s="59" t="s">
        <v>70</v>
      </c>
      <c r="K18" s="56"/>
      <c r="L18" s="59" t="s">
        <v>71</v>
      </c>
      <c r="M18" s="59"/>
      <c r="N18" s="59" t="s">
        <v>70</v>
      </c>
      <c r="O18" s="59"/>
      <c r="P18" s="59" t="s">
        <v>71</v>
      </c>
      <c r="Q18" s="59"/>
      <c r="R18" s="59" t="s">
        <v>70</v>
      </c>
      <c r="S18" s="59"/>
      <c r="T18" s="59" t="s">
        <v>71</v>
      </c>
      <c r="U18" s="59"/>
      <c r="V18" s="59" t="s">
        <v>70</v>
      </c>
      <c r="W18" s="59"/>
      <c r="X18" s="59" t="s">
        <v>71</v>
      </c>
      <c r="Y18" s="59"/>
      <c r="Z18" s="162"/>
      <c r="AA18" s="58"/>
      <c r="AB18" s="162"/>
    </row>
    <row r="19" spans="1:71" ht="23.4" thickBot="1" x14ac:dyDescent="0.45">
      <c r="B19" s="5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61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</row>
    <row r="20" spans="1:71" x14ac:dyDescent="0.4">
      <c r="A20" s="49"/>
      <c r="B20" s="49"/>
      <c r="C20" s="48"/>
      <c r="D20" s="48"/>
      <c r="E20" s="48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3"/>
      <c r="AA20" s="64"/>
      <c r="AB20" s="64"/>
    </row>
    <row r="21" spans="1:71" x14ac:dyDescent="0.4">
      <c r="A21" s="59">
        <v>1</v>
      </c>
      <c r="B21" s="65"/>
      <c r="C21" s="66"/>
      <c r="D21" s="66" t="s">
        <v>74</v>
      </c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8"/>
      <c r="AA21" s="69"/>
      <c r="AB21" s="69"/>
    </row>
    <row r="22" spans="1:71" x14ac:dyDescent="0.4">
      <c r="A22" s="59">
        <f>A21+1</f>
        <v>2</v>
      </c>
      <c r="B22" s="65"/>
      <c r="C22" s="66"/>
      <c r="D22" s="66"/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8"/>
      <c r="AA22" s="69"/>
      <c r="AB22" s="69"/>
    </row>
    <row r="23" spans="1:71" x14ac:dyDescent="0.4">
      <c r="A23" s="59">
        <f t="shared" ref="A23:A58" si="0">A22+1</f>
        <v>3</v>
      </c>
      <c r="B23" s="65" t="s">
        <v>1011</v>
      </c>
      <c r="C23" s="66"/>
      <c r="D23" s="66" t="s">
        <v>1012</v>
      </c>
      <c r="E23" s="66"/>
      <c r="F23" s="70"/>
      <c r="G23" s="70"/>
      <c r="H23" s="70">
        <v>11264802037.250002</v>
      </c>
      <c r="I23" s="70"/>
      <c r="J23" s="70"/>
      <c r="K23" s="70"/>
      <c r="L23" s="70">
        <v>11295886436.889999</v>
      </c>
      <c r="M23" s="70"/>
      <c r="N23" s="70"/>
      <c r="O23" s="70"/>
      <c r="P23" s="70">
        <v>11543552220.889999</v>
      </c>
      <c r="Q23" s="70"/>
      <c r="R23" s="70"/>
      <c r="S23" s="70"/>
      <c r="T23" s="70">
        <v>9812194071.4900017</v>
      </c>
      <c r="U23" s="70"/>
      <c r="V23" s="70"/>
      <c r="W23" s="70"/>
      <c r="X23" s="70">
        <v>10230347775.93</v>
      </c>
      <c r="Y23" s="70"/>
      <c r="Z23" s="71"/>
      <c r="AA23" s="72"/>
      <c r="AB23" s="72"/>
      <c r="AF23" s="118" t="s">
        <v>75</v>
      </c>
    </row>
    <row r="24" spans="1:71" x14ac:dyDescent="0.4">
      <c r="A24" s="59">
        <f t="shared" si="0"/>
        <v>4</v>
      </c>
      <c r="B24" s="65">
        <v>447</v>
      </c>
      <c r="C24" s="66"/>
      <c r="D24" s="66" t="s">
        <v>1013</v>
      </c>
      <c r="E24" s="66"/>
      <c r="F24" s="70"/>
      <c r="G24" s="70"/>
      <c r="H24" s="70">
        <v>188957779.34</v>
      </c>
      <c r="I24" s="70"/>
      <c r="J24" s="70"/>
      <c r="K24" s="70"/>
      <c r="L24" s="70">
        <v>166224936.91999999</v>
      </c>
      <c r="M24" s="70"/>
      <c r="N24" s="70"/>
      <c r="O24" s="70"/>
      <c r="P24" s="70">
        <v>129178436.18000001</v>
      </c>
      <c r="Q24" s="70"/>
      <c r="R24" s="70"/>
      <c r="S24" s="70"/>
      <c r="T24" s="70">
        <v>163854980.62</v>
      </c>
      <c r="U24" s="70"/>
      <c r="V24" s="70"/>
      <c r="W24" s="70"/>
      <c r="X24" s="70">
        <v>168095524.96000001</v>
      </c>
      <c r="Y24" s="70"/>
      <c r="Z24" s="71"/>
      <c r="AA24" s="72"/>
      <c r="AB24" s="72"/>
      <c r="AF24" s="118" t="s">
        <v>76</v>
      </c>
    </row>
    <row r="25" spans="1:71" x14ac:dyDescent="0.4">
      <c r="A25" s="59">
        <f t="shared" si="0"/>
        <v>5</v>
      </c>
      <c r="B25" s="65">
        <v>449</v>
      </c>
      <c r="C25" s="66"/>
      <c r="D25" s="66" t="s">
        <v>77</v>
      </c>
      <c r="E25" s="66"/>
      <c r="F25" s="70"/>
      <c r="G25" s="70"/>
      <c r="H25" s="70">
        <v>-2613923</v>
      </c>
      <c r="I25" s="70"/>
      <c r="J25" s="70"/>
      <c r="K25" s="70"/>
      <c r="L25" s="70">
        <v>-11928696</v>
      </c>
      <c r="M25" s="70"/>
      <c r="N25" s="70"/>
      <c r="O25" s="70"/>
      <c r="P25" s="70">
        <v>3446575.89</v>
      </c>
      <c r="Q25" s="70"/>
      <c r="R25" s="70"/>
      <c r="S25" s="70"/>
      <c r="T25" s="70">
        <v>-11662559.99</v>
      </c>
      <c r="U25" s="70"/>
      <c r="V25" s="70"/>
      <c r="W25" s="70"/>
      <c r="X25" s="70">
        <v>0</v>
      </c>
      <c r="Y25" s="70"/>
      <c r="Z25" s="71"/>
      <c r="AA25" s="72"/>
      <c r="AB25" s="72"/>
      <c r="AF25" s="118" t="s">
        <v>77</v>
      </c>
    </row>
    <row r="26" spans="1:71" x14ac:dyDescent="0.4">
      <c r="A26" s="59">
        <f t="shared" si="0"/>
        <v>6</v>
      </c>
      <c r="B26" s="65">
        <v>450</v>
      </c>
      <c r="C26" s="66"/>
      <c r="D26" s="66" t="s">
        <v>1014</v>
      </c>
      <c r="E26" s="66"/>
      <c r="F26" s="70"/>
      <c r="G26" s="70"/>
      <c r="H26" s="70">
        <v>32550283.43</v>
      </c>
      <c r="I26" s="70"/>
      <c r="J26" s="70"/>
      <c r="K26" s="70"/>
      <c r="L26" s="70">
        <v>41949845.369999997</v>
      </c>
      <c r="M26" s="70"/>
      <c r="N26" s="70"/>
      <c r="O26" s="70"/>
      <c r="P26" s="70">
        <v>40707907.210000001</v>
      </c>
      <c r="Q26" s="70"/>
      <c r="R26" s="70"/>
      <c r="S26" s="70"/>
      <c r="T26" s="70">
        <v>34957390.880000003</v>
      </c>
      <c r="U26" s="70"/>
      <c r="V26" s="70"/>
      <c r="W26" s="70"/>
      <c r="X26" s="70">
        <v>34319589.950000003</v>
      </c>
      <c r="Y26" s="70"/>
      <c r="Z26" s="71"/>
      <c r="AA26" s="72"/>
      <c r="AB26" s="72"/>
      <c r="AF26" s="118" t="s">
        <v>78</v>
      </c>
    </row>
    <row r="27" spans="1:71" x14ac:dyDescent="0.4">
      <c r="A27" s="59">
        <f t="shared" si="0"/>
        <v>7</v>
      </c>
      <c r="B27" s="65">
        <v>451</v>
      </c>
      <c r="C27" s="66"/>
      <c r="D27" s="66" t="s">
        <v>1015</v>
      </c>
      <c r="E27" s="66"/>
      <c r="F27" s="70"/>
      <c r="G27" s="70"/>
      <c r="H27" s="70">
        <v>29118996.379999999</v>
      </c>
      <c r="I27" s="70"/>
      <c r="J27" s="70"/>
      <c r="K27" s="70"/>
      <c r="L27" s="70">
        <v>31484127.399999999</v>
      </c>
      <c r="M27" s="70"/>
      <c r="N27" s="70"/>
      <c r="O27" s="70"/>
      <c r="P27" s="70">
        <v>32820811.120000001</v>
      </c>
      <c r="Q27" s="70"/>
      <c r="R27" s="70"/>
      <c r="S27" s="70"/>
      <c r="T27" s="70">
        <v>31658527.390000001</v>
      </c>
      <c r="U27" s="70"/>
      <c r="V27" s="70"/>
      <c r="W27" s="70"/>
      <c r="X27" s="70">
        <v>31629707.52</v>
      </c>
      <c r="Y27" s="70"/>
      <c r="Z27" s="71"/>
      <c r="AA27" s="72"/>
      <c r="AB27" s="72"/>
      <c r="AF27" s="118" t="s">
        <v>79</v>
      </c>
    </row>
    <row r="28" spans="1:71" x14ac:dyDescent="0.4">
      <c r="A28" s="59">
        <f t="shared" si="0"/>
        <v>8</v>
      </c>
      <c r="B28" s="65">
        <v>454</v>
      </c>
      <c r="C28" s="66"/>
      <c r="D28" s="66" t="s">
        <v>1016</v>
      </c>
      <c r="E28" s="66"/>
      <c r="F28" s="70"/>
      <c r="G28" s="70"/>
      <c r="H28" s="70">
        <v>38104549.119999997</v>
      </c>
      <c r="I28" s="70"/>
      <c r="J28" s="70"/>
      <c r="K28" s="70"/>
      <c r="L28" s="70">
        <v>42966078.590000004</v>
      </c>
      <c r="M28" s="70"/>
      <c r="N28" s="70"/>
      <c r="O28" s="70"/>
      <c r="P28" s="70">
        <v>45507334.700000003</v>
      </c>
      <c r="Q28" s="70"/>
      <c r="R28" s="70"/>
      <c r="S28" s="70"/>
      <c r="T28" s="70">
        <v>45167500.149999999</v>
      </c>
      <c r="U28" s="70"/>
      <c r="V28" s="70"/>
      <c r="W28" s="70"/>
      <c r="X28" s="70">
        <v>42285818.880000003</v>
      </c>
      <c r="Y28" s="70"/>
      <c r="Z28" s="71"/>
      <c r="AA28" s="72"/>
      <c r="AB28" s="72"/>
      <c r="AF28" s="118" t="s">
        <v>80</v>
      </c>
    </row>
    <row r="29" spans="1:71" x14ac:dyDescent="0.4">
      <c r="A29" s="59">
        <f t="shared" si="0"/>
        <v>9</v>
      </c>
      <c r="B29" s="65">
        <v>456</v>
      </c>
      <c r="C29" s="66"/>
      <c r="D29" s="66" t="s">
        <v>1017</v>
      </c>
      <c r="E29" s="66"/>
      <c r="F29" s="70"/>
      <c r="G29" s="70"/>
      <c r="H29" s="70">
        <v>69090961.569999993</v>
      </c>
      <c r="I29" s="70"/>
      <c r="J29" s="70"/>
      <c r="K29" s="70"/>
      <c r="L29" s="70">
        <v>80207857.049999997</v>
      </c>
      <c r="M29" s="70"/>
      <c r="N29" s="70"/>
      <c r="O29" s="70"/>
      <c r="P29" s="70">
        <v>-307452756.57999998</v>
      </c>
      <c r="Q29" s="70"/>
      <c r="R29" s="70"/>
      <c r="S29" s="70"/>
      <c r="T29" s="70">
        <v>405849019.98000002</v>
      </c>
      <c r="U29" s="70"/>
      <c r="V29" s="70"/>
      <c r="W29" s="70"/>
      <c r="X29" s="70">
        <v>102532047.76000001</v>
      </c>
      <c r="Y29" s="70"/>
      <c r="Z29" s="71"/>
      <c r="AA29" s="72"/>
      <c r="AB29" s="72"/>
      <c r="AF29" s="118" t="s">
        <v>81</v>
      </c>
    </row>
    <row r="30" spans="1:71" x14ac:dyDescent="0.4">
      <c r="A30" s="59">
        <f t="shared" si="0"/>
        <v>10</v>
      </c>
      <c r="B30" s="65"/>
      <c r="C30" s="66"/>
      <c r="D30" s="66" t="s">
        <v>74</v>
      </c>
      <c r="E30" s="66"/>
      <c r="F30" s="73">
        <v>11952720000</v>
      </c>
      <c r="G30" s="70"/>
      <c r="H30" s="73">
        <v>11620010684.090002</v>
      </c>
      <c r="I30" s="70"/>
      <c r="J30" s="73">
        <v>12244114000</v>
      </c>
      <c r="K30" s="70"/>
      <c r="L30" s="73">
        <v>11646790586.219999</v>
      </c>
      <c r="M30" s="70"/>
      <c r="N30" s="73">
        <v>11843194000</v>
      </c>
      <c r="O30" s="70"/>
      <c r="P30" s="73">
        <v>11487760529.41</v>
      </c>
      <c r="Q30" s="70"/>
      <c r="R30" s="73">
        <v>10258511000</v>
      </c>
      <c r="S30" s="70"/>
      <c r="T30" s="73">
        <v>10482018930.52</v>
      </c>
      <c r="U30" s="70"/>
      <c r="V30" s="73">
        <v>10501373000</v>
      </c>
      <c r="W30" s="70"/>
      <c r="X30" s="73">
        <v>10609210465</v>
      </c>
      <c r="Y30" s="70"/>
      <c r="Z30" s="74">
        <v>10201144094.85</v>
      </c>
      <c r="AA30" s="72"/>
      <c r="AB30" s="74">
        <v>10406754733.589998</v>
      </c>
    </row>
    <row r="31" spans="1:71" x14ac:dyDescent="0.4">
      <c r="A31" s="59">
        <f t="shared" si="0"/>
        <v>11</v>
      </c>
      <c r="B31" s="65"/>
      <c r="C31" s="66"/>
      <c r="D31" s="66"/>
      <c r="E31" s="66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1"/>
      <c r="AA31" s="72"/>
      <c r="AB31" s="72"/>
    </row>
    <row r="32" spans="1:71" x14ac:dyDescent="0.4">
      <c r="A32" s="59">
        <f t="shared" si="0"/>
        <v>12</v>
      </c>
      <c r="B32" s="65"/>
      <c r="C32" s="66"/>
      <c r="D32" s="66"/>
      <c r="E32" s="66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1"/>
      <c r="AA32" s="72"/>
      <c r="AB32" s="72"/>
    </row>
    <row r="33" spans="1:28" x14ac:dyDescent="0.4">
      <c r="A33" s="59">
        <f t="shared" si="0"/>
        <v>13</v>
      </c>
      <c r="B33" s="65"/>
      <c r="C33" s="66"/>
      <c r="D33" s="66"/>
      <c r="E33" s="66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1"/>
      <c r="AA33" s="72"/>
      <c r="AB33" s="72"/>
    </row>
    <row r="34" spans="1:28" x14ac:dyDescent="0.4">
      <c r="A34" s="59">
        <f t="shared" si="0"/>
        <v>14</v>
      </c>
      <c r="B34" s="65"/>
      <c r="C34" s="66"/>
      <c r="D34" s="66"/>
      <c r="E34" s="66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1"/>
      <c r="AA34" s="72"/>
      <c r="AB34" s="72"/>
    </row>
    <row r="35" spans="1:28" x14ac:dyDescent="0.4">
      <c r="A35" s="59">
        <f t="shared" si="0"/>
        <v>15</v>
      </c>
      <c r="B35" s="65"/>
      <c r="C35" s="66"/>
      <c r="D35" s="66"/>
      <c r="E35" s="66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1"/>
      <c r="AA35" s="72"/>
      <c r="AB35" s="72"/>
    </row>
    <row r="36" spans="1:28" x14ac:dyDescent="0.4">
      <c r="A36" s="59">
        <f t="shared" si="0"/>
        <v>16</v>
      </c>
      <c r="B36" s="65"/>
      <c r="C36" s="66"/>
      <c r="D36" s="66"/>
      <c r="E36" s="66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1"/>
      <c r="AA36" s="72"/>
      <c r="AB36" s="72"/>
    </row>
    <row r="37" spans="1:28" x14ac:dyDescent="0.4">
      <c r="A37" s="59">
        <f t="shared" si="0"/>
        <v>17</v>
      </c>
      <c r="B37" s="65"/>
      <c r="C37" s="66"/>
      <c r="D37" s="66"/>
      <c r="E37" s="66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1"/>
      <c r="AA37" s="72"/>
      <c r="AB37" s="72"/>
    </row>
    <row r="38" spans="1:28" x14ac:dyDescent="0.4">
      <c r="A38" s="59">
        <f t="shared" si="0"/>
        <v>18</v>
      </c>
      <c r="B38" s="65"/>
      <c r="C38" s="66"/>
      <c r="D38" s="66"/>
      <c r="E38" s="66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1"/>
      <c r="AA38" s="72"/>
      <c r="AB38" s="72"/>
    </row>
    <row r="39" spans="1:28" x14ac:dyDescent="0.4">
      <c r="A39" s="59">
        <f t="shared" si="0"/>
        <v>19</v>
      </c>
      <c r="B39" s="65"/>
      <c r="C39" s="66"/>
      <c r="D39" s="66"/>
      <c r="E39" s="66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1"/>
      <c r="AA39" s="72"/>
      <c r="AB39" s="72"/>
    </row>
    <row r="40" spans="1:28" x14ac:dyDescent="0.4">
      <c r="A40" s="59">
        <f t="shared" si="0"/>
        <v>20</v>
      </c>
      <c r="B40" s="65"/>
      <c r="C40" s="66"/>
      <c r="D40" s="66"/>
      <c r="E40" s="66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1"/>
      <c r="AA40" s="72"/>
      <c r="AB40" s="72"/>
    </row>
    <row r="41" spans="1:28" x14ac:dyDescent="0.4">
      <c r="A41" s="59">
        <f t="shared" si="0"/>
        <v>21</v>
      </c>
      <c r="B41" s="65"/>
      <c r="C41" s="66"/>
      <c r="D41" s="66"/>
      <c r="E41" s="66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1"/>
      <c r="AA41" s="72"/>
      <c r="AB41" s="72"/>
    </row>
    <row r="42" spans="1:28" x14ac:dyDescent="0.4">
      <c r="A42" s="59">
        <f t="shared" si="0"/>
        <v>22</v>
      </c>
      <c r="B42" s="65"/>
      <c r="C42" s="66"/>
      <c r="D42" s="66"/>
      <c r="E42" s="66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1"/>
      <c r="AA42" s="72"/>
      <c r="AB42" s="72"/>
    </row>
    <row r="43" spans="1:28" x14ac:dyDescent="0.4">
      <c r="A43" s="59">
        <f t="shared" si="0"/>
        <v>23</v>
      </c>
      <c r="B43" s="65"/>
      <c r="C43" s="66"/>
      <c r="D43" s="66"/>
      <c r="E43" s="66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1"/>
      <c r="AA43" s="72"/>
      <c r="AB43" s="72"/>
    </row>
    <row r="44" spans="1:28" x14ac:dyDescent="0.4">
      <c r="A44" s="59">
        <f t="shared" si="0"/>
        <v>24</v>
      </c>
      <c r="B44" s="65"/>
      <c r="C44" s="66"/>
      <c r="D44" s="66"/>
      <c r="E44" s="66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1"/>
      <c r="AA44" s="72"/>
      <c r="AB44" s="72"/>
    </row>
    <row r="45" spans="1:28" x14ac:dyDescent="0.4">
      <c r="A45" s="59">
        <f t="shared" si="0"/>
        <v>25</v>
      </c>
      <c r="B45" s="65"/>
      <c r="C45" s="66"/>
      <c r="D45" s="66"/>
      <c r="E45" s="66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1"/>
      <c r="AA45" s="72"/>
      <c r="AB45" s="72"/>
    </row>
    <row r="46" spans="1:28" x14ac:dyDescent="0.4">
      <c r="A46" s="59">
        <f t="shared" si="0"/>
        <v>26</v>
      </c>
      <c r="B46" s="65"/>
      <c r="C46" s="66"/>
      <c r="D46" s="66"/>
      <c r="E46" s="66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1"/>
      <c r="AA46" s="72"/>
      <c r="AB46" s="72"/>
    </row>
    <row r="47" spans="1:28" x14ac:dyDescent="0.4">
      <c r="A47" s="59">
        <f t="shared" si="0"/>
        <v>27</v>
      </c>
      <c r="B47" s="65"/>
      <c r="C47" s="66"/>
      <c r="D47" s="66"/>
      <c r="E47" s="6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1"/>
      <c r="AA47" s="72"/>
      <c r="AB47" s="72"/>
    </row>
    <row r="48" spans="1:28" x14ac:dyDescent="0.4">
      <c r="A48" s="59">
        <f t="shared" si="0"/>
        <v>28</v>
      </c>
      <c r="B48" s="65"/>
      <c r="C48" s="66"/>
      <c r="D48" s="66"/>
      <c r="E48" s="66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1"/>
      <c r="AA48" s="72"/>
      <c r="AB48" s="72"/>
    </row>
    <row r="49" spans="1:32" x14ac:dyDescent="0.4">
      <c r="A49" s="59">
        <f t="shared" si="0"/>
        <v>29</v>
      </c>
      <c r="B49" s="65"/>
      <c r="C49" s="66"/>
      <c r="D49" s="66"/>
      <c r="E49" s="66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1"/>
      <c r="AA49" s="72"/>
      <c r="AB49" s="72"/>
    </row>
    <row r="50" spans="1:32" x14ac:dyDescent="0.4">
      <c r="A50" s="59">
        <f t="shared" si="0"/>
        <v>30</v>
      </c>
      <c r="B50" s="65"/>
      <c r="C50" s="66"/>
      <c r="D50" s="66"/>
      <c r="E50" s="66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1"/>
      <c r="AA50" s="72"/>
      <c r="AB50" s="72"/>
    </row>
    <row r="51" spans="1:32" x14ac:dyDescent="0.4">
      <c r="A51" s="59">
        <f t="shared" si="0"/>
        <v>31</v>
      </c>
      <c r="B51" s="65"/>
      <c r="C51" s="66"/>
      <c r="D51" s="66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1"/>
      <c r="AA51" s="72"/>
      <c r="AB51" s="72"/>
    </row>
    <row r="52" spans="1:32" x14ac:dyDescent="0.4">
      <c r="A52" s="59">
        <f t="shared" si="0"/>
        <v>32</v>
      </c>
      <c r="B52" s="65"/>
      <c r="C52" s="66"/>
      <c r="D52" s="66"/>
      <c r="E52" s="66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1"/>
      <c r="AA52" s="72"/>
      <c r="AB52" s="72"/>
    </row>
    <row r="53" spans="1:32" x14ac:dyDescent="0.4">
      <c r="A53" s="59">
        <f t="shared" si="0"/>
        <v>33</v>
      </c>
      <c r="B53" s="65"/>
      <c r="C53" s="66"/>
      <c r="D53" s="66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1"/>
      <c r="AA53" s="72"/>
      <c r="AB53" s="72"/>
    </row>
    <row r="54" spans="1:32" x14ac:dyDescent="0.4">
      <c r="A54" s="59">
        <f t="shared" si="0"/>
        <v>34</v>
      </c>
      <c r="B54" s="65"/>
      <c r="C54" s="66"/>
      <c r="D54" s="66"/>
      <c r="E54" s="66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/>
      <c r="AB54" s="72"/>
    </row>
    <row r="55" spans="1:32" x14ac:dyDescent="0.4">
      <c r="A55" s="59">
        <f t="shared" si="0"/>
        <v>35</v>
      </c>
      <c r="B55" s="65"/>
      <c r="C55" s="66"/>
      <c r="D55" s="66"/>
      <c r="E55" s="66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1"/>
      <c r="AA55" s="72"/>
      <c r="AB55" s="72"/>
    </row>
    <row r="56" spans="1:32" x14ac:dyDescent="0.4">
      <c r="A56" s="59">
        <f t="shared" si="0"/>
        <v>36</v>
      </c>
      <c r="B56" s="41" t="s">
        <v>1018</v>
      </c>
      <c r="D56" s="36" t="s">
        <v>1019</v>
      </c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6"/>
      <c r="AA56" s="76"/>
      <c r="AB56" s="76"/>
    </row>
    <row r="57" spans="1:32" x14ac:dyDescent="0.4">
      <c r="A57" s="59">
        <f t="shared" si="0"/>
        <v>37</v>
      </c>
      <c r="D57" s="36" t="s">
        <v>1020</v>
      </c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6"/>
      <c r="AA57" s="76"/>
      <c r="AB57" s="76"/>
    </row>
    <row r="58" spans="1:32" ht="23.4" thickBot="1" x14ac:dyDescent="0.45">
      <c r="A58" s="77">
        <f t="shared" si="0"/>
        <v>38</v>
      </c>
      <c r="B58" s="59"/>
      <c r="C58" s="39"/>
      <c r="D58" s="39"/>
      <c r="E58" s="39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9"/>
      <c r="AA58" s="76"/>
      <c r="AB58" s="76"/>
    </row>
    <row r="59" spans="1:32" x14ac:dyDescent="0.4">
      <c r="A59" s="59"/>
      <c r="B59" s="163" t="s">
        <v>1021</v>
      </c>
      <c r="C59" s="163"/>
      <c r="D59" s="163"/>
      <c r="E59" s="80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2"/>
      <c r="U59" s="82"/>
      <c r="V59" s="82"/>
      <c r="W59" s="82"/>
      <c r="X59" s="164" t="s">
        <v>1022</v>
      </c>
      <c r="Y59" s="164"/>
      <c r="Z59" s="164"/>
      <c r="AA59" s="164"/>
      <c r="AB59" s="164"/>
    </row>
    <row r="60" spans="1:32" x14ac:dyDescent="0.4">
      <c r="A60" s="65"/>
      <c r="B60" s="65"/>
      <c r="C60" s="66"/>
      <c r="D60" s="66"/>
      <c r="E60" s="66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1"/>
      <c r="AA60" s="72"/>
      <c r="AB60" s="72"/>
    </row>
    <row r="61" spans="1:32" x14ac:dyDescent="0.4">
      <c r="A61" s="59">
        <v>1</v>
      </c>
      <c r="B61" s="65"/>
      <c r="C61" s="66"/>
      <c r="D61" s="66" t="s">
        <v>42</v>
      </c>
      <c r="E61" s="66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1"/>
      <c r="AA61" s="72"/>
      <c r="AB61" s="72"/>
    </row>
    <row r="62" spans="1:32" x14ac:dyDescent="0.4">
      <c r="A62" s="59">
        <f>A61+1</f>
        <v>2</v>
      </c>
      <c r="B62" s="65"/>
      <c r="C62" s="66"/>
      <c r="D62" s="66"/>
      <c r="E62" s="66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1"/>
      <c r="AA62" s="72"/>
      <c r="AB62" s="72"/>
    </row>
    <row r="63" spans="1:32" x14ac:dyDescent="0.4">
      <c r="A63" s="59">
        <f t="shared" ref="A63:A98" si="1">A62+1</f>
        <v>3</v>
      </c>
      <c r="B63" s="65">
        <v>500</v>
      </c>
      <c r="C63" s="66"/>
      <c r="D63" s="66" t="s">
        <v>1023</v>
      </c>
      <c r="E63" s="66"/>
      <c r="F63" s="70"/>
      <c r="G63" s="70"/>
      <c r="H63" s="70">
        <v>10083468.960000001</v>
      </c>
      <c r="I63" s="70"/>
      <c r="J63" s="70"/>
      <c r="K63" s="70"/>
      <c r="L63" s="70">
        <v>8048389.4000000004</v>
      </c>
      <c r="M63" s="70"/>
      <c r="N63" s="70"/>
      <c r="O63" s="70"/>
      <c r="P63" s="70">
        <v>10300268.9</v>
      </c>
      <c r="Q63" s="70"/>
      <c r="R63" s="70"/>
      <c r="S63" s="70"/>
      <c r="T63" s="70">
        <v>5946643.2400000002</v>
      </c>
      <c r="U63" s="70"/>
      <c r="V63" s="70"/>
      <c r="W63" s="70"/>
      <c r="X63" s="70">
        <v>6941034.9000000004</v>
      </c>
      <c r="Y63" s="70"/>
      <c r="Z63" s="71"/>
      <c r="AA63" s="72"/>
      <c r="AB63" s="72"/>
      <c r="AF63" s="118" t="s">
        <v>82</v>
      </c>
    </row>
    <row r="64" spans="1:32" x14ac:dyDescent="0.4">
      <c r="A64" s="59">
        <f t="shared" si="1"/>
        <v>4</v>
      </c>
      <c r="B64" s="65">
        <v>501</v>
      </c>
      <c r="C64" s="66"/>
      <c r="D64" s="66" t="s">
        <v>1024</v>
      </c>
      <c r="E64" s="66"/>
      <c r="F64" s="70"/>
      <c r="G64" s="70"/>
      <c r="H64" s="70">
        <v>1745628153.01</v>
      </c>
      <c r="I64" s="70"/>
      <c r="J64" s="70"/>
      <c r="K64" s="70"/>
      <c r="L64" s="70">
        <v>1634372964.1500001</v>
      </c>
      <c r="M64" s="70"/>
      <c r="N64" s="70"/>
      <c r="O64" s="70"/>
      <c r="P64" s="70">
        <v>1353768159.6500001</v>
      </c>
      <c r="Q64" s="70"/>
      <c r="R64" s="70"/>
      <c r="S64" s="70"/>
      <c r="T64" s="70">
        <v>1018830777.3200001</v>
      </c>
      <c r="U64" s="70"/>
      <c r="V64" s="70"/>
      <c r="W64" s="70"/>
      <c r="X64" s="70">
        <v>627621719.57000005</v>
      </c>
      <c r="Y64" s="70"/>
      <c r="Z64" s="71"/>
      <c r="AA64" s="72"/>
      <c r="AB64" s="72"/>
      <c r="AF64" s="118" t="s">
        <v>83</v>
      </c>
    </row>
    <row r="65" spans="1:32" x14ac:dyDescent="0.4">
      <c r="A65" s="59">
        <f t="shared" si="1"/>
        <v>5</v>
      </c>
      <c r="B65" s="65">
        <v>502</v>
      </c>
      <c r="C65" s="66"/>
      <c r="D65" s="66" t="s">
        <v>1025</v>
      </c>
      <c r="E65" s="66"/>
      <c r="F65" s="70"/>
      <c r="G65" s="70"/>
      <c r="H65" s="70">
        <v>7442409.8700000001</v>
      </c>
      <c r="I65" s="70"/>
      <c r="J65" s="70"/>
      <c r="K65" s="70"/>
      <c r="L65" s="70">
        <v>7408084.0700000003</v>
      </c>
      <c r="M65" s="70"/>
      <c r="N65" s="70"/>
      <c r="O65" s="70"/>
      <c r="P65" s="70">
        <v>7364218.6600000001</v>
      </c>
      <c r="Q65" s="70"/>
      <c r="R65" s="70"/>
      <c r="S65" s="70"/>
      <c r="T65" s="70">
        <v>6582347.8899999997</v>
      </c>
      <c r="U65" s="70"/>
      <c r="V65" s="70"/>
      <c r="W65" s="70"/>
      <c r="X65" s="70">
        <v>7287664.2800000003</v>
      </c>
      <c r="Y65" s="70"/>
      <c r="Z65" s="71"/>
      <c r="AA65" s="72"/>
      <c r="AB65" s="72"/>
      <c r="AF65" s="118" t="s">
        <v>84</v>
      </c>
    </row>
    <row r="66" spans="1:32" x14ac:dyDescent="0.4">
      <c r="A66" s="59">
        <f t="shared" si="1"/>
        <v>6</v>
      </c>
      <c r="B66" s="65">
        <v>505</v>
      </c>
      <c r="C66" s="66"/>
      <c r="D66" s="66" t="s">
        <v>1026</v>
      </c>
      <c r="E66" s="66"/>
      <c r="F66" s="70"/>
      <c r="G66" s="70"/>
      <c r="H66" s="70">
        <v>3297045.27</v>
      </c>
      <c r="I66" s="70"/>
      <c r="J66" s="70"/>
      <c r="K66" s="70"/>
      <c r="L66" s="70">
        <v>3472718.72</v>
      </c>
      <c r="M66" s="70"/>
      <c r="N66" s="70"/>
      <c r="O66" s="70"/>
      <c r="P66" s="70">
        <v>3113514.44</v>
      </c>
      <c r="Q66" s="70"/>
      <c r="R66" s="70"/>
      <c r="S66" s="70"/>
      <c r="T66" s="70">
        <v>2744299</v>
      </c>
      <c r="U66" s="70"/>
      <c r="V66" s="70"/>
      <c r="W66" s="70"/>
      <c r="X66" s="70">
        <v>2339680.86</v>
      </c>
      <c r="Y66" s="70"/>
      <c r="Z66" s="71"/>
      <c r="AA66" s="72"/>
      <c r="AB66" s="72"/>
      <c r="AF66" s="118" t="s">
        <v>85</v>
      </c>
    </row>
    <row r="67" spans="1:32" x14ac:dyDescent="0.4">
      <c r="A67" s="59">
        <f t="shared" si="1"/>
        <v>7</v>
      </c>
      <c r="B67" s="65">
        <v>506</v>
      </c>
      <c r="C67" s="66"/>
      <c r="D67" s="66" t="s">
        <v>1027</v>
      </c>
      <c r="E67" s="66"/>
      <c r="F67" s="70"/>
      <c r="G67" s="70"/>
      <c r="H67" s="70">
        <v>29523787.129999999</v>
      </c>
      <c r="I67" s="70"/>
      <c r="J67" s="70"/>
      <c r="K67" s="70"/>
      <c r="L67" s="70">
        <v>29787917.379999999</v>
      </c>
      <c r="M67" s="70"/>
      <c r="N67" s="70"/>
      <c r="O67" s="70"/>
      <c r="P67" s="70">
        <v>28212646.010000002</v>
      </c>
      <c r="Q67" s="70"/>
      <c r="R67" s="70"/>
      <c r="S67" s="70"/>
      <c r="T67" s="70">
        <v>32039797.609999999</v>
      </c>
      <c r="U67" s="70"/>
      <c r="V67" s="70"/>
      <c r="W67" s="70"/>
      <c r="X67" s="70">
        <v>26629578.579999998</v>
      </c>
      <c r="Y67" s="70"/>
      <c r="Z67" s="71"/>
      <c r="AA67" s="72"/>
      <c r="AB67" s="72"/>
      <c r="AF67" s="118" t="s">
        <v>86</v>
      </c>
    </row>
    <row r="68" spans="1:32" x14ac:dyDescent="0.4">
      <c r="A68" s="59">
        <f t="shared" si="1"/>
        <v>8</v>
      </c>
      <c r="B68" s="65">
        <v>507</v>
      </c>
      <c r="C68" s="66"/>
      <c r="D68" s="66" t="s">
        <v>1028</v>
      </c>
      <c r="E68" s="66"/>
      <c r="F68" s="70"/>
      <c r="G68" s="70"/>
      <c r="H68" s="70">
        <v>0</v>
      </c>
      <c r="I68" s="70"/>
      <c r="J68" s="70"/>
      <c r="K68" s="70"/>
      <c r="L68" s="70">
        <v>4361.2</v>
      </c>
      <c r="M68" s="70"/>
      <c r="N68" s="70"/>
      <c r="O68" s="70"/>
      <c r="P68" s="70">
        <v>4361.2</v>
      </c>
      <c r="Q68" s="70"/>
      <c r="R68" s="70"/>
      <c r="S68" s="70"/>
      <c r="T68" s="70">
        <v>2976.2</v>
      </c>
      <c r="U68" s="70"/>
      <c r="V68" s="70"/>
      <c r="W68" s="70"/>
      <c r="X68" s="70">
        <v>31731.11</v>
      </c>
      <c r="Y68" s="70"/>
      <c r="Z68" s="71"/>
      <c r="AA68" s="72"/>
      <c r="AB68" s="72"/>
      <c r="AF68" s="118" t="s">
        <v>87</v>
      </c>
    </row>
    <row r="69" spans="1:32" x14ac:dyDescent="0.4">
      <c r="A69" s="59">
        <f t="shared" si="1"/>
        <v>9</v>
      </c>
      <c r="B69" s="65">
        <v>509</v>
      </c>
      <c r="C69" s="66"/>
      <c r="D69" s="66" t="s">
        <v>88</v>
      </c>
      <c r="E69" s="66"/>
      <c r="F69" s="70"/>
      <c r="G69" s="70"/>
      <c r="H69" s="70">
        <v>0</v>
      </c>
      <c r="I69" s="70"/>
      <c r="J69" s="70"/>
      <c r="K69" s="70"/>
      <c r="L69" s="70">
        <v>0</v>
      </c>
      <c r="M69" s="70"/>
      <c r="N69" s="70"/>
      <c r="O69" s="70"/>
      <c r="P69" s="70">
        <v>98325</v>
      </c>
      <c r="Q69" s="70"/>
      <c r="R69" s="70"/>
      <c r="S69" s="70"/>
      <c r="T69" s="70">
        <v>0</v>
      </c>
      <c r="U69" s="70"/>
      <c r="V69" s="70"/>
      <c r="W69" s="70"/>
      <c r="X69" s="70">
        <v>0</v>
      </c>
      <c r="Y69" s="70"/>
      <c r="Z69" s="71"/>
      <c r="AA69" s="72"/>
      <c r="AB69" s="72"/>
      <c r="AF69" s="118" t="s">
        <v>88</v>
      </c>
    </row>
    <row r="70" spans="1:32" x14ac:dyDescent="0.4">
      <c r="A70" s="59">
        <f t="shared" si="1"/>
        <v>10</v>
      </c>
      <c r="B70" s="65"/>
      <c r="C70" s="66"/>
      <c r="D70" s="66" t="s">
        <v>42</v>
      </c>
      <c r="E70" s="66"/>
      <c r="F70" s="73">
        <v>0</v>
      </c>
      <c r="G70" s="70"/>
      <c r="H70" s="73">
        <v>1795974864.24</v>
      </c>
      <c r="I70" s="70"/>
      <c r="J70" s="73">
        <v>0</v>
      </c>
      <c r="K70" s="70"/>
      <c r="L70" s="73">
        <v>1683094434.9200003</v>
      </c>
      <c r="M70" s="70"/>
      <c r="N70" s="73">
        <v>0</v>
      </c>
      <c r="O70" s="70"/>
      <c r="P70" s="73">
        <v>1402861493.8600004</v>
      </c>
      <c r="Q70" s="70"/>
      <c r="R70" s="73">
        <v>0</v>
      </c>
      <c r="S70" s="70"/>
      <c r="T70" s="73">
        <v>1066146841.2600001</v>
      </c>
      <c r="U70" s="70"/>
      <c r="V70" s="73">
        <v>0</v>
      </c>
      <c r="W70" s="70"/>
      <c r="X70" s="73">
        <v>670851409.30000007</v>
      </c>
      <c r="Y70" s="70"/>
      <c r="Z70" s="74">
        <v>803044529.21000004</v>
      </c>
      <c r="AA70" s="72"/>
      <c r="AB70" s="74">
        <v>755667040.56999993</v>
      </c>
    </row>
    <row r="71" spans="1:32" x14ac:dyDescent="0.4">
      <c r="A71" s="59">
        <f t="shared" si="1"/>
        <v>11</v>
      </c>
      <c r="B71" s="65"/>
      <c r="C71" s="66"/>
      <c r="D71" s="66"/>
      <c r="E71" s="66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1"/>
      <c r="AA71" s="72"/>
      <c r="AB71" s="72"/>
    </row>
    <row r="72" spans="1:32" x14ac:dyDescent="0.4">
      <c r="A72" s="59">
        <f t="shared" si="1"/>
        <v>12</v>
      </c>
      <c r="B72" s="65"/>
      <c r="C72" s="66"/>
      <c r="D72" s="66" t="s">
        <v>89</v>
      </c>
      <c r="E72" s="66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1"/>
      <c r="AA72" s="72"/>
      <c r="AB72" s="72"/>
    </row>
    <row r="73" spans="1:32" x14ac:dyDescent="0.4">
      <c r="A73" s="59">
        <f t="shared" si="1"/>
        <v>13</v>
      </c>
      <c r="B73" s="65"/>
      <c r="C73" s="66"/>
      <c r="D73" s="66"/>
      <c r="E73" s="66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1"/>
      <c r="AA73" s="72"/>
      <c r="AB73" s="72"/>
    </row>
    <row r="74" spans="1:32" x14ac:dyDescent="0.4">
      <c r="A74" s="59">
        <f t="shared" si="1"/>
        <v>14</v>
      </c>
      <c r="B74" s="65">
        <v>510</v>
      </c>
      <c r="C74" s="66"/>
      <c r="D74" s="66" t="s">
        <v>1029</v>
      </c>
      <c r="E74" s="66"/>
      <c r="F74" s="70"/>
      <c r="G74" s="70"/>
      <c r="H74" s="70">
        <v>10257493.439999999</v>
      </c>
      <c r="I74" s="70"/>
      <c r="J74" s="70"/>
      <c r="K74" s="70"/>
      <c r="L74" s="70">
        <v>9114115.2699999996</v>
      </c>
      <c r="M74" s="70"/>
      <c r="N74" s="70"/>
      <c r="O74" s="70"/>
      <c r="P74" s="70">
        <v>10334516.67</v>
      </c>
      <c r="Q74" s="70"/>
      <c r="R74" s="70"/>
      <c r="S74" s="70"/>
      <c r="T74" s="70">
        <v>6169077.6500000004</v>
      </c>
      <c r="U74" s="70"/>
      <c r="V74" s="70"/>
      <c r="W74" s="70"/>
      <c r="X74" s="70">
        <v>7557125.8099999996</v>
      </c>
      <c r="Y74" s="70"/>
      <c r="Z74" s="71"/>
      <c r="AA74" s="72"/>
      <c r="AB74" s="72"/>
    </row>
    <row r="75" spans="1:32" x14ac:dyDescent="0.4">
      <c r="A75" s="59">
        <f t="shared" si="1"/>
        <v>15</v>
      </c>
      <c r="B75" s="65">
        <v>511</v>
      </c>
      <c r="C75" s="66"/>
      <c r="D75" s="66" t="s">
        <v>1030</v>
      </c>
      <c r="E75" s="66"/>
      <c r="F75" s="70"/>
      <c r="G75" s="70"/>
      <c r="H75" s="70">
        <v>9601412.8399999999</v>
      </c>
      <c r="I75" s="70"/>
      <c r="J75" s="70"/>
      <c r="K75" s="70"/>
      <c r="L75" s="70">
        <v>8121104.6500000004</v>
      </c>
      <c r="M75" s="70"/>
      <c r="N75" s="70"/>
      <c r="O75" s="70"/>
      <c r="P75" s="70">
        <v>7621661.0599999996</v>
      </c>
      <c r="Q75" s="70"/>
      <c r="R75" s="70"/>
      <c r="S75" s="70"/>
      <c r="T75" s="70">
        <v>10006145.93</v>
      </c>
      <c r="U75" s="70"/>
      <c r="V75" s="70"/>
      <c r="W75" s="70"/>
      <c r="X75" s="70">
        <v>8354284.2400000002</v>
      </c>
      <c r="Y75" s="70"/>
      <c r="Z75" s="71"/>
      <c r="AA75" s="72"/>
      <c r="AB75" s="72"/>
      <c r="AF75" s="118" t="s">
        <v>90</v>
      </c>
    </row>
    <row r="76" spans="1:32" x14ac:dyDescent="0.4">
      <c r="A76" s="59">
        <f t="shared" si="1"/>
        <v>16</v>
      </c>
      <c r="B76" s="65">
        <v>512</v>
      </c>
      <c r="C76" s="66"/>
      <c r="D76" s="66" t="s">
        <v>1031</v>
      </c>
      <c r="E76" s="66"/>
      <c r="F76" s="70"/>
      <c r="G76" s="70"/>
      <c r="H76" s="70">
        <v>39178463.920000002</v>
      </c>
      <c r="I76" s="70"/>
      <c r="J76" s="70"/>
      <c r="K76" s="70"/>
      <c r="L76" s="70">
        <v>43159268.670000002</v>
      </c>
      <c r="M76" s="70"/>
      <c r="N76" s="70"/>
      <c r="O76" s="70"/>
      <c r="P76" s="70">
        <v>28319466.079999998</v>
      </c>
      <c r="Q76" s="70"/>
      <c r="R76" s="70"/>
      <c r="S76" s="70"/>
      <c r="T76" s="70">
        <v>39199592.990000002</v>
      </c>
      <c r="U76" s="70"/>
      <c r="V76" s="70"/>
      <c r="W76" s="70"/>
      <c r="X76" s="70">
        <v>21993345.09</v>
      </c>
      <c r="Y76" s="70"/>
      <c r="Z76" s="71"/>
      <c r="AA76" s="72"/>
      <c r="AB76" s="72"/>
      <c r="AF76" s="118" t="s">
        <v>91</v>
      </c>
    </row>
    <row r="77" spans="1:32" x14ac:dyDescent="0.4">
      <c r="A77" s="59">
        <f t="shared" si="1"/>
        <v>17</v>
      </c>
      <c r="B77" s="65">
        <v>513</v>
      </c>
      <c r="C77" s="66"/>
      <c r="D77" s="66" t="s">
        <v>1032</v>
      </c>
      <c r="E77" s="66"/>
      <c r="F77" s="70"/>
      <c r="G77" s="70"/>
      <c r="H77" s="70">
        <v>13060740.09</v>
      </c>
      <c r="I77" s="70"/>
      <c r="J77" s="70"/>
      <c r="K77" s="70"/>
      <c r="L77" s="70">
        <v>12511488.039999999</v>
      </c>
      <c r="M77" s="70"/>
      <c r="N77" s="70"/>
      <c r="O77" s="70"/>
      <c r="P77" s="70">
        <v>14577477.68</v>
      </c>
      <c r="Q77" s="70"/>
      <c r="R77" s="70"/>
      <c r="S77" s="70"/>
      <c r="T77" s="70">
        <v>12069567.560000001</v>
      </c>
      <c r="U77" s="70"/>
      <c r="V77" s="70"/>
      <c r="W77" s="70"/>
      <c r="X77" s="70">
        <v>7977088.5700000003</v>
      </c>
      <c r="Y77" s="70"/>
      <c r="Z77" s="71"/>
      <c r="AA77" s="72"/>
      <c r="AB77" s="72"/>
      <c r="AF77" s="118" t="s">
        <v>92</v>
      </c>
    </row>
    <row r="78" spans="1:32" x14ac:dyDescent="0.4">
      <c r="A78" s="59">
        <f t="shared" si="1"/>
        <v>18</v>
      </c>
      <c r="B78" s="65">
        <v>514</v>
      </c>
      <c r="C78" s="66"/>
      <c r="D78" s="66" t="s">
        <v>1033</v>
      </c>
      <c r="E78" s="66"/>
      <c r="F78" s="70"/>
      <c r="G78" s="70"/>
      <c r="H78" s="70">
        <v>12467355.83</v>
      </c>
      <c r="I78" s="70"/>
      <c r="J78" s="70"/>
      <c r="K78" s="70"/>
      <c r="L78" s="70">
        <v>8943303.1699999999</v>
      </c>
      <c r="M78" s="70"/>
      <c r="N78" s="70"/>
      <c r="O78" s="70"/>
      <c r="P78" s="70">
        <v>4271752.1399999997</v>
      </c>
      <c r="Q78" s="70"/>
      <c r="R78" s="70"/>
      <c r="S78" s="70"/>
      <c r="T78" s="70">
        <v>4341359.29</v>
      </c>
      <c r="U78" s="70"/>
      <c r="V78" s="70"/>
      <c r="W78" s="70"/>
      <c r="X78" s="70">
        <v>2913791.71</v>
      </c>
      <c r="Y78" s="70"/>
      <c r="Z78" s="71"/>
      <c r="AA78" s="72"/>
      <c r="AB78" s="72"/>
      <c r="AF78" s="118" t="s">
        <v>93</v>
      </c>
    </row>
    <row r="79" spans="1:32" x14ac:dyDescent="0.4">
      <c r="A79" s="59">
        <f t="shared" si="1"/>
        <v>19</v>
      </c>
      <c r="B79" s="65"/>
      <c r="C79" s="66"/>
      <c r="D79" s="66" t="s">
        <v>89</v>
      </c>
      <c r="E79" s="66"/>
      <c r="F79" s="73">
        <v>0</v>
      </c>
      <c r="G79" s="70"/>
      <c r="H79" s="73">
        <v>84565466.120000005</v>
      </c>
      <c r="I79" s="70"/>
      <c r="J79" s="73">
        <v>0</v>
      </c>
      <c r="K79" s="70"/>
      <c r="L79" s="73">
        <v>81849279.799999997</v>
      </c>
      <c r="M79" s="70"/>
      <c r="N79" s="73">
        <v>0</v>
      </c>
      <c r="O79" s="70"/>
      <c r="P79" s="73">
        <v>65124873.630000003</v>
      </c>
      <c r="Q79" s="70"/>
      <c r="R79" s="73">
        <v>0</v>
      </c>
      <c r="S79" s="70"/>
      <c r="T79" s="73">
        <v>71785743.420000002</v>
      </c>
      <c r="U79" s="70"/>
      <c r="V79" s="73">
        <v>0</v>
      </c>
      <c r="W79" s="70"/>
      <c r="X79" s="73">
        <v>48795635.420000002</v>
      </c>
      <c r="Y79" s="70"/>
      <c r="Z79" s="74">
        <v>66238096.940000005</v>
      </c>
      <c r="AA79" s="72"/>
      <c r="AB79" s="74">
        <v>60154686.089999996</v>
      </c>
    </row>
    <row r="80" spans="1:32" x14ac:dyDescent="0.4">
      <c r="A80" s="59">
        <f t="shared" si="1"/>
        <v>20</v>
      </c>
      <c r="B80" s="65"/>
      <c r="C80" s="66"/>
      <c r="D80" s="66"/>
      <c r="E80" s="66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1"/>
      <c r="AA80" s="72"/>
      <c r="AB80" s="72"/>
    </row>
    <row r="81" spans="1:32" x14ac:dyDescent="0.4">
      <c r="A81" s="59">
        <f t="shared" si="1"/>
        <v>21</v>
      </c>
      <c r="B81" s="65"/>
      <c r="C81" s="66"/>
      <c r="D81" s="66" t="s">
        <v>43</v>
      </c>
      <c r="E81" s="66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1"/>
      <c r="AA81" s="72"/>
      <c r="AB81" s="72"/>
    </row>
    <row r="82" spans="1:32" x14ac:dyDescent="0.4">
      <c r="A82" s="59">
        <f t="shared" si="1"/>
        <v>22</v>
      </c>
      <c r="B82" s="65"/>
      <c r="C82" s="66"/>
      <c r="D82" s="66"/>
      <c r="E82" s="66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1"/>
      <c r="AA82" s="72"/>
      <c r="AB82" s="72"/>
    </row>
    <row r="83" spans="1:32" x14ac:dyDescent="0.4">
      <c r="A83" s="59">
        <f t="shared" si="1"/>
        <v>23</v>
      </c>
      <c r="B83" s="65">
        <v>517</v>
      </c>
      <c r="C83" s="66"/>
      <c r="D83" s="66" t="s">
        <v>1034</v>
      </c>
      <c r="E83" s="66"/>
      <c r="F83" s="70"/>
      <c r="G83" s="70"/>
      <c r="H83" s="70">
        <v>111504711.76000001</v>
      </c>
      <c r="I83" s="70"/>
      <c r="J83" s="70"/>
      <c r="K83" s="70"/>
      <c r="L83" s="70">
        <v>106241785.47</v>
      </c>
      <c r="M83" s="70"/>
      <c r="N83" s="70"/>
      <c r="O83" s="70"/>
      <c r="P83" s="70">
        <v>98017166.159999996</v>
      </c>
      <c r="Q83" s="70"/>
      <c r="R83" s="70"/>
      <c r="S83" s="70"/>
      <c r="T83" s="70">
        <v>100102493.06999999</v>
      </c>
      <c r="U83" s="70"/>
      <c r="V83" s="70"/>
      <c r="W83" s="70"/>
      <c r="X83" s="70">
        <v>88868797.640000001</v>
      </c>
      <c r="Y83" s="70"/>
      <c r="Z83" s="71"/>
      <c r="AA83" s="72"/>
      <c r="AB83" s="72"/>
      <c r="AF83" s="36" t="s">
        <v>94</v>
      </c>
    </row>
    <row r="84" spans="1:32" x14ac:dyDescent="0.4">
      <c r="A84" s="59">
        <f t="shared" si="1"/>
        <v>24</v>
      </c>
      <c r="B84" s="65">
        <v>518</v>
      </c>
      <c r="C84" s="66"/>
      <c r="D84" s="66" t="s">
        <v>1035</v>
      </c>
      <c r="E84" s="66"/>
      <c r="F84" s="70"/>
      <c r="G84" s="70"/>
      <c r="H84" s="70">
        <v>116391941.27</v>
      </c>
      <c r="I84" s="70"/>
      <c r="J84" s="70"/>
      <c r="K84" s="70"/>
      <c r="L84" s="70">
        <v>138727087.47999999</v>
      </c>
      <c r="M84" s="70"/>
      <c r="N84" s="70"/>
      <c r="O84" s="70"/>
      <c r="P84" s="70">
        <v>154075286.55000001</v>
      </c>
      <c r="Q84" s="70"/>
      <c r="R84" s="70"/>
      <c r="S84" s="70"/>
      <c r="T84" s="70">
        <v>163109556.66</v>
      </c>
      <c r="U84" s="70"/>
      <c r="V84" s="70"/>
      <c r="W84" s="70"/>
      <c r="X84" s="70">
        <v>171470850.49000001</v>
      </c>
      <c r="Y84" s="70"/>
      <c r="Z84" s="71"/>
      <c r="AA84" s="72"/>
      <c r="AB84" s="72"/>
      <c r="AF84" s="36" t="s">
        <v>95</v>
      </c>
    </row>
    <row r="85" spans="1:32" x14ac:dyDescent="0.4">
      <c r="A85" s="59">
        <f t="shared" si="1"/>
        <v>25</v>
      </c>
      <c r="B85" s="65">
        <v>519</v>
      </c>
      <c r="C85" s="66"/>
      <c r="D85" s="66" t="s">
        <v>1036</v>
      </c>
      <c r="E85" s="66"/>
      <c r="F85" s="70"/>
      <c r="G85" s="70"/>
      <c r="H85" s="70">
        <v>6438381.6799999997</v>
      </c>
      <c r="I85" s="70"/>
      <c r="J85" s="70"/>
      <c r="K85" s="70"/>
      <c r="L85" s="70">
        <v>5553910.1500000004</v>
      </c>
      <c r="M85" s="70"/>
      <c r="N85" s="70"/>
      <c r="O85" s="70"/>
      <c r="P85" s="70">
        <v>6119075.9299999997</v>
      </c>
      <c r="Q85" s="70"/>
      <c r="R85" s="70"/>
      <c r="S85" s="70"/>
      <c r="T85" s="70">
        <v>10151143.67</v>
      </c>
      <c r="U85" s="70"/>
      <c r="V85" s="70"/>
      <c r="W85" s="70"/>
      <c r="X85" s="70">
        <v>9117697.3800000008</v>
      </c>
      <c r="Y85" s="70"/>
      <c r="Z85" s="71"/>
      <c r="AA85" s="72"/>
      <c r="AB85" s="72"/>
      <c r="AF85" s="36" t="s">
        <v>96</v>
      </c>
    </row>
    <row r="86" spans="1:32" x14ac:dyDescent="0.4">
      <c r="A86" s="59">
        <f t="shared" si="1"/>
        <v>26</v>
      </c>
      <c r="B86" s="65">
        <v>520</v>
      </c>
      <c r="C86" s="66"/>
      <c r="D86" s="66" t="s">
        <v>1037</v>
      </c>
      <c r="E86" s="66"/>
      <c r="F86" s="70"/>
      <c r="G86" s="70"/>
      <c r="H86" s="70">
        <v>29095134.940000001</v>
      </c>
      <c r="I86" s="70"/>
      <c r="J86" s="70"/>
      <c r="K86" s="70"/>
      <c r="L86" s="70">
        <v>34011327.090000004</v>
      </c>
      <c r="M86" s="70"/>
      <c r="N86" s="70"/>
      <c r="O86" s="70"/>
      <c r="P86" s="70">
        <v>40610333.979999997</v>
      </c>
      <c r="Q86" s="70"/>
      <c r="R86" s="70"/>
      <c r="S86" s="70"/>
      <c r="T86" s="70">
        <v>62654571.030000001</v>
      </c>
      <c r="U86" s="70"/>
      <c r="V86" s="70"/>
      <c r="W86" s="70"/>
      <c r="X86" s="70">
        <v>73102077.840000004</v>
      </c>
      <c r="Y86" s="70"/>
      <c r="Z86" s="71"/>
      <c r="AA86" s="72"/>
      <c r="AB86" s="72"/>
      <c r="AF86" s="36" t="s">
        <v>97</v>
      </c>
    </row>
    <row r="87" spans="1:32" x14ac:dyDescent="0.4">
      <c r="A87" s="59">
        <f t="shared" si="1"/>
        <v>27</v>
      </c>
      <c r="B87" s="65">
        <v>523</v>
      </c>
      <c r="C87" s="66"/>
      <c r="D87" s="66" t="s">
        <v>1038</v>
      </c>
      <c r="E87" s="66"/>
      <c r="F87" s="70"/>
      <c r="G87" s="70"/>
      <c r="H87" s="70">
        <v>71255.710000000006</v>
      </c>
      <c r="I87" s="70"/>
      <c r="J87" s="70"/>
      <c r="K87" s="70"/>
      <c r="L87" s="70">
        <v>291950.23</v>
      </c>
      <c r="M87" s="70"/>
      <c r="N87" s="70"/>
      <c r="O87" s="70"/>
      <c r="P87" s="70">
        <v>112249.55</v>
      </c>
      <c r="Q87" s="70"/>
      <c r="R87" s="70"/>
      <c r="S87" s="70"/>
      <c r="T87" s="70">
        <v>286159.7</v>
      </c>
      <c r="U87" s="70"/>
      <c r="V87" s="70"/>
      <c r="W87" s="70"/>
      <c r="X87" s="70">
        <v>107813.91</v>
      </c>
      <c r="Y87" s="70"/>
      <c r="Z87" s="71"/>
      <c r="AA87" s="72"/>
      <c r="AB87" s="72"/>
      <c r="AF87" s="36" t="s">
        <v>98</v>
      </c>
    </row>
    <row r="88" spans="1:32" x14ac:dyDescent="0.4">
      <c r="A88" s="59">
        <f t="shared" si="1"/>
        <v>28</v>
      </c>
      <c r="B88" s="65">
        <v>524</v>
      </c>
      <c r="C88" s="66"/>
      <c r="D88" s="66" t="s">
        <v>1039</v>
      </c>
      <c r="E88" s="66"/>
      <c r="F88" s="70"/>
      <c r="G88" s="70"/>
      <c r="H88" s="70">
        <v>69714289.310000002</v>
      </c>
      <c r="I88" s="70"/>
      <c r="J88" s="70"/>
      <c r="K88" s="70"/>
      <c r="L88" s="70">
        <v>91643774.189999998</v>
      </c>
      <c r="M88" s="70"/>
      <c r="N88" s="70"/>
      <c r="O88" s="70"/>
      <c r="P88" s="70">
        <v>82521815.120000005</v>
      </c>
      <c r="Q88" s="70"/>
      <c r="R88" s="70"/>
      <c r="S88" s="70"/>
      <c r="T88" s="70">
        <v>89415930.549999997</v>
      </c>
      <c r="U88" s="70"/>
      <c r="V88" s="70"/>
      <c r="W88" s="70"/>
      <c r="X88" s="70">
        <v>106030846.56</v>
      </c>
      <c r="Y88" s="70"/>
      <c r="Z88" s="71"/>
      <c r="AA88" s="72"/>
      <c r="AB88" s="72"/>
      <c r="AF88" s="36" t="s">
        <v>99</v>
      </c>
    </row>
    <row r="89" spans="1:32" x14ac:dyDescent="0.4">
      <c r="A89" s="59">
        <f t="shared" si="1"/>
        <v>29</v>
      </c>
      <c r="B89" s="65">
        <v>525</v>
      </c>
      <c r="C89" s="66"/>
      <c r="D89" s="66" t="s">
        <v>1040</v>
      </c>
      <c r="E89" s="66"/>
      <c r="F89" s="70"/>
      <c r="G89" s="70"/>
      <c r="H89" s="70">
        <v>0</v>
      </c>
      <c r="I89" s="70"/>
      <c r="J89" s="70"/>
      <c r="K89" s="70"/>
      <c r="L89" s="70">
        <v>0</v>
      </c>
      <c r="M89" s="70"/>
      <c r="N89" s="70"/>
      <c r="O89" s="70"/>
      <c r="P89" s="70">
        <v>0</v>
      </c>
      <c r="Q89" s="70"/>
      <c r="R89" s="70"/>
      <c r="S89" s="70"/>
      <c r="T89" s="70">
        <v>0</v>
      </c>
      <c r="U89" s="70"/>
      <c r="V89" s="70"/>
      <c r="W89" s="70"/>
      <c r="X89" s="70">
        <v>-1064.5</v>
      </c>
      <c r="Y89" s="70"/>
      <c r="Z89" s="71"/>
      <c r="AA89" s="72"/>
      <c r="AB89" s="72"/>
      <c r="AF89" s="36" t="s">
        <v>100</v>
      </c>
    </row>
    <row r="90" spans="1:32" x14ac:dyDescent="0.4">
      <c r="A90" s="59">
        <f t="shared" si="1"/>
        <v>30</v>
      </c>
      <c r="B90" s="65"/>
      <c r="C90" s="66"/>
      <c r="D90" s="66" t="s">
        <v>43</v>
      </c>
      <c r="E90" s="66"/>
      <c r="F90" s="73">
        <v>0</v>
      </c>
      <c r="G90" s="70"/>
      <c r="H90" s="73">
        <v>333215714.67000002</v>
      </c>
      <c r="I90" s="70"/>
      <c r="J90" s="73">
        <v>0</v>
      </c>
      <c r="K90" s="70"/>
      <c r="L90" s="73">
        <v>376469834.61000001</v>
      </c>
      <c r="M90" s="70"/>
      <c r="N90" s="73">
        <v>0</v>
      </c>
      <c r="O90" s="70"/>
      <c r="P90" s="73">
        <v>381455927.29000002</v>
      </c>
      <c r="Q90" s="70"/>
      <c r="R90" s="73">
        <v>0</v>
      </c>
      <c r="S90" s="70"/>
      <c r="T90" s="73">
        <v>425719854.67999995</v>
      </c>
      <c r="U90" s="70"/>
      <c r="V90" s="73">
        <v>0</v>
      </c>
      <c r="W90" s="70"/>
      <c r="X90" s="73">
        <v>448697019.32000005</v>
      </c>
      <c r="Y90" s="70"/>
      <c r="Z90" s="74">
        <v>455810836.93000001</v>
      </c>
      <c r="AA90" s="72"/>
      <c r="AB90" s="74">
        <v>510510004.75</v>
      </c>
    </row>
    <row r="91" spans="1:32" x14ac:dyDescent="0.4">
      <c r="A91" s="59">
        <f t="shared" si="1"/>
        <v>31</v>
      </c>
      <c r="B91" s="65"/>
      <c r="C91" s="66"/>
      <c r="D91" s="66"/>
      <c r="E91" s="66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1"/>
      <c r="AA91" s="72"/>
      <c r="AB91" s="72"/>
    </row>
    <row r="92" spans="1:32" x14ac:dyDescent="0.4">
      <c r="A92" s="59">
        <f t="shared" si="1"/>
        <v>32</v>
      </c>
      <c r="B92" s="65"/>
      <c r="C92" s="66"/>
      <c r="D92" s="66" t="s">
        <v>101</v>
      </c>
      <c r="E92" s="66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1"/>
      <c r="AA92" s="72"/>
      <c r="AB92" s="72"/>
    </row>
    <row r="93" spans="1:32" x14ac:dyDescent="0.4">
      <c r="A93" s="59">
        <f t="shared" si="1"/>
        <v>33</v>
      </c>
      <c r="B93" s="65"/>
      <c r="C93" s="66"/>
      <c r="D93" s="66"/>
      <c r="E93" s="66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1"/>
      <c r="AA93" s="72"/>
      <c r="AB93" s="72"/>
    </row>
    <row r="94" spans="1:32" x14ac:dyDescent="0.4">
      <c r="A94" s="59">
        <f t="shared" si="1"/>
        <v>34</v>
      </c>
      <c r="B94" s="65">
        <v>528</v>
      </c>
      <c r="C94" s="66"/>
      <c r="D94" s="66" t="s">
        <v>1041</v>
      </c>
      <c r="E94" s="66"/>
      <c r="F94" s="70"/>
      <c r="G94" s="70"/>
      <c r="H94" s="70">
        <v>97361532.909999996</v>
      </c>
      <c r="I94" s="70"/>
      <c r="J94" s="70"/>
      <c r="K94" s="70"/>
      <c r="L94" s="70">
        <v>105933820.84999999</v>
      </c>
      <c r="M94" s="70"/>
      <c r="N94" s="70"/>
      <c r="O94" s="70"/>
      <c r="P94" s="70">
        <v>90716174.099999994</v>
      </c>
      <c r="Q94" s="70"/>
      <c r="R94" s="70"/>
      <c r="S94" s="70"/>
      <c r="T94" s="70">
        <v>92409006.409999996</v>
      </c>
      <c r="U94" s="70"/>
      <c r="V94" s="70"/>
      <c r="W94" s="70"/>
      <c r="X94" s="70">
        <v>92426709.099999994</v>
      </c>
      <c r="Y94" s="70"/>
      <c r="Z94" s="71"/>
      <c r="AA94" s="72"/>
      <c r="AB94" s="72"/>
      <c r="AF94" s="36" t="s">
        <v>102</v>
      </c>
    </row>
    <row r="95" spans="1:32" x14ac:dyDescent="0.4">
      <c r="A95" s="59">
        <f t="shared" si="1"/>
        <v>35</v>
      </c>
      <c r="B95" s="59"/>
      <c r="C95" s="39"/>
      <c r="D95" s="39"/>
      <c r="E95" s="39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9"/>
      <c r="AA95" s="76"/>
      <c r="AB95" s="76"/>
    </row>
    <row r="96" spans="1:32" x14ac:dyDescent="0.4">
      <c r="A96" s="59">
        <f t="shared" si="1"/>
        <v>36</v>
      </c>
      <c r="B96" s="41" t="s">
        <v>1018</v>
      </c>
      <c r="D96" s="36" t="s">
        <v>1019</v>
      </c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1"/>
      <c r="AA96" s="72"/>
      <c r="AB96" s="72"/>
    </row>
    <row r="97" spans="1:32" x14ac:dyDescent="0.4">
      <c r="A97" s="59">
        <f t="shared" si="1"/>
        <v>37</v>
      </c>
      <c r="D97" s="36" t="s">
        <v>1020</v>
      </c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6"/>
      <c r="AA97" s="76"/>
      <c r="AB97" s="76"/>
    </row>
    <row r="98" spans="1:32" ht="23.4" thickBot="1" x14ac:dyDescent="0.45">
      <c r="A98" s="77">
        <f t="shared" si="1"/>
        <v>38</v>
      </c>
      <c r="B98" s="59"/>
      <c r="C98" s="39"/>
      <c r="D98" s="39"/>
      <c r="E98" s="39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9"/>
      <c r="AA98" s="76"/>
      <c r="AB98" s="76"/>
    </row>
    <row r="99" spans="1:32" x14ac:dyDescent="0.4">
      <c r="A99" s="59"/>
      <c r="B99" s="163" t="s">
        <v>1021</v>
      </c>
      <c r="C99" s="163"/>
      <c r="D99" s="163"/>
      <c r="E99" s="80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2"/>
      <c r="U99" s="82"/>
      <c r="V99" s="82"/>
      <c r="W99" s="82"/>
      <c r="X99" s="164" t="s">
        <v>1022</v>
      </c>
      <c r="Y99" s="164"/>
      <c r="Z99" s="164"/>
      <c r="AA99" s="164"/>
      <c r="AB99" s="164"/>
    </row>
    <row r="100" spans="1:32" x14ac:dyDescent="0.4">
      <c r="A100" s="65"/>
      <c r="B100" s="65"/>
      <c r="C100" s="66"/>
      <c r="D100" s="66"/>
      <c r="E100" s="66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1"/>
      <c r="AA100" s="72"/>
      <c r="AB100" s="72"/>
    </row>
    <row r="101" spans="1:32" x14ac:dyDescent="0.4">
      <c r="A101" s="59">
        <v>1</v>
      </c>
      <c r="B101" s="65">
        <v>529</v>
      </c>
      <c r="C101" s="66"/>
      <c r="D101" s="66" t="s">
        <v>1042</v>
      </c>
      <c r="E101" s="66"/>
      <c r="F101" s="70"/>
      <c r="G101" s="70"/>
      <c r="H101" s="70">
        <v>11115715.189999999</v>
      </c>
      <c r="I101" s="70"/>
      <c r="J101" s="70"/>
      <c r="K101" s="70"/>
      <c r="L101" s="70">
        <v>7942811.5099999998</v>
      </c>
      <c r="M101" s="70"/>
      <c r="N101" s="70"/>
      <c r="O101" s="70"/>
      <c r="P101" s="70">
        <v>6041041.2699999996</v>
      </c>
      <c r="Q101" s="70"/>
      <c r="R101" s="70"/>
      <c r="S101" s="70"/>
      <c r="T101" s="70">
        <v>8982868.7300000004</v>
      </c>
      <c r="U101" s="70"/>
      <c r="V101" s="70"/>
      <c r="W101" s="70"/>
      <c r="X101" s="70">
        <v>8275035.25</v>
      </c>
      <c r="Y101" s="70"/>
      <c r="Z101" s="71"/>
      <c r="AA101" s="72"/>
      <c r="AB101" s="72"/>
      <c r="AF101" s="36" t="s">
        <v>103</v>
      </c>
    </row>
    <row r="102" spans="1:32" x14ac:dyDescent="0.4">
      <c r="A102" s="59">
        <f>A101+1</f>
        <v>2</v>
      </c>
      <c r="B102" s="65">
        <v>530</v>
      </c>
      <c r="C102" s="66"/>
      <c r="D102" s="66" t="s">
        <v>1043</v>
      </c>
      <c r="E102" s="66"/>
      <c r="F102" s="70"/>
      <c r="G102" s="70"/>
      <c r="H102" s="70">
        <v>33826630.020000003</v>
      </c>
      <c r="I102" s="70"/>
      <c r="J102" s="70"/>
      <c r="K102" s="70"/>
      <c r="L102" s="70">
        <v>37306035.939999998</v>
      </c>
      <c r="M102" s="70"/>
      <c r="N102" s="70"/>
      <c r="O102" s="70"/>
      <c r="P102" s="70">
        <v>48815991.020000003</v>
      </c>
      <c r="Q102" s="70"/>
      <c r="R102" s="70"/>
      <c r="S102" s="70"/>
      <c r="T102" s="70">
        <v>46783470.420000002</v>
      </c>
      <c r="U102" s="70"/>
      <c r="V102" s="70"/>
      <c r="W102" s="70"/>
      <c r="X102" s="70">
        <v>36298808.670000002</v>
      </c>
      <c r="Y102" s="70"/>
      <c r="Z102" s="71"/>
      <c r="AA102" s="72"/>
      <c r="AB102" s="72"/>
      <c r="AF102" s="36" t="s">
        <v>104</v>
      </c>
    </row>
    <row r="103" spans="1:32" x14ac:dyDescent="0.4">
      <c r="A103" s="59">
        <f t="shared" ref="A103:A137" si="2">A102+1</f>
        <v>3</v>
      </c>
      <c r="B103" s="65">
        <v>531</v>
      </c>
      <c r="C103" s="66"/>
      <c r="D103" s="66" t="s">
        <v>1044</v>
      </c>
      <c r="E103" s="66"/>
      <c r="F103" s="70"/>
      <c r="G103" s="70"/>
      <c r="H103" s="70">
        <v>16661121.859999999</v>
      </c>
      <c r="I103" s="70"/>
      <c r="J103" s="70"/>
      <c r="K103" s="70"/>
      <c r="L103" s="70">
        <v>11421896.810000001</v>
      </c>
      <c r="M103" s="70"/>
      <c r="N103" s="70"/>
      <c r="O103" s="70"/>
      <c r="P103" s="70">
        <v>17400298.440000001</v>
      </c>
      <c r="Q103" s="70"/>
      <c r="R103" s="70"/>
      <c r="S103" s="70"/>
      <c r="T103" s="70">
        <v>20710853.489999998</v>
      </c>
      <c r="U103" s="70"/>
      <c r="V103" s="70"/>
      <c r="W103" s="70"/>
      <c r="X103" s="70">
        <v>22512479.77</v>
      </c>
      <c r="Y103" s="70"/>
      <c r="Z103" s="71"/>
      <c r="AA103" s="72"/>
      <c r="AB103" s="72"/>
      <c r="AF103" s="36" t="s">
        <v>105</v>
      </c>
    </row>
    <row r="104" spans="1:32" x14ac:dyDescent="0.4">
      <c r="A104" s="59">
        <f t="shared" si="2"/>
        <v>4</v>
      </c>
      <c r="B104" s="65">
        <v>532</v>
      </c>
      <c r="C104" s="66"/>
      <c r="D104" s="66" t="s">
        <v>1045</v>
      </c>
      <c r="E104" s="66"/>
      <c r="F104" s="70"/>
      <c r="G104" s="70"/>
      <c r="H104" s="70">
        <v>5466284.1900000004</v>
      </c>
      <c r="I104" s="70"/>
      <c r="J104" s="70"/>
      <c r="K104" s="70"/>
      <c r="L104" s="70">
        <v>5168893.32</v>
      </c>
      <c r="M104" s="70"/>
      <c r="N104" s="70"/>
      <c r="O104" s="70"/>
      <c r="P104" s="70">
        <v>4989963.4000000004</v>
      </c>
      <c r="Q104" s="70"/>
      <c r="R104" s="70"/>
      <c r="S104" s="70"/>
      <c r="T104" s="70">
        <v>5111423.46</v>
      </c>
      <c r="U104" s="70"/>
      <c r="V104" s="70"/>
      <c r="W104" s="70"/>
      <c r="X104" s="70">
        <v>8816759.9199999999</v>
      </c>
      <c r="Y104" s="70"/>
      <c r="Z104" s="71"/>
      <c r="AA104" s="72"/>
      <c r="AB104" s="72"/>
      <c r="AF104" s="36" t="s">
        <v>106</v>
      </c>
    </row>
    <row r="105" spans="1:32" x14ac:dyDescent="0.4">
      <c r="A105" s="59">
        <f t="shared" si="2"/>
        <v>5</v>
      </c>
      <c r="B105" s="65"/>
      <c r="C105" s="66"/>
      <c r="D105" s="66" t="s">
        <v>101</v>
      </c>
      <c r="E105" s="66"/>
      <c r="F105" s="73">
        <v>0</v>
      </c>
      <c r="G105" s="70"/>
      <c r="H105" s="73">
        <v>164431284.16999999</v>
      </c>
      <c r="I105" s="70"/>
      <c r="J105" s="73">
        <v>0</v>
      </c>
      <c r="K105" s="70"/>
      <c r="L105" s="73">
        <v>167773458.43000001</v>
      </c>
      <c r="M105" s="70"/>
      <c r="N105" s="73">
        <v>0</v>
      </c>
      <c r="O105" s="70"/>
      <c r="P105" s="73">
        <v>167963468.23000002</v>
      </c>
      <c r="Q105" s="70"/>
      <c r="R105" s="73">
        <v>0</v>
      </c>
      <c r="S105" s="70"/>
      <c r="T105" s="73">
        <v>173997622.50999999</v>
      </c>
      <c r="U105" s="70"/>
      <c r="V105" s="73">
        <v>0</v>
      </c>
      <c r="W105" s="70"/>
      <c r="X105" s="73">
        <v>168329792.70999998</v>
      </c>
      <c r="Y105" s="70"/>
      <c r="Z105" s="74">
        <v>147679201.63999999</v>
      </c>
      <c r="AA105" s="72"/>
      <c r="AB105" s="74">
        <v>163309559.42000002</v>
      </c>
    </row>
    <row r="106" spans="1:32" x14ac:dyDescent="0.4">
      <c r="A106" s="59">
        <f t="shared" si="2"/>
        <v>6</v>
      </c>
      <c r="B106" s="65"/>
      <c r="C106" s="66"/>
      <c r="D106" s="66"/>
      <c r="E106" s="66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1"/>
      <c r="AA106" s="72"/>
      <c r="AB106" s="72"/>
    </row>
    <row r="107" spans="1:32" x14ac:dyDescent="0.4">
      <c r="A107" s="59">
        <f t="shared" si="2"/>
        <v>7</v>
      </c>
      <c r="B107" s="65"/>
      <c r="C107" s="66"/>
      <c r="D107" s="66" t="s">
        <v>44</v>
      </c>
      <c r="E107" s="66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1"/>
      <c r="AA107" s="72"/>
      <c r="AB107" s="72"/>
    </row>
    <row r="108" spans="1:32" x14ac:dyDescent="0.4">
      <c r="A108" s="59">
        <f t="shared" si="2"/>
        <v>8</v>
      </c>
      <c r="B108" s="65"/>
      <c r="C108" s="66"/>
      <c r="D108" s="66"/>
      <c r="E108" s="66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1"/>
      <c r="AA108" s="72"/>
      <c r="AB108" s="72"/>
    </row>
    <row r="109" spans="1:32" x14ac:dyDescent="0.4">
      <c r="A109" s="59">
        <f t="shared" si="2"/>
        <v>9</v>
      </c>
      <c r="B109" s="65">
        <v>546</v>
      </c>
      <c r="C109" s="66"/>
      <c r="D109" s="66" t="s">
        <v>1046</v>
      </c>
      <c r="E109" s="66"/>
      <c r="F109" s="70"/>
      <c r="G109" s="70"/>
      <c r="H109" s="70">
        <v>8502183.9100000001</v>
      </c>
      <c r="I109" s="70"/>
      <c r="J109" s="70"/>
      <c r="K109" s="70"/>
      <c r="L109" s="70">
        <v>9156118.8200000003</v>
      </c>
      <c r="M109" s="70"/>
      <c r="N109" s="70"/>
      <c r="O109" s="70"/>
      <c r="P109" s="70">
        <v>9924566.9800000004</v>
      </c>
      <c r="Q109" s="70"/>
      <c r="R109" s="70"/>
      <c r="S109" s="70"/>
      <c r="T109" s="70">
        <v>11685572.07</v>
      </c>
      <c r="U109" s="70"/>
      <c r="V109" s="70"/>
      <c r="W109" s="70"/>
      <c r="X109" s="70">
        <v>12352926.789999999</v>
      </c>
      <c r="Y109" s="70"/>
      <c r="Z109" s="71"/>
      <c r="AA109" s="72"/>
      <c r="AB109" s="72"/>
      <c r="AF109" s="36" t="s">
        <v>107</v>
      </c>
    </row>
    <row r="110" spans="1:32" x14ac:dyDescent="0.4">
      <c r="A110" s="59">
        <f t="shared" si="2"/>
        <v>10</v>
      </c>
      <c r="B110" s="65">
        <v>547</v>
      </c>
      <c r="C110" s="66"/>
      <c r="D110" s="66" t="s">
        <v>1047</v>
      </c>
      <c r="E110" s="66"/>
      <c r="F110" s="70"/>
      <c r="G110" s="70"/>
      <c r="H110" s="70">
        <v>3822829721.0100002</v>
      </c>
      <c r="I110" s="70"/>
      <c r="J110" s="70"/>
      <c r="K110" s="70"/>
      <c r="L110" s="70">
        <v>3903353417.9899998</v>
      </c>
      <c r="M110" s="70"/>
      <c r="N110" s="70"/>
      <c r="O110" s="70"/>
      <c r="P110" s="70">
        <v>3369889282.9499998</v>
      </c>
      <c r="Q110" s="70"/>
      <c r="R110" s="70"/>
      <c r="S110" s="70"/>
      <c r="T110" s="70">
        <v>2944837170.9400001</v>
      </c>
      <c r="U110" s="70"/>
      <c r="V110" s="70"/>
      <c r="W110" s="70"/>
      <c r="X110" s="70">
        <v>2966575137.3299999</v>
      </c>
      <c r="Y110" s="70"/>
      <c r="Z110" s="71"/>
      <c r="AA110" s="72"/>
      <c r="AB110" s="72"/>
      <c r="AF110" s="36" t="s">
        <v>108</v>
      </c>
    </row>
    <row r="111" spans="1:32" x14ac:dyDescent="0.4">
      <c r="A111" s="59">
        <f t="shared" si="2"/>
        <v>11</v>
      </c>
      <c r="B111" s="65">
        <v>548</v>
      </c>
      <c r="C111" s="66"/>
      <c r="D111" s="66" t="s">
        <v>1048</v>
      </c>
      <c r="E111" s="66"/>
      <c r="F111" s="70"/>
      <c r="G111" s="70"/>
      <c r="H111" s="70">
        <v>6485532.0800000001</v>
      </c>
      <c r="I111" s="70"/>
      <c r="J111" s="70"/>
      <c r="K111" s="70"/>
      <c r="L111" s="70">
        <v>7461412.3200000003</v>
      </c>
      <c r="M111" s="70"/>
      <c r="N111" s="70"/>
      <c r="O111" s="70"/>
      <c r="P111" s="70">
        <v>10815246.27</v>
      </c>
      <c r="Q111" s="70"/>
      <c r="R111" s="70"/>
      <c r="S111" s="70"/>
      <c r="T111" s="70">
        <v>18010533.399999999</v>
      </c>
      <c r="U111" s="70"/>
      <c r="V111" s="70"/>
      <c r="W111" s="70"/>
      <c r="X111" s="70">
        <v>16726424.24</v>
      </c>
      <c r="Y111" s="70"/>
      <c r="Z111" s="71"/>
      <c r="AA111" s="72"/>
      <c r="AB111" s="72"/>
      <c r="AF111" s="36" t="s">
        <v>109</v>
      </c>
    </row>
    <row r="112" spans="1:32" x14ac:dyDescent="0.4">
      <c r="A112" s="59">
        <f t="shared" si="2"/>
        <v>12</v>
      </c>
      <c r="B112" s="65">
        <v>549</v>
      </c>
      <c r="C112" s="66"/>
      <c r="D112" s="66" t="s">
        <v>1049</v>
      </c>
      <c r="E112" s="66"/>
      <c r="F112" s="70"/>
      <c r="G112" s="70"/>
      <c r="H112" s="70">
        <v>13828361.390000001</v>
      </c>
      <c r="I112" s="70"/>
      <c r="J112" s="70"/>
      <c r="K112" s="70"/>
      <c r="L112" s="70">
        <v>14339355.720000001</v>
      </c>
      <c r="M112" s="70"/>
      <c r="N112" s="70"/>
      <c r="O112" s="70"/>
      <c r="P112" s="70">
        <v>16308589.09</v>
      </c>
      <c r="Q112" s="70"/>
      <c r="R112" s="70"/>
      <c r="S112" s="70"/>
      <c r="T112" s="70">
        <v>22010032.98</v>
      </c>
      <c r="U112" s="70"/>
      <c r="V112" s="70"/>
      <c r="W112" s="70"/>
      <c r="X112" s="70">
        <v>34052592.710000001</v>
      </c>
      <c r="Y112" s="70"/>
      <c r="Z112" s="71"/>
      <c r="AA112" s="72"/>
      <c r="AB112" s="72"/>
      <c r="AF112" s="36" t="s">
        <v>110</v>
      </c>
    </row>
    <row r="113" spans="1:32" x14ac:dyDescent="0.4">
      <c r="A113" s="59">
        <f t="shared" si="2"/>
        <v>13</v>
      </c>
      <c r="B113" s="65">
        <v>550</v>
      </c>
      <c r="C113" s="66"/>
      <c r="D113" s="66" t="s">
        <v>1050</v>
      </c>
      <c r="E113" s="66"/>
      <c r="F113" s="70"/>
      <c r="G113" s="70"/>
      <c r="H113" s="70">
        <v>0</v>
      </c>
      <c r="I113" s="70"/>
      <c r="J113" s="70"/>
      <c r="K113" s="70"/>
      <c r="L113" s="70">
        <v>3800</v>
      </c>
      <c r="M113" s="70"/>
      <c r="N113" s="70"/>
      <c r="O113" s="70"/>
      <c r="P113" s="70">
        <v>0</v>
      </c>
      <c r="Q113" s="70"/>
      <c r="R113" s="70"/>
      <c r="S113" s="70"/>
      <c r="T113" s="70">
        <v>0</v>
      </c>
      <c r="U113" s="70"/>
      <c r="V113" s="70"/>
      <c r="W113" s="70"/>
      <c r="X113" s="70">
        <v>0</v>
      </c>
      <c r="Y113" s="70"/>
      <c r="Z113" s="71"/>
      <c r="AA113" s="72"/>
      <c r="AB113" s="72"/>
      <c r="AF113" s="36" t="s">
        <v>111</v>
      </c>
    </row>
    <row r="114" spans="1:32" x14ac:dyDescent="0.4">
      <c r="A114" s="59">
        <f t="shared" si="2"/>
        <v>14</v>
      </c>
      <c r="B114" s="65"/>
      <c r="C114" s="66"/>
      <c r="D114" s="66" t="s">
        <v>44</v>
      </c>
      <c r="E114" s="66"/>
      <c r="F114" s="73">
        <v>0</v>
      </c>
      <c r="G114" s="70"/>
      <c r="H114" s="73">
        <v>3851645798.3899999</v>
      </c>
      <c r="I114" s="70"/>
      <c r="J114" s="73">
        <v>0</v>
      </c>
      <c r="K114" s="70"/>
      <c r="L114" s="73">
        <v>3934314104.8499999</v>
      </c>
      <c r="M114" s="70"/>
      <c r="N114" s="73">
        <v>0</v>
      </c>
      <c r="O114" s="70"/>
      <c r="P114" s="73">
        <v>3406937685.29</v>
      </c>
      <c r="Q114" s="70"/>
      <c r="R114" s="73">
        <v>0</v>
      </c>
      <c r="S114" s="70"/>
      <c r="T114" s="73">
        <v>2996543309.3900003</v>
      </c>
      <c r="U114" s="70"/>
      <c r="V114" s="73">
        <v>0</v>
      </c>
      <c r="W114" s="70"/>
      <c r="X114" s="73">
        <v>3029707081.0699997</v>
      </c>
      <c r="Y114" s="70"/>
      <c r="Z114" s="74">
        <v>2550155273.6700001</v>
      </c>
      <c r="AA114" s="72"/>
      <c r="AB114" s="74">
        <v>2394248823.4099998</v>
      </c>
    </row>
    <row r="115" spans="1:32" x14ac:dyDescent="0.4">
      <c r="A115" s="59">
        <f t="shared" si="2"/>
        <v>15</v>
      </c>
      <c r="B115" s="65"/>
      <c r="C115" s="66"/>
      <c r="D115" s="66"/>
      <c r="E115" s="66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1"/>
      <c r="AA115" s="72"/>
      <c r="AB115" s="72"/>
    </row>
    <row r="116" spans="1:32" x14ac:dyDescent="0.4">
      <c r="A116" s="59">
        <f t="shared" si="2"/>
        <v>16</v>
      </c>
      <c r="B116" s="65"/>
      <c r="C116" s="66"/>
      <c r="D116" s="66" t="s">
        <v>112</v>
      </c>
      <c r="E116" s="66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1"/>
      <c r="AA116" s="72"/>
      <c r="AB116" s="72"/>
    </row>
    <row r="117" spans="1:32" x14ac:dyDescent="0.4">
      <c r="A117" s="59">
        <f t="shared" si="2"/>
        <v>17</v>
      </c>
      <c r="B117" s="65"/>
      <c r="C117" s="66"/>
      <c r="D117" s="66"/>
      <c r="E117" s="66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1"/>
      <c r="AA117" s="72"/>
      <c r="AB117" s="72"/>
    </row>
    <row r="118" spans="1:32" x14ac:dyDescent="0.4">
      <c r="A118" s="59">
        <f t="shared" si="2"/>
        <v>18</v>
      </c>
      <c r="B118" s="65">
        <v>551</v>
      </c>
      <c r="C118" s="66"/>
      <c r="D118" s="66" t="s">
        <v>1051</v>
      </c>
      <c r="E118" s="66"/>
      <c r="F118" s="70"/>
      <c r="G118" s="70"/>
      <c r="H118" s="70">
        <v>4767925.2699999996</v>
      </c>
      <c r="I118" s="70"/>
      <c r="J118" s="70"/>
      <c r="K118" s="70"/>
      <c r="L118" s="70">
        <v>5452838</v>
      </c>
      <c r="M118" s="70"/>
      <c r="N118" s="70"/>
      <c r="O118" s="70"/>
      <c r="P118" s="70">
        <v>6150652.8300000001</v>
      </c>
      <c r="Q118" s="70"/>
      <c r="R118" s="70"/>
      <c r="S118" s="70"/>
      <c r="T118" s="70">
        <v>7034786.3300000001</v>
      </c>
      <c r="U118" s="70"/>
      <c r="V118" s="70"/>
      <c r="W118" s="70"/>
      <c r="X118" s="70">
        <v>7611164.0499999998</v>
      </c>
      <c r="Y118" s="70"/>
      <c r="Z118" s="71"/>
      <c r="AA118" s="72"/>
      <c r="AB118" s="72"/>
      <c r="AF118" s="36" t="s">
        <v>113</v>
      </c>
    </row>
    <row r="119" spans="1:32" x14ac:dyDescent="0.4">
      <c r="A119" s="59">
        <f t="shared" si="2"/>
        <v>19</v>
      </c>
      <c r="B119" s="65">
        <v>552</v>
      </c>
      <c r="C119" s="66"/>
      <c r="D119" s="66" t="s">
        <v>1052</v>
      </c>
      <c r="E119" s="66"/>
      <c r="F119" s="70"/>
      <c r="G119" s="70"/>
      <c r="H119" s="70">
        <v>1553751.65</v>
      </c>
      <c r="I119" s="70"/>
      <c r="J119" s="70"/>
      <c r="K119" s="70"/>
      <c r="L119" s="70">
        <v>2182305.39</v>
      </c>
      <c r="M119" s="70"/>
      <c r="N119" s="70"/>
      <c r="O119" s="70"/>
      <c r="P119" s="70">
        <v>3177687.99</v>
      </c>
      <c r="Q119" s="70"/>
      <c r="R119" s="70"/>
      <c r="S119" s="70"/>
      <c r="T119" s="70">
        <v>5608996.4699999997</v>
      </c>
      <c r="U119" s="70"/>
      <c r="V119" s="70"/>
      <c r="W119" s="70"/>
      <c r="X119" s="70">
        <v>7800158.1799999997</v>
      </c>
      <c r="Y119" s="70"/>
      <c r="Z119" s="71"/>
      <c r="AA119" s="72"/>
      <c r="AB119" s="72"/>
      <c r="AF119" s="36" t="s">
        <v>114</v>
      </c>
    </row>
    <row r="120" spans="1:32" x14ac:dyDescent="0.4">
      <c r="A120" s="59">
        <f t="shared" si="2"/>
        <v>20</v>
      </c>
      <c r="B120" s="65">
        <v>553</v>
      </c>
      <c r="C120" s="66"/>
      <c r="D120" s="66" t="s">
        <v>1053</v>
      </c>
      <c r="E120" s="66"/>
      <c r="F120" s="70"/>
      <c r="G120" s="70"/>
      <c r="H120" s="70">
        <v>28295108.77</v>
      </c>
      <c r="I120" s="70"/>
      <c r="J120" s="70"/>
      <c r="K120" s="70"/>
      <c r="L120" s="70">
        <v>32004072.82</v>
      </c>
      <c r="M120" s="70"/>
      <c r="N120" s="70"/>
      <c r="O120" s="70"/>
      <c r="P120" s="70">
        <v>29603073.170000002</v>
      </c>
      <c r="Q120" s="70"/>
      <c r="R120" s="70"/>
      <c r="S120" s="70"/>
      <c r="T120" s="70">
        <v>46402927.140000001</v>
      </c>
      <c r="U120" s="70"/>
      <c r="V120" s="70"/>
      <c r="W120" s="70"/>
      <c r="X120" s="70">
        <v>61728837.039999999</v>
      </c>
      <c r="Y120" s="70"/>
      <c r="Z120" s="71"/>
      <c r="AA120" s="72"/>
      <c r="AB120" s="72"/>
      <c r="AF120" s="36" t="s">
        <v>115</v>
      </c>
    </row>
    <row r="121" spans="1:32" x14ac:dyDescent="0.4">
      <c r="A121" s="59">
        <f t="shared" si="2"/>
        <v>21</v>
      </c>
      <c r="B121" s="65">
        <v>554</v>
      </c>
      <c r="C121" s="66"/>
      <c r="D121" s="66" t="s">
        <v>1054</v>
      </c>
      <c r="E121" s="66"/>
      <c r="F121" s="70"/>
      <c r="G121" s="70"/>
      <c r="H121" s="70">
        <v>1353513.81</v>
      </c>
      <c r="I121" s="70"/>
      <c r="J121" s="70"/>
      <c r="K121" s="70"/>
      <c r="L121" s="70">
        <v>2057206.42</v>
      </c>
      <c r="M121" s="70"/>
      <c r="N121" s="70"/>
      <c r="O121" s="70"/>
      <c r="P121" s="70">
        <v>1731921.57</v>
      </c>
      <c r="Q121" s="70"/>
      <c r="R121" s="70"/>
      <c r="S121" s="70"/>
      <c r="T121" s="70">
        <v>2396985.6800000002</v>
      </c>
      <c r="U121" s="70"/>
      <c r="V121" s="70"/>
      <c r="W121" s="70"/>
      <c r="X121" s="70">
        <v>2727939.22</v>
      </c>
      <c r="Y121" s="70"/>
      <c r="Z121" s="71"/>
      <c r="AA121" s="72"/>
      <c r="AB121" s="72"/>
      <c r="AF121" s="36" t="s">
        <v>116</v>
      </c>
    </row>
    <row r="122" spans="1:32" x14ac:dyDescent="0.4">
      <c r="A122" s="59">
        <f t="shared" si="2"/>
        <v>22</v>
      </c>
      <c r="B122" s="65"/>
      <c r="C122" s="66"/>
      <c r="D122" s="66" t="s">
        <v>112</v>
      </c>
      <c r="E122" s="66"/>
      <c r="F122" s="73">
        <v>0</v>
      </c>
      <c r="G122" s="70"/>
      <c r="H122" s="73">
        <v>35970299.5</v>
      </c>
      <c r="I122" s="70"/>
      <c r="J122" s="73">
        <v>0</v>
      </c>
      <c r="K122" s="70"/>
      <c r="L122" s="73">
        <v>41696422.630000003</v>
      </c>
      <c r="M122" s="70"/>
      <c r="N122" s="73">
        <v>0</v>
      </c>
      <c r="O122" s="70"/>
      <c r="P122" s="73">
        <v>40663335.560000002</v>
      </c>
      <c r="Q122" s="70"/>
      <c r="R122" s="73">
        <v>0</v>
      </c>
      <c r="S122" s="70"/>
      <c r="T122" s="73">
        <v>61443695.619999997</v>
      </c>
      <c r="U122" s="70"/>
      <c r="V122" s="73">
        <v>0</v>
      </c>
      <c r="W122" s="70"/>
      <c r="X122" s="73">
        <v>79868098.489999995</v>
      </c>
      <c r="Y122" s="70"/>
      <c r="Z122" s="74">
        <v>77785872.88000001</v>
      </c>
      <c r="AA122" s="72"/>
      <c r="AB122" s="74">
        <v>99771387.25</v>
      </c>
    </row>
    <row r="123" spans="1:32" x14ac:dyDescent="0.4">
      <c r="A123" s="59">
        <f t="shared" si="2"/>
        <v>23</v>
      </c>
      <c r="B123" s="65"/>
      <c r="C123" s="66"/>
      <c r="D123" s="66"/>
      <c r="E123" s="66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1"/>
      <c r="AA123" s="72"/>
      <c r="AB123" s="72"/>
    </row>
    <row r="124" spans="1:32" x14ac:dyDescent="0.4">
      <c r="A124" s="59">
        <f t="shared" si="2"/>
        <v>24</v>
      </c>
      <c r="B124" s="65"/>
      <c r="C124" s="66"/>
      <c r="D124" s="66" t="s">
        <v>45</v>
      </c>
      <c r="E124" s="66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1"/>
      <c r="AA124" s="72"/>
      <c r="AB124" s="72"/>
    </row>
    <row r="125" spans="1:32" x14ac:dyDescent="0.4">
      <c r="A125" s="59">
        <f t="shared" si="2"/>
        <v>25</v>
      </c>
      <c r="B125" s="65"/>
      <c r="C125" s="66"/>
      <c r="D125" s="66"/>
      <c r="E125" s="66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1"/>
      <c r="AA125" s="72"/>
      <c r="AB125" s="72"/>
    </row>
    <row r="126" spans="1:32" x14ac:dyDescent="0.4">
      <c r="A126" s="59">
        <f t="shared" si="2"/>
        <v>26</v>
      </c>
      <c r="B126" s="65">
        <v>555</v>
      </c>
      <c r="C126" s="66"/>
      <c r="D126" s="66" t="s">
        <v>1055</v>
      </c>
      <c r="E126" s="66"/>
      <c r="F126" s="70"/>
      <c r="G126" s="70"/>
      <c r="H126" s="70">
        <v>1103242643.3599999</v>
      </c>
      <c r="I126" s="70"/>
      <c r="J126" s="70"/>
      <c r="K126" s="70"/>
      <c r="L126" s="70">
        <v>1152234041.5699999</v>
      </c>
      <c r="M126" s="70"/>
      <c r="N126" s="70"/>
      <c r="O126" s="70"/>
      <c r="P126" s="70">
        <v>1101086081.6300001</v>
      </c>
      <c r="Q126" s="70"/>
      <c r="R126" s="70"/>
      <c r="S126" s="70"/>
      <c r="T126" s="70">
        <v>1123423268.0699999</v>
      </c>
      <c r="U126" s="70"/>
      <c r="V126" s="70"/>
      <c r="W126" s="70"/>
      <c r="X126" s="70">
        <v>976228565.26999998</v>
      </c>
      <c r="Y126" s="70"/>
      <c r="Z126" s="71"/>
      <c r="AA126" s="72"/>
      <c r="AB126" s="72"/>
      <c r="AF126" s="36" t="s">
        <v>117</v>
      </c>
    </row>
    <row r="127" spans="1:32" x14ac:dyDescent="0.4">
      <c r="A127" s="59">
        <f t="shared" si="2"/>
        <v>27</v>
      </c>
      <c r="B127" s="65">
        <v>556</v>
      </c>
      <c r="C127" s="66"/>
      <c r="D127" s="66" t="s">
        <v>1056</v>
      </c>
      <c r="E127" s="66"/>
      <c r="F127" s="70"/>
      <c r="G127" s="70"/>
      <c r="H127" s="70">
        <v>2390847.96</v>
      </c>
      <c r="I127" s="70"/>
      <c r="J127" s="70"/>
      <c r="K127" s="70"/>
      <c r="L127" s="70">
        <v>2527081.66</v>
      </c>
      <c r="M127" s="70"/>
      <c r="N127" s="70"/>
      <c r="O127" s="70"/>
      <c r="P127" s="70">
        <v>2695283.35</v>
      </c>
      <c r="Q127" s="70"/>
      <c r="R127" s="70"/>
      <c r="S127" s="70"/>
      <c r="T127" s="70">
        <v>3110930.09</v>
      </c>
      <c r="U127" s="70"/>
      <c r="V127" s="70"/>
      <c r="W127" s="70"/>
      <c r="X127" s="70">
        <v>2566237.08</v>
      </c>
      <c r="Y127" s="70"/>
      <c r="Z127" s="71"/>
      <c r="AA127" s="72"/>
      <c r="AB127" s="72"/>
      <c r="AF127" s="36" t="s">
        <v>118</v>
      </c>
    </row>
    <row r="128" spans="1:32" x14ac:dyDescent="0.4">
      <c r="A128" s="59">
        <f t="shared" si="2"/>
        <v>28</v>
      </c>
      <c r="B128" s="65">
        <v>557</v>
      </c>
      <c r="C128" s="66"/>
      <c r="D128" s="66" t="s">
        <v>1057</v>
      </c>
      <c r="E128" s="66"/>
      <c r="F128" s="70"/>
      <c r="G128" s="70"/>
      <c r="H128" s="70">
        <v>-57263644.770000003</v>
      </c>
      <c r="I128" s="70"/>
      <c r="J128" s="70"/>
      <c r="K128" s="70"/>
      <c r="L128" s="70">
        <v>-74791402.469999999</v>
      </c>
      <c r="M128" s="70"/>
      <c r="N128" s="70"/>
      <c r="O128" s="70"/>
      <c r="P128" s="70">
        <v>244159494.25999999</v>
      </c>
      <c r="Q128" s="70"/>
      <c r="R128" s="70"/>
      <c r="S128" s="70"/>
      <c r="T128" s="70">
        <v>-285169498.41000003</v>
      </c>
      <c r="U128" s="70"/>
      <c r="V128" s="70"/>
      <c r="W128" s="70"/>
      <c r="X128" s="70">
        <v>207568573.13</v>
      </c>
      <c r="Y128" s="70"/>
      <c r="Z128" s="71"/>
      <c r="AA128" s="72"/>
      <c r="AB128" s="72"/>
      <c r="AF128" s="36" t="s">
        <v>119</v>
      </c>
    </row>
    <row r="129" spans="1:32" x14ac:dyDescent="0.4">
      <c r="A129" s="59">
        <f t="shared" si="2"/>
        <v>29</v>
      </c>
      <c r="B129" s="65"/>
      <c r="C129" s="66"/>
      <c r="D129" s="66" t="s">
        <v>45</v>
      </c>
      <c r="E129" s="66"/>
      <c r="F129" s="73">
        <v>0</v>
      </c>
      <c r="G129" s="70"/>
      <c r="H129" s="73">
        <v>1048369846.55</v>
      </c>
      <c r="I129" s="70"/>
      <c r="J129" s="73">
        <v>0</v>
      </c>
      <c r="K129" s="70"/>
      <c r="L129" s="73">
        <v>1079969720.76</v>
      </c>
      <c r="M129" s="70"/>
      <c r="N129" s="73">
        <v>0</v>
      </c>
      <c r="O129" s="70"/>
      <c r="P129" s="73">
        <v>1347940859.24</v>
      </c>
      <c r="Q129" s="70"/>
      <c r="R129" s="73">
        <v>0</v>
      </c>
      <c r="S129" s="70"/>
      <c r="T129" s="73">
        <v>841364699.74999976</v>
      </c>
      <c r="U129" s="70"/>
      <c r="V129" s="73">
        <v>0</v>
      </c>
      <c r="W129" s="70"/>
      <c r="X129" s="73">
        <v>1186363375.48</v>
      </c>
      <c r="Y129" s="70"/>
      <c r="Z129" s="74">
        <v>909664483.64999998</v>
      </c>
      <c r="AA129" s="72"/>
      <c r="AB129" s="74">
        <v>1106957671.0899999</v>
      </c>
    </row>
    <row r="130" spans="1:32" x14ac:dyDescent="0.4">
      <c r="A130" s="59">
        <f t="shared" si="2"/>
        <v>30</v>
      </c>
      <c r="B130" s="65"/>
      <c r="C130" s="66"/>
      <c r="D130" s="66"/>
      <c r="E130" s="66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1"/>
      <c r="AA130" s="72"/>
      <c r="AB130" s="72"/>
    </row>
    <row r="131" spans="1:32" x14ac:dyDescent="0.4">
      <c r="A131" s="59">
        <f t="shared" si="2"/>
        <v>31</v>
      </c>
      <c r="B131" s="65"/>
      <c r="C131" s="66"/>
      <c r="D131" s="66" t="s">
        <v>120</v>
      </c>
      <c r="E131" s="66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1"/>
      <c r="AA131" s="72"/>
      <c r="AB131" s="72"/>
    </row>
    <row r="132" spans="1:32" x14ac:dyDescent="0.4">
      <c r="A132" s="59">
        <f t="shared" si="2"/>
        <v>32</v>
      </c>
      <c r="B132" s="65"/>
      <c r="C132" s="66"/>
      <c r="D132" s="66"/>
      <c r="E132" s="66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1"/>
      <c r="AA132" s="72"/>
      <c r="AB132" s="72"/>
    </row>
    <row r="133" spans="1:32" x14ac:dyDescent="0.4">
      <c r="A133" s="59">
        <f t="shared" si="2"/>
        <v>33</v>
      </c>
      <c r="B133" s="65">
        <v>560</v>
      </c>
      <c r="C133" s="66"/>
      <c r="D133" s="66" t="s">
        <v>1058</v>
      </c>
      <c r="E133" s="66"/>
      <c r="F133" s="70"/>
      <c r="G133" s="70"/>
      <c r="H133" s="70">
        <v>4301892.4400000004</v>
      </c>
      <c r="I133" s="70"/>
      <c r="J133" s="70"/>
      <c r="K133" s="70"/>
      <c r="L133" s="70">
        <v>4858583.9800000004</v>
      </c>
      <c r="M133" s="70"/>
      <c r="N133" s="70"/>
      <c r="O133" s="70"/>
      <c r="P133" s="70">
        <v>5080570.75</v>
      </c>
      <c r="Q133" s="70"/>
      <c r="R133" s="70"/>
      <c r="S133" s="70"/>
      <c r="T133" s="70">
        <v>6524372.6299999999</v>
      </c>
      <c r="U133" s="70"/>
      <c r="V133" s="70"/>
      <c r="W133" s="70"/>
      <c r="X133" s="70">
        <v>8188636.6399999997</v>
      </c>
      <c r="Y133" s="70"/>
      <c r="Z133" s="71"/>
      <c r="AA133" s="72"/>
      <c r="AB133" s="72"/>
      <c r="AF133" s="36" t="s">
        <v>121</v>
      </c>
    </row>
    <row r="134" spans="1:32" x14ac:dyDescent="0.4">
      <c r="A134" s="59">
        <f t="shared" si="2"/>
        <v>34</v>
      </c>
      <c r="B134" s="59"/>
      <c r="C134" s="39"/>
      <c r="D134" s="39"/>
      <c r="E134" s="39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9"/>
      <c r="AA134" s="76"/>
      <c r="AB134" s="76"/>
    </row>
    <row r="135" spans="1:32" x14ac:dyDescent="0.4">
      <c r="A135" s="59">
        <f t="shared" si="2"/>
        <v>35</v>
      </c>
      <c r="B135" s="41" t="s">
        <v>1018</v>
      </c>
      <c r="D135" s="36" t="s">
        <v>1019</v>
      </c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6"/>
      <c r="AA135" s="76"/>
      <c r="AB135" s="76"/>
    </row>
    <row r="136" spans="1:32" x14ac:dyDescent="0.4">
      <c r="A136" s="59">
        <f t="shared" si="2"/>
        <v>36</v>
      </c>
      <c r="D136" s="36" t="s">
        <v>1020</v>
      </c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6"/>
      <c r="AA136" s="76"/>
      <c r="AB136" s="76"/>
    </row>
    <row r="137" spans="1:32" ht="23.4" thickBot="1" x14ac:dyDescent="0.45">
      <c r="A137" s="77">
        <f t="shared" si="2"/>
        <v>37</v>
      </c>
      <c r="B137" s="59"/>
      <c r="C137" s="39"/>
      <c r="D137" s="39"/>
      <c r="E137" s="39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9"/>
      <c r="AA137" s="76"/>
      <c r="AB137" s="76"/>
    </row>
    <row r="138" spans="1:32" x14ac:dyDescent="0.4">
      <c r="A138" s="59"/>
      <c r="B138" s="163" t="s">
        <v>1021</v>
      </c>
      <c r="C138" s="163"/>
      <c r="D138" s="163"/>
      <c r="E138" s="80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2"/>
      <c r="U138" s="82"/>
      <c r="V138" s="82"/>
      <c r="W138" s="82"/>
      <c r="X138" s="164" t="s">
        <v>1022</v>
      </c>
      <c r="Y138" s="164"/>
      <c r="Z138" s="164"/>
      <c r="AA138" s="164"/>
      <c r="AB138" s="164"/>
    </row>
    <row r="139" spans="1:32" x14ac:dyDescent="0.4">
      <c r="A139" s="65"/>
      <c r="B139" s="65"/>
      <c r="C139" s="66"/>
      <c r="D139" s="66"/>
      <c r="E139" s="66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1"/>
      <c r="AA139" s="72"/>
      <c r="AB139" s="72"/>
    </row>
    <row r="140" spans="1:32" x14ac:dyDescent="0.4">
      <c r="A140" s="59">
        <v>1</v>
      </c>
      <c r="B140" s="65">
        <v>561</v>
      </c>
      <c r="C140" s="66"/>
      <c r="D140" s="66" t="s">
        <v>1059</v>
      </c>
      <c r="E140" s="66"/>
      <c r="F140" s="70"/>
      <c r="G140" s="70"/>
      <c r="H140" s="70">
        <v>4044863.16</v>
      </c>
      <c r="I140" s="70"/>
      <c r="J140" s="70"/>
      <c r="K140" s="70"/>
      <c r="L140" s="70">
        <v>3993275.81</v>
      </c>
      <c r="M140" s="70"/>
      <c r="N140" s="70"/>
      <c r="O140" s="70"/>
      <c r="P140" s="70">
        <v>4275482.95</v>
      </c>
      <c r="Q140" s="70"/>
      <c r="R140" s="70"/>
      <c r="S140" s="70"/>
      <c r="T140" s="70">
        <v>4271993.46</v>
      </c>
      <c r="U140" s="70"/>
      <c r="V140" s="70"/>
      <c r="W140" s="70"/>
      <c r="X140" s="70">
        <v>4403027.8</v>
      </c>
      <c r="Y140" s="70"/>
      <c r="Z140" s="71"/>
      <c r="AA140" s="72"/>
      <c r="AB140" s="72"/>
      <c r="AF140" s="36" t="s">
        <v>122</v>
      </c>
    </row>
    <row r="141" spans="1:32" x14ac:dyDescent="0.4">
      <c r="A141" s="59">
        <f>A140+1</f>
        <v>2</v>
      </c>
      <c r="B141" s="65">
        <v>562</v>
      </c>
      <c r="C141" s="66"/>
      <c r="D141" s="66" t="s">
        <v>1060</v>
      </c>
      <c r="E141" s="66"/>
      <c r="F141" s="70"/>
      <c r="G141" s="70"/>
      <c r="H141" s="70">
        <v>6610189.4299999997</v>
      </c>
      <c r="I141" s="70"/>
      <c r="J141" s="70"/>
      <c r="K141" s="70"/>
      <c r="L141" s="70">
        <v>3455667.37</v>
      </c>
      <c r="M141" s="70"/>
      <c r="N141" s="70"/>
      <c r="O141" s="70"/>
      <c r="P141" s="70">
        <v>2503595.7999999998</v>
      </c>
      <c r="Q141" s="70"/>
      <c r="R141" s="70"/>
      <c r="S141" s="70"/>
      <c r="T141" s="70">
        <v>1632635.84</v>
      </c>
      <c r="U141" s="70"/>
      <c r="V141" s="70"/>
      <c r="W141" s="70"/>
      <c r="X141" s="70">
        <v>2140513.65</v>
      </c>
      <c r="Y141" s="70"/>
      <c r="Z141" s="71"/>
      <c r="AA141" s="72"/>
      <c r="AB141" s="72"/>
      <c r="AF141" s="36" t="s">
        <v>123</v>
      </c>
    </row>
    <row r="142" spans="1:32" x14ac:dyDescent="0.4">
      <c r="A142" s="59">
        <f t="shared" ref="A142:A177" si="3">A141+1</f>
        <v>3</v>
      </c>
      <c r="B142" s="65">
        <v>563</v>
      </c>
      <c r="C142" s="66"/>
      <c r="D142" s="66" t="s">
        <v>1061</v>
      </c>
      <c r="E142" s="66"/>
      <c r="F142" s="70"/>
      <c r="G142" s="70"/>
      <c r="H142" s="70">
        <v>671891.88</v>
      </c>
      <c r="I142" s="70"/>
      <c r="J142" s="70"/>
      <c r="K142" s="70"/>
      <c r="L142" s="70">
        <v>684653.49</v>
      </c>
      <c r="M142" s="70"/>
      <c r="N142" s="70"/>
      <c r="O142" s="70"/>
      <c r="P142" s="70">
        <v>469301.39</v>
      </c>
      <c r="Q142" s="70"/>
      <c r="R142" s="70"/>
      <c r="S142" s="70"/>
      <c r="T142" s="70">
        <v>390044.02</v>
      </c>
      <c r="U142" s="70"/>
      <c r="V142" s="70"/>
      <c r="W142" s="70"/>
      <c r="X142" s="70">
        <v>675222.11</v>
      </c>
      <c r="Y142" s="70"/>
      <c r="Z142" s="71"/>
      <c r="AA142" s="72"/>
      <c r="AB142" s="72"/>
      <c r="AF142" s="36" t="s">
        <v>124</v>
      </c>
    </row>
    <row r="143" spans="1:32" x14ac:dyDescent="0.4">
      <c r="A143" s="59">
        <f t="shared" si="3"/>
        <v>4</v>
      </c>
      <c r="B143" s="65">
        <v>564</v>
      </c>
      <c r="C143" s="66"/>
      <c r="D143" s="66" t="s">
        <v>1062</v>
      </c>
      <c r="E143" s="66"/>
      <c r="F143" s="70"/>
      <c r="G143" s="70"/>
      <c r="H143" s="70">
        <v>0</v>
      </c>
      <c r="I143" s="70"/>
      <c r="J143" s="70"/>
      <c r="K143" s="70"/>
      <c r="L143" s="70">
        <v>0</v>
      </c>
      <c r="M143" s="70"/>
      <c r="N143" s="70"/>
      <c r="O143" s="70"/>
      <c r="P143" s="70">
        <v>0</v>
      </c>
      <c r="Q143" s="70"/>
      <c r="R143" s="70"/>
      <c r="S143" s="70"/>
      <c r="T143" s="70">
        <v>0</v>
      </c>
      <c r="U143" s="70"/>
      <c r="V143" s="70"/>
      <c r="W143" s="70"/>
      <c r="X143" s="70">
        <v>0</v>
      </c>
      <c r="Y143" s="70"/>
      <c r="Z143" s="71"/>
      <c r="AA143" s="72"/>
      <c r="AB143" s="72"/>
      <c r="AF143" s="36" t="s">
        <v>125</v>
      </c>
    </row>
    <row r="144" spans="1:32" x14ac:dyDescent="0.4">
      <c r="A144" s="59">
        <f t="shared" si="3"/>
        <v>5</v>
      </c>
      <c r="B144" s="65">
        <v>565</v>
      </c>
      <c r="C144" s="66"/>
      <c r="D144" s="66" t="s">
        <v>1063</v>
      </c>
      <c r="E144" s="66"/>
      <c r="F144" s="70"/>
      <c r="G144" s="70"/>
      <c r="H144" s="70">
        <v>17802037.789999999</v>
      </c>
      <c r="I144" s="70"/>
      <c r="J144" s="70"/>
      <c r="K144" s="70"/>
      <c r="L144" s="70">
        <v>20581285.16</v>
      </c>
      <c r="M144" s="70"/>
      <c r="N144" s="70"/>
      <c r="O144" s="70"/>
      <c r="P144" s="70">
        <v>16282037.98</v>
      </c>
      <c r="Q144" s="70"/>
      <c r="R144" s="70"/>
      <c r="S144" s="70"/>
      <c r="T144" s="70">
        <v>31204250.09</v>
      </c>
      <c r="U144" s="70"/>
      <c r="V144" s="70"/>
      <c r="W144" s="70"/>
      <c r="X144" s="70">
        <v>40770617.75</v>
      </c>
      <c r="Y144" s="70"/>
      <c r="Z144" s="71"/>
      <c r="AA144" s="72"/>
      <c r="AB144" s="72"/>
      <c r="AF144" s="36" t="s">
        <v>126</v>
      </c>
    </row>
    <row r="145" spans="1:32" x14ac:dyDescent="0.4">
      <c r="A145" s="59">
        <f t="shared" si="3"/>
        <v>6</v>
      </c>
      <c r="B145" s="65">
        <v>566</v>
      </c>
      <c r="C145" s="66"/>
      <c r="D145" s="66" t="s">
        <v>1064</v>
      </c>
      <c r="E145" s="66"/>
      <c r="F145" s="70"/>
      <c r="G145" s="70"/>
      <c r="H145" s="70">
        <v>2631715.59</v>
      </c>
      <c r="I145" s="70"/>
      <c r="J145" s="70"/>
      <c r="K145" s="70"/>
      <c r="L145" s="70">
        <v>2401029.1800000002</v>
      </c>
      <c r="M145" s="70"/>
      <c r="N145" s="70"/>
      <c r="O145" s="70"/>
      <c r="P145" s="70">
        <v>2921750.71</v>
      </c>
      <c r="Q145" s="70"/>
      <c r="R145" s="70"/>
      <c r="S145" s="70"/>
      <c r="T145" s="70">
        <v>3122317.41</v>
      </c>
      <c r="U145" s="70"/>
      <c r="V145" s="70"/>
      <c r="W145" s="70"/>
      <c r="X145" s="70">
        <v>3583827.4</v>
      </c>
      <c r="Y145" s="70"/>
      <c r="Z145" s="71"/>
      <c r="AA145" s="72"/>
      <c r="AB145" s="72"/>
      <c r="AF145" s="36" t="s">
        <v>127</v>
      </c>
    </row>
    <row r="146" spans="1:32" x14ac:dyDescent="0.4">
      <c r="A146" s="59">
        <f t="shared" si="3"/>
        <v>7</v>
      </c>
      <c r="B146" s="65">
        <v>567</v>
      </c>
      <c r="C146" s="66"/>
      <c r="D146" s="66" t="s">
        <v>1065</v>
      </c>
      <c r="E146" s="66"/>
      <c r="F146" s="70"/>
      <c r="G146" s="70"/>
      <c r="H146" s="70">
        <v>0</v>
      </c>
      <c r="I146" s="70"/>
      <c r="J146" s="70"/>
      <c r="K146" s="70"/>
      <c r="L146" s="70">
        <v>0</v>
      </c>
      <c r="M146" s="70"/>
      <c r="N146" s="70"/>
      <c r="O146" s="70"/>
      <c r="P146" s="70">
        <v>0</v>
      </c>
      <c r="Q146" s="70"/>
      <c r="R146" s="70"/>
      <c r="S146" s="70"/>
      <c r="T146" s="70">
        <v>0</v>
      </c>
      <c r="U146" s="70"/>
      <c r="V146" s="70"/>
      <c r="W146" s="70"/>
      <c r="X146" s="70">
        <v>7889.02</v>
      </c>
      <c r="Y146" s="70"/>
      <c r="Z146" s="71"/>
      <c r="AA146" s="72"/>
      <c r="AB146" s="72"/>
      <c r="AF146" s="36" t="s">
        <v>128</v>
      </c>
    </row>
    <row r="147" spans="1:32" x14ac:dyDescent="0.4">
      <c r="A147" s="59">
        <f t="shared" si="3"/>
        <v>8</v>
      </c>
      <c r="B147" s="65"/>
      <c r="C147" s="66"/>
      <c r="D147" s="66" t="s">
        <v>120</v>
      </c>
      <c r="E147" s="66"/>
      <c r="F147" s="73">
        <v>0</v>
      </c>
      <c r="G147" s="70"/>
      <c r="H147" s="73">
        <v>36062590.289999999</v>
      </c>
      <c r="I147" s="70"/>
      <c r="J147" s="73">
        <v>0</v>
      </c>
      <c r="K147" s="70"/>
      <c r="L147" s="73">
        <v>35974494.989999995</v>
      </c>
      <c r="M147" s="70"/>
      <c r="N147" s="73">
        <v>0</v>
      </c>
      <c r="O147" s="70"/>
      <c r="P147" s="73">
        <v>31532739.580000002</v>
      </c>
      <c r="Q147" s="70"/>
      <c r="R147" s="73">
        <v>0</v>
      </c>
      <c r="S147" s="70"/>
      <c r="T147" s="73">
        <v>47145613.449999996</v>
      </c>
      <c r="U147" s="70"/>
      <c r="V147" s="73">
        <v>0</v>
      </c>
      <c r="W147" s="70"/>
      <c r="X147" s="73">
        <v>59769734.370000005</v>
      </c>
      <c r="Y147" s="70"/>
      <c r="Z147" s="74">
        <v>40224471.439999998</v>
      </c>
      <c r="AA147" s="72"/>
      <c r="AB147" s="74">
        <v>41211125.390000001</v>
      </c>
    </row>
    <row r="148" spans="1:32" x14ac:dyDescent="0.4">
      <c r="A148" s="59">
        <f t="shared" si="3"/>
        <v>9</v>
      </c>
      <c r="B148" s="65"/>
      <c r="C148" s="66"/>
      <c r="D148" s="66"/>
      <c r="E148" s="66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1"/>
      <c r="AA148" s="72"/>
      <c r="AB148" s="72"/>
    </row>
    <row r="149" spans="1:32" x14ac:dyDescent="0.4">
      <c r="A149" s="59">
        <f t="shared" si="3"/>
        <v>10</v>
      </c>
      <c r="B149" s="65"/>
      <c r="C149" s="66"/>
      <c r="D149" s="66" t="s">
        <v>129</v>
      </c>
      <c r="E149" s="66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1"/>
      <c r="AA149" s="72"/>
      <c r="AB149" s="72"/>
    </row>
    <row r="150" spans="1:32" x14ac:dyDescent="0.4">
      <c r="A150" s="59">
        <f t="shared" si="3"/>
        <v>11</v>
      </c>
      <c r="B150" s="65"/>
      <c r="C150" s="66"/>
      <c r="D150" s="66"/>
      <c r="E150" s="66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1"/>
      <c r="AA150" s="72"/>
      <c r="AB150" s="72"/>
    </row>
    <row r="151" spans="1:32" x14ac:dyDescent="0.4">
      <c r="A151" s="59">
        <f t="shared" si="3"/>
        <v>12</v>
      </c>
      <c r="B151" s="65">
        <v>568</v>
      </c>
      <c r="C151" s="66"/>
      <c r="D151" s="66" t="s">
        <v>1066</v>
      </c>
      <c r="E151" s="66"/>
      <c r="F151" s="70"/>
      <c r="G151" s="70"/>
      <c r="H151" s="70">
        <v>1242560.01</v>
      </c>
      <c r="I151" s="70"/>
      <c r="J151" s="70"/>
      <c r="K151" s="70"/>
      <c r="L151" s="70">
        <v>881912.85</v>
      </c>
      <c r="M151" s="70"/>
      <c r="N151" s="70"/>
      <c r="O151" s="70"/>
      <c r="P151" s="70">
        <v>791766.61</v>
      </c>
      <c r="Q151" s="70"/>
      <c r="R151" s="70"/>
      <c r="S151" s="70"/>
      <c r="T151" s="70">
        <v>690063.03</v>
      </c>
      <c r="U151" s="70"/>
      <c r="V151" s="70"/>
      <c r="W151" s="70"/>
      <c r="X151" s="70">
        <v>1036634.8</v>
      </c>
      <c r="Y151" s="70"/>
      <c r="Z151" s="71"/>
      <c r="AA151" s="72"/>
      <c r="AB151" s="72"/>
      <c r="AF151" s="36" t="s">
        <v>130</v>
      </c>
    </row>
    <row r="152" spans="1:32" x14ac:dyDescent="0.4">
      <c r="A152" s="59">
        <f t="shared" si="3"/>
        <v>13</v>
      </c>
      <c r="B152" s="65">
        <v>569</v>
      </c>
      <c r="C152" s="66"/>
      <c r="D152" s="66" t="s">
        <v>1067</v>
      </c>
      <c r="E152" s="66"/>
      <c r="F152" s="70"/>
      <c r="G152" s="70"/>
      <c r="H152" s="70">
        <v>3236024.74</v>
      </c>
      <c r="I152" s="70"/>
      <c r="J152" s="70"/>
      <c r="K152" s="70"/>
      <c r="L152" s="70">
        <v>3154621.62</v>
      </c>
      <c r="M152" s="70"/>
      <c r="N152" s="70"/>
      <c r="O152" s="70"/>
      <c r="P152" s="70">
        <v>3986319.77</v>
      </c>
      <c r="Q152" s="70"/>
      <c r="R152" s="70"/>
      <c r="S152" s="70"/>
      <c r="T152" s="70">
        <v>4171191.24</v>
      </c>
      <c r="U152" s="70"/>
      <c r="V152" s="70"/>
      <c r="W152" s="70"/>
      <c r="X152" s="70">
        <v>6034134.2199999997</v>
      </c>
      <c r="Y152" s="70"/>
      <c r="Z152" s="71"/>
      <c r="AA152" s="72"/>
      <c r="AB152" s="72"/>
      <c r="AF152" s="36" t="s">
        <v>131</v>
      </c>
    </row>
    <row r="153" spans="1:32" x14ac:dyDescent="0.4">
      <c r="A153" s="59">
        <f t="shared" si="3"/>
        <v>14</v>
      </c>
      <c r="B153" s="65">
        <v>570</v>
      </c>
      <c r="C153" s="66"/>
      <c r="D153" s="66" t="s">
        <v>1068</v>
      </c>
      <c r="E153" s="66"/>
      <c r="F153" s="70"/>
      <c r="G153" s="70"/>
      <c r="H153" s="70">
        <v>6062294.4500000002</v>
      </c>
      <c r="I153" s="70"/>
      <c r="J153" s="70"/>
      <c r="K153" s="70"/>
      <c r="L153" s="70">
        <v>10012285.07</v>
      </c>
      <c r="M153" s="70"/>
      <c r="N153" s="70"/>
      <c r="O153" s="70"/>
      <c r="P153" s="70">
        <v>8987413.0600000005</v>
      </c>
      <c r="Q153" s="70"/>
      <c r="R153" s="70"/>
      <c r="S153" s="70"/>
      <c r="T153" s="70">
        <v>9802853.3599999994</v>
      </c>
      <c r="U153" s="70"/>
      <c r="V153" s="70"/>
      <c r="W153" s="70"/>
      <c r="X153" s="70">
        <v>9128619.9000000004</v>
      </c>
      <c r="Y153" s="70"/>
      <c r="Z153" s="71"/>
      <c r="AA153" s="72"/>
      <c r="AB153" s="72"/>
      <c r="AF153" s="36" t="s">
        <v>132</v>
      </c>
    </row>
    <row r="154" spans="1:32" x14ac:dyDescent="0.4">
      <c r="A154" s="59">
        <f t="shared" si="3"/>
        <v>15</v>
      </c>
      <c r="B154" s="65">
        <v>571</v>
      </c>
      <c r="C154" s="66"/>
      <c r="D154" s="66" t="s">
        <v>1069</v>
      </c>
      <c r="E154" s="66"/>
      <c r="F154" s="70"/>
      <c r="G154" s="70"/>
      <c r="H154" s="70">
        <v>13765258.08</v>
      </c>
      <c r="I154" s="70"/>
      <c r="J154" s="70"/>
      <c r="K154" s="70"/>
      <c r="L154" s="70">
        <v>16172752.640000001</v>
      </c>
      <c r="M154" s="70"/>
      <c r="N154" s="70"/>
      <c r="O154" s="70"/>
      <c r="P154" s="70">
        <v>12031705.779999999</v>
      </c>
      <c r="Q154" s="70"/>
      <c r="R154" s="70"/>
      <c r="S154" s="70"/>
      <c r="T154" s="70">
        <v>13759730.470000001</v>
      </c>
      <c r="U154" s="70"/>
      <c r="V154" s="70"/>
      <c r="W154" s="70"/>
      <c r="X154" s="70">
        <v>12611109.949999999</v>
      </c>
      <c r="Y154" s="70"/>
      <c r="Z154" s="71"/>
      <c r="AA154" s="72"/>
      <c r="AB154" s="72"/>
      <c r="AF154" s="36" t="s">
        <v>133</v>
      </c>
    </row>
    <row r="155" spans="1:32" x14ac:dyDescent="0.4">
      <c r="A155" s="59">
        <f t="shared" si="3"/>
        <v>16</v>
      </c>
      <c r="B155" s="65">
        <v>572</v>
      </c>
      <c r="C155" s="66"/>
      <c r="D155" s="66" t="s">
        <v>1070</v>
      </c>
      <c r="E155" s="66"/>
      <c r="F155" s="70"/>
      <c r="G155" s="70"/>
      <c r="H155" s="70">
        <v>0</v>
      </c>
      <c r="I155" s="70"/>
      <c r="J155" s="70"/>
      <c r="K155" s="70"/>
      <c r="L155" s="70">
        <v>0</v>
      </c>
      <c r="M155" s="70"/>
      <c r="N155" s="70"/>
      <c r="O155" s="70"/>
      <c r="P155" s="70">
        <v>134134.01</v>
      </c>
      <c r="Q155" s="70"/>
      <c r="R155" s="70"/>
      <c r="S155" s="70"/>
      <c r="T155" s="70">
        <v>-12414.12</v>
      </c>
      <c r="U155" s="70"/>
      <c r="V155" s="70"/>
      <c r="W155" s="70"/>
      <c r="X155" s="70">
        <v>1524446.37</v>
      </c>
      <c r="Y155" s="70"/>
      <c r="Z155" s="71"/>
      <c r="AA155" s="72"/>
      <c r="AB155" s="72"/>
      <c r="AF155" s="36" t="s">
        <v>134</v>
      </c>
    </row>
    <row r="156" spans="1:32" x14ac:dyDescent="0.4">
      <c r="A156" s="59">
        <f t="shared" si="3"/>
        <v>17</v>
      </c>
      <c r="B156" s="65">
        <v>573</v>
      </c>
      <c r="C156" s="66"/>
      <c r="D156" s="66" t="s">
        <v>1071</v>
      </c>
      <c r="E156" s="66"/>
      <c r="F156" s="70"/>
      <c r="G156" s="70"/>
      <c r="H156" s="70">
        <v>449824.54</v>
      </c>
      <c r="I156" s="70"/>
      <c r="J156" s="70"/>
      <c r="K156" s="70"/>
      <c r="L156" s="70">
        <v>511180.81</v>
      </c>
      <c r="M156" s="70"/>
      <c r="N156" s="70"/>
      <c r="O156" s="70"/>
      <c r="P156" s="70">
        <v>575771.12</v>
      </c>
      <c r="Q156" s="70"/>
      <c r="R156" s="70"/>
      <c r="S156" s="70"/>
      <c r="T156" s="70">
        <v>574213.1</v>
      </c>
      <c r="U156" s="70"/>
      <c r="V156" s="70"/>
      <c r="W156" s="70"/>
      <c r="X156" s="70">
        <v>548997.43999999994</v>
      </c>
      <c r="Y156" s="70"/>
      <c r="Z156" s="71"/>
      <c r="AA156" s="72"/>
      <c r="AB156" s="72"/>
      <c r="AF156" s="36" t="s">
        <v>135</v>
      </c>
    </row>
    <row r="157" spans="1:32" x14ac:dyDescent="0.4">
      <c r="A157" s="59">
        <f t="shared" si="3"/>
        <v>18</v>
      </c>
      <c r="B157" s="65"/>
      <c r="C157" s="66"/>
      <c r="D157" s="66" t="s">
        <v>129</v>
      </c>
      <c r="E157" s="66"/>
      <c r="F157" s="73">
        <v>0</v>
      </c>
      <c r="G157" s="70"/>
      <c r="H157" s="73">
        <v>24755961.82</v>
      </c>
      <c r="I157" s="70"/>
      <c r="J157" s="73">
        <v>0</v>
      </c>
      <c r="K157" s="70"/>
      <c r="L157" s="73">
        <v>30732752.989999998</v>
      </c>
      <c r="M157" s="70"/>
      <c r="N157" s="73">
        <v>0</v>
      </c>
      <c r="O157" s="70"/>
      <c r="P157" s="73">
        <v>26507110.350000001</v>
      </c>
      <c r="Q157" s="70"/>
      <c r="R157" s="73">
        <v>0</v>
      </c>
      <c r="S157" s="70"/>
      <c r="T157" s="73">
        <v>28985637.080000002</v>
      </c>
      <c r="U157" s="70"/>
      <c r="V157" s="73">
        <v>0</v>
      </c>
      <c r="W157" s="70"/>
      <c r="X157" s="73">
        <v>30883942.68</v>
      </c>
      <c r="Y157" s="70"/>
      <c r="Z157" s="74">
        <v>27135451.939999998</v>
      </c>
      <c r="AA157" s="72"/>
      <c r="AB157" s="74">
        <v>27932511.449999999</v>
      </c>
    </row>
    <row r="158" spans="1:32" x14ac:dyDescent="0.4">
      <c r="A158" s="59">
        <f t="shared" si="3"/>
        <v>19</v>
      </c>
      <c r="B158" s="65"/>
      <c r="C158" s="66"/>
      <c r="D158" s="66"/>
      <c r="E158" s="66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1"/>
      <c r="AA158" s="72"/>
      <c r="AB158" s="72"/>
    </row>
    <row r="159" spans="1:32" x14ac:dyDescent="0.4">
      <c r="A159" s="59">
        <f t="shared" si="3"/>
        <v>20</v>
      </c>
      <c r="B159" s="65"/>
      <c r="C159" s="66"/>
      <c r="D159" s="66" t="s">
        <v>136</v>
      </c>
      <c r="E159" s="66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1"/>
      <c r="AA159" s="72"/>
      <c r="AB159" s="72"/>
    </row>
    <row r="160" spans="1:32" x14ac:dyDescent="0.4">
      <c r="A160" s="59">
        <f t="shared" si="3"/>
        <v>21</v>
      </c>
      <c r="B160" s="65"/>
      <c r="C160" s="66"/>
      <c r="D160" s="66"/>
      <c r="E160" s="66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1"/>
      <c r="AA160" s="72"/>
      <c r="AB160" s="72"/>
    </row>
    <row r="161" spans="1:32" x14ac:dyDescent="0.4">
      <c r="A161" s="59">
        <f t="shared" si="3"/>
        <v>22</v>
      </c>
      <c r="B161" s="65">
        <v>580</v>
      </c>
      <c r="C161" s="66"/>
      <c r="D161" s="66" t="s">
        <v>1072</v>
      </c>
      <c r="E161" s="66"/>
      <c r="F161" s="70"/>
      <c r="G161" s="70"/>
      <c r="H161" s="70">
        <v>20531160.940000001</v>
      </c>
      <c r="I161" s="70"/>
      <c r="J161" s="70"/>
      <c r="K161" s="70"/>
      <c r="L161" s="70">
        <v>20708081.600000001</v>
      </c>
      <c r="M161" s="70"/>
      <c r="N161" s="70"/>
      <c r="O161" s="70"/>
      <c r="P161" s="70">
        <v>17382672.469999999</v>
      </c>
      <c r="Q161" s="70"/>
      <c r="R161" s="70"/>
      <c r="S161" s="70"/>
      <c r="T161" s="70">
        <v>16170955.380000001</v>
      </c>
      <c r="U161" s="70"/>
      <c r="V161" s="70"/>
      <c r="W161" s="70"/>
      <c r="X161" s="70">
        <v>19031592.510000002</v>
      </c>
      <c r="Y161" s="70"/>
      <c r="Z161" s="71"/>
      <c r="AA161" s="72"/>
      <c r="AB161" s="72"/>
      <c r="AF161" s="36" t="s">
        <v>137</v>
      </c>
    </row>
    <row r="162" spans="1:32" x14ac:dyDescent="0.4">
      <c r="A162" s="59">
        <f t="shared" si="3"/>
        <v>23</v>
      </c>
      <c r="B162" s="65">
        <v>581</v>
      </c>
      <c r="C162" s="66"/>
      <c r="D162" s="66" t="s">
        <v>1073</v>
      </c>
      <c r="E162" s="66"/>
      <c r="F162" s="70"/>
      <c r="G162" s="70"/>
      <c r="H162" s="70">
        <v>554314.61</v>
      </c>
      <c r="I162" s="70"/>
      <c r="J162" s="70"/>
      <c r="K162" s="70"/>
      <c r="L162" s="70">
        <v>565553.55000000005</v>
      </c>
      <c r="M162" s="70"/>
      <c r="N162" s="70"/>
      <c r="O162" s="70"/>
      <c r="P162" s="70">
        <v>662800.23</v>
      </c>
      <c r="Q162" s="70"/>
      <c r="R162" s="70"/>
      <c r="S162" s="70"/>
      <c r="T162" s="70">
        <v>660141.15</v>
      </c>
      <c r="U162" s="70"/>
      <c r="V162" s="70"/>
      <c r="W162" s="70"/>
      <c r="X162" s="70">
        <v>831810.35</v>
      </c>
      <c r="Y162" s="70"/>
      <c r="Z162" s="71"/>
      <c r="AA162" s="72"/>
      <c r="AB162" s="72"/>
      <c r="AF162" s="36" t="s">
        <v>138</v>
      </c>
    </row>
    <row r="163" spans="1:32" x14ac:dyDescent="0.4">
      <c r="A163" s="59">
        <f t="shared" si="3"/>
        <v>24</v>
      </c>
      <c r="B163" s="65">
        <v>582</v>
      </c>
      <c r="C163" s="66"/>
      <c r="D163" s="66" t="s">
        <v>1074</v>
      </c>
      <c r="E163" s="66"/>
      <c r="F163" s="70"/>
      <c r="G163" s="70"/>
      <c r="H163" s="70">
        <v>2601244.7000000002</v>
      </c>
      <c r="I163" s="70"/>
      <c r="J163" s="70"/>
      <c r="K163" s="70"/>
      <c r="L163" s="70">
        <v>2699670.36</v>
      </c>
      <c r="M163" s="70"/>
      <c r="N163" s="70"/>
      <c r="O163" s="70"/>
      <c r="P163" s="70">
        <v>2674694.65</v>
      </c>
      <c r="Q163" s="70"/>
      <c r="R163" s="70"/>
      <c r="S163" s="70"/>
      <c r="T163" s="70">
        <v>2669183.96</v>
      </c>
      <c r="U163" s="70"/>
      <c r="V163" s="70"/>
      <c r="W163" s="70"/>
      <c r="X163" s="70">
        <v>2717340.38</v>
      </c>
      <c r="Y163" s="70"/>
      <c r="Z163" s="71"/>
      <c r="AA163" s="72"/>
      <c r="AB163" s="72"/>
      <c r="AF163" s="36" t="s">
        <v>139</v>
      </c>
    </row>
    <row r="164" spans="1:32" x14ac:dyDescent="0.4">
      <c r="A164" s="59">
        <f t="shared" si="3"/>
        <v>25</v>
      </c>
      <c r="B164" s="65">
        <v>583</v>
      </c>
      <c r="C164" s="66"/>
      <c r="D164" s="66" t="s">
        <v>1075</v>
      </c>
      <c r="E164" s="66"/>
      <c r="F164" s="70"/>
      <c r="G164" s="70"/>
      <c r="H164" s="70">
        <v>5198039.1500000004</v>
      </c>
      <c r="I164" s="70"/>
      <c r="J164" s="70"/>
      <c r="K164" s="70"/>
      <c r="L164" s="70">
        <v>8118704.1200000001</v>
      </c>
      <c r="M164" s="70"/>
      <c r="N164" s="70"/>
      <c r="O164" s="70"/>
      <c r="P164" s="70">
        <v>11140238.5</v>
      </c>
      <c r="Q164" s="70"/>
      <c r="R164" s="70"/>
      <c r="S164" s="70"/>
      <c r="T164" s="70">
        <v>10900181.25</v>
      </c>
      <c r="U164" s="70"/>
      <c r="V164" s="70"/>
      <c r="W164" s="70"/>
      <c r="X164" s="70">
        <v>5284779.99</v>
      </c>
      <c r="Y164" s="70"/>
      <c r="Z164" s="71"/>
      <c r="AA164" s="72"/>
      <c r="AB164" s="72"/>
      <c r="AF164" s="36" t="s">
        <v>140</v>
      </c>
    </row>
    <row r="165" spans="1:32" x14ac:dyDescent="0.4">
      <c r="A165" s="59">
        <f t="shared" si="3"/>
        <v>26</v>
      </c>
      <c r="B165" s="65">
        <v>584</v>
      </c>
      <c r="C165" s="66"/>
      <c r="D165" s="66" t="s">
        <v>1076</v>
      </c>
      <c r="E165" s="66"/>
      <c r="F165" s="70"/>
      <c r="G165" s="70"/>
      <c r="H165" s="70">
        <v>8145382.5800000001</v>
      </c>
      <c r="I165" s="70"/>
      <c r="J165" s="70"/>
      <c r="K165" s="70"/>
      <c r="L165" s="70">
        <v>6957851.6799999997</v>
      </c>
      <c r="M165" s="70"/>
      <c r="N165" s="70"/>
      <c r="O165" s="70"/>
      <c r="P165" s="70">
        <v>6653564.4699999997</v>
      </c>
      <c r="Q165" s="70"/>
      <c r="R165" s="70"/>
      <c r="S165" s="70"/>
      <c r="T165" s="70">
        <v>5941958.9900000002</v>
      </c>
      <c r="U165" s="70"/>
      <c r="V165" s="70"/>
      <c r="W165" s="70"/>
      <c r="X165" s="70">
        <v>5865585.5099999998</v>
      </c>
      <c r="Y165" s="70"/>
      <c r="Z165" s="71"/>
      <c r="AA165" s="72"/>
      <c r="AB165" s="72"/>
      <c r="AF165" s="36" t="s">
        <v>141</v>
      </c>
    </row>
    <row r="166" spans="1:32" x14ac:dyDescent="0.4">
      <c r="A166" s="59">
        <f t="shared" si="3"/>
        <v>27</v>
      </c>
      <c r="B166" s="65">
        <v>585</v>
      </c>
      <c r="C166" s="66"/>
      <c r="D166" s="66" t="s">
        <v>1077</v>
      </c>
      <c r="E166" s="66"/>
      <c r="F166" s="70"/>
      <c r="G166" s="70"/>
      <c r="H166" s="70">
        <v>4447038.29</v>
      </c>
      <c r="I166" s="70"/>
      <c r="J166" s="70"/>
      <c r="K166" s="70"/>
      <c r="L166" s="70">
        <v>4059586.78</v>
      </c>
      <c r="M166" s="70"/>
      <c r="N166" s="70"/>
      <c r="O166" s="70"/>
      <c r="P166" s="70">
        <v>3282745.3</v>
      </c>
      <c r="Q166" s="70"/>
      <c r="R166" s="70"/>
      <c r="S166" s="70"/>
      <c r="T166" s="70">
        <v>3013836.21</v>
      </c>
      <c r="U166" s="70"/>
      <c r="V166" s="70"/>
      <c r="W166" s="70"/>
      <c r="X166" s="70">
        <v>2732356.99</v>
      </c>
      <c r="Y166" s="70"/>
      <c r="Z166" s="71"/>
      <c r="AA166" s="72"/>
      <c r="AB166" s="72"/>
      <c r="AF166" s="36" t="s">
        <v>142</v>
      </c>
    </row>
    <row r="167" spans="1:32" x14ac:dyDescent="0.4">
      <c r="A167" s="59">
        <f t="shared" si="3"/>
        <v>28</v>
      </c>
      <c r="B167" s="65">
        <v>586</v>
      </c>
      <c r="C167" s="66"/>
      <c r="D167" s="66" t="s">
        <v>1078</v>
      </c>
      <c r="E167" s="66"/>
      <c r="F167" s="70"/>
      <c r="G167" s="70"/>
      <c r="H167" s="70">
        <v>6867314.9400000004</v>
      </c>
      <c r="I167" s="70"/>
      <c r="J167" s="70"/>
      <c r="K167" s="70"/>
      <c r="L167" s="70">
        <v>7958733.5499999998</v>
      </c>
      <c r="M167" s="70"/>
      <c r="N167" s="70"/>
      <c r="O167" s="70"/>
      <c r="P167" s="70">
        <v>7023611.9500000002</v>
      </c>
      <c r="Q167" s="70"/>
      <c r="R167" s="70"/>
      <c r="S167" s="70"/>
      <c r="T167" s="70">
        <v>9856653.5099999998</v>
      </c>
      <c r="U167" s="70"/>
      <c r="V167" s="70"/>
      <c r="W167" s="70"/>
      <c r="X167" s="70">
        <v>8503666.2699999996</v>
      </c>
      <c r="Y167" s="70"/>
      <c r="Z167" s="71"/>
      <c r="AA167" s="72"/>
      <c r="AB167" s="72"/>
      <c r="AF167" s="36" t="s">
        <v>143</v>
      </c>
    </row>
    <row r="168" spans="1:32" x14ac:dyDescent="0.4">
      <c r="A168" s="59">
        <f t="shared" si="3"/>
        <v>29</v>
      </c>
      <c r="B168" s="65">
        <v>587</v>
      </c>
      <c r="C168" s="66"/>
      <c r="D168" s="66" t="s">
        <v>1079</v>
      </c>
      <c r="E168" s="66"/>
      <c r="F168" s="70"/>
      <c r="G168" s="70"/>
      <c r="H168" s="70">
        <v>2259834.2799999998</v>
      </c>
      <c r="I168" s="70"/>
      <c r="J168" s="70"/>
      <c r="K168" s="70"/>
      <c r="L168" s="70">
        <v>2592464.6800000002</v>
      </c>
      <c r="M168" s="70"/>
      <c r="N168" s="70"/>
      <c r="O168" s="70"/>
      <c r="P168" s="70">
        <v>931248.91</v>
      </c>
      <c r="Q168" s="70"/>
      <c r="R168" s="70"/>
      <c r="S168" s="70"/>
      <c r="T168" s="70">
        <v>2270801.23</v>
      </c>
      <c r="U168" s="70"/>
      <c r="V168" s="70"/>
      <c r="W168" s="70"/>
      <c r="X168" s="70">
        <v>1224121.1000000001</v>
      </c>
      <c r="Y168" s="70"/>
      <c r="Z168" s="71"/>
      <c r="AA168" s="72"/>
      <c r="AB168" s="72"/>
      <c r="AF168" s="36" t="s">
        <v>144</v>
      </c>
    </row>
    <row r="169" spans="1:32" x14ac:dyDescent="0.4">
      <c r="A169" s="59">
        <f t="shared" si="3"/>
        <v>30</v>
      </c>
      <c r="B169" s="65">
        <v>588</v>
      </c>
      <c r="C169" s="66"/>
      <c r="D169" s="66" t="s">
        <v>1080</v>
      </c>
      <c r="E169" s="66"/>
      <c r="F169" s="70"/>
      <c r="G169" s="70"/>
      <c r="H169" s="70">
        <v>30209778.710000001</v>
      </c>
      <c r="I169" s="70"/>
      <c r="J169" s="70"/>
      <c r="K169" s="70"/>
      <c r="L169" s="70">
        <v>30486219.309999999</v>
      </c>
      <c r="M169" s="70"/>
      <c r="N169" s="70"/>
      <c r="O169" s="70"/>
      <c r="P169" s="70">
        <v>19941447.190000001</v>
      </c>
      <c r="Q169" s="70"/>
      <c r="R169" s="70"/>
      <c r="S169" s="70"/>
      <c r="T169" s="70">
        <v>25711876.530000001</v>
      </c>
      <c r="U169" s="70"/>
      <c r="V169" s="70"/>
      <c r="W169" s="70"/>
      <c r="X169" s="70">
        <v>28238452.57</v>
      </c>
      <c r="Y169" s="70"/>
      <c r="Z169" s="71"/>
      <c r="AA169" s="72"/>
      <c r="AB169" s="72"/>
      <c r="AF169" s="36" t="s">
        <v>145</v>
      </c>
    </row>
    <row r="170" spans="1:32" x14ac:dyDescent="0.4">
      <c r="A170" s="59">
        <f t="shared" si="3"/>
        <v>31</v>
      </c>
      <c r="B170" s="65">
        <v>589</v>
      </c>
      <c r="C170" s="66"/>
      <c r="D170" s="66" t="s">
        <v>1081</v>
      </c>
      <c r="E170" s="66"/>
      <c r="F170" s="70"/>
      <c r="G170" s="70"/>
      <c r="H170" s="70">
        <v>8375827.0499999998</v>
      </c>
      <c r="I170" s="70"/>
      <c r="J170" s="70"/>
      <c r="K170" s="70"/>
      <c r="L170" s="70">
        <v>8357864.4299999997</v>
      </c>
      <c r="M170" s="70"/>
      <c r="N170" s="70"/>
      <c r="O170" s="70"/>
      <c r="P170" s="70">
        <v>8439363.7200000007</v>
      </c>
      <c r="Q170" s="70"/>
      <c r="R170" s="70"/>
      <c r="S170" s="70"/>
      <c r="T170" s="70">
        <v>8524352.2100000009</v>
      </c>
      <c r="U170" s="70"/>
      <c r="V170" s="70"/>
      <c r="W170" s="70"/>
      <c r="X170" s="70">
        <v>8086290.5899999999</v>
      </c>
      <c r="Y170" s="70"/>
      <c r="Z170" s="71"/>
      <c r="AA170" s="72"/>
      <c r="AB170" s="72"/>
      <c r="AF170" s="36" t="s">
        <v>146</v>
      </c>
    </row>
    <row r="171" spans="1:32" x14ac:dyDescent="0.4">
      <c r="A171" s="59">
        <f t="shared" si="3"/>
        <v>32</v>
      </c>
      <c r="B171" s="65"/>
      <c r="C171" s="66"/>
      <c r="D171" s="66" t="s">
        <v>136</v>
      </c>
      <c r="E171" s="66"/>
      <c r="F171" s="73">
        <v>0</v>
      </c>
      <c r="G171" s="70"/>
      <c r="H171" s="73">
        <v>89189935.249999985</v>
      </c>
      <c r="I171" s="70"/>
      <c r="J171" s="73">
        <v>0</v>
      </c>
      <c r="K171" s="70"/>
      <c r="L171" s="73">
        <v>92504730.060000002</v>
      </c>
      <c r="M171" s="70"/>
      <c r="N171" s="73">
        <v>0</v>
      </c>
      <c r="O171" s="70"/>
      <c r="P171" s="73">
        <v>78132387.390000001</v>
      </c>
      <c r="Q171" s="70"/>
      <c r="R171" s="73">
        <v>0</v>
      </c>
      <c r="S171" s="70"/>
      <c r="T171" s="73">
        <v>85719940.420000017</v>
      </c>
      <c r="U171" s="70"/>
      <c r="V171" s="73">
        <v>0</v>
      </c>
      <c r="W171" s="70"/>
      <c r="X171" s="73">
        <v>82515996.260000005</v>
      </c>
      <c r="Y171" s="70"/>
      <c r="Z171" s="74">
        <v>100914993.56</v>
      </c>
      <c r="AA171" s="72"/>
      <c r="AB171" s="74">
        <v>99943285.409999996</v>
      </c>
    </row>
    <row r="172" spans="1:32" x14ac:dyDescent="0.4">
      <c r="A172" s="59">
        <f t="shared" si="3"/>
        <v>33</v>
      </c>
      <c r="B172" s="65"/>
      <c r="C172" s="66"/>
      <c r="D172" s="66"/>
      <c r="E172" s="66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1"/>
      <c r="AA172" s="72"/>
      <c r="AB172" s="72"/>
    </row>
    <row r="173" spans="1:32" x14ac:dyDescent="0.4">
      <c r="A173" s="59">
        <f t="shared" si="3"/>
        <v>34</v>
      </c>
      <c r="B173" s="65"/>
      <c r="C173" s="66"/>
      <c r="D173" s="66" t="s">
        <v>147</v>
      </c>
      <c r="E173" s="66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1"/>
      <c r="AA173" s="72"/>
      <c r="AB173" s="72"/>
      <c r="AF173" s="36" t="s">
        <v>147</v>
      </c>
    </row>
    <row r="174" spans="1:32" x14ac:dyDescent="0.4">
      <c r="A174" s="59">
        <f t="shared" si="3"/>
        <v>35</v>
      </c>
      <c r="B174" s="59"/>
      <c r="C174" s="39"/>
      <c r="D174" s="39"/>
      <c r="E174" s="39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9"/>
      <c r="AA174" s="76"/>
      <c r="AB174" s="76"/>
    </row>
    <row r="175" spans="1:32" x14ac:dyDescent="0.4">
      <c r="A175" s="59">
        <f t="shared" si="3"/>
        <v>36</v>
      </c>
      <c r="B175" s="41" t="s">
        <v>1018</v>
      </c>
      <c r="D175" s="36" t="s">
        <v>1019</v>
      </c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6"/>
      <c r="AA175" s="76"/>
      <c r="AB175" s="76"/>
    </row>
    <row r="176" spans="1:32" x14ac:dyDescent="0.4">
      <c r="A176" s="59">
        <f t="shared" si="3"/>
        <v>37</v>
      </c>
      <c r="D176" s="36" t="s">
        <v>1020</v>
      </c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6"/>
      <c r="AA176" s="76"/>
      <c r="AB176" s="76"/>
    </row>
    <row r="177" spans="1:32" ht="23.4" thickBot="1" x14ac:dyDescent="0.45">
      <c r="A177" s="77">
        <f t="shared" si="3"/>
        <v>38</v>
      </c>
      <c r="B177" s="59"/>
      <c r="C177" s="39"/>
      <c r="D177" s="39"/>
      <c r="E177" s="39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9"/>
      <c r="AA177" s="76"/>
      <c r="AB177" s="76"/>
    </row>
    <row r="178" spans="1:32" x14ac:dyDescent="0.4">
      <c r="A178" s="59"/>
      <c r="B178" s="163" t="s">
        <v>1021</v>
      </c>
      <c r="C178" s="163"/>
      <c r="D178" s="163"/>
      <c r="E178" s="80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2"/>
      <c r="U178" s="82"/>
      <c r="V178" s="82"/>
      <c r="W178" s="82"/>
      <c r="X178" s="164" t="s">
        <v>1022</v>
      </c>
      <c r="Y178" s="164"/>
      <c r="Z178" s="164"/>
      <c r="AA178" s="164"/>
      <c r="AB178" s="164"/>
    </row>
    <row r="179" spans="1:32" x14ac:dyDescent="0.4">
      <c r="A179" s="65"/>
      <c r="B179" s="65"/>
      <c r="C179" s="66"/>
      <c r="D179" s="66"/>
      <c r="E179" s="66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1"/>
      <c r="AA179" s="72"/>
      <c r="AB179" s="72"/>
    </row>
    <row r="180" spans="1:32" x14ac:dyDescent="0.4">
      <c r="A180" s="59">
        <v>1</v>
      </c>
      <c r="B180" s="65">
        <v>590</v>
      </c>
      <c r="C180" s="66"/>
      <c r="D180" s="66" t="s">
        <v>1082</v>
      </c>
      <c r="E180" s="66"/>
      <c r="F180" s="70"/>
      <c r="G180" s="70"/>
      <c r="H180" s="70">
        <v>19216431.030000001</v>
      </c>
      <c r="I180" s="70"/>
      <c r="J180" s="70"/>
      <c r="K180" s="70"/>
      <c r="L180" s="70">
        <v>16597751.51</v>
      </c>
      <c r="M180" s="70"/>
      <c r="N180" s="70"/>
      <c r="O180" s="70"/>
      <c r="P180" s="70">
        <v>16137963.939999999</v>
      </c>
      <c r="Q180" s="70"/>
      <c r="R180" s="70"/>
      <c r="S180" s="70"/>
      <c r="T180" s="70">
        <v>16994823.68</v>
      </c>
      <c r="U180" s="70"/>
      <c r="V180" s="70"/>
      <c r="W180" s="70"/>
      <c r="X180" s="70">
        <v>18642307.690000001</v>
      </c>
      <c r="Y180" s="70"/>
      <c r="Z180" s="71"/>
      <c r="AA180" s="72"/>
      <c r="AB180" s="72"/>
      <c r="AF180" s="36" t="s">
        <v>148</v>
      </c>
    </row>
    <row r="181" spans="1:32" x14ac:dyDescent="0.4">
      <c r="A181" s="59">
        <f>A180+1</f>
        <v>2</v>
      </c>
      <c r="B181" s="65">
        <v>591</v>
      </c>
      <c r="C181" s="66"/>
      <c r="D181" s="66" t="s">
        <v>1083</v>
      </c>
      <c r="E181" s="66"/>
      <c r="F181" s="70"/>
      <c r="G181" s="70"/>
      <c r="H181" s="70">
        <v>228402.11</v>
      </c>
      <c r="I181" s="70"/>
      <c r="J181" s="70"/>
      <c r="K181" s="70"/>
      <c r="L181" s="70">
        <v>395868.23</v>
      </c>
      <c r="M181" s="70"/>
      <c r="N181" s="70"/>
      <c r="O181" s="70"/>
      <c r="P181" s="70">
        <v>414352.81</v>
      </c>
      <c r="Q181" s="70"/>
      <c r="R181" s="70"/>
      <c r="S181" s="70"/>
      <c r="T181" s="70">
        <v>682366</v>
      </c>
      <c r="U181" s="70"/>
      <c r="V181" s="70"/>
      <c r="W181" s="70"/>
      <c r="X181" s="70">
        <v>548840.81999999995</v>
      </c>
      <c r="Y181" s="70"/>
      <c r="Z181" s="71"/>
      <c r="AA181" s="72"/>
      <c r="AB181" s="72"/>
      <c r="AF181" s="36" t="s">
        <v>149</v>
      </c>
    </row>
    <row r="182" spans="1:32" x14ac:dyDescent="0.4">
      <c r="A182" s="59">
        <f t="shared" ref="A182:A217" si="4">A181+1</f>
        <v>3</v>
      </c>
      <c r="B182" s="65">
        <v>592</v>
      </c>
      <c r="C182" s="66"/>
      <c r="D182" s="66" t="s">
        <v>1084</v>
      </c>
      <c r="E182" s="66"/>
      <c r="F182" s="70"/>
      <c r="G182" s="70"/>
      <c r="H182" s="70">
        <v>8194169.5300000003</v>
      </c>
      <c r="I182" s="70"/>
      <c r="J182" s="70"/>
      <c r="K182" s="70"/>
      <c r="L182" s="70">
        <v>7663377.96</v>
      </c>
      <c r="M182" s="70"/>
      <c r="N182" s="70"/>
      <c r="O182" s="70"/>
      <c r="P182" s="70">
        <v>8889200.3399999999</v>
      </c>
      <c r="Q182" s="70"/>
      <c r="R182" s="70"/>
      <c r="S182" s="70"/>
      <c r="T182" s="70">
        <v>9091161.6099999994</v>
      </c>
      <c r="U182" s="70"/>
      <c r="V182" s="70"/>
      <c r="W182" s="70"/>
      <c r="X182" s="70">
        <v>10344719.73</v>
      </c>
      <c r="Y182" s="70"/>
      <c r="Z182" s="71"/>
      <c r="AA182" s="72"/>
      <c r="AB182" s="72"/>
      <c r="AF182" s="36" t="s">
        <v>150</v>
      </c>
    </row>
    <row r="183" spans="1:32" x14ac:dyDescent="0.4">
      <c r="A183" s="59">
        <f t="shared" si="4"/>
        <v>4</v>
      </c>
      <c r="B183" s="65">
        <v>593</v>
      </c>
      <c r="C183" s="66"/>
      <c r="D183" s="66" t="s">
        <v>1085</v>
      </c>
      <c r="E183" s="66"/>
      <c r="F183" s="70"/>
      <c r="G183" s="70"/>
      <c r="H183" s="70">
        <v>111809997.39</v>
      </c>
      <c r="I183" s="70"/>
      <c r="J183" s="70"/>
      <c r="K183" s="70"/>
      <c r="L183" s="70">
        <v>107876857.69</v>
      </c>
      <c r="M183" s="70"/>
      <c r="N183" s="70"/>
      <c r="O183" s="70"/>
      <c r="P183" s="70">
        <v>95539564.989999995</v>
      </c>
      <c r="Q183" s="70"/>
      <c r="R183" s="70"/>
      <c r="S183" s="70"/>
      <c r="T183" s="70">
        <v>102642861.51000001</v>
      </c>
      <c r="U183" s="70"/>
      <c r="V183" s="70"/>
      <c r="W183" s="70"/>
      <c r="X183" s="70">
        <v>122293684.58</v>
      </c>
      <c r="Y183" s="70"/>
      <c r="Z183" s="71"/>
      <c r="AA183" s="72"/>
      <c r="AB183" s="72"/>
      <c r="AF183" s="36" t="s">
        <v>151</v>
      </c>
    </row>
    <row r="184" spans="1:32" x14ac:dyDescent="0.4">
      <c r="A184" s="59">
        <f t="shared" si="4"/>
        <v>5</v>
      </c>
      <c r="B184" s="65">
        <v>594</v>
      </c>
      <c r="C184" s="66"/>
      <c r="D184" s="66" t="s">
        <v>1086</v>
      </c>
      <c r="E184" s="66"/>
      <c r="F184" s="70"/>
      <c r="G184" s="70"/>
      <c r="H184" s="70">
        <v>30317892.890000001</v>
      </c>
      <c r="I184" s="70"/>
      <c r="J184" s="70"/>
      <c r="K184" s="70"/>
      <c r="L184" s="70">
        <v>29550822.789999999</v>
      </c>
      <c r="M184" s="70"/>
      <c r="N184" s="70"/>
      <c r="O184" s="70"/>
      <c r="P184" s="70">
        <v>30906097.899999999</v>
      </c>
      <c r="Q184" s="70"/>
      <c r="R184" s="70"/>
      <c r="S184" s="70"/>
      <c r="T184" s="70">
        <v>35279394.039999999</v>
      </c>
      <c r="U184" s="70"/>
      <c r="V184" s="70"/>
      <c r="W184" s="70"/>
      <c r="X184" s="70">
        <v>32135515.280000001</v>
      </c>
      <c r="Y184" s="70"/>
      <c r="Z184" s="71"/>
      <c r="AA184" s="72"/>
      <c r="AB184" s="72"/>
      <c r="AF184" s="36" t="s">
        <v>152</v>
      </c>
    </row>
    <row r="185" spans="1:32" x14ac:dyDescent="0.4">
      <c r="A185" s="59">
        <f t="shared" si="4"/>
        <v>6</v>
      </c>
      <c r="B185" s="65">
        <v>595</v>
      </c>
      <c r="C185" s="66"/>
      <c r="D185" s="66" t="s">
        <v>1087</v>
      </c>
      <c r="E185" s="66"/>
      <c r="F185" s="70"/>
      <c r="G185" s="70"/>
      <c r="H185" s="70">
        <v>1601410.06</v>
      </c>
      <c r="I185" s="70"/>
      <c r="J185" s="70"/>
      <c r="K185" s="70"/>
      <c r="L185" s="70">
        <v>1220383.6399999999</v>
      </c>
      <c r="M185" s="70"/>
      <c r="N185" s="70"/>
      <c r="O185" s="70"/>
      <c r="P185" s="70">
        <v>717879.68</v>
      </c>
      <c r="Q185" s="70"/>
      <c r="R185" s="70"/>
      <c r="S185" s="70"/>
      <c r="T185" s="70">
        <v>718653.68</v>
      </c>
      <c r="U185" s="70"/>
      <c r="V185" s="70"/>
      <c r="W185" s="70"/>
      <c r="X185" s="70">
        <v>137268.12</v>
      </c>
      <c r="Y185" s="70"/>
      <c r="Z185" s="71"/>
      <c r="AA185" s="72"/>
      <c r="AB185" s="72"/>
      <c r="AF185" s="36" t="s">
        <v>153</v>
      </c>
    </row>
    <row r="186" spans="1:32" x14ac:dyDescent="0.4">
      <c r="A186" s="59">
        <f t="shared" si="4"/>
        <v>7</v>
      </c>
      <c r="B186" s="65">
        <v>596</v>
      </c>
      <c r="C186" s="66"/>
      <c r="D186" s="66" t="s">
        <v>1088</v>
      </c>
      <c r="E186" s="66"/>
      <c r="F186" s="70"/>
      <c r="G186" s="70"/>
      <c r="H186" s="70">
        <v>8098152.5800000001</v>
      </c>
      <c r="I186" s="70"/>
      <c r="J186" s="70"/>
      <c r="K186" s="70"/>
      <c r="L186" s="70">
        <v>7131391.5300000003</v>
      </c>
      <c r="M186" s="70"/>
      <c r="N186" s="70"/>
      <c r="O186" s="70"/>
      <c r="P186" s="70">
        <v>5796544.7599999998</v>
      </c>
      <c r="Q186" s="70"/>
      <c r="R186" s="70"/>
      <c r="S186" s="70"/>
      <c r="T186" s="70">
        <v>5550830.3799999999</v>
      </c>
      <c r="U186" s="70"/>
      <c r="V186" s="70"/>
      <c r="W186" s="70"/>
      <c r="X186" s="70">
        <v>6633135.5</v>
      </c>
      <c r="Y186" s="70"/>
      <c r="Z186" s="71"/>
      <c r="AA186" s="72"/>
      <c r="AB186" s="72"/>
      <c r="AF186" s="36" t="s">
        <v>154</v>
      </c>
    </row>
    <row r="187" spans="1:32" x14ac:dyDescent="0.4">
      <c r="A187" s="59">
        <f t="shared" si="4"/>
        <v>8</v>
      </c>
      <c r="B187" s="65">
        <v>597</v>
      </c>
      <c r="C187" s="66"/>
      <c r="D187" s="66" t="s">
        <v>1089</v>
      </c>
      <c r="E187" s="66"/>
      <c r="F187" s="70"/>
      <c r="G187" s="70"/>
      <c r="H187" s="70">
        <v>2586481.1</v>
      </c>
      <c r="I187" s="70"/>
      <c r="J187" s="70"/>
      <c r="K187" s="70"/>
      <c r="L187" s="70">
        <v>2175481.0299999998</v>
      </c>
      <c r="M187" s="70"/>
      <c r="N187" s="70"/>
      <c r="O187" s="70"/>
      <c r="P187" s="70">
        <v>2185074.42</v>
      </c>
      <c r="Q187" s="70"/>
      <c r="R187" s="70"/>
      <c r="S187" s="70"/>
      <c r="T187" s="70">
        <v>2271141.59</v>
      </c>
      <c r="U187" s="70"/>
      <c r="V187" s="70"/>
      <c r="W187" s="70"/>
      <c r="X187" s="70">
        <v>3858990.27</v>
      </c>
      <c r="Y187" s="70"/>
      <c r="Z187" s="71"/>
      <c r="AA187" s="72"/>
      <c r="AB187" s="72"/>
      <c r="AF187" s="36" t="s">
        <v>155</v>
      </c>
    </row>
    <row r="188" spans="1:32" x14ac:dyDescent="0.4">
      <c r="A188" s="59">
        <f t="shared" si="4"/>
        <v>9</v>
      </c>
      <c r="B188" s="65">
        <v>598</v>
      </c>
      <c r="C188" s="66"/>
      <c r="D188" s="66" t="s">
        <v>1090</v>
      </c>
      <c r="E188" s="66"/>
      <c r="F188" s="70"/>
      <c r="G188" s="70"/>
      <c r="H188" s="70">
        <v>7280669.1399999997</v>
      </c>
      <c r="I188" s="70"/>
      <c r="J188" s="70"/>
      <c r="K188" s="70"/>
      <c r="L188" s="70">
        <v>7035700.0800000001</v>
      </c>
      <c r="M188" s="70"/>
      <c r="N188" s="70"/>
      <c r="O188" s="70"/>
      <c r="P188" s="70">
        <v>6115513.0899999999</v>
      </c>
      <c r="Q188" s="70"/>
      <c r="R188" s="70"/>
      <c r="S188" s="70"/>
      <c r="T188" s="70">
        <v>6126975.0499999998</v>
      </c>
      <c r="U188" s="70"/>
      <c r="V188" s="70"/>
      <c r="W188" s="70"/>
      <c r="X188" s="70">
        <v>6904179.3200000003</v>
      </c>
      <c r="Y188" s="70"/>
      <c r="Z188" s="71"/>
      <c r="AA188" s="72"/>
      <c r="AB188" s="72"/>
      <c r="AF188" s="36" t="s">
        <v>156</v>
      </c>
    </row>
    <row r="189" spans="1:32" x14ac:dyDescent="0.4">
      <c r="A189" s="59">
        <f t="shared" si="4"/>
        <v>10</v>
      </c>
      <c r="B189" s="65"/>
      <c r="C189" s="66"/>
      <c r="D189" s="66" t="s">
        <v>147</v>
      </c>
      <c r="E189" s="66"/>
      <c r="F189" s="73">
        <v>0</v>
      </c>
      <c r="G189" s="70"/>
      <c r="H189" s="73">
        <v>189333605.82999998</v>
      </c>
      <c r="I189" s="70"/>
      <c r="J189" s="73">
        <v>0</v>
      </c>
      <c r="K189" s="70"/>
      <c r="L189" s="73">
        <v>179647634.46000001</v>
      </c>
      <c r="M189" s="70"/>
      <c r="N189" s="73">
        <v>0</v>
      </c>
      <c r="O189" s="70"/>
      <c r="P189" s="73">
        <v>166702191.92999998</v>
      </c>
      <c r="Q189" s="70"/>
      <c r="R189" s="73">
        <v>0</v>
      </c>
      <c r="S189" s="70"/>
      <c r="T189" s="73">
        <v>179358207.54000002</v>
      </c>
      <c r="U189" s="70"/>
      <c r="V189" s="73">
        <v>0</v>
      </c>
      <c r="W189" s="70"/>
      <c r="X189" s="73">
        <v>201498641.31</v>
      </c>
      <c r="Y189" s="70"/>
      <c r="Z189" s="74">
        <v>183549360.33999997</v>
      </c>
      <c r="AA189" s="72"/>
      <c r="AB189" s="74">
        <v>194616124.53</v>
      </c>
    </row>
    <row r="190" spans="1:32" x14ac:dyDescent="0.4">
      <c r="A190" s="59">
        <f t="shared" si="4"/>
        <v>11</v>
      </c>
      <c r="B190" s="65"/>
      <c r="C190" s="66"/>
      <c r="D190" s="66"/>
      <c r="E190" s="66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1"/>
      <c r="AA190" s="72"/>
      <c r="AB190" s="72"/>
    </row>
    <row r="191" spans="1:32" x14ac:dyDescent="0.4">
      <c r="A191" s="59">
        <f t="shared" si="4"/>
        <v>12</v>
      </c>
      <c r="B191" s="65"/>
      <c r="C191" s="66"/>
      <c r="D191" s="66" t="s">
        <v>46</v>
      </c>
      <c r="E191" s="66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1"/>
      <c r="AA191" s="72"/>
      <c r="AB191" s="72"/>
    </row>
    <row r="192" spans="1:32" x14ac:dyDescent="0.4">
      <c r="A192" s="59">
        <f t="shared" si="4"/>
        <v>13</v>
      </c>
      <c r="B192" s="65"/>
      <c r="C192" s="66"/>
      <c r="D192" s="66"/>
      <c r="E192" s="66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1"/>
      <c r="AA192" s="72"/>
      <c r="AB192" s="72"/>
    </row>
    <row r="193" spans="1:32" x14ac:dyDescent="0.4">
      <c r="A193" s="59">
        <f t="shared" si="4"/>
        <v>14</v>
      </c>
      <c r="B193" s="65">
        <v>901</v>
      </c>
      <c r="C193" s="66"/>
      <c r="D193" s="66" t="s">
        <v>1091</v>
      </c>
      <c r="E193" s="66"/>
      <c r="F193" s="70"/>
      <c r="G193" s="70"/>
      <c r="H193" s="70">
        <v>4402403.8600000003</v>
      </c>
      <c r="I193" s="70"/>
      <c r="J193" s="70"/>
      <c r="K193" s="70"/>
      <c r="L193" s="70">
        <v>4198755.09</v>
      </c>
      <c r="M193" s="70"/>
      <c r="N193" s="70"/>
      <c r="O193" s="70"/>
      <c r="P193" s="70">
        <v>4527184.3899999997</v>
      </c>
      <c r="Q193" s="70"/>
      <c r="R193" s="70"/>
      <c r="S193" s="70"/>
      <c r="T193" s="70">
        <v>4147082.61</v>
      </c>
      <c r="U193" s="70"/>
      <c r="V193" s="70"/>
      <c r="W193" s="70"/>
      <c r="X193" s="70">
        <v>4038419.83</v>
      </c>
      <c r="Y193" s="70"/>
      <c r="Z193" s="71"/>
      <c r="AA193" s="72"/>
      <c r="AB193" s="72"/>
      <c r="AF193" s="36" t="s">
        <v>157</v>
      </c>
    </row>
    <row r="194" spans="1:32" x14ac:dyDescent="0.4">
      <c r="A194" s="59">
        <f t="shared" si="4"/>
        <v>15</v>
      </c>
      <c r="B194" s="65">
        <v>902</v>
      </c>
      <c r="C194" s="66"/>
      <c r="D194" s="66" t="s">
        <v>1092</v>
      </c>
      <c r="E194" s="66"/>
      <c r="F194" s="70"/>
      <c r="G194" s="70"/>
      <c r="H194" s="70">
        <v>23897484.530000001</v>
      </c>
      <c r="I194" s="70"/>
      <c r="J194" s="70"/>
      <c r="K194" s="70"/>
      <c r="L194" s="70">
        <v>25095503.059999999</v>
      </c>
      <c r="M194" s="70"/>
      <c r="N194" s="70"/>
      <c r="O194" s="70"/>
      <c r="P194" s="70">
        <v>25928237.329999998</v>
      </c>
      <c r="Q194" s="70"/>
      <c r="R194" s="70"/>
      <c r="S194" s="70"/>
      <c r="T194" s="70">
        <v>31581252.420000002</v>
      </c>
      <c r="U194" s="70"/>
      <c r="V194" s="70"/>
      <c r="W194" s="70"/>
      <c r="X194" s="70">
        <v>36051879.310000002</v>
      </c>
      <c r="Y194" s="70"/>
      <c r="Z194" s="71"/>
      <c r="AA194" s="72"/>
      <c r="AB194" s="72"/>
      <c r="AF194" s="36" t="s">
        <v>158</v>
      </c>
    </row>
    <row r="195" spans="1:32" x14ac:dyDescent="0.4">
      <c r="A195" s="59">
        <f t="shared" si="4"/>
        <v>16</v>
      </c>
      <c r="B195" s="65">
        <v>903</v>
      </c>
      <c r="C195" s="66"/>
      <c r="D195" s="66" t="s">
        <v>1093</v>
      </c>
      <c r="E195" s="66"/>
      <c r="F195" s="70"/>
      <c r="G195" s="70"/>
      <c r="H195" s="70">
        <v>85487669.099999994</v>
      </c>
      <c r="I195" s="70"/>
      <c r="J195" s="70"/>
      <c r="K195" s="70"/>
      <c r="L195" s="70">
        <v>88425971.959999993</v>
      </c>
      <c r="M195" s="70"/>
      <c r="N195" s="70"/>
      <c r="O195" s="70"/>
      <c r="P195" s="70">
        <v>88589459.420000002</v>
      </c>
      <c r="Q195" s="70"/>
      <c r="R195" s="70"/>
      <c r="S195" s="70"/>
      <c r="T195" s="70">
        <v>83651072.659999996</v>
      </c>
      <c r="U195" s="70"/>
      <c r="V195" s="70"/>
      <c r="W195" s="70"/>
      <c r="X195" s="70">
        <v>89510971.030000001</v>
      </c>
      <c r="Y195" s="70"/>
      <c r="Z195" s="71"/>
      <c r="AA195" s="72"/>
      <c r="AB195" s="72"/>
      <c r="AF195" s="36" t="s">
        <v>159</v>
      </c>
    </row>
    <row r="196" spans="1:32" x14ac:dyDescent="0.4">
      <c r="A196" s="59">
        <f t="shared" si="4"/>
        <v>17</v>
      </c>
      <c r="B196" s="65">
        <v>904</v>
      </c>
      <c r="C196" s="66"/>
      <c r="D196" s="66" t="s">
        <v>1094</v>
      </c>
      <c r="E196" s="66"/>
      <c r="F196" s="70"/>
      <c r="G196" s="70"/>
      <c r="H196" s="70">
        <v>18106156.640000001</v>
      </c>
      <c r="I196" s="70"/>
      <c r="J196" s="70"/>
      <c r="K196" s="70"/>
      <c r="L196" s="70">
        <v>31700294.239999998</v>
      </c>
      <c r="M196" s="70"/>
      <c r="N196" s="70"/>
      <c r="O196" s="70"/>
      <c r="P196" s="70">
        <v>30274924.48</v>
      </c>
      <c r="Q196" s="70"/>
      <c r="R196" s="70"/>
      <c r="S196" s="70"/>
      <c r="T196" s="70">
        <v>14919371.73</v>
      </c>
      <c r="U196" s="70"/>
      <c r="V196" s="70"/>
      <c r="W196" s="70"/>
      <c r="X196" s="70">
        <v>7192510.4000000004</v>
      </c>
      <c r="Y196" s="70"/>
      <c r="Z196" s="71"/>
      <c r="AA196" s="72"/>
      <c r="AB196" s="72"/>
      <c r="AF196" s="36" t="s">
        <v>160</v>
      </c>
    </row>
    <row r="197" spans="1:32" x14ac:dyDescent="0.4">
      <c r="A197" s="59">
        <f t="shared" si="4"/>
        <v>18</v>
      </c>
      <c r="B197" s="65">
        <v>905</v>
      </c>
      <c r="C197" s="66"/>
      <c r="D197" s="66" t="s">
        <v>1095</v>
      </c>
      <c r="E197" s="66"/>
      <c r="F197" s="70"/>
      <c r="G197" s="70"/>
      <c r="H197" s="70">
        <v>0</v>
      </c>
      <c r="I197" s="70"/>
      <c r="J197" s="70"/>
      <c r="K197" s="70"/>
      <c r="L197" s="70">
        <v>0</v>
      </c>
      <c r="M197" s="70"/>
      <c r="N197" s="70"/>
      <c r="O197" s="70"/>
      <c r="P197" s="70">
        <v>0</v>
      </c>
      <c r="Q197" s="70"/>
      <c r="R197" s="70"/>
      <c r="S197" s="70"/>
      <c r="T197" s="70">
        <v>0</v>
      </c>
      <c r="U197" s="70"/>
      <c r="V197" s="70"/>
      <c r="W197" s="70"/>
      <c r="X197" s="70">
        <v>0</v>
      </c>
      <c r="Y197" s="70"/>
      <c r="Z197" s="71"/>
      <c r="AA197" s="72"/>
      <c r="AB197" s="72"/>
      <c r="AF197" s="36" t="s">
        <v>161</v>
      </c>
    </row>
    <row r="198" spans="1:32" x14ac:dyDescent="0.4">
      <c r="A198" s="59">
        <f t="shared" si="4"/>
        <v>19</v>
      </c>
      <c r="B198" s="65"/>
      <c r="C198" s="66"/>
      <c r="D198" s="66" t="s">
        <v>46</v>
      </c>
      <c r="E198" s="66"/>
      <c r="F198" s="73">
        <v>0</v>
      </c>
      <c r="G198" s="70"/>
      <c r="H198" s="73">
        <v>131893714.13</v>
      </c>
      <c r="I198" s="70"/>
      <c r="J198" s="73">
        <v>0</v>
      </c>
      <c r="K198" s="70"/>
      <c r="L198" s="73">
        <v>149420524.34999999</v>
      </c>
      <c r="M198" s="70"/>
      <c r="N198" s="73">
        <v>0</v>
      </c>
      <c r="O198" s="70"/>
      <c r="P198" s="73">
        <v>149319805.62</v>
      </c>
      <c r="Q198" s="70"/>
      <c r="R198" s="73">
        <v>0</v>
      </c>
      <c r="S198" s="70"/>
      <c r="T198" s="73">
        <v>134298779.41999999</v>
      </c>
      <c r="U198" s="70"/>
      <c r="V198" s="73">
        <v>0</v>
      </c>
      <c r="W198" s="70"/>
      <c r="X198" s="73">
        <v>136793780.56999999</v>
      </c>
      <c r="Y198" s="70"/>
      <c r="Z198" s="74">
        <v>149158628.97999999</v>
      </c>
      <c r="AA198" s="72"/>
      <c r="AB198" s="74">
        <v>150259638.31</v>
      </c>
    </row>
    <row r="199" spans="1:32" x14ac:dyDescent="0.4">
      <c r="A199" s="59">
        <f t="shared" si="4"/>
        <v>20</v>
      </c>
      <c r="B199" s="65"/>
      <c r="C199" s="66"/>
      <c r="D199" s="66"/>
      <c r="E199" s="66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1"/>
      <c r="AA199" s="72"/>
      <c r="AB199" s="72"/>
    </row>
    <row r="200" spans="1:32" x14ac:dyDescent="0.4">
      <c r="A200" s="59">
        <f t="shared" si="4"/>
        <v>21</v>
      </c>
      <c r="B200" s="65"/>
      <c r="C200" s="66"/>
      <c r="D200" s="66" t="s">
        <v>1096</v>
      </c>
      <c r="E200" s="66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1"/>
      <c r="AA200" s="72"/>
      <c r="AB200" s="72"/>
    </row>
    <row r="201" spans="1:32" x14ac:dyDescent="0.4">
      <c r="A201" s="59">
        <f t="shared" si="4"/>
        <v>22</v>
      </c>
      <c r="B201" s="65"/>
      <c r="C201" s="66"/>
      <c r="D201" s="66"/>
      <c r="E201" s="66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1"/>
      <c r="AA201" s="72"/>
      <c r="AB201" s="72"/>
    </row>
    <row r="202" spans="1:32" x14ac:dyDescent="0.4">
      <c r="A202" s="59">
        <f t="shared" si="4"/>
        <v>23</v>
      </c>
      <c r="B202" s="65">
        <v>907</v>
      </c>
      <c r="C202" s="66"/>
      <c r="D202" s="66" t="s">
        <v>1097</v>
      </c>
      <c r="E202" s="66"/>
      <c r="F202" s="70"/>
      <c r="G202" s="70"/>
      <c r="H202" s="70">
        <v>13615492.85</v>
      </c>
      <c r="I202" s="70"/>
      <c r="J202" s="70"/>
      <c r="K202" s="70"/>
      <c r="L202" s="70">
        <v>14664411.34</v>
      </c>
      <c r="M202" s="70"/>
      <c r="N202" s="70"/>
      <c r="O202" s="70"/>
      <c r="P202" s="70">
        <v>14829316.300000001</v>
      </c>
      <c r="Q202" s="70"/>
      <c r="R202" s="70"/>
      <c r="S202" s="70"/>
      <c r="T202" s="70">
        <v>16554050.039999999</v>
      </c>
      <c r="U202" s="70"/>
      <c r="V202" s="70"/>
      <c r="W202" s="70"/>
      <c r="X202" s="70">
        <v>13219038.91</v>
      </c>
      <c r="Y202" s="70"/>
      <c r="Z202" s="71"/>
      <c r="AA202" s="72"/>
      <c r="AB202" s="72"/>
      <c r="AF202" s="36" t="s">
        <v>162</v>
      </c>
    </row>
    <row r="203" spans="1:32" x14ac:dyDescent="0.4">
      <c r="A203" s="59">
        <f t="shared" si="4"/>
        <v>24</v>
      </c>
      <c r="B203" s="65">
        <v>908</v>
      </c>
      <c r="C203" s="66"/>
      <c r="D203" s="66" t="s">
        <v>1098</v>
      </c>
      <c r="E203" s="66"/>
      <c r="F203" s="70"/>
      <c r="G203" s="70"/>
      <c r="H203" s="70">
        <v>54427931.670000002</v>
      </c>
      <c r="I203" s="70"/>
      <c r="J203" s="70"/>
      <c r="K203" s="70"/>
      <c r="L203" s="70">
        <v>73778423.769999996</v>
      </c>
      <c r="M203" s="70"/>
      <c r="N203" s="70"/>
      <c r="O203" s="70"/>
      <c r="P203" s="70">
        <v>72062159.180000007</v>
      </c>
      <c r="Q203" s="70"/>
      <c r="R203" s="70"/>
      <c r="S203" s="70"/>
      <c r="T203" s="70">
        <v>100281936.36</v>
      </c>
      <c r="U203" s="70"/>
      <c r="V203" s="70"/>
      <c r="W203" s="70"/>
      <c r="X203" s="70">
        <v>114080545.61</v>
      </c>
      <c r="Y203" s="70"/>
      <c r="Z203" s="71"/>
      <c r="AA203" s="72"/>
      <c r="AB203" s="72"/>
      <c r="AF203" s="36" t="s">
        <v>163</v>
      </c>
    </row>
    <row r="204" spans="1:32" x14ac:dyDescent="0.4">
      <c r="A204" s="59">
        <f t="shared" si="4"/>
        <v>25</v>
      </c>
      <c r="B204" s="65">
        <v>909</v>
      </c>
      <c r="C204" s="66"/>
      <c r="D204" s="66" t="s">
        <v>1099</v>
      </c>
      <c r="E204" s="66"/>
      <c r="F204" s="70"/>
      <c r="G204" s="70"/>
      <c r="H204" s="70">
        <v>10328246.779999999</v>
      </c>
      <c r="I204" s="70"/>
      <c r="J204" s="70"/>
      <c r="K204" s="70"/>
      <c r="L204" s="70">
        <v>5745554.1200000001</v>
      </c>
      <c r="M204" s="70"/>
      <c r="N204" s="70"/>
      <c r="O204" s="70"/>
      <c r="P204" s="70">
        <v>7043320.0499999998</v>
      </c>
      <c r="Q204" s="70"/>
      <c r="R204" s="70"/>
      <c r="S204" s="70"/>
      <c r="T204" s="70">
        <v>8954069.9199999999</v>
      </c>
      <c r="U204" s="70"/>
      <c r="V204" s="70"/>
      <c r="W204" s="70"/>
      <c r="X204" s="70">
        <v>9079906.5</v>
      </c>
      <c r="Y204" s="70"/>
      <c r="Z204" s="71"/>
      <c r="AA204" s="72"/>
      <c r="AB204" s="72"/>
      <c r="AF204" s="36" t="s">
        <v>164</v>
      </c>
    </row>
    <row r="205" spans="1:32" x14ac:dyDescent="0.4">
      <c r="A205" s="59">
        <f t="shared" si="4"/>
        <v>26</v>
      </c>
      <c r="B205" s="65">
        <v>910</v>
      </c>
      <c r="C205" s="66"/>
      <c r="D205" s="66" t="s">
        <v>1100</v>
      </c>
      <c r="E205" s="66"/>
      <c r="F205" s="70"/>
      <c r="G205" s="70"/>
      <c r="H205" s="70">
        <v>8567368.0800000001</v>
      </c>
      <c r="I205" s="70"/>
      <c r="J205" s="70"/>
      <c r="K205" s="70"/>
      <c r="L205" s="70">
        <v>8306418.5099999998</v>
      </c>
      <c r="M205" s="70"/>
      <c r="N205" s="70"/>
      <c r="O205" s="70"/>
      <c r="P205" s="70">
        <v>8786519.9700000007</v>
      </c>
      <c r="Q205" s="70"/>
      <c r="R205" s="70"/>
      <c r="S205" s="70"/>
      <c r="T205" s="70">
        <v>8167704.5700000003</v>
      </c>
      <c r="U205" s="70"/>
      <c r="V205" s="70"/>
      <c r="W205" s="70"/>
      <c r="X205" s="70">
        <v>8652705.3100000005</v>
      </c>
      <c r="Y205" s="70"/>
      <c r="Z205" s="71"/>
      <c r="AA205" s="72"/>
      <c r="AB205" s="72"/>
      <c r="AF205" s="36" t="s">
        <v>165</v>
      </c>
    </row>
    <row r="206" spans="1:32" x14ac:dyDescent="0.4">
      <c r="A206" s="59">
        <f t="shared" si="4"/>
        <v>27</v>
      </c>
      <c r="B206" s="65"/>
      <c r="C206" s="66"/>
      <c r="D206" s="66" t="s">
        <v>1096</v>
      </c>
      <c r="E206" s="66"/>
      <c r="F206" s="73">
        <v>0</v>
      </c>
      <c r="G206" s="70"/>
      <c r="H206" s="73">
        <v>86939039.379999995</v>
      </c>
      <c r="I206" s="70"/>
      <c r="J206" s="73">
        <v>0</v>
      </c>
      <c r="K206" s="70"/>
      <c r="L206" s="73">
        <v>102494807.74000001</v>
      </c>
      <c r="M206" s="70"/>
      <c r="N206" s="73">
        <v>0</v>
      </c>
      <c r="O206" s="70"/>
      <c r="P206" s="73">
        <v>102721315.5</v>
      </c>
      <c r="Q206" s="70"/>
      <c r="R206" s="73">
        <v>0</v>
      </c>
      <c r="S206" s="70"/>
      <c r="T206" s="73">
        <v>133957760.89000002</v>
      </c>
      <c r="U206" s="70"/>
      <c r="V206" s="73">
        <v>0</v>
      </c>
      <c r="W206" s="73">
        <v>0</v>
      </c>
      <c r="X206" s="73">
        <v>145032196.32999998</v>
      </c>
      <c r="Y206" s="70"/>
      <c r="Z206" s="74">
        <v>130436061.22999999</v>
      </c>
      <c r="AA206" s="72"/>
      <c r="AB206" s="74">
        <v>137437558.21000001</v>
      </c>
    </row>
    <row r="207" spans="1:32" x14ac:dyDescent="0.4">
      <c r="A207" s="59">
        <f t="shared" si="4"/>
        <v>28</v>
      </c>
      <c r="B207" s="65"/>
      <c r="C207" s="66"/>
      <c r="D207" s="66"/>
      <c r="E207" s="66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1"/>
      <c r="AA207" s="72"/>
      <c r="AB207" s="72"/>
    </row>
    <row r="208" spans="1:32" x14ac:dyDescent="0.4">
      <c r="A208" s="59">
        <f t="shared" si="4"/>
        <v>29</v>
      </c>
      <c r="B208" s="65"/>
      <c r="C208" s="66"/>
      <c r="D208" s="66" t="s">
        <v>48</v>
      </c>
      <c r="E208" s="66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1"/>
      <c r="AA208" s="72"/>
      <c r="AB208" s="72"/>
    </row>
    <row r="209" spans="1:32" x14ac:dyDescent="0.4">
      <c r="A209" s="59">
        <f t="shared" si="4"/>
        <v>30</v>
      </c>
      <c r="B209" s="65"/>
      <c r="C209" s="66"/>
      <c r="D209" s="66"/>
      <c r="E209" s="66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1"/>
      <c r="AA209" s="72"/>
      <c r="AB209" s="72"/>
    </row>
    <row r="210" spans="1:32" x14ac:dyDescent="0.4">
      <c r="A210" s="59">
        <f t="shared" si="4"/>
        <v>31</v>
      </c>
      <c r="B210" s="65">
        <v>911</v>
      </c>
      <c r="C210" s="66"/>
      <c r="D210" s="66" t="s">
        <v>1101</v>
      </c>
      <c r="E210" s="66"/>
      <c r="F210" s="70"/>
      <c r="G210" s="70"/>
      <c r="H210" s="70">
        <v>472.35</v>
      </c>
      <c r="I210" s="70"/>
      <c r="J210" s="70"/>
      <c r="K210" s="70"/>
      <c r="L210" s="70">
        <v>28.15</v>
      </c>
      <c r="M210" s="70"/>
      <c r="N210" s="70"/>
      <c r="O210" s="70"/>
      <c r="P210" s="70">
        <v>65.36</v>
      </c>
      <c r="Q210" s="70"/>
      <c r="R210" s="70"/>
      <c r="S210" s="70"/>
      <c r="T210" s="70">
        <v>82.64</v>
      </c>
      <c r="U210" s="70"/>
      <c r="V210" s="70"/>
      <c r="W210" s="70"/>
      <c r="X210" s="70">
        <v>42.85</v>
      </c>
      <c r="Y210" s="70"/>
      <c r="Z210" s="71"/>
      <c r="AA210" s="72"/>
      <c r="AB210" s="72"/>
      <c r="AF210" s="36" t="s">
        <v>166</v>
      </c>
    </row>
    <row r="211" spans="1:32" x14ac:dyDescent="0.4">
      <c r="A211" s="59">
        <f t="shared" si="4"/>
        <v>32</v>
      </c>
      <c r="B211" s="65">
        <v>912</v>
      </c>
      <c r="C211" s="66"/>
      <c r="D211" s="66" t="s">
        <v>1102</v>
      </c>
      <c r="E211" s="66"/>
      <c r="F211" s="70"/>
      <c r="G211" s="70"/>
      <c r="H211" s="70">
        <v>0</v>
      </c>
      <c r="I211" s="70"/>
      <c r="J211" s="70"/>
      <c r="K211" s="70"/>
      <c r="L211" s="70">
        <v>0</v>
      </c>
      <c r="M211" s="70"/>
      <c r="N211" s="70"/>
      <c r="O211" s="70"/>
      <c r="P211" s="70">
        <v>1639.9</v>
      </c>
      <c r="Q211" s="70"/>
      <c r="R211" s="70"/>
      <c r="S211" s="70"/>
      <c r="T211" s="70">
        <v>0</v>
      </c>
      <c r="U211" s="70"/>
      <c r="V211" s="70"/>
      <c r="W211" s="70"/>
      <c r="X211" s="70">
        <v>0</v>
      </c>
      <c r="Y211" s="70"/>
      <c r="Z211" s="71"/>
      <c r="AA211" s="72"/>
      <c r="AB211" s="72"/>
      <c r="AF211" s="36" t="s">
        <v>167</v>
      </c>
    </row>
    <row r="212" spans="1:32" x14ac:dyDescent="0.4">
      <c r="A212" s="59">
        <f t="shared" si="4"/>
        <v>33</v>
      </c>
      <c r="B212" s="65">
        <v>916</v>
      </c>
      <c r="C212" s="66"/>
      <c r="D212" s="66" t="s">
        <v>1103</v>
      </c>
      <c r="E212" s="66"/>
      <c r="F212" s="70"/>
      <c r="G212" s="70"/>
      <c r="H212" s="70">
        <v>17524213.460000001</v>
      </c>
      <c r="I212" s="70"/>
      <c r="J212" s="70"/>
      <c r="K212" s="70"/>
      <c r="L212" s="70">
        <v>16278365.050000001</v>
      </c>
      <c r="M212" s="70"/>
      <c r="N212" s="70"/>
      <c r="O212" s="70"/>
      <c r="P212" s="70">
        <v>8947337.6099999994</v>
      </c>
      <c r="Q212" s="70"/>
      <c r="R212" s="70"/>
      <c r="S212" s="70"/>
      <c r="T212" s="70">
        <v>9513479.1099999994</v>
      </c>
      <c r="U212" s="70"/>
      <c r="V212" s="70"/>
      <c r="W212" s="70"/>
      <c r="X212" s="70">
        <v>14370749.68</v>
      </c>
      <c r="Y212" s="70"/>
      <c r="Z212" s="71"/>
      <c r="AA212" s="72"/>
      <c r="AB212" s="72"/>
      <c r="AF212" s="36" t="s">
        <v>168</v>
      </c>
    </row>
    <row r="213" spans="1:32" x14ac:dyDescent="0.4">
      <c r="A213" s="59">
        <f t="shared" si="4"/>
        <v>34</v>
      </c>
      <c r="B213" s="65"/>
      <c r="C213" s="66"/>
      <c r="D213" s="66" t="s">
        <v>48</v>
      </c>
      <c r="E213" s="66"/>
      <c r="F213" s="73">
        <v>0</v>
      </c>
      <c r="G213" s="70"/>
      <c r="H213" s="73">
        <v>17524685.810000002</v>
      </c>
      <c r="I213" s="70"/>
      <c r="J213" s="73">
        <v>0</v>
      </c>
      <c r="K213" s="70"/>
      <c r="L213" s="73">
        <v>16278393.200000001</v>
      </c>
      <c r="M213" s="70"/>
      <c r="N213" s="73">
        <v>0</v>
      </c>
      <c r="O213" s="70"/>
      <c r="P213" s="73">
        <v>8949042.8699999992</v>
      </c>
      <c r="Q213" s="70"/>
      <c r="R213" s="73">
        <v>0</v>
      </c>
      <c r="S213" s="70"/>
      <c r="T213" s="73">
        <v>9513561.75</v>
      </c>
      <c r="U213" s="70"/>
      <c r="V213" s="73">
        <v>0</v>
      </c>
      <c r="W213" s="70"/>
      <c r="X213" s="73">
        <v>14370792.529999999</v>
      </c>
      <c r="Y213" s="70"/>
      <c r="Z213" s="74">
        <v>15361140.15</v>
      </c>
      <c r="AA213" s="72"/>
      <c r="AB213" s="74">
        <v>15169938.609999999</v>
      </c>
    </row>
    <row r="214" spans="1:32" x14ac:dyDescent="0.4">
      <c r="A214" s="59">
        <f t="shared" si="4"/>
        <v>35</v>
      </c>
      <c r="B214" s="59"/>
      <c r="C214" s="39"/>
      <c r="D214" s="39"/>
      <c r="E214" s="39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9"/>
      <c r="AA214" s="76"/>
      <c r="AB214" s="76"/>
    </row>
    <row r="215" spans="1:32" x14ac:dyDescent="0.4">
      <c r="A215" s="59">
        <f t="shared" si="4"/>
        <v>36</v>
      </c>
      <c r="B215" s="41" t="s">
        <v>1018</v>
      </c>
      <c r="D215" s="36" t="s">
        <v>1019</v>
      </c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6"/>
      <c r="AA215" s="76"/>
      <c r="AB215" s="76"/>
    </row>
    <row r="216" spans="1:32" x14ac:dyDescent="0.4">
      <c r="A216" s="59">
        <f t="shared" si="4"/>
        <v>37</v>
      </c>
      <c r="D216" s="36" t="s">
        <v>1020</v>
      </c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6"/>
      <c r="AA216" s="76"/>
      <c r="AB216" s="76"/>
    </row>
    <row r="217" spans="1:32" ht="23.4" thickBot="1" x14ac:dyDescent="0.45">
      <c r="A217" s="77">
        <f t="shared" si="4"/>
        <v>38</v>
      </c>
      <c r="B217" s="59"/>
      <c r="C217" s="39"/>
      <c r="D217" s="39"/>
      <c r="E217" s="39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9"/>
      <c r="AA217" s="76"/>
      <c r="AB217" s="76"/>
    </row>
    <row r="218" spans="1:32" x14ac:dyDescent="0.4">
      <c r="A218" s="59"/>
      <c r="B218" s="163" t="s">
        <v>1021</v>
      </c>
      <c r="C218" s="163"/>
      <c r="D218" s="163"/>
      <c r="E218" s="80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2"/>
      <c r="U218" s="82"/>
      <c r="V218" s="82"/>
      <c r="W218" s="82"/>
      <c r="X218" s="164" t="s">
        <v>1022</v>
      </c>
      <c r="Y218" s="164"/>
      <c r="Z218" s="164"/>
      <c r="AA218" s="164"/>
      <c r="AB218" s="164"/>
    </row>
    <row r="219" spans="1:32" x14ac:dyDescent="0.4">
      <c r="A219" s="65"/>
      <c r="B219" s="65"/>
      <c r="C219" s="66"/>
      <c r="D219" s="66"/>
      <c r="E219" s="66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1"/>
      <c r="AA219" s="72"/>
      <c r="AB219" s="72"/>
    </row>
    <row r="220" spans="1:32" x14ac:dyDescent="0.4">
      <c r="A220" s="59">
        <v>1</v>
      </c>
      <c r="B220" s="65"/>
      <c r="C220" s="66"/>
      <c r="D220" s="66" t="s">
        <v>169</v>
      </c>
      <c r="E220" s="66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1"/>
      <c r="AA220" s="72"/>
      <c r="AB220" s="72"/>
    </row>
    <row r="221" spans="1:32" x14ac:dyDescent="0.4">
      <c r="A221" s="59">
        <f>A220+1</f>
        <v>2</v>
      </c>
      <c r="B221" s="65"/>
      <c r="C221" s="66"/>
      <c r="D221" s="66"/>
      <c r="E221" s="66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1"/>
      <c r="AA221" s="72"/>
      <c r="AB221" s="72"/>
    </row>
    <row r="222" spans="1:32" x14ac:dyDescent="0.4">
      <c r="A222" s="59">
        <f t="shared" ref="A222:A256" si="5">A221+1</f>
        <v>3</v>
      </c>
      <c r="B222" s="65">
        <v>920</v>
      </c>
      <c r="C222" s="66"/>
      <c r="D222" s="66" t="s">
        <v>1104</v>
      </c>
      <c r="E222" s="66"/>
      <c r="F222" s="70"/>
      <c r="G222" s="70"/>
      <c r="H222" s="70">
        <v>163713978.90000001</v>
      </c>
      <c r="I222" s="70"/>
      <c r="J222" s="70"/>
      <c r="K222" s="70"/>
      <c r="L222" s="70">
        <v>167769744.87</v>
      </c>
      <c r="M222" s="70"/>
      <c r="N222" s="70"/>
      <c r="O222" s="70"/>
      <c r="P222" s="70">
        <v>175895111.84</v>
      </c>
      <c r="Q222" s="70"/>
      <c r="R222" s="70"/>
      <c r="S222" s="70"/>
      <c r="T222" s="70">
        <v>180158515.28</v>
      </c>
      <c r="U222" s="70"/>
      <c r="V222" s="70"/>
      <c r="W222" s="70"/>
      <c r="X222" s="70">
        <v>185314604.72</v>
      </c>
      <c r="Y222" s="70"/>
      <c r="Z222" s="71"/>
      <c r="AA222" s="72"/>
      <c r="AB222" s="72"/>
      <c r="AF222" s="36" t="s">
        <v>170</v>
      </c>
    </row>
    <row r="223" spans="1:32" x14ac:dyDescent="0.4">
      <c r="A223" s="59">
        <f t="shared" si="5"/>
        <v>4</v>
      </c>
      <c r="B223" s="65">
        <v>921</v>
      </c>
      <c r="C223" s="66"/>
      <c r="D223" s="66" t="s">
        <v>1105</v>
      </c>
      <c r="E223" s="66"/>
      <c r="F223" s="70"/>
      <c r="G223" s="70"/>
      <c r="H223" s="70">
        <v>51814741.460000001</v>
      </c>
      <c r="I223" s="70"/>
      <c r="J223" s="70"/>
      <c r="K223" s="70"/>
      <c r="L223" s="70">
        <v>55004772.710000001</v>
      </c>
      <c r="M223" s="70"/>
      <c r="N223" s="70"/>
      <c r="O223" s="70"/>
      <c r="P223" s="70">
        <v>53684944.770000003</v>
      </c>
      <c r="Q223" s="70"/>
      <c r="R223" s="70"/>
      <c r="S223" s="70"/>
      <c r="T223" s="70">
        <v>58364336.75</v>
      </c>
      <c r="U223" s="70"/>
      <c r="V223" s="70"/>
      <c r="W223" s="70"/>
      <c r="X223" s="70">
        <v>54201003.799999997</v>
      </c>
      <c r="Y223" s="70"/>
      <c r="Z223" s="71"/>
      <c r="AA223" s="72"/>
      <c r="AB223" s="72"/>
      <c r="AF223" s="36" t="s">
        <v>171</v>
      </c>
    </row>
    <row r="224" spans="1:32" x14ac:dyDescent="0.4">
      <c r="A224" s="59">
        <f t="shared" si="5"/>
        <v>5</v>
      </c>
      <c r="B224" s="65">
        <v>922</v>
      </c>
      <c r="C224" s="66"/>
      <c r="D224" s="66" t="s">
        <v>1106</v>
      </c>
      <c r="E224" s="66"/>
      <c r="F224" s="70"/>
      <c r="G224" s="70"/>
      <c r="H224" s="70">
        <v>-47014698.670000002</v>
      </c>
      <c r="I224" s="70"/>
      <c r="J224" s="70"/>
      <c r="K224" s="70"/>
      <c r="L224" s="70">
        <v>-63375265.619999997</v>
      </c>
      <c r="M224" s="70"/>
      <c r="N224" s="70"/>
      <c r="O224" s="70"/>
      <c r="P224" s="70">
        <v>-69689051</v>
      </c>
      <c r="Q224" s="70"/>
      <c r="R224" s="70"/>
      <c r="S224" s="70"/>
      <c r="T224" s="70">
        <v>-73505459.640000001</v>
      </c>
      <c r="U224" s="70"/>
      <c r="V224" s="70"/>
      <c r="W224" s="70"/>
      <c r="X224" s="70">
        <v>-74331315.260000005</v>
      </c>
      <c r="Y224" s="70"/>
      <c r="Z224" s="71"/>
      <c r="AA224" s="72"/>
      <c r="AB224" s="72"/>
      <c r="AF224" s="36" t="s">
        <v>172</v>
      </c>
    </row>
    <row r="225" spans="1:32" x14ac:dyDescent="0.4">
      <c r="A225" s="59">
        <f t="shared" si="5"/>
        <v>6</v>
      </c>
      <c r="B225" s="65">
        <v>923</v>
      </c>
      <c r="C225" s="66"/>
      <c r="D225" s="66" t="s">
        <v>1107</v>
      </c>
      <c r="E225" s="66"/>
      <c r="F225" s="70"/>
      <c r="G225" s="70"/>
      <c r="H225" s="70">
        <v>27513713.73</v>
      </c>
      <c r="I225" s="70"/>
      <c r="J225" s="70"/>
      <c r="K225" s="70"/>
      <c r="L225" s="70">
        <v>21693204.82</v>
      </c>
      <c r="M225" s="70"/>
      <c r="N225" s="70"/>
      <c r="O225" s="70"/>
      <c r="P225" s="70">
        <v>19348979.420000002</v>
      </c>
      <c r="Q225" s="70"/>
      <c r="R225" s="70"/>
      <c r="S225" s="70"/>
      <c r="T225" s="70">
        <v>21059568.93</v>
      </c>
      <c r="U225" s="70"/>
      <c r="V225" s="70"/>
      <c r="W225" s="70"/>
      <c r="X225" s="70">
        <v>31314711.489999998</v>
      </c>
      <c r="Y225" s="70"/>
      <c r="Z225" s="71"/>
      <c r="AA225" s="72"/>
      <c r="AB225" s="72"/>
      <c r="AF225" s="36" t="s">
        <v>173</v>
      </c>
    </row>
    <row r="226" spans="1:32" x14ac:dyDescent="0.4">
      <c r="A226" s="59">
        <f t="shared" si="5"/>
        <v>7</v>
      </c>
      <c r="B226" s="65">
        <v>924</v>
      </c>
      <c r="C226" s="66"/>
      <c r="D226" s="66" t="s">
        <v>1108</v>
      </c>
      <c r="E226" s="66"/>
      <c r="F226" s="70"/>
      <c r="G226" s="70"/>
      <c r="H226" s="70">
        <v>36318813.329999998</v>
      </c>
      <c r="I226" s="70"/>
      <c r="J226" s="70"/>
      <c r="K226" s="70"/>
      <c r="L226" s="70">
        <v>-44113033.32</v>
      </c>
      <c r="M226" s="70"/>
      <c r="N226" s="70"/>
      <c r="O226" s="70"/>
      <c r="P226" s="70">
        <v>7732001.9800000004</v>
      </c>
      <c r="Q226" s="70"/>
      <c r="R226" s="70"/>
      <c r="S226" s="70"/>
      <c r="T226" s="70">
        <v>18436682.920000002</v>
      </c>
      <c r="U226" s="70"/>
      <c r="V226" s="70"/>
      <c r="W226" s="70"/>
      <c r="X226" s="70">
        <v>11389468.32</v>
      </c>
      <c r="Y226" s="70"/>
      <c r="Z226" s="71"/>
      <c r="AA226" s="72"/>
      <c r="AB226" s="72"/>
      <c r="AF226" s="36" t="s">
        <v>174</v>
      </c>
    </row>
    <row r="227" spans="1:32" x14ac:dyDescent="0.4">
      <c r="A227" s="59">
        <f t="shared" si="5"/>
        <v>8</v>
      </c>
      <c r="B227" s="65">
        <v>925</v>
      </c>
      <c r="C227" s="66"/>
      <c r="D227" s="66" t="s">
        <v>1109</v>
      </c>
      <c r="E227" s="66"/>
      <c r="F227" s="70"/>
      <c r="G227" s="70"/>
      <c r="H227" s="70">
        <v>27227428.870000001</v>
      </c>
      <c r="I227" s="70"/>
      <c r="J227" s="70"/>
      <c r="K227" s="70"/>
      <c r="L227" s="70">
        <v>24817342.539999999</v>
      </c>
      <c r="M227" s="70"/>
      <c r="N227" s="70"/>
      <c r="O227" s="70"/>
      <c r="P227" s="70">
        <v>26471706.5</v>
      </c>
      <c r="Q227" s="70"/>
      <c r="R227" s="70"/>
      <c r="S227" s="70"/>
      <c r="T227" s="70">
        <v>32297647.699999999</v>
      </c>
      <c r="U227" s="70"/>
      <c r="V227" s="70"/>
      <c r="W227" s="70"/>
      <c r="X227" s="70">
        <v>29853380.390000001</v>
      </c>
      <c r="Y227" s="70"/>
      <c r="Z227" s="71"/>
      <c r="AA227" s="72"/>
      <c r="AB227" s="72"/>
      <c r="AF227" s="36" t="s">
        <v>175</v>
      </c>
    </row>
    <row r="228" spans="1:32" x14ac:dyDescent="0.4">
      <c r="A228" s="59">
        <f t="shared" si="5"/>
        <v>9</v>
      </c>
      <c r="B228" s="65">
        <v>926</v>
      </c>
      <c r="C228" s="66"/>
      <c r="D228" s="66" t="s">
        <v>1110</v>
      </c>
      <c r="E228" s="66"/>
      <c r="F228" s="70"/>
      <c r="G228" s="70"/>
      <c r="H228" s="70">
        <v>54626491.770000003</v>
      </c>
      <c r="I228" s="70"/>
      <c r="J228" s="70"/>
      <c r="K228" s="70"/>
      <c r="L228" s="70">
        <v>43577749.07</v>
      </c>
      <c r="M228" s="70"/>
      <c r="N228" s="70"/>
      <c r="O228" s="70"/>
      <c r="P228" s="70">
        <v>77382076.659999996</v>
      </c>
      <c r="Q228" s="70"/>
      <c r="R228" s="70"/>
      <c r="S228" s="70"/>
      <c r="T228" s="70">
        <v>67749745.859999999</v>
      </c>
      <c r="U228" s="70"/>
      <c r="V228" s="70"/>
      <c r="W228" s="70"/>
      <c r="X228" s="70">
        <v>68100587.659999996</v>
      </c>
      <c r="Y228" s="70"/>
      <c r="Z228" s="71"/>
      <c r="AA228" s="72"/>
      <c r="AB228" s="72"/>
      <c r="AF228" s="36" t="s">
        <v>176</v>
      </c>
    </row>
    <row r="229" spans="1:32" x14ac:dyDescent="0.4">
      <c r="A229" s="59">
        <f t="shared" si="5"/>
        <v>10</v>
      </c>
      <c r="B229" s="65">
        <v>928</v>
      </c>
      <c r="C229" s="66"/>
      <c r="D229" s="66" t="s">
        <v>1111</v>
      </c>
      <c r="E229" s="66"/>
      <c r="F229" s="70"/>
      <c r="G229" s="70"/>
      <c r="H229" s="70">
        <v>2719678.24</v>
      </c>
      <c r="I229" s="70"/>
      <c r="J229" s="70"/>
      <c r="K229" s="70"/>
      <c r="L229" s="70">
        <v>3061926.39</v>
      </c>
      <c r="M229" s="70"/>
      <c r="N229" s="70"/>
      <c r="O229" s="70"/>
      <c r="P229" s="70">
        <v>5016127.01</v>
      </c>
      <c r="Q229" s="70"/>
      <c r="R229" s="70"/>
      <c r="S229" s="70"/>
      <c r="T229" s="70">
        <v>5146783.8</v>
      </c>
      <c r="U229" s="70"/>
      <c r="V229" s="70"/>
      <c r="W229" s="70"/>
      <c r="X229" s="70">
        <v>3245039.91</v>
      </c>
      <c r="Y229" s="70"/>
      <c r="Z229" s="71"/>
      <c r="AA229" s="72"/>
      <c r="AB229" s="72"/>
      <c r="AF229" s="36" t="s">
        <v>177</v>
      </c>
    </row>
    <row r="230" spans="1:32" x14ac:dyDescent="0.4">
      <c r="A230" s="59">
        <f t="shared" si="5"/>
        <v>11</v>
      </c>
      <c r="B230" s="65">
        <v>929</v>
      </c>
      <c r="C230" s="66"/>
      <c r="D230" s="66" t="s">
        <v>1112</v>
      </c>
      <c r="E230" s="66"/>
      <c r="F230" s="70"/>
      <c r="G230" s="70"/>
      <c r="H230" s="70">
        <v>0</v>
      </c>
      <c r="I230" s="70"/>
      <c r="J230" s="70"/>
      <c r="K230" s="70"/>
      <c r="L230" s="70">
        <v>-26481464.280000001</v>
      </c>
      <c r="M230" s="70"/>
      <c r="N230" s="70"/>
      <c r="O230" s="70"/>
      <c r="P230" s="70">
        <v>11970982.109999999</v>
      </c>
      <c r="Q230" s="70"/>
      <c r="R230" s="70"/>
      <c r="S230" s="70"/>
      <c r="T230" s="70">
        <v>-29639296.739999998</v>
      </c>
      <c r="U230" s="70"/>
      <c r="V230" s="70"/>
      <c r="W230" s="70"/>
      <c r="X230" s="70">
        <v>2836145.39</v>
      </c>
      <c r="Y230" s="70"/>
      <c r="Z230" s="71"/>
      <c r="AA230" s="72"/>
      <c r="AB230" s="72"/>
      <c r="AF230" s="36" t="s">
        <v>178</v>
      </c>
    </row>
    <row r="231" spans="1:32" x14ac:dyDescent="0.4">
      <c r="A231" s="59">
        <f t="shared" si="5"/>
        <v>12</v>
      </c>
      <c r="B231" s="65">
        <v>930</v>
      </c>
      <c r="C231" s="66"/>
      <c r="D231" s="66" t="s">
        <v>179</v>
      </c>
      <c r="E231" s="66"/>
      <c r="F231" s="70"/>
      <c r="G231" s="70"/>
      <c r="H231" s="70">
        <v>10428997.76</v>
      </c>
      <c r="I231" s="70"/>
      <c r="J231" s="70"/>
      <c r="K231" s="70"/>
      <c r="L231" s="70">
        <v>13450247.789999999</v>
      </c>
      <c r="M231" s="70"/>
      <c r="N231" s="70"/>
      <c r="O231" s="70"/>
      <c r="P231" s="70">
        <v>13894429.029999999</v>
      </c>
      <c r="Q231" s="70"/>
      <c r="R231" s="70"/>
      <c r="S231" s="70"/>
      <c r="T231" s="70">
        <v>32507914.77</v>
      </c>
      <c r="U231" s="70"/>
      <c r="V231" s="70"/>
      <c r="W231" s="70"/>
      <c r="X231" s="70">
        <v>27044399.699999999</v>
      </c>
      <c r="Y231" s="70"/>
      <c r="Z231" s="71"/>
      <c r="AA231" s="72"/>
      <c r="AB231" s="72"/>
      <c r="AF231" s="36" t="s">
        <v>179</v>
      </c>
    </row>
    <row r="232" spans="1:32" x14ac:dyDescent="0.4">
      <c r="A232" s="59">
        <f t="shared" si="5"/>
        <v>13</v>
      </c>
      <c r="B232" s="65">
        <v>931</v>
      </c>
      <c r="C232" s="66"/>
      <c r="D232" s="66" t="s">
        <v>1113</v>
      </c>
      <c r="E232" s="66"/>
      <c r="F232" s="70"/>
      <c r="G232" s="70"/>
      <c r="H232" s="70">
        <v>849013.63</v>
      </c>
      <c r="I232" s="70"/>
      <c r="J232" s="70"/>
      <c r="K232" s="70"/>
      <c r="L232" s="70">
        <v>592147.05000000005</v>
      </c>
      <c r="M232" s="70"/>
      <c r="N232" s="70"/>
      <c r="O232" s="70"/>
      <c r="P232" s="70">
        <v>747397.18</v>
      </c>
      <c r="Q232" s="70"/>
      <c r="R232" s="70"/>
      <c r="S232" s="70"/>
      <c r="T232" s="70">
        <v>641542.57999999996</v>
      </c>
      <c r="U232" s="70"/>
      <c r="V232" s="70"/>
      <c r="W232" s="70"/>
      <c r="X232" s="70">
        <v>4210895.38</v>
      </c>
      <c r="Y232" s="70"/>
      <c r="Z232" s="71"/>
      <c r="AA232" s="72"/>
      <c r="AB232" s="72"/>
      <c r="AF232" s="36" t="s">
        <v>180</v>
      </c>
    </row>
    <row r="233" spans="1:32" x14ac:dyDescent="0.4">
      <c r="A233" s="59">
        <f t="shared" si="5"/>
        <v>14</v>
      </c>
      <c r="B233" s="65"/>
      <c r="C233" s="66"/>
      <c r="D233" s="66" t="s">
        <v>169</v>
      </c>
      <c r="E233" s="66"/>
      <c r="F233" s="73">
        <v>0</v>
      </c>
      <c r="G233" s="70"/>
      <c r="H233" s="73">
        <v>328198159.01999998</v>
      </c>
      <c r="I233" s="70"/>
      <c r="J233" s="73">
        <v>0</v>
      </c>
      <c r="K233" s="70"/>
      <c r="L233" s="73">
        <v>195997372.01999998</v>
      </c>
      <c r="M233" s="70"/>
      <c r="N233" s="73">
        <v>0</v>
      </c>
      <c r="O233" s="70"/>
      <c r="P233" s="73">
        <v>322454705.5</v>
      </c>
      <c r="Q233" s="70"/>
      <c r="R233" s="73">
        <v>0</v>
      </c>
      <c r="S233" s="70"/>
      <c r="T233" s="73">
        <v>313217982.20999998</v>
      </c>
      <c r="U233" s="70"/>
      <c r="V233" s="73">
        <v>0</v>
      </c>
      <c r="W233" s="70"/>
      <c r="X233" s="73">
        <v>343178921.5</v>
      </c>
      <c r="Y233" s="70"/>
      <c r="Z233" s="74">
        <v>441527687.24999994</v>
      </c>
      <c r="AA233" s="72"/>
      <c r="AB233" s="74">
        <v>423095284.43000007</v>
      </c>
    </row>
    <row r="234" spans="1:32" x14ac:dyDescent="0.4">
      <c r="A234" s="59">
        <f t="shared" si="5"/>
        <v>15</v>
      </c>
      <c r="B234" s="65"/>
      <c r="C234" s="66"/>
      <c r="D234" s="66"/>
      <c r="E234" s="66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1"/>
      <c r="AA234" s="72"/>
      <c r="AB234" s="72"/>
    </row>
    <row r="235" spans="1:32" x14ac:dyDescent="0.4">
      <c r="A235" s="59">
        <f t="shared" si="5"/>
        <v>16</v>
      </c>
      <c r="B235" s="65"/>
      <c r="C235" s="66"/>
      <c r="D235" s="66" t="s">
        <v>181</v>
      </c>
      <c r="E235" s="66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1"/>
      <c r="AA235" s="72"/>
      <c r="AB235" s="72"/>
    </row>
    <row r="236" spans="1:32" x14ac:dyDescent="0.4">
      <c r="A236" s="59">
        <f t="shared" si="5"/>
        <v>17</v>
      </c>
      <c r="B236" s="65"/>
      <c r="C236" s="66"/>
      <c r="D236" s="66"/>
      <c r="E236" s="66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1"/>
      <c r="AA236" s="72"/>
      <c r="AB236" s="72"/>
    </row>
    <row r="237" spans="1:32" x14ac:dyDescent="0.4">
      <c r="A237" s="59">
        <f t="shared" si="5"/>
        <v>18</v>
      </c>
      <c r="B237" s="65">
        <v>935</v>
      </c>
      <c r="C237" s="66"/>
      <c r="D237" s="66" t="s">
        <v>1114</v>
      </c>
      <c r="E237" s="66"/>
      <c r="F237" s="70"/>
      <c r="G237" s="70"/>
      <c r="H237" s="70">
        <v>12412509.050000001</v>
      </c>
      <c r="I237" s="70"/>
      <c r="J237" s="70"/>
      <c r="K237" s="70"/>
      <c r="L237" s="70">
        <v>12301865.59</v>
      </c>
      <c r="M237" s="70"/>
      <c r="N237" s="70"/>
      <c r="O237" s="70"/>
      <c r="P237" s="70">
        <v>12752532.18</v>
      </c>
      <c r="Q237" s="70"/>
      <c r="R237" s="70"/>
      <c r="S237" s="70"/>
      <c r="T237" s="70">
        <v>15462003.26</v>
      </c>
      <c r="U237" s="70"/>
      <c r="V237" s="70"/>
      <c r="W237" s="70"/>
      <c r="X237" s="70">
        <v>13593439.83</v>
      </c>
      <c r="Y237" s="70"/>
      <c r="Z237" s="71"/>
      <c r="AA237" s="72"/>
      <c r="AB237" s="72"/>
    </row>
    <row r="238" spans="1:32" x14ac:dyDescent="0.4">
      <c r="A238" s="59">
        <f t="shared" si="5"/>
        <v>19</v>
      </c>
      <c r="B238" s="65"/>
      <c r="C238" s="66"/>
      <c r="D238" s="66" t="s">
        <v>181</v>
      </c>
      <c r="E238" s="66"/>
      <c r="F238" s="73">
        <v>0</v>
      </c>
      <c r="G238" s="70"/>
      <c r="H238" s="73">
        <v>12412509.050000001</v>
      </c>
      <c r="I238" s="70"/>
      <c r="J238" s="73">
        <v>0</v>
      </c>
      <c r="K238" s="70"/>
      <c r="L238" s="73">
        <v>12301865.59</v>
      </c>
      <c r="M238" s="70"/>
      <c r="N238" s="73">
        <v>0</v>
      </c>
      <c r="O238" s="70"/>
      <c r="P238" s="73">
        <v>12752532.18</v>
      </c>
      <c r="Q238" s="70"/>
      <c r="R238" s="73">
        <v>0</v>
      </c>
      <c r="S238" s="70"/>
      <c r="T238" s="73">
        <v>15462003.26</v>
      </c>
      <c r="U238" s="70"/>
      <c r="V238" s="73">
        <v>0</v>
      </c>
      <c r="W238" s="70"/>
      <c r="X238" s="73">
        <v>13593439.83</v>
      </c>
      <c r="Y238" s="70"/>
      <c r="Z238" s="74">
        <v>10864190.140000001</v>
      </c>
      <c r="AA238" s="72"/>
      <c r="AB238" s="74">
        <v>10924837.220000001</v>
      </c>
    </row>
    <row r="239" spans="1:32" x14ac:dyDescent="0.4">
      <c r="A239" s="59">
        <f t="shared" si="5"/>
        <v>20</v>
      </c>
      <c r="B239" s="65"/>
      <c r="C239" s="66"/>
      <c r="D239" s="66"/>
      <c r="E239" s="66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1"/>
      <c r="AA239" s="72"/>
      <c r="AB239" s="72"/>
    </row>
    <row r="240" spans="1:32" x14ac:dyDescent="0.4">
      <c r="A240" s="59">
        <f t="shared" si="5"/>
        <v>21</v>
      </c>
      <c r="B240" s="65"/>
      <c r="C240" s="66"/>
      <c r="D240" s="66" t="s">
        <v>1115</v>
      </c>
      <c r="E240" s="66"/>
      <c r="F240" s="73">
        <v>8536978000</v>
      </c>
      <c r="G240" s="70"/>
      <c r="H240" s="73">
        <v>8230483474.2200003</v>
      </c>
      <c r="I240" s="70"/>
      <c r="J240" s="73">
        <v>8645401000</v>
      </c>
      <c r="K240" s="70"/>
      <c r="L240" s="73">
        <v>8180519831.4000015</v>
      </c>
      <c r="M240" s="70"/>
      <c r="N240" s="73">
        <v>8220408000</v>
      </c>
      <c r="O240" s="70"/>
      <c r="P240" s="73">
        <v>7712019474.0200014</v>
      </c>
      <c r="Q240" s="70"/>
      <c r="R240" s="73">
        <v>6475866000</v>
      </c>
      <c r="S240" s="70"/>
      <c r="T240" s="73">
        <v>6584661252.6500006</v>
      </c>
      <c r="U240" s="70"/>
      <c r="V240" s="73">
        <v>6600732000</v>
      </c>
      <c r="W240" s="70"/>
      <c r="X240" s="73">
        <v>6660249857.1699991</v>
      </c>
      <c r="Y240" s="70"/>
      <c r="Z240" s="74">
        <v>6109550279.9499989</v>
      </c>
      <c r="AA240" s="72"/>
      <c r="AB240" s="74">
        <v>6191209476.1400003</v>
      </c>
    </row>
    <row r="241" spans="1:28" x14ac:dyDescent="0.4">
      <c r="A241" s="59">
        <f t="shared" si="5"/>
        <v>22</v>
      </c>
      <c r="B241" s="65"/>
      <c r="C241" s="66"/>
      <c r="D241" s="66"/>
      <c r="E241" s="66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1"/>
      <c r="AA241" s="72"/>
      <c r="AB241" s="72"/>
    </row>
    <row r="242" spans="1:28" x14ac:dyDescent="0.4">
      <c r="A242" s="59">
        <f t="shared" si="5"/>
        <v>23</v>
      </c>
      <c r="B242" s="65"/>
      <c r="C242" s="66"/>
      <c r="D242" s="66" t="s">
        <v>183</v>
      </c>
      <c r="E242" s="66"/>
      <c r="F242" s="73">
        <v>3415742000</v>
      </c>
      <c r="G242" s="70"/>
      <c r="H242" s="73">
        <v>3389527209.8700018</v>
      </c>
      <c r="I242" s="70"/>
      <c r="J242" s="73">
        <v>3598713000</v>
      </c>
      <c r="K242" s="70"/>
      <c r="L242" s="73">
        <v>3466270754.8199978</v>
      </c>
      <c r="M242" s="70"/>
      <c r="N242" s="73">
        <v>3622786000</v>
      </c>
      <c r="O242" s="70"/>
      <c r="P242" s="73">
        <v>3775741055.3899984</v>
      </c>
      <c r="Q242" s="70"/>
      <c r="R242" s="73">
        <v>3782645000</v>
      </c>
      <c r="S242" s="70"/>
      <c r="T242" s="73">
        <v>3897357677.8699999</v>
      </c>
      <c r="U242" s="70"/>
      <c r="V242" s="73">
        <v>3900641000</v>
      </c>
      <c r="W242" s="70"/>
      <c r="X242" s="73">
        <v>3948960607.8300009</v>
      </c>
      <c r="Y242" s="70"/>
      <c r="Z242" s="74">
        <v>4091593814.9000015</v>
      </c>
      <c r="AA242" s="72"/>
      <c r="AB242" s="74">
        <v>4215545257.4499979</v>
      </c>
    </row>
    <row r="243" spans="1:28" x14ac:dyDescent="0.4">
      <c r="A243" s="59">
        <f t="shared" si="5"/>
        <v>24</v>
      </c>
      <c r="B243" s="65"/>
      <c r="C243" s="66"/>
      <c r="D243" s="66"/>
      <c r="E243" s="66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1"/>
      <c r="AA243" s="72"/>
      <c r="AB243" s="72"/>
    </row>
    <row r="244" spans="1:28" x14ac:dyDescent="0.4">
      <c r="A244" s="59">
        <f t="shared" si="5"/>
        <v>25</v>
      </c>
      <c r="B244" s="65"/>
      <c r="C244" s="66"/>
      <c r="D244" s="66"/>
      <c r="E244" s="66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1"/>
      <c r="AA244" s="72"/>
      <c r="AB244" s="72"/>
    </row>
    <row r="245" spans="1:28" x14ac:dyDescent="0.4">
      <c r="A245" s="59">
        <f t="shared" si="5"/>
        <v>26</v>
      </c>
      <c r="B245" s="65"/>
      <c r="C245" s="66"/>
      <c r="D245" s="66"/>
      <c r="E245" s="66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1"/>
      <c r="AA245" s="72"/>
      <c r="AB245" s="72"/>
    </row>
    <row r="246" spans="1:28" x14ac:dyDescent="0.4">
      <c r="A246" s="59">
        <f t="shared" si="5"/>
        <v>27</v>
      </c>
      <c r="B246" s="65"/>
      <c r="C246" s="66"/>
      <c r="D246" s="66"/>
      <c r="E246" s="66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1"/>
      <c r="AA246" s="72"/>
      <c r="AB246" s="72"/>
    </row>
    <row r="247" spans="1:28" x14ac:dyDescent="0.4">
      <c r="A247" s="59">
        <f t="shared" si="5"/>
        <v>28</v>
      </c>
      <c r="B247" s="65"/>
      <c r="C247" s="66"/>
      <c r="D247" s="66"/>
      <c r="E247" s="66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1"/>
      <c r="AA247" s="72"/>
      <c r="AB247" s="72"/>
    </row>
    <row r="248" spans="1:28" x14ac:dyDescent="0.4">
      <c r="A248" s="59">
        <f t="shared" si="5"/>
        <v>29</v>
      </c>
      <c r="B248" s="65"/>
      <c r="C248" s="66"/>
      <c r="D248" s="66"/>
      <c r="E248" s="66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1"/>
      <c r="AA248" s="72"/>
      <c r="AB248" s="72"/>
    </row>
    <row r="249" spans="1:28" x14ac:dyDescent="0.4">
      <c r="A249" s="59">
        <f t="shared" si="5"/>
        <v>30</v>
      </c>
      <c r="B249" s="65"/>
      <c r="C249" s="66"/>
      <c r="D249" s="66"/>
      <c r="E249" s="66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1"/>
      <c r="AA249" s="72"/>
      <c r="AB249" s="72"/>
    </row>
    <row r="250" spans="1:28" x14ac:dyDescent="0.4">
      <c r="A250" s="59">
        <f t="shared" si="5"/>
        <v>31</v>
      </c>
      <c r="B250" s="65"/>
      <c r="C250" s="66"/>
      <c r="D250" s="66"/>
      <c r="E250" s="66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1"/>
      <c r="AA250" s="72"/>
      <c r="AB250" s="72"/>
    </row>
    <row r="251" spans="1:28" x14ac:dyDescent="0.4">
      <c r="A251" s="59">
        <f t="shared" si="5"/>
        <v>32</v>
      </c>
      <c r="B251" s="65"/>
      <c r="C251" s="66"/>
      <c r="D251" s="66"/>
      <c r="E251" s="66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1"/>
      <c r="AA251" s="72"/>
      <c r="AB251" s="72"/>
    </row>
    <row r="252" spans="1:28" x14ac:dyDescent="0.4">
      <c r="A252" s="59">
        <f t="shared" si="5"/>
        <v>33</v>
      </c>
      <c r="B252" s="65"/>
      <c r="C252" s="66"/>
      <c r="D252" s="66"/>
      <c r="E252" s="66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1"/>
      <c r="AA252" s="72"/>
      <c r="AB252" s="72"/>
    </row>
    <row r="253" spans="1:28" x14ac:dyDescent="0.4">
      <c r="A253" s="59">
        <f t="shared" si="5"/>
        <v>34</v>
      </c>
      <c r="B253" s="59"/>
      <c r="C253" s="39"/>
      <c r="D253" s="39"/>
      <c r="E253" s="39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9"/>
      <c r="AA253" s="76"/>
      <c r="AB253" s="76"/>
    </row>
    <row r="254" spans="1:28" x14ac:dyDescent="0.4">
      <c r="A254" s="59">
        <f t="shared" si="5"/>
        <v>35</v>
      </c>
      <c r="B254" s="41" t="s">
        <v>1018</v>
      </c>
      <c r="D254" s="36" t="s">
        <v>1019</v>
      </c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6"/>
      <c r="AA254" s="76"/>
      <c r="AB254" s="76"/>
    </row>
    <row r="255" spans="1:28" x14ac:dyDescent="0.4">
      <c r="A255" s="59">
        <f t="shared" si="5"/>
        <v>36</v>
      </c>
      <c r="D255" s="36" t="s">
        <v>1020</v>
      </c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6"/>
      <c r="AA255" s="76"/>
      <c r="AB255" s="76"/>
    </row>
    <row r="256" spans="1:28" ht="23.4" thickBot="1" x14ac:dyDescent="0.45">
      <c r="A256" s="77">
        <f t="shared" si="5"/>
        <v>37</v>
      </c>
      <c r="B256" s="59"/>
      <c r="C256" s="39"/>
      <c r="D256" s="39"/>
      <c r="E256" s="39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9"/>
      <c r="AA256" s="76"/>
      <c r="AB256" s="76"/>
    </row>
    <row r="257" spans="1:28" x14ac:dyDescent="0.4">
      <c r="A257" s="59"/>
      <c r="B257" s="163" t="s">
        <v>1021</v>
      </c>
      <c r="C257" s="163"/>
      <c r="D257" s="163"/>
      <c r="E257" s="80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2"/>
      <c r="U257" s="82"/>
      <c r="V257" s="82"/>
      <c r="W257" s="82"/>
      <c r="X257" s="164" t="s">
        <v>1022</v>
      </c>
      <c r="Y257" s="164"/>
      <c r="Z257" s="164"/>
      <c r="AA257" s="164"/>
      <c r="AB257" s="164"/>
    </row>
  </sheetData>
  <mergeCells count="30">
    <mergeCell ref="B257:D257"/>
    <mergeCell ref="X257:AB257"/>
    <mergeCell ref="B138:D138"/>
    <mergeCell ref="X138:AB138"/>
    <mergeCell ref="B178:D178"/>
    <mergeCell ref="X178:AB178"/>
    <mergeCell ref="B218:D218"/>
    <mergeCell ref="X218:AB218"/>
    <mergeCell ref="Z17:Z18"/>
    <mergeCell ref="AB17:AB18"/>
    <mergeCell ref="B59:D59"/>
    <mergeCell ref="X59:AB59"/>
    <mergeCell ref="B99:D99"/>
    <mergeCell ref="X99:AB99"/>
    <mergeCell ref="B17:B18"/>
    <mergeCell ref="F17:H17"/>
    <mergeCell ref="J17:L17"/>
    <mergeCell ref="N17:P17"/>
    <mergeCell ref="R17:T17"/>
    <mergeCell ref="V17:X17"/>
    <mergeCell ref="A4:D4"/>
    <mergeCell ref="A7:D7"/>
    <mergeCell ref="F8:Q11"/>
    <mergeCell ref="B10:D10"/>
    <mergeCell ref="W11:AB11"/>
    <mergeCell ref="F16:H16"/>
    <mergeCell ref="J16:L16"/>
    <mergeCell ref="N16:P16"/>
    <mergeCell ref="R16:T16"/>
    <mergeCell ref="V16:X16"/>
  </mergeCells>
  <pageMargins left="0.5" right="0.5" top="0.75" bottom="0.5" header="0.75" footer="0.5"/>
  <pageSetup scale="31" orientation="landscape" r:id="rId1"/>
  <headerFooter alignWithMargins="0"/>
  <rowBreaks count="5" manualBreakCount="5">
    <brk id="59" max="27" man="1"/>
    <brk id="99" max="27" man="1"/>
    <brk id="138" max="27" man="1"/>
    <brk id="178" max="27" man="1"/>
    <brk id="218" max="2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view="pageBreakPreview" zoomScale="90" zoomScaleNormal="100" zoomScaleSheetLayoutView="90" workbookViewId="0">
      <selection activeCell="A2" sqref="A2"/>
    </sheetView>
  </sheetViews>
  <sheetFormatPr defaultRowHeight="14.4" x14ac:dyDescent="0.3"/>
  <cols>
    <col min="2" max="3" width="12.5546875" bestFit="1" customWidth="1"/>
    <col min="4" max="4" width="11.44140625" customWidth="1"/>
    <col min="5" max="5" width="12.109375" customWidth="1"/>
    <col min="6" max="6" width="11.88671875" customWidth="1"/>
    <col min="7" max="7" width="13.33203125" customWidth="1"/>
    <col min="8" max="8" width="12.5546875" customWidth="1"/>
    <col min="9" max="9" width="11.5546875" customWidth="1"/>
    <col min="10" max="10" width="11.88671875" customWidth="1"/>
    <col min="11" max="12" width="12" customWidth="1"/>
    <col min="13" max="13" width="11.88671875" customWidth="1"/>
    <col min="14" max="14" width="11.33203125" customWidth="1"/>
    <col min="15" max="15" width="11.88671875" customWidth="1"/>
    <col min="20" max="20" width="13.33203125" bestFit="1" customWidth="1"/>
    <col min="21" max="23" width="12.5546875" bestFit="1" customWidth="1"/>
    <col min="24" max="24" width="14.33203125" bestFit="1" customWidth="1"/>
  </cols>
  <sheetData>
    <row r="1" spans="1:1" x14ac:dyDescent="0.3">
      <c r="A1" s="167" t="s">
        <v>1229</v>
      </c>
    </row>
    <row r="2" spans="1:1" x14ac:dyDescent="0.3">
      <c r="A2" s="167" t="s">
        <v>1226</v>
      </c>
    </row>
    <row r="25" spans="19:24" x14ac:dyDescent="0.3">
      <c r="T25">
        <v>2012</v>
      </c>
      <c r="U25">
        <v>2013</v>
      </c>
      <c r="V25">
        <v>2014</v>
      </c>
      <c r="W25">
        <v>2015</v>
      </c>
      <c r="X25">
        <v>2016</v>
      </c>
    </row>
    <row r="26" spans="19:24" x14ac:dyDescent="0.3">
      <c r="S26" t="s">
        <v>1116</v>
      </c>
      <c r="T26" s="85">
        <v>10178894</v>
      </c>
      <c r="U26" s="85">
        <v>10459830</v>
      </c>
      <c r="V26" s="85">
        <v>11316772</v>
      </c>
      <c r="W26" s="85">
        <v>11397709</v>
      </c>
      <c r="X26" s="96">
        <f>N67/1000</f>
        <v>10648081.0393649</v>
      </c>
    </row>
    <row r="27" spans="19:24" x14ac:dyDescent="0.3">
      <c r="S27" t="s">
        <v>1117</v>
      </c>
      <c r="T27" s="85">
        <v>6163748</v>
      </c>
      <c r="U27" s="85">
        <v>5707682</v>
      </c>
      <c r="V27" s="85">
        <v>5970170</v>
      </c>
      <c r="W27" s="85">
        <v>5696126</v>
      </c>
      <c r="X27" s="85">
        <f>(N70+N71+N73)/1000</f>
        <v>4911259.7553131636</v>
      </c>
    </row>
    <row r="49" spans="1:14" hidden="1" x14ac:dyDescent="0.3"/>
    <row r="50" spans="1:14" hidden="1" x14ac:dyDescent="0.3"/>
    <row r="51" spans="1:14" hidden="1" x14ac:dyDescent="0.3"/>
    <row r="52" spans="1:14" hidden="1" x14ac:dyDescent="0.3"/>
    <row r="53" spans="1:14" hidden="1" x14ac:dyDescent="0.3"/>
    <row r="54" spans="1:14" ht="21.6" x14ac:dyDescent="0.3">
      <c r="A54" s="86" t="s">
        <v>1118</v>
      </c>
      <c r="B54" s="87" t="s">
        <v>1119</v>
      </c>
      <c r="C54" s="87" t="s">
        <v>1120</v>
      </c>
      <c r="D54" s="87" t="s">
        <v>1121</v>
      </c>
      <c r="E54" s="87" t="s">
        <v>1122</v>
      </c>
      <c r="F54" s="87" t="s">
        <v>1123</v>
      </c>
      <c r="G54" s="87" t="s">
        <v>1124</v>
      </c>
      <c r="H54" s="87" t="s">
        <v>1125</v>
      </c>
      <c r="I54" s="87" t="s">
        <v>1126</v>
      </c>
      <c r="J54" s="87" t="s">
        <v>1127</v>
      </c>
      <c r="K54" s="87" t="s">
        <v>1128</v>
      </c>
      <c r="L54" s="87" t="s">
        <v>1129</v>
      </c>
      <c r="M54" s="87" t="s">
        <v>1130</v>
      </c>
      <c r="N54" s="87" t="s">
        <v>1131</v>
      </c>
    </row>
    <row r="55" spans="1:14" x14ac:dyDescent="0.3">
      <c r="A55" s="86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</row>
    <row r="56" spans="1:14" x14ac:dyDescent="0.3">
      <c r="A56" s="88" t="s">
        <v>1132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1:14" x14ac:dyDescent="0.3">
      <c r="A57" s="90" t="s">
        <v>1133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</row>
    <row r="58" spans="1:14" x14ac:dyDescent="0.3">
      <c r="A58" s="91" t="s">
        <v>1134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</row>
    <row r="59" spans="1:14" x14ac:dyDescent="0.3">
      <c r="A59" s="90" t="s">
        <v>1135</v>
      </c>
      <c r="B59" s="89">
        <v>778381896.79090297</v>
      </c>
      <c r="C59" s="89">
        <v>719121960.02988005</v>
      </c>
      <c r="D59" s="89">
        <v>723013191.89683998</v>
      </c>
      <c r="E59" s="89">
        <v>750122710.06272602</v>
      </c>
      <c r="F59" s="89">
        <v>844818920.77081597</v>
      </c>
      <c r="G59" s="89">
        <v>924215689.30480099</v>
      </c>
      <c r="H59" s="89">
        <v>982693024.47599006</v>
      </c>
      <c r="I59" s="89">
        <v>996498800.66390896</v>
      </c>
      <c r="J59" s="89">
        <v>971251677.952649</v>
      </c>
      <c r="K59" s="89">
        <v>899863514.18282199</v>
      </c>
      <c r="L59" s="89">
        <v>787124757.20341694</v>
      </c>
      <c r="M59" s="89">
        <v>773686993.05048001</v>
      </c>
      <c r="N59" s="89">
        <v>10150793136.385201</v>
      </c>
    </row>
    <row r="60" spans="1:14" x14ac:dyDescent="0.3">
      <c r="A60" s="90" t="s">
        <v>1136</v>
      </c>
      <c r="B60" s="89">
        <v>14598553.99925</v>
      </c>
      <c r="C60" s="89">
        <v>12110254.1047299</v>
      </c>
      <c r="D60" s="89">
        <v>8158510.5031899996</v>
      </c>
      <c r="E60" s="89">
        <v>2382065.0718999999</v>
      </c>
      <c r="F60" s="89">
        <v>2345487.97395</v>
      </c>
      <c r="G60" s="89">
        <v>2056638.127756</v>
      </c>
      <c r="H60" s="89">
        <v>2228882.9266899899</v>
      </c>
      <c r="I60" s="89">
        <v>2193881.877756</v>
      </c>
      <c r="J60" s="89">
        <v>2464426.07775599</v>
      </c>
      <c r="K60" s="89">
        <v>2738458.6239499999</v>
      </c>
      <c r="L60" s="89">
        <v>5002675.0189100001</v>
      </c>
      <c r="M60" s="89">
        <v>6275466.1219800096</v>
      </c>
      <c r="N60" s="89">
        <v>62555300.427818</v>
      </c>
    </row>
    <row r="61" spans="1:14" x14ac:dyDescent="0.3">
      <c r="A61" s="91" t="s">
        <v>1137</v>
      </c>
      <c r="B61" s="92">
        <v>792980450.79015303</v>
      </c>
      <c r="C61" s="92">
        <v>731232214.13461006</v>
      </c>
      <c r="D61" s="92">
        <v>731171702.40003002</v>
      </c>
      <c r="E61" s="92">
        <v>752504775.13462603</v>
      </c>
      <c r="F61" s="92">
        <v>847164408.74476695</v>
      </c>
      <c r="G61" s="92">
        <v>926272327.43255699</v>
      </c>
      <c r="H61" s="92">
        <v>984921907.40268004</v>
      </c>
      <c r="I61" s="92">
        <v>998692682.54166496</v>
      </c>
      <c r="J61" s="92">
        <v>973716104.03040504</v>
      </c>
      <c r="K61" s="92">
        <v>902601972.80677199</v>
      </c>
      <c r="L61" s="92">
        <v>792127432.22232699</v>
      </c>
      <c r="M61" s="92">
        <v>779962459.17245996</v>
      </c>
      <c r="N61" s="92">
        <v>10213348436.813</v>
      </c>
    </row>
    <row r="62" spans="1:14" x14ac:dyDescent="0.3">
      <c r="A62" s="90" t="s">
        <v>1138</v>
      </c>
      <c r="B62" s="89">
        <v>16771602</v>
      </c>
      <c r="C62" s="89">
        <v>19508082</v>
      </c>
      <c r="D62" s="89">
        <v>17998714</v>
      </c>
      <c r="E62" s="89">
        <v>17332616</v>
      </c>
      <c r="F62" s="89">
        <v>17585077</v>
      </c>
      <c r="G62" s="89">
        <v>18315863</v>
      </c>
      <c r="H62" s="89">
        <v>19449819</v>
      </c>
      <c r="I62" s="89">
        <v>19473865</v>
      </c>
      <c r="J62" s="89">
        <v>19842142</v>
      </c>
      <c r="K62" s="89">
        <v>18852702</v>
      </c>
      <c r="L62" s="89">
        <v>17551537</v>
      </c>
      <c r="M62" s="89">
        <v>15101394</v>
      </c>
      <c r="N62" s="89">
        <v>217783413</v>
      </c>
    </row>
    <row r="63" spans="1:14" x14ac:dyDescent="0.3">
      <c r="A63" s="90" t="s">
        <v>1139</v>
      </c>
      <c r="B63" s="89">
        <v>20034832.0438319</v>
      </c>
      <c r="C63" s="89">
        <v>19234580.291816901</v>
      </c>
      <c r="D63" s="89">
        <v>19343167.0833112</v>
      </c>
      <c r="E63" s="89">
        <v>19299501.5492572</v>
      </c>
      <c r="F63" s="89">
        <v>19478220.441229202</v>
      </c>
      <c r="G63" s="89">
        <v>20225440.165383801</v>
      </c>
      <c r="H63" s="89">
        <v>20014583.6611115</v>
      </c>
      <c r="I63" s="89">
        <v>20329556.6975285</v>
      </c>
      <c r="J63" s="89">
        <v>20427071.179814901</v>
      </c>
      <c r="K63" s="89">
        <v>20146203.3415749</v>
      </c>
      <c r="L63" s="89">
        <v>18722999.581501</v>
      </c>
      <c r="M63" s="89">
        <v>19299403.305120699</v>
      </c>
      <c r="N63" s="89">
        <v>236555559.34148201</v>
      </c>
    </row>
    <row r="64" spans="1:14" x14ac:dyDescent="0.3">
      <c r="A64" s="90" t="s">
        <v>1140</v>
      </c>
      <c r="B64" s="89">
        <v>-47265410.960891999</v>
      </c>
      <c r="C64" s="89">
        <v>-65590464.275992602</v>
      </c>
      <c r="D64" s="89">
        <v>-5185731.2518511703</v>
      </c>
      <c r="E64" s="89">
        <v>38116708.897035599</v>
      </c>
      <c r="F64" s="89">
        <v>56938257.989665501</v>
      </c>
      <c r="G64" s="89">
        <v>21209260.301128801</v>
      </c>
      <c r="H64" s="89">
        <v>24951071.747556001</v>
      </c>
      <c r="I64" s="89">
        <v>24685863.526316602</v>
      </c>
      <c r="J64" s="89">
        <v>-27654094.567315198</v>
      </c>
      <c r="K64" s="89">
        <v>-15968964.6200308</v>
      </c>
      <c r="L64" s="89">
        <v>-31973009.332667299</v>
      </c>
      <c r="M64" s="89">
        <v>8130142.75748997</v>
      </c>
      <c r="N64" s="89">
        <v>-19606369.789556399</v>
      </c>
    </row>
    <row r="65" spans="1:14" x14ac:dyDescent="0.3">
      <c r="A65" s="91" t="s">
        <v>1141</v>
      </c>
      <c r="B65" s="92">
        <v>782521473.87309301</v>
      </c>
      <c r="C65" s="92">
        <v>704384412.15043497</v>
      </c>
      <c r="D65" s="92">
        <v>763327852.23149002</v>
      </c>
      <c r="E65" s="92">
        <v>827253601.58091903</v>
      </c>
      <c r="F65" s="92">
        <v>941165964.17566097</v>
      </c>
      <c r="G65" s="92">
        <v>986022890.89907002</v>
      </c>
      <c r="H65" s="92">
        <v>1049337381.81134</v>
      </c>
      <c r="I65" s="92">
        <v>1063181967.76551</v>
      </c>
      <c r="J65" s="92">
        <v>986331222.642905</v>
      </c>
      <c r="K65" s="92">
        <v>925631913.52831602</v>
      </c>
      <c r="L65" s="92">
        <v>796428959.47116101</v>
      </c>
      <c r="M65" s="92">
        <v>822493399.23507094</v>
      </c>
      <c r="N65" s="92">
        <v>10648081039.364901</v>
      </c>
    </row>
    <row r="66" spans="1:14" x14ac:dyDescent="0.3">
      <c r="A66" s="90" t="s">
        <v>1142</v>
      </c>
      <c r="B66" s="89">
        <v>0</v>
      </c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89">
        <v>0</v>
      </c>
      <c r="I66" s="89">
        <v>0</v>
      </c>
      <c r="J66" s="89">
        <v>0</v>
      </c>
      <c r="K66" s="89">
        <v>0</v>
      </c>
      <c r="L66" s="89">
        <v>0</v>
      </c>
      <c r="M66" s="89">
        <v>0</v>
      </c>
      <c r="N66" s="89">
        <v>0</v>
      </c>
    </row>
    <row r="67" spans="1:14" x14ac:dyDescent="0.3">
      <c r="A67" s="91" t="s">
        <v>1143</v>
      </c>
      <c r="B67" s="93">
        <v>782521473.87309301</v>
      </c>
      <c r="C67" s="93">
        <v>704384412.15043497</v>
      </c>
      <c r="D67" s="93">
        <v>763327852.23149002</v>
      </c>
      <c r="E67" s="93">
        <v>827253601.58091903</v>
      </c>
      <c r="F67" s="93">
        <v>941165964.17566097</v>
      </c>
      <c r="G67" s="93">
        <v>986022890.89907002</v>
      </c>
      <c r="H67" s="93">
        <v>1049337381.81134</v>
      </c>
      <c r="I67" s="93">
        <v>1063181967.76551</v>
      </c>
      <c r="J67" s="93">
        <v>986331222.642905</v>
      </c>
      <c r="K67" s="93">
        <v>925631913.52831602</v>
      </c>
      <c r="L67" s="93">
        <v>796428959.47116101</v>
      </c>
      <c r="M67" s="93">
        <v>822493399.23507094</v>
      </c>
      <c r="N67" s="93">
        <v>10648081039.364901</v>
      </c>
    </row>
    <row r="68" spans="1:14" x14ac:dyDescent="0.3">
      <c r="A68" s="90" t="s">
        <v>1144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</row>
    <row r="69" spans="1:14" x14ac:dyDescent="0.3">
      <c r="A69" s="91" t="s">
        <v>1145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</row>
    <row r="70" spans="1:14" x14ac:dyDescent="0.3">
      <c r="A70" s="90" t="s">
        <v>1146</v>
      </c>
      <c r="B70" s="89">
        <v>242652428.25987601</v>
      </c>
      <c r="C70" s="89">
        <v>190018128.255907</v>
      </c>
      <c r="D70" s="89">
        <v>205923622.45652601</v>
      </c>
      <c r="E70" s="89">
        <v>247596195.35410801</v>
      </c>
      <c r="F70" s="89">
        <v>286975342.91109103</v>
      </c>
      <c r="G70" s="89">
        <v>292598584.05765897</v>
      </c>
      <c r="H70" s="89">
        <v>315265262.369605</v>
      </c>
      <c r="I70" s="89">
        <v>318292688.99893701</v>
      </c>
      <c r="J70" s="89">
        <v>290292201.20745999</v>
      </c>
      <c r="K70" s="89">
        <v>272923836.74264997</v>
      </c>
      <c r="L70" s="89">
        <v>237006234.43211001</v>
      </c>
      <c r="M70" s="89">
        <v>232818730.73741901</v>
      </c>
      <c r="N70" s="89">
        <v>3132363255.78335</v>
      </c>
    </row>
    <row r="71" spans="1:14" x14ac:dyDescent="0.3">
      <c r="A71" s="90" t="s">
        <v>1147</v>
      </c>
      <c r="B71" s="89">
        <v>134018708.172298</v>
      </c>
      <c r="C71" s="89">
        <v>131776330.43983901</v>
      </c>
      <c r="D71" s="89">
        <v>142489886.59397</v>
      </c>
      <c r="E71" s="89">
        <v>138576463.78974199</v>
      </c>
      <c r="F71" s="89">
        <v>144367145.28361601</v>
      </c>
      <c r="G71" s="89">
        <v>145392289.365049</v>
      </c>
      <c r="H71" s="89">
        <v>141253469.37629101</v>
      </c>
      <c r="I71" s="89">
        <v>144425880.99591899</v>
      </c>
      <c r="J71" s="89">
        <v>138409628.347022</v>
      </c>
      <c r="K71" s="89">
        <v>132435840.517083</v>
      </c>
      <c r="L71" s="89">
        <v>134407967.17708299</v>
      </c>
      <c r="M71" s="89">
        <v>129866134.987083</v>
      </c>
      <c r="N71" s="89">
        <v>1657419745.0450001</v>
      </c>
    </row>
    <row r="72" spans="1:14" x14ac:dyDescent="0.3">
      <c r="A72" s="90" t="s">
        <v>1148</v>
      </c>
      <c r="B72" s="89">
        <v>-946197.37353646103</v>
      </c>
      <c r="C72" s="89">
        <v>86635492.590075001</v>
      </c>
      <c r="D72" s="89">
        <v>74198970.190316707</v>
      </c>
      <c r="E72" s="89">
        <v>133612074.42961501</v>
      </c>
      <c r="F72" s="89">
        <v>70015883.133115098</v>
      </c>
      <c r="G72" s="89">
        <v>99262383.440916598</v>
      </c>
      <c r="H72" s="89">
        <v>125783459.90640999</v>
      </c>
      <c r="I72" s="89">
        <v>127167906.092816</v>
      </c>
      <c r="J72" s="89">
        <v>170567923.95403299</v>
      </c>
      <c r="K72" s="89">
        <v>156346761.90028101</v>
      </c>
      <c r="L72" s="89">
        <v>62000458.161239199</v>
      </c>
      <c r="M72" s="89">
        <v>135137249.80104899</v>
      </c>
      <c r="N72" s="89">
        <v>1239782366.22633</v>
      </c>
    </row>
    <row r="73" spans="1:14" x14ac:dyDescent="0.3">
      <c r="A73" s="90" t="s">
        <v>1149</v>
      </c>
      <c r="B73" s="89">
        <v>8237530.08978708</v>
      </c>
      <c r="C73" s="89">
        <v>7371258.5652582003</v>
      </c>
      <c r="D73" s="89">
        <v>9018585.9549241606</v>
      </c>
      <c r="E73" s="89">
        <v>9202277.9309241604</v>
      </c>
      <c r="F73" s="89">
        <v>10551152.1147241</v>
      </c>
      <c r="G73" s="89">
        <v>11663534.455924099</v>
      </c>
      <c r="H73" s="89">
        <v>12466821.5002241</v>
      </c>
      <c r="I73" s="89">
        <v>12744096.855314899</v>
      </c>
      <c r="J73" s="89">
        <v>11544351.1574733</v>
      </c>
      <c r="K73" s="89">
        <v>10578759.1482233</v>
      </c>
      <c r="L73" s="89">
        <v>9106831.7489733305</v>
      </c>
      <c r="M73" s="89">
        <v>8991554.9630633295</v>
      </c>
      <c r="N73" s="89">
        <v>121476754.484814</v>
      </c>
    </row>
    <row r="74" spans="1:14" x14ac:dyDescent="0.3">
      <c r="A74" s="90" t="s">
        <v>1150</v>
      </c>
      <c r="B74" s="89">
        <v>97891395.491344795</v>
      </c>
      <c r="C74" s="89">
        <v>90956579.716435999</v>
      </c>
      <c r="D74" s="89">
        <v>93342528.746354297</v>
      </c>
      <c r="E74" s="89">
        <v>94952420.829969496</v>
      </c>
      <c r="F74" s="89">
        <v>101803219.557849</v>
      </c>
      <c r="G74" s="89">
        <v>107379240.54999401</v>
      </c>
      <c r="H74" s="89">
        <v>110691143.437773</v>
      </c>
      <c r="I74" s="89">
        <v>110902614.266927</v>
      </c>
      <c r="J74" s="89">
        <v>108506744.493664</v>
      </c>
      <c r="K74" s="89">
        <v>105328652.148092</v>
      </c>
      <c r="L74" s="89">
        <v>95963405.848464698</v>
      </c>
      <c r="M74" s="89">
        <v>95861383.094265103</v>
      </c>
      <c r="N74" s="89">
        <v>1213579328.1811299</v>
      </c>
    </row>
    <row r="75" spans="1:14" x14ac:dyDescent="0.3">
      <c r="A75" s="91" t="s">
        <v>1151</v>
      </c>
      <c r="B75" s="93">
        <v>481853864.63976902</v>
      </c>
      <c r="C75" s="93">
        <v>506757789.56751603</v>
      </c>
      <c r="D75" s="93">
        <v>524973593.94209099</v>
      </c>
      <c r="E75" s="93">
        <v>623939432.33435905</v>
      </c>
      <c r="F75" s="93">
        <v>613712743.00039601</v>
      </c>
      <c r="G75" s="93">
        <v>656296031.86954296</v>
      </c>
      <c r="H75" s="93">
        <v>705460156.59030497</v>
      </c>
      <c r="I75" s="93">
        <v>713533187.20991504</v>
      </c>
      <c r="J75" s="93">
        <v>719320849.15965497</v>
      </c>
      <c r="K75" s="93">
        <v>677613850.45633101</v>
      </c>
      <c r="L75" s="93">
        <v>538484897.36787105</v>
      </c>
      <c r="M75" s="93">
        <v>602675053.58288097</v>
      </c>
      <c r="N75" s="93">
        <v>7364621449.7206297</v>
      </c>
    </row>
    <row r="76" spans="1:14" x14ac:dyDescent="0.3">
      <c r="A76" s="90" t="s">
        <v>1152</v>
      </c>
      <c r="B76" s="89">
        <v>102326028.115373</v>
      </c>
      <c r="C76" s="89">
        <v>62424454.828965202</v>
      </c>
      <c r="D76" s="89">
        <v>77864841.036609098</v>
      </c>
      <c r="E76" s="89">
        <v>63492831.199622199</v>
      </c>
      <c r="F76" s="89">
        <v>111463887.137707</v>
      </c>
      <c r="G76" s="89">
        <v>112328983.99098</v>
      </c>
      <c r="H76" s="89">
        <v>117746647.837657</v>
      </c>
      <c r="I76" s="89">
        <v>120079118.026481</v>
      </c>
      <c r="J76" s="89">
        <v>88339215.387380302</v>
      </c>
      <c r="K76" s="89">
        <v>81036256.828510404</v>
      </c>
      <c r="L76" s="89">
        <v>84532036.902337193</v>
      </c>
      <c r="M76" s="89">
        <v>69545723.2366267</v>
      </c>
      <c r="N76" s="89">
        <v>1091180024.52825</v>
      </c>
    </row>
    <row r="77" spans="1:14" x14ac:dyDescent="0.3">
      <c r="A77" s="91" t="s">
        <v>1153</v>
      </c>
      <c r="B77" s="93">
        <v>584179892.75514305</v>
      </c>
      <c r="C77" s="93">
        <v>569182244.39648104</v>
      </c>
      <c r="D77" s="93">
        <v>602838434.978701</v>
      </c>
      <c r="E77" s="93">
        <v>687432263.53398097</v>
      </c>
      <c r="F77" s="93">
        <v>725176630.13810301</v>
      </c>
      <c r="G77" s="93">
        <v>768625015.86052406</v>
      </c>
      <c r="H77" s="93">
        <v>823206804.42796302</v>
      </c>
      <c r="I77" s="93">
        <v>833612305.23639703</v>
      </c>
      <c r="J77" s="93">
        <v>807660064.54703498</v>
      </c>
      <c r="K77" s="93">
        <v>758650107.28484094</v>
      </c>
      <c r="L77" s="93">
        <v>623016934.270208</v>
      </c>
      <c r="M77" s="93">
        <v>672220776.81950796</v>
      </c>
      <c r="N77" s="93">
        <v>8455801474.2488899</v>
      </c>
    </row>
    <row r="78" spans="1:14" x14ac:dyDescent="0.3">
      <c r="A78" s="90" t="s">
        <v>1154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</row>
    <row r="79" spans="1:14" x14ac:dyDescent="0.3">
      <c r="A79" s="91" t="s">
        <v>1155</v>
      </c>
      <c r="B79" s="93">
        <v>198341581.11794999</v>
      </c>
      <c r="C79" s="93">
        <v>135202167.75395301</v>
      </c>
      <c r="D79" s="93">
        <v>160489417.25278899</v>
      </c>
      <c r="E79" s="93">
        <v>139821338.04693699</v>
      </c>
      <c r="F79" s="93">
        <v>215989334.03755701</v>
      </c>
      <c r="G79" s="93">
        <v>217397875.03854501</v>
      </c>
      <c r="H79" s="93">
        <v>226130577.38338399</v>
      </c>
      <c r="I79" s="93">
        <v>229569662.52911299</v>
      </c>
      <c r="J79" s="93">
        <v>178671158.095869</v>
      </c>
      <c r="K79" s="93">
        <v>166981806.24347499</v>
      </c>
      <c r="L79" s="93">
        <v>173412025.20095301</v>
      </c>
      <c r="M79" s="93">
        <v>150272622.41556299</v>
      </c>
      <c r="N79" s="93">
        <v>2192279565.1160898</v>
      </c>
    </row>
    <row r="80" spans="1:14" x14ac:dyDescent="0.3">
      <c r="A80" s="90" t="s">
        <v>1156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</row>
    <row r="81" spans="1:14" x14ac:dyDescent="0.3">
      <c r="A81" s="91" t="s">
        <v>1157</v>
      </c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</row>
    <row r="82" spans="1:14" x14ac:dyDescent="0.3">
      <c r="A82" s="90" t="s">
        <v>1158</v>
      </c>
      <c r="B82" s="89">
        <v>7433789.5791211203</v>
      </c>
      <c r="C82" s="89">
        <v>7610724.4280697303</v>
      </c>
      <c r="D82" s="89">
        <v>7835599.0755293397</v>
      </c>
      <c r="E82" s="89">
        <v>3891019.4524222198</v>
      </c>
      <c r="F82" s="89">
        <v>4233736.4772203797</v>
      </c>
      <c r="G82" s="89">
        <v>4629207.0838500196</v>
      </c>
      <c r="H82" s="89">
        <v>4938406.5485182405</v>
      </c>
      <c r="I82" s="89">
        <v>5144804.7038860098</v>
      </c>
      <c r="J82" s="89">
        <v>5087909.5611889903</v>
      </c>
      <c r="K82" s="89">
        <v>5189277.6815822497</v>
      </c>
      <c r="L82" s="89">
        <v>3682931.6398293301</v>
      </c>
      <c r="M82" s="89">
        <v>1937196.9182428501</v>
      </c>
      <c r="N82" s="89">
        <v>61614603.149460502</v>
      </c>
    </row>
    <row r="83" spans="1:14" x14ac:dyDescent="0.3">
      <c r="A83" s="90" t="s">
        <v>1159</v>
      </c>
      <c r="B83" s="89">
        <v>-5798638.1440764796</v>
      </c>
      <c r="C83" s="89">
        <v>-4371550.1327961097</v>
      </c>
      <c r="D83" s="89">
        <v>-5809202.0570569197</v>
      </c>
      <c r="E83" s="89">
        <v>-4880697.86032853</v>
      </c>
      <c r="F83" s="89">
        <v>-5032761.9133801404</v>
      </c>
      <c r="G83" s="89">
        <v>-4074923.3169826702</v>
      </c>
      <c r="H83" s="89">
        <v>-4807860.9819088103</v>
      </c>
      <c r="I83" s="89">
        <v>-6945605.3389330097</v>
      </c>
      <c r="J83" s="89">
        <v>8564098.9749821294</v>
      </c>
      <c r="K83" s="89">
        <v>-4959704.2023821203</v>
      </c>
      <c r="L83" s="89">
        <v>-4306260.4703647103</v>
      </c>
      <c r="M83" s="89">
        <v>6710274.40025286</v>
      </c>
      <c r="N83" s="89">
        <v>-35712831.042974502</v>
      </c>
    </row>
    <row r="84" spans="1:14" x14ac:dyDescent="0.3">
      <c r="A84" s="90" t="s">
        <v>1160</v>
      </c>
      <c r="B84" s="89">
        <v>1332288.18226878</v>
      </c>
      <c r="C84" s="89">
        <v>899290.09510861197</v>
      </c>
      <c r="D84" s="89">
        <v>1437597.1278794201</v>
      </c>
      <c r="E84" s="89">
        <v>1036940.53403103</v>
      </c>
      <c r="F84" s="89">
        <v>1116169.4889501401</v>
      </c>
      <c r="G84" s="89">
        <v>778994.55118516996</v>
      </c>
      <c r="H84" s="89">
        <v>983940.00111131405</v>
      </c>
      <c r="I84" s="89">
        <v>1825444.4100055101</v>
      </c>
      <c r="J84" s="89">
        <v>-4129754.30211213</v>
      </c>
      <c r="K84" s="89">
        <v>1048469.34675962</v>
      </c>
      <c r="L84" s="89">
        <v>830474.70454971399</v>
      </c>
      <c r="M84" s="89">
        <v>-4085329.4281803598</v>
      </c>
      <c r="N84" s="89">
        <v>3074524.7115568402</v>
      </c>
    </row>
    <row r="85" spans="1:14" x14ac:dyDescent="0.3">
      <c r="A85" s="91" t="s">
        <v>1161</v>
      </c>
      <c r="B85" s="93">
        <v>2967439.6173134199</v>
      </c>
      <c r="C85" s="93">
        <v>4138464.3903822298</v>
      </c>
      <c r="D85" s="93">
        <v>3463994.1463518301</v>
      </c>
      <c r="E85" s="93">
        <v>47262.126124720002</v>
      </c>
      <c r="F85" s="93">
        <v>317144.05279038497</v>
      </c>
      <c r="G85" s="93">
        <v>1333278.31805252</v>
      </c>
      <c r="H85" s="93">
        <v>1114485.5677207401</v>
      </c>
      <c r="I85" s="93">
        <v>24643.7749585083</v>
      </c>
      <c r="J85" s="93">
        <v>9522254.2340589892</v>
      </c>
      <c r="K85" s="93">
        <v>1278042.82595975</v>
      </c>
      <c r="L85" s="93">
        <v>207145.874014331</v>
      </c>
      <c r="M85" s="93">
        <v>4562141.8903153604</v>
      </c>
      <c r="N85" s="93">
        <v>28976296.8180428</v>
      </c>
    </row>
    <row r="86" spans="1:14" x14ac:dyDescent="0.3">
      <c r="A86" s="90" t="s">
        <v>1162</v>
      </c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</row>
    <row r="87" spans="1:14" x14ac:dyDescent="0.3">
      <c r="A87" s="91" t="s">
        <v>1163</v>
      </c>
      <c r="B87" s="93">
        <v>201309020.73526299</v>
      </c>
      <c r="C87" s="93">
        <v>139340632.144335</v>
      </c>
      <c r="D87" s="93">
        <v>163953411.39914101</v>
      </c>
      <c r="E87" s="93">
        <v>139868600.17306101</v>
      </c>
      <c r="F87" s="93">
        <v>216306478.09034801</v>
      </c>
      <c r="G87" s="93">
        <v>218731153.35659799</v>
      </c>
      <c r="H87" s="93">
        <v>227245062.951105</v>
      </c>
      <c r="I87" s="93">
        <v>229594306.30407101</v>
      </c>
      <c r="J87" s="93">
        <v>188193412.32992801</v>
      </c>
      <c r="K87" s="93">
        <v>168259849.069435</v>
      </c>
      <c r="L87" s="93">
        <v>173619171.074967</v>
      </c>
      <c r="M87" s="93">
        <v>154834764.30587801</v>
      </c>
      <c r="N87" s="93">
        <v>2221255861.9341302</v>
      </c>
    </row>
    <row r="88" spans="1:14" x14ac:dyDescent="0.3">
      <c r="A88" s="90" t="s">
        <v>1164</v>
      </c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</row>
    <row r="89" spans="1:14" x14ac:dyDescent="0.3">
      <c r="A89" s="91" t="s">
        <v>1165</v>
      </c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</row>
    <row r="90" spans="1:14" x14ac:dyDescent="0.3">
      <c r="A90" s="90" t="s">
        <v>1166</v>
      </c>
      <c r="B90" s="89">
        <v>39101685.062416598</v>
      </c>
      <c r="C90" s="89">
        <v>39563158.064877696</v>
      </c>
      <c r="D90" s="89">
        <v>40322469.435409099</v>
      </c>
      <c r="E90" s="89">
        <v>41269845.936497197</v>
      </c>
      <c r="F90" s="89">
        <v>41246877.096947297</v>
      </c>
      <c r="G90" s="89">
        <v>41418109.326095402</v>
      </c>
      <c r="H90" s="89">
        <v>41557376.083031997</v>
      </c>
      <c r="I90" s="89">
        <v>41366332.5433046</v>
      </c>
      <c r="J90" s="89">
        <v>41000391.246188499</v>
      </c>
      <c r="K90" s="89">
        <v>41012953.1081388</v>
      </c>
      <c r="L90" s="89">
        <v>41079813.134478398</v>
      </c>
      <c r="M90" s="89">
        <v>41070530.80979</v>
      </c>
      <c r="N90" s="89">
        <v>490009541.84717602</v>
      </c>
    </row>
    <row r="91" spans="1:14" x14ac:dyDescent="0.3">
      <c r="A91" s="90" t="s">
        <v>1167</v>
      </c>
      <c r="B91" s="89">
        <v>-2265118.49423368</v>
      </c>
      <c r="C91" s="89">
        <v>-2319031.5616352102</v>
      </c>
      <c r="D91" s="89">
        <v>-2387552.16171725</v>
      </c>
      <c r="E91" s="89">
        <v>-1185616.03463446</v>
      </c>
      <c r="F91" s="89">
        <v>-1290043.8857185701</v>
      </c>
      <c r="G91" s="89">
        <v>-1410546.0569824099</v>
      </c>
      <c r="H91" s="89">
        <v>-1504760.9144750501</v>
      </c>
      <c r="I91" s="89">
        <v>-1567651.62101486</v>
      </c>
      <c r="J91" s="89">
        <v>-1550315.3433891099</v>
      </c>
      <c r="K91" s="89">
        <v>-1581202.79342851</v>
      </c>
      <c r="L91" s="89">
        <v>-1122210.4798077999</v>
      </c>
      <c r="M91" s="89">
        <v>-590275.05685776495</v>
      </c>
      <c r="N91" s="89">
        <v>-18774324.4038947</v>
      </c>
    </row>
    <row r="92" spans="1:14" x14ac:dyDescent="0.3">
      <c r="A92" s="91" t="s">
        <v>1168</v>
      </c>
      <c r="B92" s="93">
        <v>36836566.568182901</v>
      </c>
      <c r="C92" s="93">
        <v>37244126.5032425</v>
      </c>
      <c r="D92" s="93">
        <v>37934917.273691803</v>
      </c>
      <c r="E92" s="93">
        <v>40084229.901862703</v>
      </c>
      <c r="F92" s="93">
        <v>39956833.211228698</v>
      </c>
      <c r="G92" s="93">
        <v>40007563.269112997</v>
      </c>
      <c r="H92" s="93">
        <v>40052615.168556899</v>
      </c>
      <c r="I92" s="93">
        <v>39798680.922289699</v>
      </c>
      <c r="J92" s="93">
        <v>39450075.902799398</v>
      </c>
      <c r="K92" s="93">
        <v>39431750.314710297</v>
      </c>
      <c r="L92" s="93">
        <v>39957602.654670604</v>
      </c>
      <c r="M92" s="93">
        <v>40480255.752932198</v>
      </c>
      <c r="N92" s="93">
        <v>471235217.44328099</v>
      </c>
    </row>
    <row r="93" spans="1:14" x14ac:dyDescent="0.3">
      <c r="A93" s="90" t="s">
        <v>1169</v>
      </c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</row>
    <row r="94" spans="1:14" ht="15" thickBot="1" x14ac:dyDescent="0.35">
      <c r="A94" s="94" t="s">
        <v>1170</v>
      </c>
      <c r="B94" s="95">
        <v>164472454.16707999</v>
      </c>
      <c r="C94" s="95">
        <v>102096505.641093</v>
      </c>
      <c r="D94" s="95">
        <v>126018494.125449</v>
      </c>
      <c r="E94" s="95">
        <v>99784370.271199107</v>
      </c>
      <c r="F94" s="95">
        <v>176349644.87911901</v>
      </c>
      <c r="G94" s="95">
        <v>178723590.08748499</v>
      </c>
      <c r="H94" s="95">
        <v>187192447.78254801</v>
      </c>
      <c r="I94" s="95">
        <v>189795625.381782</v>
      </c>
      <c r="J94" s="95">
        <v>148743336.427129</v>
      </c>
      <c r="K94" s="95">
        <v>128828098.754724</v>
      </c>
      <c r="L94" s="95">
        <v>133661568.420296</v>
      </c>
      <c r="M94" s="95">
        <v>114354508.552946</v>
      </c>
      <c r="N94" s="95">
        <v>1750020644.49085</v>
      </c>
    </row>
    <row r="95" spans="1:14" ht="15" thickTop="1" x14ac:dyDescent="0.3">
      <c r="A95" s="90" t="s">
        <v>1171</v>
      </c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</row>
    <row r="96" spans="1:14" x14ac:dyDescent="0.3">
      <c r="A96" s="91" t="s">
        <v>1172</v>
      </c>
      <c r="B96" s="89">
        <v>164472454.16707999</v>
      </c>
      <c r="C96" s="89">
        <v>102096505.641092</v>
      </c>
      <c r="D96" s="89">
        <v>126018494.125449</v>
      </c>
      <c r="E96" s="89">
        <v>99784370.271199599</v>
      </c>
      <c r="F96" s="89">
        <v>176349644.879118</v>
      </c>
      <c r="G96" s="89">
        <v>178723590.08748499</v>
      </c>
      <c r="H96" s="89">
        <v>187192447.78254801</v>
      </c>
      <c r="I96" s="89">
        <v>189795625.38178101</v>
      </c>
      <c r="J96" s="89">
        <v>148743336.427129</v>
      </c>
      <c r="K96" s="89">
        <v>128828098.754724</v>
      </c>
      <c r="L96" s="89">
        <v>133661568.420296</v>
      </c>
      <c r="M96" s="89">
        <v>114354508.552946</v>
      </c>
      <c r="N96" s="89">
        <v>1750020644.49085</v>
      </c>
    </row>
    <row r="97" spans="1:14" x14ac:dyDescent="0.3">
      <c r="A97" s="90" t="s">
        <v>1173</v>
      </c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</row>
    <row r="98" spans="1:14" x14ac:dyDescent="0.3">
      <c r="A98" s="90" t="s">
        <v>1174</v>
      </c>
      <c r="B98" s="89">
        <v>303621681.789065</v>
      </c>
      <c r="C98" s="89">
        <v>289820321.02990198</v>
      </c>
      <c r="D98" s="89">
        <v>316967177.659904</v>
      </c>
      <c r="E98" s="89">
        <v>337122181.302903</v>
      </c>
      <c r="F98" s="89">
        <v>397960122.75793898</v>
      </c>
      <c r="G98" s="89">
        <v>430954072.29429197</v>
      </c>
      <c r="H98" s="89">
        <v>471295991.60853702</v>
      </c>
      <c r="I98" s="89">
        <v>476583537.63437903</v>
      </c>
      <c r="J98" s="89">
        <v>452780621.31684297</v>
      </c>
      <c r="K98" s="89">
        <v>406175601.24489599</v>
      </c>
      <c r="L98" s="89">
        <v>320443401.91380101</v>
      </c>
      <c r="M98" s="89">
        <v>364193341.82859302</v>
      </c>
      <c r="N98" s="89">
        <v>4567918052.3810596</v>
      </c>
    </row>
    <row r="99" spans="1:14" x14ac:dyDescent="0.3">
      <c r="A99" s="90" t="s">
        <v>1175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</row>
  </sheetData>
  <pageMargins left="0.7" right="0.7" top="0.75" bottom="0.75" header="0.3" footer="0.3"/>
  <pageSetup scale="50" orientation="portrait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9E4E54-7A5C-4C56-BBE2-F486C3A7979D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4B3CC9AE-C977-4FE0-9B1E-9E6712198D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2EB59-6DFC-4739-9F6F-80415C7D8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MFR_C_6 Tie Out (2)</vt:lpstr>
      <vt:lpstr>MFR_C_6_Sub</vt:lpstr>
      <vt:lpstr>MFR_C_6_Sub Tie Out</vt:lpstr>
      <vt:lpstr>COSID Income Statement</vt:lpstr>
      <vt:lpstr>2015 ESR</vt:lpstr>
      <vt:lpstr>MFR C-6 (2012 RC)</vt:lpstr>
      <vt:lpstr>Forecast</vt:lpstr>
      <vt:lpstr>_1C_12</vt:lpstr>
      <vt:lpstr>co_name_line1</vt:lpstr>
      <vt:lpstr>co_name_line2</vt:lpstr>
      <vt:lpstr>docket_num</vt:lpstr>
      <vt:lpstr>HISTORICAL_1_YEAR_COLUMN_YEAR</vt:lpstr>
      <vt:lpstr>HISTORICAL_2_YEAR_COLUMN_YEAR</vt:lpstr>
      <vt:lpstr>HISTORICAL_3_YEAR_COLUMN_YEAR</vt:lpstr>
      <vt:lpstr>HISTORICAL_4_YEAR_COLUMN_YEAR</vt:lpstr>
      <vt:lpstr>HISTORICAL_YEAR_COLUMN_YEAR</vt:lpstr>
      <vt:lpstr>HISTORICAL_YEAR_DATE</vt:lpstr>
      <vt:lpstr>HISTORICAL_YEAR_X</vt:lpstr>
      <vt:lpstr>MFR_PERIOD_1_LABEL</vt:lpstr>
      <vt:lpstr>MFR_PERIOD_1_YEAR</vt:lpstr>
      <vt:lpstr>MFR_PERIOD_LABEL</vt:lpstr>
      <vt:lpstr>MFR_PERIOD_YEAR</vt:lpstr>
      <vt:lpstr>PAGE_1_END</vt:lpstr>
      <vt:lpstr>PAGE_1_START</vt:lpstr>
      <vt:lpstr>PAGE_2_END</vt:lpstr>
      <vt:lpstr>PAGE_2_START</vt:lpstr>
      <vt:lpstr>PAGE_3_END</vt:lpstr>
      <vt:lpstr>PAGE_3_START</vt:lpstr>
      <vt:lpstr>PAGE_4_END</vt:lpstr>
      <vt:lpstr>PAGE_4_START</vt:lpstr>
      <vt:lpstr>PAGE_5_END</vt:lpstr>
      <vt:lpstr>PAGE_5_START</vt:lpstr>
      <vt:lpstr>PAGE_6_END</vt:lpstr>
      <vt:lpstr>PAGE_6_START</vt:lpstr>
      <vt:lpstr>Forecast!Print_Area</vt:lpstr>
      <vt:lpstr>'MFR C-6 (2012 RC)'!Print_Area</vt:lpstr>
      <vt:lpstr>'2015 ESR'!Print_Titles</vt:lpstr>
      <vt:lpstr>'COSID Income Statement'!Print_Titles</vt:lpstr>
      <vt:lpstr>'MFR C-6 (2012 RC)'!Print_Titles</vt:lpstr>
      <vt:lpstr>'MFR_C_6 Tie Out (2)'!Print_Titles</vt:lpstr>
      <vt:lpstr>MFR_C_6_Sub!Print_Titles</vt:lpstr>
      <vt:lpstr>'MFR_C_6_Sub Tie Out'!Print_Titles</vt:lpstr>
      <vt:lpstr>PRIOR_YEAR_DATE</vt:lpstr>
      <vt:lpstr>PRIOR_YEAR_X</vt:lpstr>
      <vt:lpstr>SUBSEQUENT_YEAR_DATE</vt:lpstr>
      <vt:lpstr>SUBSEQUENT_YEAR_X</vt:lpstr>
      <vt:lpstr>TEST_YEAR_DATE</vt:lpstr>
      <vt:lpstr>TEST_YEAR_X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2016-04-11T18:07:57Z</dcterms:created>
  <dcterms:modified xsi:type="dcterms:W3CDTF">2016-04-14T17:30:30Z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