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88" windowWidth="15600" windowHeight="10680"/>
  </bookViews>
  <sheets>
    <sheet name="MFR_C_6" sheetId="15" r:id="rId1"/>
    <sheet name="MFR_C_6 Tie Out (2)" sheetId="16" state="hidden" r:id="rId2"/>
    <sheet name="MFR_C_6_Sub" sheetId="6" state="hidden" r:id="rId3"/>
    <sheet name="MFR_C_6_Sub Tie Out" sheetId="12" state="hidden" r:id="rId4"/>
  </sheets>
  <externalReferences>
    <externalReference r:id="rId5"/>
    <externalReference r:id="rId6"/>
  </externalReferences>
  <definedNames>
    <definedName name="_1C_12">#REF!</definedName>
    <definedName name="_2C_38B">[1]REPORT!$A$1:$N$56</definedName>
    <definedName name="_3C_56">[2]REPORT!$A$1:$P$56</definedName>
    <definedName name="co_name_line1">#REF!</definedName>
    <definedName name="co_name_line2">#REF!</definedName>
    <definedName name="docket_num">#REF!</definedName>
    <definedName name="HISTORICAL_1_YEAR_COLUMN_YEAR">#REF!</definedName>
    <definedName name="HISTORICAL_2_YEAR_COLUMN_YEAR">#REF!</definedName>
    <definedName name="HISTORICAL_3_YEAR_COLUMN_YEAR">#REF!</definedName>
    <definedName name="HISTORICAL_4_YEAR_COLUMN_YEAR">#REF!</definedName>
    <definedName name="HISTORICAL_YEAR_COLUMN_YEAR">#REF!</definedName>
    <definedName name="HISTORICAL_YEAR_DATE">#REF!</definedName>
    <definedName name="HISTORICAL_YEAR_X">#REF!</definedName>
    <definedName name="MFR_PERIOD_1_LABEL">#REF!</definedName>
    <definedName name="MFR_PERIOD_1_YEAR">#REF!</definedName>
    <definedName name="MFR_PERIOD_LABEL">#REF!</definedName>
    <definedName name="MFR_PERIOD_YEAR">#REF!</definedName>
    <definedName name="PAGE_1_END">#REF!</definedName>
    <definedName name="PAGE_1_START">#REF!</definedName>
    <definedName name="PAGE_2_END">#REF!</definedName>
    <definedName name="PAGE_2_START">#REF!</definedName>
    <definedName name="PAGE_3_END">#REF!</definedName>
    <definedName name="PAGE_3_START">#REF!</definedName>
    <definedName name="PAGE_4_END">#REF!</definedName>
    <definedName name="PAGE_4_START">#REF!</definedName>
    <definedName name="PAGE_5_END">#REF!</definedName>
    <definedName name="PAGE_5_START">#REF!</definedName>
    <definedName name="PAGE_6_END">#REF!</definedName>
    <definedName name="PAGE_6_START">#REF!</definedName>
    <definedName name="_xlnm.Print_Titles" localSheetId="0">MFR_C_6!$A:$C,MFR_C_6!$1:$12</definedName>
    <definedName name="_xlnm.Print_Titles" localSheetId="1">'MFR_C_6 Tie Out (2)'!$A:$B,'MFR_C_6 Tie Out (2)'!$1:$12</definedName>
    <definedName name="_xlnm.Print_Titles" localSheetId="2">MFR_C_6_Sub!$A:$C,MFR_C_6_Sub!$1:$12</definedName>
    <definedName name="_xlnm.Print_Titles" localSheetId="3">'MFR_C_6_Sub Tie Out'!$A:$B,'MFR_C_6_Sub Tie Out'!$1:$12</definedName>
    <definedName name="PRIOR_YEAR_DATE">#REF!</definedName>
    <definedName name="PRIOR_YEAR_X">#REF!</definedName>
    <definedName name="SUBSEQUENT_YEAR_DATE">#REF!</definedName>
    <definedName name="SUBSEQUENT_YEAR_X">#REF!</definedName>
    <definedName name="TEST_YEAR_DATE">#REF!</definedName>
    <definedName name="TEST_YEAR_X">#REF!</definedName>
  </definedNames>
  <calcPr calcId="145621"/>
</workbook>
</file>

<file path=xl/calcChain.xml><?xml version="1.0" encoding="utf-8"?>
<calcChain xmlns="http://schemas.openxmlformats.org/spreadsheetml/2006/main">
  <c r="N191" i="16" l="1"/>
  <c r="M191" i="16"/>
  <c r="J191" i="16"/>
  <c r="H191" i="16"/>
  <c r="F191" i="16"/>
  <c r="D191" i="16"/>
  <c r="C191" i="16"/>
  <c r="K190" i="16"/>
  <c r="I190" i="16"/>
  <c r="I191" i="16" s="1"/>
  <c r="G190" i="16"/>
  <c r="G191" i="16" s="1"/>
  <c r="E190" i="16"/>
  <c r="E191" i="16" s="1"/>
  <c r="C190" i="16"/>
  <c r="N188" i="16"/>
  <c r="M188" i="16"/>
  <c r="K188" i="16"/>
  <c r="J188" i="16"/>
  <c r="I188" i="16"/>
  <c r="H188" i="16"/>
  <c r="G188" i="16"/>
  <c r="F188" i="16"/>
  <c r="E188" i="16"/>
  <c r="D188" i="16"/>
  <c r="C188" i="16"/>
  <c r="L187" i="16"/>
  <c r="L190" i="16" s="1"/>
  <c r="L191" i="16" s="1"/>
  <c r="N185" i="16"/>
  <c r="M185" i="16"/>
  <c r="L185" i="16"/>
  <c r="J185" i="16"/>
  <c r="H185" i="16"/>
  <c r="F185" i="16"/>
  <c r="D185" i="16"/>
  <c r="D179" i="16"/>
  <c r="N164" i="16"/>
  <c r="M164" i="16"/>
  <c r="L164" i="16"/>
  <c r="J164" i="16"/>
  <c r="H164" i="16"/>
  <c r="F164" i="16"/>
  <c r="D164" i="16"/>
  <c r="N156" i="16"/>
  <c r="M156" i="16"/>
  <c r="L156" i="16"/>
  <c r="J156" i="16"/>
  <c r="H156" i="16"/>
  <c r="F156" i="16"/>
  <c r="D156" i="16"/>
  <c r="N149" i="16"/>
  <c r="M149" i="16"/>
  <c r="L149" i="16"/>
  <c r="J149" i="16"/>
  <c r="H149" i="16"/>
  <c r="F149" i="16"/>
  <c r="D149" i="16"/>
  <c r="N141" i="16"/>
  <c r="M141" i="16"/>
  <c r="L141" i="16"/>
  <c r="J141" i="16"/>
  <c r="H141" i="16"/>
  <c r="F141" i="16"/>
  <c r="D141" i="16"/>
  <c r="D128" i="16"/>
  <c r="N113" i="16"/>
  <c r="M113" i="16"/>
  <c r="L113" i="16"/>
  <c r="J113" i="16"/>
  <c r="H113" i="16"/>
  <c r="F113" i="16"/>
  <c r="D113" i="16"/>
  <c r="D103" i="16"/>
  <c r="N90" i="16"/>
  <c r="M90" i="16"/>
  <c r="L90" i="16"/>
  <c r="J90" i="16"/>
  <c r="H90" i="16"/>
  <c r="F90" i="16"/>
  <c r="D90" i="16"/>
  <c r="D83" i="16"/>
  <c r="D73" i="16"/>
  <c r="L72" i="16"/>
  <c r="N64" i="16"/>
  <c r="M64" i="16"/>
  <c r="L64" i="16"/>
  <c r="J64" i="16"/>
  <c r="H64" i="16"/>
  <c r="F64" i="16"/>
  <c r="D64" i="16"/>
  <c r="D54" i="16"/>
  <c r="N43" i="16"/>
  <c r="M43" i="16"/>
  <c r="L43" i="16"/>
  <c r="J43" i="16"/>
  <c r="H43" i="16"/>
  <c r="F43" i="16"/>
  <c r="D43" i="16"/>
  <c r="D35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L188" i="16" l="1"/>
  <c r="K190" i="12" l="1"/>
  <c r="K23" i="12"/>
  <c r="N187" i="12"/>
  <c r="N166" i="12"/>
  <c r="N158" i="12"/>
  <c r="N150" i="12"/>
  <c r="N141" i="12"/>
  <c r="N112" i="12"/>
  <c r="N90" i="12"/>
  <c r="N64" i="12"/>
  <c r="N43" i="12"/>
  <c r="N193" i="12"/>
  <c r="M193" i="12"/>
  <c r="L193" i="12"/>
  <c r="H193" i="12"/>
  <c r="F193" i="12"/>
  <c r="D193" i="12"/>
  <c r="K192" i="12"/>
  <c r="K193" i="12" s="1"/>
  <c r="N190" i="12"/>
  <c r="M190" i="12"/>
  <c r="L190" i="12"/>
  <c r="H190" i="12"/>
  <c r="F190" i="12"/>
  <c r="D190" i="12"/>
  <c r="I189" i="12"/>
  <c r="I190" i="12" s="1"/>
  <c r="G189" i="12"/>
  <c r="E189" i="12"/>
  <c r="E192" i="12" s="1"/>
  <c r="E193" i="12" s="1"/>
  <c r="C189" i="12"/>
  <c r="C190" i="12" s="1"/>
  <c r="J185" i="12"/>
  <c r="J186" i="12" s="1"/>
  <c r="J179" i="12"/>
  <c r="J178" i="12"/>
  <c r="J177" i="12"/>
  <c r="J176" i="12"/>
  <c r="J175" i="12"/>
  <c r="J174" i="12"/>
  <c r="J173" i="12"/>
  <c r="J172" i="12"/>
  <c r="J171" i="12"/>
  <c r="J170" i="12"/>
  <c r="J169" i="12"/>
  <c r="J164" i="12"/>
  <c r="J165" i="12" s="1"/>
  <c r="J163" i="12"/>
  <c r="J162" i="12"/>
  <c r="J156" i="12"/>
  <c r="J155" i="12"/>
  <c r="J154" i="12"/>
  <c r="J153" i="12"/>
  <c r="J148" i="12"/>
  <c r="J147" i="12"/>
  <c r="J146" i="12"/>
  <c r="J145" i="12"/>
  <c r="J144" i="12"/>
  <c r="J139" i="12"/>
  <c r="J137" i="12"/>
  <c r="J136" i="12"/>
  <c r="J135" i="12"/>
  <c r="J134" i="12"/>
  <c r="J133" i="12"/>
  <c r="J132" i="12"/>
  <c r="J131" i="12"/>
  <c r="J130" i="12"/>
  <c r="J125" i="12"/>
  <c r="J124" i="12"/>
  <c r="J123" i="12"/>
  <c r="J122" i="12"/>
  <c r="J121" i="12"/>
  <c r="J120" i="12"/>
  <c r="J119" i="12"/>
  <c r="J118" i="12"/>
  <c r="J116" i="12"/>
  <c r="J115" i="12"/>
  <c r="J110" i="12"/>
  <c r="J109" i="12"/>
  <c r="J108" i="12"/>
  <c r="J107" i="12"/>
  <c r="J106" i="12"/>
  <c r="J105" i="12"/>
  <c r="J100" i="12"/>
  <c r="J99" i="12"/>
  <c r="J98" i="12"/>
  <c r="J97" i="12"/>
  <c r="J95" i="12"/>
  <c r="J94" i="12"/>
  <c r="J93" i="12"/>
  <c r="J92" i="12"/>
  <c r="J88" i="12"/>
  <c r="J87" i="12"/>
  <c r="J86" i="12"/>
  <c r="J81" i="12"/>
  <c r="J80" i="12"/>
  <c r="J79" i="12"/>
  <c r="J78" i="12"/>
  <c r="J71" i="12"/>
  <c r="J69" i="12"/>
  <c r="J68" i="12"/>
  <c r="J67" i="12"/>
  <c r="J62" i="12"/>
  <c r="J61" i="12"/>
  <c r="J60" i="12"/>
  <c r="J59" i="12"/>
  <c r="J58" i="12"/>
  <c r="J52" i="12"/>
  <c r="J51" i="12"/>
  <c r="J50" i="12"/>
  <c r="J49" i="12"/>
  <c r="J48" i="12"/>
  <c r="J47" i="12"/>
  <c r="J46" i="12"/>
  <c r="J41" i="12"/>
  <c r="J40" i="12"/>
  <c r="J39" i="12"/>
  <c r="J38" i="12"/>
  <c r="J32" i="12"/>
  <c r="J31" i="12"/>
  <c r="J30" i="12"/>
  <c r="J29" i="12"/>
  <c r="J28" i="12"/>
  <c r="J27" i="12"/>
  <c r="J26" i="12"/>
  <c r="N23" i="12"/>
  <c r="M23" i="12"/>
  <c r="L23" i="12"/>
  <c r="H23" i="12"/>
  <c r="F23" i="12"/>
  <c r="D23" i="12"/>
  <c r="I22" i="12"/>
  <c r="I23" i="12" s="1"/>
  <c r="G22" i="12"/>
  <c r="G23" i="12" s="1"/>
  <c r="E22" i="12"/>
  <c r="E23" i="12" s="1"/>
  <c r="C22" i="12"/>
  <c r="C192" i="12" s="1"/>
  <c r="C193" i="12" s="1"/>
  <c r="J21" i="12"/>
  <c r="J20" i="12"/>
  <c r="J19" i="12"/>
  <c r="J18" i="12"/>
  <c r="J17" i="12"/>
  <c r="J16" i="12"/>
  <c r="J15" i="12"/>
  <c r="G192" i="12" l="1"/>
  <c r="G193" i="12" s="1"/>
  <c r="C23" i="12"/>
  <c r="G190" i="12"/>
  <c r="I192" i="12"/>
  <c r="I193" i="12" s="1"/>
  <c r="J70" i="12"/>
  <c r="J72" i="12" s="1"/>
  <c r="J82" i="12"/>
  <c r="J89" i="12"/>
  <c r="J63" i="12"/>
  <c r="J126" i="12"/>
  <c r="J157" i="12"/>
  <c r="J181" i="12"/>
  <c r="J53" i="12"/>
  <c r="J101" i="12"/>
  <c r="J140" i="12"/>
  <c r="J22" i="12"/>
  <c r="J23" i="12" s="1"/>
  <c r="J42" i="12"/>
  <c r="J111" i="12"/>
  <c r="J34" i="12"/>
  <c r="J149" i="12"/>
  <c r="E190" i="12"/>
  <c r="J189" i="12" l="1"/>
  <c r="J190" i="12" s="1"/>
  <c r="J192" i="12" l="1"/>
  <c r="J193" i="12" s="1"/>
</calcChain>
</file>

<file path=xl/sharedStrings.xml><?xml version="1.0" encoding="utf-8"?>
<sst xmlns="http://schemas.openxmlformats.org/spreadsheetml/2006/main" count="1367" uniqueCount="218">
  <si>
    <t>Type of Data Shown:</t>
  </si>
  <si>
    <t>X Projected Test Year Ended: 12/31/2017</t>
  </si>
  <si>
    <t>COMPANY: FLORIDA POWER &amp; LIGHT COMPANY</t>
  </si>
  <si>
    <t>X Prior Year Ended:12/31/2016</t>
  </si>
  <si>
    <t>         AND SUBSIDIARIES</t>
  </si>
  <si>
    <t>X Historical Test Year Ended:12/31/2015</t>
  </si>
  <si>
    <t>_ Projected Subsequent Year Ended:__/__/__</t>
  </si>
  <si>
    <t>DOCKET NO.: 160021-EI</t>
  </si>
  <si>
    <t>(1)</t>
  </si>
  <si>
    <t>(2)</t>
  </si>
  <si>
    <t>(3)</t>
  </si>
  <si>
    <t>(4)</t>
  </si>
  <si>
    <t>(5)</t>
  </si>
  <si>
    <t>Line No.</t>
  </si>
  <si>
    <t>1</t>
  </si>
  <si>
    <t>2</t>
  </si>
  <si>
    <t>3</t>
  </si>
  <si>
    <t>4</t>
  </si>
  <si>
    <t>5</t>
  </si>
  <si>
    <t>6</t>
  </si>
  <si>
    <t>7</t>
  </si>
  <si>
    <t>8</t>
  </si>
  <si>
    <t>9</t>
  </si>
  <si>
    <t/>
  </si>
  <si>
    <t>10</t>
  </si>
  <si>
    <t>TOTALS MAY NOT ADD DUE TO ROUNDING.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</si>
  <si>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</si>
  <si>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</si>
  <si>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</si>
  <si>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</si>
  <si>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</si>
  <si>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</si>
  <si>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</si>
  <si>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</si>
  <si>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</si>
  <si>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</si>
  <si>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_ Projected Test Year Ended:__/__/__</t>
  </si>
  <si>
    <t>X Prior Year Ended:12/31/2017</t>
  </si>
  <si>
    <t>X Projected Subsequent Year Ended: 12/31/2018</t>
  </si>
  <si>
    <t>(6)</t>
  </si>
  <si>
    <t>ACCOUNT TITLE</t>
  </si>
  <si>
    <t>STEAM POWER GENERATION</t>
  </si>
  <si>
    <t>NUCLEAR POWER GENERATION</t>
  </si>
  <si>
    <t>OTHER POWER GENERATION</t>
  </si>
  <si>
    <t>OTHER POWER SUPPLY</t>
  </si>
  <si>
    <t>CUSTOMER ACCOUNTS EXPENSES</t>
  </si>
  <si>
    <t>CUSTOMER SERVICE &amp; INFORMATION EXPENSES</t>
  </si>
  <si>
    <t>SALES EXPENSES</t>
  </si>
  <si>
    <t>TOTAL O&amp;M EXPENSES</t>
  </si>
  <si>
    <t>FLORIDA PUBLIC SERVICE COMMISSION</t>
  </si>
  <si>
    <t>EXPLANATION:</t>
  </si>
  <si>
    <t>If the test year is projected, provide the budgeted versus</t>
  </si>
  <si>
    <t>actual operating revenues and expenses by primary account for</t>
  </si>
  <si>
    <t>AND SUBSIDIARIES</t>
  </si>
  <si>
    <t>a historical five year period and the forecasted data for the </t>
  </si>
  <si>
    <t>test year and the prior year.</t>
  </si>
  <si>
    <t>Witness: Kim Ousdahl, Robert E. Barrett Jr.</t>
  </si>
  <si>
    <t>(7)</t>
  </si>
  <si>
    <t>(8)</t>
  </si>
  <si>
    <t>(9)</t>
  </si>
  <si>
    <t>(10)</t>
  </si>
  <si>
    <t>(11)</t>
  </si>
  <si>
    <t>(12)</t>
  </si>
  <si>
    <t>(13)</t>
  </si>
  <si>
    <t>2011 YEAR 1</t>
  </si>
  <si>
    <t>2012 YEAR 2</t>
  </si>
  <si>
    <t>2013 YEAR 3</t>
  </si>
  <si>
    <t>2014 YEAR 4</t>
  </si>
  <si>
    <t>2015 YEAR 5</t>
  </si>
  <si>
    <t>BUDGET</t>
  </si>
  <si>
    <t>ACTUAL</t>
  </si>
  <si>
    <t>2016 PRIOR YEAR</t>
  </si>
  <si>
    <t>2017 TEST YEAR</t>
  </si>
  <si>
    <t>OPERATING REVENUES</t>
  </si>
  <si>
    <t>RESIDENTIAL SALES</t>
  </si>
  <si>
    <t>SALES FOR RESALE</t>
  </si>
  <si>
    <t>PROVISION FOR REFUNDS</t>
  </si>
  <si>
    <t>FORFEITED DISCOUNTS</t>
  </si>
  <si>
    <t>MISCELLANEOUS SERVICE REVENUES</t>
  </si>
  <si>
    <t>RENT FROM ELECTRIC PROPERTY</t>
  </si>
  <si>
    <t>OTHER ELECTRIC REVENUES</t>
  </si>
  <si>
    <t>OPR SUPV &amp; ENG-STEAM POWER GENERATION</t>
  </si>
  <si>
    <t>FUEL-STEAM POWER GENERATION</t>
  </si>
  <si>
    <t>STEAM EXP-STEAM POWER GENERATION</t>
  </si>
  <si>
    <t>ELECTRIC EXPENSES-STEAM POWER GENER</t>
  </si>
  <si>
    <t>MISCELL STEAM POW EXP-STEAM POWER GENER</t>
  </si>
  <si>
    <t>RENTS-STEAM POWER GENERATION</t>
  </si>
  <si>
    <t>STEAM EMISSION ALLOWANCE</t>
  </si>
  <si>
    <t>STEAM POWER MAINTENANCE</t>
  </si>
  <si>
    <t>MTCE OF STRUCTURE-STEAM POWER GENERATION</t>
  </si>
  <si>
    <t>MTCE OF BOILER PLT-STEAM POWER GENER</t>
  </si>
  <si>
    <t>MTCE OF ELEC PLANT-STEAM POWER GENER</t>
  </si>
  <si>
    <t>MTCE MISC STEAM PLANT-STEAM POWER GENER</t>
  </si>
  <si>
    <t>OPER SUPV &amp; ENG-NUCLEAR POWER GENER</t>
  </si>
  <si>
    <t>NUCLEAR FUEL EXPENSE-NUCLEAR POWER GENER</t>
  </si>
  <si>
    <t>COOLANTS &amp; WATER-NUCLEAR POWER GENER</t>
  </si>
  <si>
    <t>STEAM EXPENSES-NUCLEAR POWER GENERATION</t>
  </si>
  <si>
    <t>ELECTRIC EXPENSES-NUCLEAR POWER GENER</t>
  </si>
  <si>
    <t>MISC NUC PWR EXP-NUCLEAR POWER GENER</t>
  </si>
  <si>
    <t>RENTS-NUCLEAR POWER GENERATION</t>
  </si>
  <si>
    <t>NUCLEAR POWER MAINTENANCE</t>
  </si>
  <si>
    <t>MTCE SUPV &amp; ENG-NUCLEAR POWER GENER</t>
  </si>
  <si>
    <t>MTCE OF STRUCTURE-NUCLEAR POWER GENER</t>
  </si>
  <si>
    <t>MTCE OF REACTOR PLT EQP-NUCLEAR POW GEN</t>
  </si>
  <si>
    <t>MTCE OF ELECTRIC PLT-NUCL POW GENER</t>
  </si>
  <si>
    <t>MTCE MISC NUC PLANT-NUCLEAR POWER GENER</t>
  </si>
  <si>
    <t>OP SUPV &amp; ENG-OTHER POWER GENERATION</t>
  </si>
  <si>
    <t>FUEL-OTHER POWER GENERATION</t>
  </si>
  <si>
    <t>GENERATION EXPENSES-OTHER POWER GENERATI</t>
  </si>
  <si>
    <t>MISC OTHER PWR GEN EXP-OTHER POWER GENER</t>
  </si>
  <si>
    <t>RENTS-OTHER POWER GENERATION</t>
  </si>
  <si>
    <t>OTHER POWER MAINTENANCE</t>
  </si>
  <si>
    <t>MTCE SUPV &amp; ENG-OTHER POWER GENERATION</t>
  </si>
  <si>
    <t>MTCE OF STRUCTURES-OTHER POWER GENER</t>
  </si>
  <si>
    <t>MTCE GEN &amp; ELEC PLT-OTHER POWER GENER</t>
  </si>
  <si>
    <t>MTCE MISC OTHER PWR GEN-OTHER POWER GEN</t>
  </si>
  <si>
    <t>PURCHASED POWER-OTHER POWER SUPPLY EXP</t>
  </si>
  <si>
    <t>SYS CONTR &amp; LOAD DISPATCH-OTH POW SUP</t>
  </si>
  <si>
    <t>OTHER EXPENSES-OTHER POWER SUPPLY EXP</t>
  </si>
  <si>
    <t>TRANSMISSION EXPENSES OPERATING</t>
  </si>
  <si>
    <t>OPER SUPERV &amp; ENG-TRANSMISSION</t>
  </si>
  <si>
    <t>LOAD DISPATCHING-TRANSMISSION</t>
  </si>
  <si>
    <t>STATION EXPENSES-TRANSMISSION</t>
  </si>
  <si>
    <t>OVERHEAD LINE EXPENSES-TRANSMISSION</t>
  </si>
  <si>
    <t>UNDERGROUND LINE EXPENSES-TRANSMISSION</t>
  </si>
  <si>
    <t>TRANSMISSION OF ELECTRICITY BY OTHERS</t>
  </si>
  <si>
    <t>MISCELLANEOUS EXPENSES-TRANSMISSION</t>
  </si>
  <si>
    <t>RENTS-TRANSMISSION</t>
  </si>
  <si>
    <t>TRANSMISSION EXPENSES MAINTENANCE</t>
  </si>
  <si>
    <t>MTCE SUPERVISION AND ENGIN-TRANSMISSION</t>
  </si>
  <si>
    <t>MAINTENANCE OF STRUCTURES-TRANSMISSION</t>
  </si>
  <si>
    <t>MTCE OF STATION EQUIPMENT-TRANSMISSION</t>
  </si>
  <si>
    <t>MTCE OF OVERHEAD LINES-TRANSMISSION</t>
  </si>
  <si>
    <t>MTCE OF UNDERGROUND LINES-TRANSMISSION</t>
  </si>
  <si>
    <t>MTCE OF MISC PLANT-TRANSMISSION</t>
  </si>
  <si>
    <t>DISTRIBUTION EXPENSES OPERATING</t>
  </si>
  <si>
    <t>OPERATION SUPERV AND ENGIN-DISTRIBUTION</t>
  </si>
  <si>
    <t>LOAD DISPATCHING-DISTRIBUTION</t>
  </si>
  <si>
    <t>STATION EXPENSES-DISTRIBUTION</t>
  </si>
  <si>
    <t>OVERHEAD LINE EXPENSES-DISTRIBUTION</t>
  </si>
  <si>
    <t>UNDERGROUND LINE EXPENSES-DISTRIBUTION</t>
  </si>
  <si>
    <t>ST LIGHTING AND SIGNAL SYST EXP-DISTRIB</t>
  </si>
  <si>
    <t>METER EXPENSES-DISTRIBUTION</t>
  </si>
  <si>
    <t>CUSTOMER INSTALLATIONS EXP-DISTRIBUTION</t>
  </si>
  <si>
    <t>MISCELLANEOUS EXPENSES-DISTRIBUTION</t>
  </si>
  <si>
    <t>RENTS-DISTRIBUTION</t>
  </si>
  <si>
    <t>DISTRIBUTION EXPENSES MAINTENANCE</t>
  </si>
  <si>
    <t>MTCE SUPERVISION AND ENGINEERING-DISTRIB</t>
  </si>
  <si>
    <t>MAINTENANCE OF STRUCTURES-DISTRIBUTION</t>
  </si>
  <si>
    <t>MTCE STATION EQUIPMENT-DISTRIBUTION</t>
  </si>
  <si>
    <t>MAINTENANCE OF OVERHEAD LINES-DISTRIB</t>
  </si>
  <si>
    <t>MAINTENANCE OF UNDERGROUND LINES-DISTRIB</t>
  </si>
  <si>
    <t>MAINTENANCE OF LINE TRANSFORMERS-DISTRIB</t>
  </si>
  <si>
    <t>MTCE ST LIGHTING &amp; SIGNAL SYST-DISTRIB</t>
  </si>
  <si>
    <t>MAINTENANCE OF METERS-DISTRIBUTION</t>
  </si>
  <si>
    <t>MAINTENANCE OF MISC PLANT-DISTRIBUTION</t>
  </si>
  <si>
    <t>SUPERVISION-CUSTOMER ACCOUNTS</t>
  </si>
  <si>
    <t>METER READING EXPENSES-CUSTOMER ACCOUNTS</t>
  </si>
  <si>
    <t>RECORDS AND COLLECTION EXP-CUSTOMER ACCT</t>
  </si>
  <si>
    <t>UNCOLLECTIBLE ACCOUNTS-CUSTOMER ACCOUNTS</t>
  </si>
  <si>
    <t>MISCELLANEOUS EXPENSES-CUSTOMER ACCOUNTS</t>
  </si>
  <si>
    <t>SUPERVISION-CUSTOMER SERVICE &amp; INFORMAT</t>
  </si>
  <si>
    <t>ASSISTANCE EXPENSES-CUSTMR SERV &amp; INFORM</t>
  </si>
  <si>
    <t>INFORMAT &amp; INSTRCTL ADVTG-CUST SERV &amp; IN</t>
  </si>
  <si>
    <t>MISC EXPENSES-CUSTOMER SERVICE &amp; INFORM</t>
  </si>
  <si>
    <t>SUPERVISION-SALES</t>
  </si>
  <si>
    <t>DEMONSTRATING &amp; SELLING EXP-SALES</t>
  </si>
  <si>
    <t>MISCELLANEOUS EXPENSES-SALES</t>
  </si>
  <si>
    <t>ADMINISTRATIVE &amp; GENERAL OPERATING</t>
  </si>
  <si>
    <t>SALARIES-ADMINISTRATIVE &amp; GENERAL</t>
  </si>
  <si>
    <t>OFFICE SUPPL AND EXP-ADMIN &amp; GENERAL</t>
  </si>
  <si>
    <t>EXPENSES TRANSFERRED-CR-ADMIN &amp; GENERAL</t>
  </si>
  <si>
    <t>OUTSIDE SERVICES EMPLOYED-ADMIN &amp; GENER</t>
  </si>
  <si>
    <t>PROPERTY INSURANCE-ADMIN &amp; GENERAL</t>
  </si>
  <si>
    <t>INJURIES AND DAMAGES-ADMIN &amp; GENERAL</t>
  </si>
  <si>
    <t>EMPLY PENSIONS AND BENEFITS-ADMIN &amp; GEN</t>
  </si>
  <si>
    <t>REGULATORY COMMISSION EXP-ADMIN &amp; GEN</t>
  </si>
  <si>
    <t>DUPLICATE CHARGES-CREDIT-ADMIN &amp; GENER</t>
  </si>
  <si>
    <t>MISCELLANEOUS GENERAL EXPENSES</t>
  </si>
  <si>
    <t>RENTS-ADMIN &amp; GENERAL</t>
  </si>
  <si>
    <t>ADMINISTRATIVE &amp; GENERAL MAINTENANCE</t>
  </si>
  <si>
    <t>MAINTENANCE OF GENERAL PLANT(PRIOR TO 12</t>
  </si>
  <si>
    <t>TOTAL</t>
  </si>
  <si>
    <t>NOTES: THE COMPANY DOES NOT BUDGET AT FERC ACCOUNT LEVEL.</t>
  </si>
  <si>
    <t>Witness: Kim Ousdahl, Robert E. Barrett Jr</t>
  </si>
  <si>
    <t>2012 YEAR 1</t>
  </si>
  <si>
    <t>2013 YEAR 2</t>
  </si>
  <si>
    <t>2014 YEAR 3</t>
  </si>
  <si>
    <t>2015 YEAR 4</t>
  </si>
  <si>
    <t>2016 YEAR 5</t>
  </si>
  <si>
    <t>2018 SUBSEQUENT YEAR</t>
  </si>
  <si>
    <t>ACCOUNT NO.</t>
  </si>
  <si>
    <t>440 - 446</t>
  </si>
  <si>
    <t>MAINTENANCE OF GENERAL PLANT</t>
  </si>
  <si>
    <t>(14)</t>
  </si>
  <si>
    <t>RETAIL SALES</t>
  </si>
  <si>
    <r>
      <rPr>
        <u/>
        <sz val="10"/>
        <rFont val="Arial"/>
        <family val="2"/>
      </rPr>
      <t xml:space="preserve">  X  </t>
    </r>
    <r>
      <rPr>
        <sz val="10"/>
        <rFont val="Arial"/>
        <family val="2"/>
      </rPr>
      <t xml:space="preserve"> Projected Test Year Ended </t>
    </r>
    <r>
      <rPr>
        <u/>
        <sz val="10"/>
        <rFont val="Arial"/>
        <family val="2"/>
      </rPr>
      <t>12/31/17</t>
    </r>
  </si>
  <si>
    <r>
      <rPr>
        <u/>
        <sz val="10"/>
        <rFont val="Arial"/>
        <family val="2"/>
      </rPr>
      <t xml:space="preserve">  X  </t>
    </r>
    <r>
      <rPr>
        <sz val="10"/>
        <rFont val="Arial"/>
        <family val="2"/>
      </rPr>
      <t xml:space="preserve"> Prior Year Ended </t>
    </r>
    <r>
      <rPr>
        <u/>
        <sz val="10"/>
        <rFont val="Arial"/>
        <family val="2"/>
      </rPr>
      <t>12/31/16</t>
    </r>
  </si>
  <si>
    <r>
      <rPr>
        <u/>
        <sz val="10"/>
        <rFont val="Arial"/>
        <family val="2"/>
      </rPr>
      <t xml:space="preserve">  X  </t>
    </r>
    <r>
      <rPr>
        <sz val="10"/>
        <rFont val="Arial"/>
        <family val="2"/>
      </rPr>
      <t xml:space="preserve"> Historical Test Year Ended </t>
    </r>
    <r>
      <rPr>
        <u/>
        <sz val="10"/>
        <rFont val="Arial"/>
        <family val="2"/>
      </rPr>
      <t>12/31/15</t>
    </r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</si>
  <si>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</si>
  <si>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</si>
  <si>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</si>
  <si>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</si>
  <si>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</si>
  <si>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</si>
  <si>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</si>
  <si>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</si>
  <si>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</si>
  <si>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</si>
  <si>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</si>
  <si>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</si>
  <si>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</si>
  <si>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</si>
  <si>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</si>
  <si>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</si>
  <si>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</si>
  <si>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GENERATION EXPENSES-OTHER POWER GENERATION</t>
  </si>
  <si>
    <t>OPC 005105  FPL RC-15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</si>
</sst>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);[Red]\(#,##0\);&quot;0&quot;"/>
    <numFmt numFmtId="165" formatCode="_(* #,##0_);_(* \(#,##0\);_(* &quot;-&quot;??_);_(@_)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8">
    <xf numFmtId="0" fontId="0" fillId="0" borderId="0"/>
    <xf numFmtId="43" fontId="5" fillId="0" borderId="0" applyFont="0" applyFill="0" applyBorder="0" applyAlignment="0" applyProtection="0"/>
    <xf numFmtId="0" fontId="5" fillId="2" borderId="0"/>
    <xf numFmtId="0" fontId="5" fillId="2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1" fillId="4" borderId="0" applyNumberFormat="0" applyBorder="0" applyAlignment="0" applyProtection="0"/>
    <xf numFmtId="43" fontId="1" fillId="2" borderId="0" applyFont="0" applyFill="0" applyBorder="0" applyAlignment="0" applyProtection="0"/>
    <xf numFmtId="43" fontId="18" fillId="2" borderId="0" applyFont="0" applyFill="0" applyBorder="0" applyAlignment="0" applyProtection="0"/>
    <xf numFmtId="43" fontId="18" fillId="2" borderId="0" applyFont="0" applyFill="0" applyBorder="0" applyAlignment="0" applyProtection="0"/>
    <xf numFmtId="0" fontId="15" fillId="2" borderId="0" applyNumberFormat="0" applyFill="0" applyBorder="0" applyAlignment="0" applyProtection="0"/>
    <xf numFmtId="0" fontId="10" fillId="3" borderId="0" applyNumberFormat="0" applyBorder="0" applyAlignment="0" applyProtection="0"/>
    <xf numFmtId="0" fontId="7" fillId="2" borderId="6" applyNumberFormat="0" applyFill="0" applyAlignment="0" applyProtection="0"/>
    <xf numFmtId="0" fontId="8" fillId="2" borderId="7" applyNumberFormat="0" applyFill="0" applyAlignment="0" applyProtection="0"/>
    <xf numFmtId="0" fontId="9" fillId="2" borderId="8" applyNumberFormat="0" applyFill="0" applyAlignment="0" applyProtection="0"/>
    <xf numFmtId="0" fontId="9" fillId="2" borderId="0" applyNumberFormat="0" applyFill="0" applyBorder="0" applyAlignment="0" applyProtection="0"/>
    <xf numFmtId="0" fontId="13" fillId="2" borderId="9" applyNumberFormat="0" applyFill="0" applyAlignment="0" applyProtection="0"/>
    <xf numFmtId="0" fontId="12" fillId="5" borderId="0" applyNumberFormat="0" applyBorder="0" applyAlignment="0" applyProtection="0"/>
    <xf numFmtId="0" fontId="5" fillId="2" borderId="0"/>
    <xf numFmtId="0" fontId="1" fillId="2" borderId="0"/>
    <xf numFmtId="0" fontId="18" fillId="2" borderId="0"/>
    <xf numFmtId="0" fontId="5" fillId="2" borderId="0"/>
    <xf numFmtId="0" fontId="1" fillId="6" borderId="10" applyNumberFormat="0" applyFont="0" applyAlignment="0" applyProtection="0"/>
    <xf numFmtId="9" fontId="18" fillId="2" borderId="0" applyFont="0" applyFill="0" applyBorder="0" applyAlignment="0" applyProtection="0"/>
    <xf numFmtId="0" fontId="6" fillId="2" borderId="0" applyNumberFormat="0" applyFill="0" applyBorder="0" applyAlignment="0" applyProtection="0"/>
    <xf numFmtId="0" fontId="16" fillId="2" borderId="11" applyNumberFormat="0" applyFill="0" applyAlignment="0" applyProtection="0"/>
    <xf numFmtId="0" fontId="14" fillId="2" borderId="0" applyNumberFormat="0" applyFill="0" applyBorder="0" applyAlignment="0" applyProtection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20" fillId="2" borderId="0"/>
    <xf numFmtId="0" fontId="5" fillId="2" borderId="0"/>
    <xf numFmtId="0" fontId="5" fillId="2" borderId="0"/>
    <xf numFmtId="43" fontId="5" fillId="2" borderId="0" applyFont="0" applyFill="0" applyBorder="0" applyAlignment="0" applyProtection="0"/>
  </cellStyleXfs>
  <cellXfs count="80">
    <xf numFmtId="0" fontId="0" fillId="0" borderId="0" xfId="0"/>
    <xf numFmtId="0" fontId="5" fillId="2" borderId="0" xfId="49"/>
    <xf numFmtId="0" fontId="5" fillId="2" borderId="1" xfId="49" applyBorder="1"/>
    <xf numFmtId="0" fontId="18" fillId="2" borderId="0" xfId="49" applyFont="1"/>
    <xf numFmtId="0" fontId="18" fillId="2" borderId="0" xfId="49" applyFont="1" applyAlignment="1">
      <alignment horizontal="center"/>
    </xf>
    <xf numFmtId="0" fontId="18" fillId="2" borderId="3" xfId="49" applyFont="1" applyBorder="1" applyAlignment="1">
      <alignment horizontal="center" vertical="center" wrapText="1"/>
    </xf>
    <xf numFmtId="0" fontId="18" fillId="2" borderId="0" xfId="49" applyFont="1" applyAlignment="1">
      <alignment horizontal="left"/>
    </xf>
    <xf numFmtId="37" fontId="18" fillId="2" borderId="0" xfId="49" applyNumberFormat="1" applyFont="1" applyAlignment="1">
      <alignment horizontal="right"/>
    </xf>
    <xf numFmtId="0" fontId="18" fillId="2" borderId="0" xfId="49" applyFont="1" applyAlignment="1">
      <alignment horizontal="left" wrapText="1"/>
    </xf>
    <xf numFmtId="164" fontId="18" fillId="2" borderId="2" xfId="49" applyNumberFormat="1" applyFont="1" applyBorder="1" applyAlignment="1">
      <alignment horizontal="right"/>
    </xf>
    <xf numFmtId="164" fontId="18" fillId="2" borderId="5" xfId="49" applyNumberFormat="1" applyFont="1" applyBorder="1" applyAlignment="1">
      <alignment horizontal="right"/>
    </xf>
    <xf numFmtId="0" fontId="5" fillId="2" borderId="0" xfId="50"/>
    <xf numFmtId="0" fontId="5" fillId="2" borderId="1" xfId="50" applyBorder="1"/>
    <xf numFmtId="43" fontId="5" fillId="2" borderId="0" xfId="1" applyFill="1"/>
    <xf numFmtId="164" fontId="5" fillId="2" borderId="0" xfId="49" applyNumberFormat="1"/>
    <xf numFmtId="0" fontId="19" fillId="2" borderId="0" xfId="49" applyFont="1"/>
    <xf numFmtId="43" fontId="19" fillId="2" borderId="0" xfId="49" applyNumberFormat="1" applyFont="1"/>
    <xf numFmtId="43" fontId="19" fillId="2" borderId="0" xfId="1" applyFont="1" applyFill="1"/>
    <xf numFmtId="0" fontId="3" fillId="0" borderId="0" xfId="0" quotePrefix="1" applyFont="1" applyAlignment="1">
      <alignment horizontal="center"/>
    </xf>
    <xf numFmtId="0" fontId="5" fillId="2" borderId="1" xfId="56" applyBorder="1"/>
    <xf numFmtId="0" fontId="5" fillId="2" borderId="0" xfId="56"/>
    <xf numFmtId="0" fontId="2" fillId="2" borderId="0" xfId="56" applyFont="1"/>
    <xf numFmtId="0" fontId="2" fillId="2" borderId="0" xfId="56" applyFont="1" applyAlignment="1">
      <alignment horizontal="center"/>
    </xf>
    <xf numFmtId="0" fontId="2" fillId="2" borderId="0" xfId="56" quotePrefix="1" applyFont="1" applyAlignment="1">
      <alignment horizontal="center"/>
    </xf>
    <xf numFmtId="0" fontId="2" fillId="2" borderId="0" xfId="56" applyFont="1" applyAlignment="1">
      <alignment horizontal="left"/>
    </xf>
    <xf numFmtId="37" fontId="2" fillId="2" borderId="0" xfId="56" applyNumberFormat="1" applyFont="1" applyAlignment="1">
      <alignment horizontal="right"/>
    </xf>
    <xf numFmtId="0" fontId="2" fillId="2" borderId="0" xfId="56" applyFont="1" applyAlignment="1">
      <alignment horizontal="left" wrapText="1"/>
    </xf>
    <xf numFmtId="37" fontId="2" fillId="2" borderId="0" xfId="50" applyNumberFormat="1" applyFont="1" applyAlignment="1">
      <alignment horizontal="right"/>
    </xf>
    <xf numFmtId="164" fontId="2" fillId="2" borderId="2" xfId="56" applyNumberFormat="1" applyFont="1" applyBorder="1" applyAlignment="1">
      <alignment horizontal="right"/>
    </xf>
    <xf numFmtId="164" fontId="2" fillId="2" borderId="2" xfId="50" applyNumberFormat="1" applyFont="1" applyBorder="1" applyAlignment="1">
      <alignment horizontal="right"/>
    </xf>
    <xf numFmtId="0" fontId="19" fillId="2" borderId="0" xfId="56" applyFont="1"/>
    <xf numFmtId="165" fontId="19" fillId="2" borderId="0" xfId="57" applyNumberFormat="1" applyFont="1" applyFill="1"/>
    <xf numFmtId="37" fontId="2" fillId="2" borderId="0" xfId="50" applyNumberFormat="1" applyFont="1" applyFill="1" applyAlignment="1">
      <alignment horizontal="right"/>
    </xf>
    <xf numFmtId="37" fontId="2" fillId="2" borderId="2" xfId="56" applyNumberFormat="1" applyFont="1" applyBorder="1" applyAlignment="1">
      <alignment horizontal="right"/>
    </xf>
    <xf numFmtId="37" fontId="2" fillId="2" borderId="2" xfId="50" applyNumberFormat="1" applyFont="1" applyBorder="1" applyAlignment="1">
      <alignment horizontal="right"/>
    </xf>
    <xf numFmtId="43" fontId="19" fillId="2" borderId="0" xfId="57" applyFont="1"/>
    <xf numFmtId="37" fontId="2" fillId="2" borderId="5" xfId="56" applyNumberFormat="1" applyFont="1" applyBorder="1" applyAlignment="1">
      <alignment horizontal="right"/>
    </xf>
    <xf numFmtId="43" fontId="0" fillId="2" borderId="0" xfId="57" applyFont="1"/>
    <xf numFmtId="0" fontId="5" fillId="2" borderId="1" xfId="52" applyBorder="1"/>
    <xf numFmtId="0" fontId="5" fillId="2" borderId="0" xfId="52"/>
    <xf numFmtId="0" fontId="2" fillId="2" borderId="0" xfId="52" applyFont="1"/>
    <xf numFmtId="0" fontId="2" fillId="2" borderId="0" xfId="52" applyFont="1" applyAlignment="1">
      <alignment horizontal="center"/>
    </xf>
    <xf numFmtId="0" fontId="2" fillId="2" borderId="3" xfId="52" applyFont="1" applyBorder="1" applyAlignment="1">
      <alignment horizontal="center" vertical="center" wrapText="1"/>
    </xf>
    <xf numFmtId="0" fontId="2" fillId="2" borderId="0" xfId="52" applyFont="1" applyAlignment="1">
      <alignment horizontal="left"/>
    </xf>
    <xf numFmtId="37" fontId="2" fillId="2" borderId="0" xfId="52" applyNumberFormat="1" applyFont="1" applyAlignment="1">
      <alignment horizontal="right"/>
    </xf>
    <xf numFmtId="0" fontId="2" fillId="2" borderId="0" xfId="52" applyFont="1" applyAlignment="1">
      <alignment horizontal="left" wrapText="1"/>
    </xf>
    <xf numFmtId="164" fontId="2" fillId="2" borderId="2" xfId="52" applyNumberFormat="1" applyFont="1" applyBorder="1" applyAlignment="1">
      <alignment horizontal="right"/>
    </xf>
    <xf numFmtId="0" fontId="19" fillId="2" borderId="0" xfId="52" applyFont="1"/>
    <xf numFmtId="0" fontId="19" fillId="2" borderId="13" xfId="52" applyFont="1" applyBorder="1"/>
    <xf numFmtId="37" fontId="2" fillId="2" borderId="0" xfId="52" applyNumberFormat="1" applyFont="1" applyFill="1" applyAlignment="1">
      <alignment horizontal="right"/>
    </xf>
    <xf numFmtId="43" fontId="19" fillId="31" borderId="0" xfId="57" applyFont="1" applyFill="1"/>
    <xf numFmtId="43" fontId="19" fillId="2" borderId="0" xfId="57" applyNumberFormat="1" applyFont="1"/>
    <xf numFmtId="165" fontId="19" fillId="2" borderId="0" xfId="57" applyNumberFormat="1" applyFont="1"/>
    <xf numFmtId="37" fontId="2" fillId="2" borderId="2" xfId="52" applyNumberFormat="1" applyFont="1" applyBorder="1" applyAlignment="1">
      <alignment horizontal="right"/>
    </xf>
    <xf numFmtId="37" fontId="2" fillId="2" borderId="5" xfId="52" applyNumberFormat="1" applyFont="1" applyBorder="1" applyAlignment="1">
      <alignment horizontal="right"/>
    </xf>
    <xf numFmtId="0" fontId="5" fillId="2" borderId="0" xfId="56" applyBorder="1"/>
    <xf numFmtId="0" fontId="2" fillId="2" borderId="13" xfId="56" applyFont="1" applyBorder="1" applyAlignment="1">
      <alignment horizontal="center" vertical="center" wrapText="1"/>
    </xf>
    <xf numFmtId="0" fontId="5" fillId="2" borderId="13" xfId="56" applyBorder="1"/>
    <xf numFmtId="0" fontId="5" fillId="2" borderId="13" xfId="50" applyBorder="1"/>
    <xf numFmtId="0" fontId="5" fillId="2" borderId="0" xfId="50" applyBorder="1"/>
    <xf numFmtId="164" fontId="2" fillId="2" borderId="0" xfId="56" applyNumberFormat="1" applyFont="1" applyBorder="1" applyAlignment="1">
      <alignment horizontal="right"/>
    </xf>
    <xf numFmtId="164" fontId="2" fillId="2" borderId="0" xfId="50" applyNumberFormat="1" applyFont="1" applyBorder="1" applyAlignment="1">
      <alignment horizontal="right"/>
    </xf>
    <xf numFmtId="0" fontId="2" fillId="2" borderId="13" xfId="56" applyFont="1" applyBorder="1" applyAlignment="1">
      <alignment horizontal="center"/>
    </xf>
    <xf numFmtId="0" fontId="2" fillId="2" borderId="13" xfId="56" applyFont="1" applyBorder="1" applyAlignment="1">
      <alignment horizontal="left" wrapText="1"/>
    </xf>
    <xf numFmtId="37" fontId="2" fillId="2" borderId="13" xfId="56" applyNumberFormat="1" applyFont="1" applyBorder="1" applyAlignment="1">
      <alignment horizontal="right"/>
    </xf>
    <xf numFmtId="37" fontId="2" fillId="2" borderId="13" xfId="50" applyNumberFormat="1" applyFont="1" applyBorder="1" applyAlignment="1">
      <alignment horizontal="right"/>
    </xf>
    <xf numFmtId="0" fontId="19" fillId="2" borderId="13" xfId="56" applyFont="1" applyBorder="1"/>
    <xf numFmtId="165" fontId="19" fillId="2" borderId="13" xfId="57" applyNumberFormat="1" applyFont="1" applyFill="1" applyBorder="1"/>
    <xf numFmtId="0" fontId="21" fillId="2" borderId="0" xfId="56" applyFont="1" applyBorder="1" applyAlignment="1">
      <alignment horizontal="center" vertical="center" wrapText="1"/>
    </xf>
    <xf numFmtId="0" fontId="21" fillId="2" borderId="13" xfId="56" applyFont="1" applyBorder="1" applyAlignment="1">
      <alignment horizontal="center" vertical="center" wrapText="1"/>
    </xf>
    <xf numFmtId="0" fontId="22" fillId="2" borderId="0" xfId="56" applyNumberFormat="1" applyFont="1" applyFill="1" applyBorder="1"/>
    <xf numFmtId="0" fontId="2" fillId="2" borderId="0" xfId="56" applyFont="1" applyBorder="1" applyAlignment="1">
      <alignment horizontal="center" vertical="center" wrapText="1"/>
    </xf>
    <xf numFmtId="0" fontId="2" fillId="2" borderId="13" xfId="56" applyFont="1" applyBorder="1" applyAlignment="1">
      <alignment horizontal="center" vertical="center" wrapText="1"/>
    </xf>
    <xf numFmtId="0" fontId="2" fillId="2" borderId="3" xfId="52" applyFont="1" applyBorder="1" applyAlignment="1">
      <alignment horizontal="center" vertical="center" wrapText="1"/>
    </xf>
    <xf numFmtId="0" fontId="0" fillId="2" borderId="4" xfId="52" applyNumberFormat="1" applyFont="1" applyFill="1" applyBorder="1"/>
    <xf numFmtId="0" fontId="18" fillId="2" borderId="3" xfId="49" applyFont="1" applyBorder="1" applyAlignment="1">
      <alignment horizontal="center" vertical="center" wrapText="1"/>
    </xf>
    <xf numFmtId="0" fontId="0" fillId="2" borderId="4" xfId="49" applyNumberFormat="1" applyFont="1" applyFill="1" applyBorder="1"/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3" fillId="2" borderId="1" xfId="56" applyFont="1" applyBorder="1" applyAlignment="1">
      <alignment vertical="center" wrapText="1"/>
    </xf>
  </cellXfs>
  <cellStyles count="5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omma" xfId="1" builtinId="3"/>
    <cellStyle name="Comma 2" xfId="29"/>
    <cellStyle name="Comma 2 2" xfId="30"/>
    <cellStyle name="Comma 3" xfId="31"/>
    <cellStyle name="Comma 4" xfId="57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Linked Cell 2" xfId="38"/>
    <cellStyle name="Neutral 2" xfId="39"/>
    <cellStyle name="Normal" xfId="0" builtinId="0"/>
    <cellStyle name="Normal 10" xfId="52"/>
    <cellStyle name="Normal 11" xfId="53"/>
    <cellStyle name="Normal 12" xfId="55"/>
    <cellStyle name="Normal 13" xfId="56"/>
    <cellStyle name="Normal 2" xfId="2"/>
    <cellStyle name="Normal 2 2" xfId="40"/>
    <cellStyle name="Normal 2 3" xfId="54"/>
    <cellStyle name="Normal 3" xfId="41"/>
    <cellStyle name="Normal 4" xfId="42"/>
    <cellStyle name="Normal 5" xfId="3"/>
    <cellStyle name="Normal 6" xfId="43"/>
    <cellStyle name="Normal 7" xfId="49"/>
    <cellStyle name="Normal 8" xfId="50"/>
    <cellStyle name="Normal 9" xfId="51"/>
    <cellStyle name="Note 2" xfId="44"/>
    <cellStyle name="Percen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fb0ofi\Local%20Settings\Temporary%20Internet%20Files\Content.Outlook\0D7K0ITX\RIS\RIS_Phase2\RIS_MFR_C_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fb0ofi\Local%20Settings\Temporary%20Internet%20Files\Content.Outlook\0D7K0ITX\RIS\RIS_Phase2\RIS_MFR_C_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41"/>
  <sheetViews>
    <sheetView showGridLines="0" showZeros="0" tabSelected="1" view="pageBreakPreview" zoomScale="70" zoomScaleNormal="90" zoomScaleSheetLayoutView="70" workbookViewId="0"/>
  </sheetViews>
  <sheetFormatPr defaultColWidth="9.109375" defaultRowHeight="14.4" x14ac:dyDescent="0.3"/>
  <cols>
    <col min="1" max="1" width="14.88671875" style="20" customWidth="1"/>
    <col min="2" max="2" width="11.5546875" style="20" customWidth="1"/>
    <col min="3" max="3" width="53.5546875" style="20" customWidth="1"/>
    <col min="4" max="4" width="10.6640625" style="20" customWidth="1"/>
    <col min="5" max="5" width="10.6640625" style="20" bestFit="1" customWidth="1"/>
    <col min="6" max="6" width="11.88671875" style="20" customWidth="1"/>
    <col min="7" max="7" width="13.33203125" style="20" customWidth="1"/>
    <col min="8" max="8" width="12.5546875" style="20" customWidth="1"/>
    <col min="9" max="9" width="11.5546875" style="20" customWidth="1"/>
    <col min="10" max="10" width="10.6640625" style="20" bestFit="1" customWidth="1"/>
    <col min="11" max="11" width="10.6640625" style="20" customWidth="1"/>
    <col min="12" max="12" width="10.88671875" style="20" customWidth="1"/>
    <col min="13" max="13" width="10.6640625" style="20" bestFit="1" customWidth="1"/>
    <col min="14" max="14" width="12.6640625" style="20" customWidth="1"/>
    <col min="15" max="15" width="11.88671875" style="20" customWidth="1"/>
    <col min="16" max="16384" width="9.109375" style="20"/>
  </cols>
  <sheetData>
    <row r="1" spans="1:15" ht="40.799999999999997" customHeight="1" thickBot="1" x14ac:dyDescent="0.35">
      <c r="A1" s="79" t="s">
        <v>217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3">
      <c r="A2" s="21" t="s">
        <v>49</v>
      </c>
      <c r="B2" s="21"/>
      <c r="F2" s="21" t="s">
        <v>50</v>
      </c>
      <c r="L2" s="21" t="s">
        <v>0</v>
      </c>
    </row>
    <row r="3" spans="1:15" x14ac:dyDescent="0.3">
      <c r="F3" s="21" t="s">
        <v>51</v>
      </c>
      <c r="L3" s="21" t="s">
        <v>196</v>
      </c>
    </row>
    <row r="4" spans="1:15" x14ac:dyDescent="0.3">
      <c r="A4" s="21" t="s">
        <v>2</v>
      </c>
      <c r="B4" s="21"/>
      <c r="F4" s="21" t="s">
        <v>52</v>
      </c>
      <c r="L4" s="21" t="s">
        <v>197</v>
      </c>
    </row>
    <row r="5" spans="1:15" x14ac:dyDescent="0.3">
      <c r="C5" s="21" t="s">
        <v>53</v>
      </c>
      <c r="F5" s="21" t="s">
        <v>54</v>
      </c>
      <c r="L5" s="21" t="s">
        <v>198</v>
      </c>
    </row>
    <row r="6" spans="1:15" x14ac:dyDescent="0.3">
      <c r="F6" s="21" t="s">
        <v>55</v>
      </c>
      <c r="L6" s="21"/>
    </row>
    <row r="7" spans="1:15" x14ac:dyDescent="0.3">
      <c r="A7" s="21" t="s">
        <v>7</v>
      </c>
      <c r="B7" s="21"/>
      <c r="L7" s="21" t="s">
        <v>56</v>
      </c>
    </row>
    <row r="8" spans="1:15" ht="15" thickBo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3">
      <c r="B9" s="22" t="s">
        <v>8</v>
      </c>
      <c r="C9" s="22" t="s">
        <v>9</v>
      </c>
      <c r="D9" s="22" t="s">
        <v>10</v>
      </c>
      <c r="E9" s="22" t="s">
        <v>11</v>
      </c>
      <c r="F9" s="22" t="s">
        <v>12</v>
      </c>
      <c r="G9" s="22" t="s">
        <v>39</v>
      </c>
      <c r="H9" s="22" t="s">
        <v>57</v>
      </c>
      <c r="I9" s="22" t="s">
        <v>58</v>
      </c>
      <c r="J9" s="22" t="s">
        <v>59</v>
      </c>
      <c r="K9" s="22" t="s">
        <v>60</v>
      </c>
      <c r="L9" s="22" t="s">
        <v>61</v>
      </c>
      <c r="M9" s="22" t="s">
        <v>62</v>
      </c>
      <c r="N9" s="22" t="s">
        <v>63</v>
      </c>
      <c r="O9" s="23" t="s">
        <v>194</v>
      </c>
    </row>
    <row r="10" spans="1:15" x14ac:dyDescent="0.3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3">
      <c r="A11" s="71" t="s">
        <v>13</v>
      </c>
      <c r="B11" s="71" t="s">
        <v>191</v>
      </c>
      <c r="C11" s="71" t="s">
        <v>40</v>
      </c>
      <c r="D11" s="68" t="s">
        <v>64</v>
      </c>
      <c r="E11" s="70"/>
      <c r="F11" s="68" t="s">
        <v>65</v>
      </c>
      <c r="G11" s="70"/>
      <c r="H11" s="68" t="s">
        <v>66</v>
      </c>
      <c r="I11" s="70"/>
      <c r="J11" s="68" t="s">
        <v>67</v>
      </c>
      <c r="K11" s="70"/>
      <c r="L11" s="68" t="s">
        <v>68</v>
      </c>
      <c r="M11" s="70"/>
      <c r="N11" s="68" t="s">
        <v>71</v>
      </c>
      <c r="O11" s="68" t="s">
        <v>72</v>
      </c>
    </row>
    <row r="12" spans="1:15" ht="15" thickBot="1" x14ac:dyDescent="0.35">
      <c r="A12" s="72"/>
      <c r="B12" s="72"/>
      <c r="C12" s="72"/>
      <c r="D12" s="56" t="s">
        <v>69</v>
      </c>
      <c r="E12" s="56" t="s">
        <v>70</v>
      </c>
      <c r="F12" s="56" t="s">
        <v>69</v>
      </c>
      <c r="G12" s="56" t="s">
        <v>70</v>
      </c>
      <c r="H12" s="56" t="s">
        <v>69</v>
      </c>
      <c r="I12" s="56" t="s">
        <v>70</v>
      </c>
      <c r="J12" s="56" t="s">
        <v>69</v>
      </c>
      <c r="K12" s="56" t="s">
        <v>70</v>
      </c>
      <c r="L12" s="56" t="s">
        <v>69</v>
      </c>
      <c r="M12" s="56" t="s">
        <v>70</v>
      </c>
      <c r="N12" s="69"/>
      <c r="O12" s="69"/>
    </row>
    <row r="13" spans="1:15" x14ac:dyDescent="0.3">
      <c r="A13" s="22" t="s">
        <v>14</v>
      </c>
      <c r="B13" s="22"/>
      <c r="C13" s="24" t="s">
        <v>73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x14ac:dyDescent="0.3">
      <c r="A14" s="22" t="s">
        <v>15</v>
      </c>
      <c r="B14" s="22"/>
    </row>
    <row r="15" spans="1:15" x14ac:dyDescent="0.3">
      <c r="A15" s="22" t="s">
        <v>16</v>
      </c>
      <c r="B15" s="22" t="s">
        <v>192</v>
      </c>
      <c r="C15" s="26" t="s">
        <v>195</v>
      </c>
      <c r="D15" s="25">
        <v>0</v>
      </c>
      <c r="E15" s="25">
        <v>10230347.77593</v>
      </c>
      <c r="F15" s="25">
        <v>0</v>
      </c>
      <c r="G15" s="25">
        <v>9805919.6204899997</v>
      </c>
      <c r="H15" s="25">
        <v>0</v>
      </c>
      <c r="I15" s="25">
        <v>9809284.4421999995</v>
      </c>
      <c r="J15" s="25">
        <v>0</v>
      </c>
      <c r="K15" s="25">
        <v>10586319.926270001</v>
      </c>
      <c r="L15" s="25">
        <v>0</v>
      </c>
      <c r="M15" s="27">
        <v>10773013.74272</v>
      </c>
      <c r="N15" s="25">
        <v>9994445.1765428837</v>
      </c>
      <c r="O15" s="25">
        <v>10263865.562797481</v>
      </c>
    </row>
    <row r="16" spans="1:15" x14ac:dyDescent="0.3">
      <c r="A16" s="22" t="s">
        <v>17</v>
      </c>
      <c r="B16" s="22">
        <v>447</v>
      </c>
      <c r="C16" s="26" t="s">
        <v>75</v>
      </c>
      <c r="D16" s="25">
        <v>0</v>
      </c>
      <c r="E16" s="25">
        <v>168095.52496000001</v>
      </c>
      <c r="F16" s="25">
        <v>0</v>
      </c>
      <c r="G16" s="25">
        <v>157079.29712999996</v>
      </c>
      <c r="H16" s="25">
        <v>0</v>
      </c>
      <c r="I16" s="25">
        <v>212326.23142</v>
      </c>
      <c r="J16" s="25">
        <v>0</v>
      </c>
      <c r="K16" s="25">
        <v>504583.23347999994</v>
      </c>
      <c r="L16" s="25">
        <v>0</v>
      </c>
      <c r="M16" s="27">
        <v>500059.04060000001</v>
      </c>
      <c r="N16" s="25">
        <v>447959.72210252762</v>
      </c>
      <c r="O16" s="25">
        <v>447882.15667414741</v>
      </c>
    </row>
    <row r="17" spans="1:15" x14ac:dyDescent="0.3">
      <c r="A17" s="22" t="s">
        <v>18</v>
      </c>
      <c r="B17" s="22">
        <v>449</v>
      </c>
      <c r="C17" s="26" t="s">
        <v>76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-41.796000000000113</v>
      </c>
      <c r="L17" s="25">
        <v>0</v>
      </c>
      <c r="M17" s="27">
        <v>41.795999999999999</v>
      </c>
      <c r="N17" s="25">
        <v>0</v>
      </c>
      <c r="O17" s="25">
        <v>0</v>
      </c>
    </row>
    <row r="18" spans="1:15" x14ac:dyDescent="0.3">
      <c r="A18" s="22" t="s">
        <v>19</v>
      </c>
      <c r="B18" s="22">
        <v>450</v>
      </c>
      <c r="C18" s="26" t="s">
        <v>77</v>
      </c>
      <c r="D18" s="25">
        <v>0</v>
      </c>
      <c r="E18" s="25">
        <v>34319.589950000001</v>
      </c>
      <c r="F18" s="25">
        <v>0</v>
      </c>
      <c r="G18" s="25">
        <v>32762.206469999997</v>
      </c>
      <c r="H18" s="25">
        <v>0</v>
      </c>
      <c r="I18" s="25">
        <v>60542.655319999998</v>
      </c>
      <c r="J18" s="25">
        <v>0</v>
      </c>
      <c r="K18" s="25">
        <v>59892.188729999994</v>
      </c>
      <c r="L18" s="25">
        <v>0</v>
      </c>
      <c r="M18" s="27">
        <v>58298.774939999996</v>
      </c>
      <c r="N18" s="25">
        <v>59439.028348698987</v>
      </c>
      <c r="O18" s="25">
        <v>59902.438385227382</v>
      </c>
    </row>
    <row r="19" spans="1:15" x14ac:dyDescent="0.3">
      <c r="A19" s="22" t="s">
        <v>20</v>
      </c>
      <c r="B19" s="22">
        <v>451</v>
      </c>
      <c r="C19" s="26" t="s">
        <v>78</v>
      </c>
      <c r="D19" s="25">
        <v>0</v>
      </c>
      <c r="E19" s="25">
        <v>31629.707519999996</v>
      </c>
      <c r="F19" s="25">
        <v>0</v>
      </c>
      <c r="G19" s="25">
        <v>29740.132720000001</v>
      </c>
      <c r="H19" s="25">
        <v>0</v>
      </c>
      <c r="I19" s="25">
        <v>33851.894610000003</v>
      </c>
      <c r="J19" s="25">
        <v>0</v>
      </c>
      <c r="K19" s="25">
        <v>41912.242590000002</v>
      </c>
      <c r="L19" s="25">
        <v>0</v>
      </c>
      <c r="M19" s="27">
        <v>39335.799169999991</v>
      </c>
      <c r="N19" s="25">
        <v>40698.812191644392</v>
      </c>
      <c r="O19" s="25">
        <v>41068.291304447295</v>
      </c>
    </row>
    <row r="20" spans="1:15" x14ac:dyDescent="0.3">
      <c r="A20" s="22" t="s">
        <v>21</v>
      </c>
      <c r="B20" s="22">
        <v>454</v>
      </c>
      <c r="C20" s="26" t="s">
        <v>79</v>
      </c>
      <c r="D20" s="25">
        <v>0</v>
      </c>
      <c r="E20" s="25">
        <v>42285.818880000006</v>
      </c>
      <c r="F20" s="25">
        <v>0</v>
      </c>
      <c r="G20" s="25">
        <v>42121.824719999997</v>
      </c>
      <c r="H20" s="25">
        <v>0</v>
      </c>
      <c r="I20" s="25">
        <v>44235.270499999999</v>
      </c>
      <c r="J20" s="25">
        <v>0</v>
      </c>
      <c r="K20" s="25">
        <v>48767.390900000006</v>
      </c>
      <c r="L20" s="25">
        <v>0</v>
      </c>
      <c r="M20" s="27">
        <v>49141.920050000008</v>
      </c>
      <c r="N20" s="25">
        <v>56032.215896939597</v>
      </c>
      <c r="O20" s="25">
        <v>58649.462369023946</v>
      </c>
    </row>
    <row r="21" spans="1:15" ht="15" thickBot="1" x14ac:dyDescent="0.35">
      <c r="A21" s="22" t="s">
        <v>22</v>
      </c>
      <c r="B21" s="22">
        <v>456</v>
      </c>
      <c r="C21" s="26" t="s">
        <v>80</v>
      </c>
      <c r="D21" s="25">
        <v>0</v>
      </c>
      <c r="E21" s="25">
        <v>102532.04776</v>
      </c>
      <c r="F21" s="25">
        <v>0</v>
      </c>
      <c r="G21" s="25">
        <v>41394.198229999995</v>
      </c>
      <c r="H21" s="25">
        <v>0</v>
      </c>
      <c r="I21" s="25">
        <v>129507.34564999999</v>
      </c>
      <c r="J21" s="25">
        <v>0</v>
      </c>
      <c r="K21" s="25">
        <v>29647.880849999994</v>
      </c>
      <c r="L21" s="25">
        <v>0</v>
      </c>
      <c r="M21" s="27">
        <v>153524.28974000001</v>
      </c>
      <c r="N21" s="25">
        <v>79163.172014036056</v>
      </c>
      <c r="O21" s="25">
        <v>90299.914674846848</v>
      </c>
    </row>
    <row r="22" spans="1:15" x14ac:dyDescent="0.3">
      <c r="A22" s="22" t="s">
        <v>24</v>
      </c>
      <c r="B22" s="22"/>
      <c r="C22" s="26" t="s">
        <v>73</v>
      </c>
      <c r="D22" s="28">
        <v>10501373</v>
      </c>
      <c r="E22" s="28">
        <v>10609210.465</v>
      </c>
      <c r="F22" s="28">
        <v>10178894</v>
      </c>
      <c r="G22" s="28">
        <v>10109017.279759998</v>
      </c>
      <c r="H22" s="28">
        <v>10459830</v>
      </c>
      <c r="I22" s="28">
        <v>10289747.839699998</v>
      </c>
      <c r="J22" s="28">
        <v>11316772</v>
      </c>
      <c r="K22" s="28">
        <v>11271081.066819999</v>
      </c>
      <c r="L22" s="28">
        <v>11397709</v>
      </c>
      <c r="M22" s="29">
        <v>11573415.363220001</v>
      </c>
      <c r="N22" s="28">
        <v>10677738.127096731</v>
      </c>
      <c r="O22" s="28">
        <v>10961667.826205175</v>
      </c>
    </row>
    <row r="23" spans="1:15" x14ac:dyDescent="0.3">
      <c r="A23" s="22" t="s">
        <v>26</v>
      </c>
      <c r="B23" s="22"/>
      <c r="G23" s="30"/>
      <c r="I23" s="30"/>
      <c r="K23" s="30"/>
      <c r="M23" s="31"/>
      <c r="N23" s="30"/>
      <c r="O23" s="30"/>
    </row>
    <row r="24" spans="1:15" x14ac:dyDescent="0.3">
      <c r="A24" s="22" t="s">
        <v>27</v>
      </c>
      <c r="B24" s="22"/>
      <c r="G24" s="30"/>
      <c r="I24" s="30"/>
      <c r="K24" s="30"/>
      <c r="M24" s="31"/>
      <c r="N24" s="30"/>
      <c r="O24" s="30"/>
    </row>
    <row r="25" spans="1:15" x14ac:dyDescent="0.3">
      <c r="A25" s="22" t="s">
        <v>28</v>
      </c>
      <c r="B25" s="22"/>
      <c r="G25" s="30"/>
      <c r="I25" s="30"/>
      <c r="K25" s="30"/>
      <c r="M25" s="31"/>
      <c r="N25" s="30"/>
      <c r="O25" s="30"/>
    </row>
    <row r="26" spans="1:15" x14ac:dyDescent="0.3">
      <c r="A26" s="22" t="s">
        <v>29</v>
      </c>
      <c r="B26" s="22"/>
      <c r="G26" s="30"/>
      <c r="I26" s="30"/>
      <c r="K26" s="30"/>
      <c r="M26" s="31"/>
      <c r="N26" s="30"/>
      <c r="O26" s="30"/>
    </row>
    <row r="27" spans="1:15" x14ac:dyDescent="0.3">
      <c r="A27" s="22" t="s">
        <v>30</v>
      </c>
      <c r="B27" s="22"/>
      <c r="G27" s="30"/>
      <c r="I27" s="30"/>
      <c r="K27" s="30"/>
      <c r="M27" s="31"/>
      <c r="N27" s="30"/>
      <c r="O27" s="30"/>
    </row>
    <row r="28" spans="1:15" x14ac:dyDescent="0.3">
      <c r="A28" s="22" t="s">
        <v>31</v>
      </c>
      <c r="B28" s="22"/>
      <c r="G28" s="30"/>
      <c r="I28" s="30"/>
      <c r="K28" s="30"/>
      <c r="M28" s="31"/>
      <c r="N28" s="30"/>
      <c r="O28" s="30"/>
    </row>
    <row r="29" spans="1:15" x14ac:dyDescent="0.3">
      <c r="A29" s="22" t="s">
        <v>32</v>
      </c>
      <c r="B29" s="22"/>
      <c r="G29" s="30"/>
      <c r="I29" s="30"/>
      <c r="K29" s="30"/>
      <c r="M29" s="31"/>
      <c r="N29" s="30"/>
      <c r="O29" s="30"/>
    </row>
    <row r="30" spans="1:15" x14ac:dyDescent="0.3">
      <c r="A30" s="22" t="s">
        <v>33</v>
      </c>
      <c r="B30" s="22"/>
      <c r="G30" s="30"/>
      <c r="I30" s="30"/>
      <c r="K30" s="30"/>
      <c r="M30" s="31"/>
      <c r="N30" s="30"/>
      <c r="O30" s="30"/>
    </row>
    <row r="31" spans="1:15" x14ac:dyDescent="0.3">
      <c r="A31" s="22" t="s">
        <v>34</v>
      </c>
      <c r="B31" s="22"/>
      <c r="G31" s="30"/>
      <c r="I31" s="30"/>
      <c r="K31" s="30"/>
      <c r="M31" s="31"/>
      <c r="N31" s="30"/>
      <c r="O31" s="30"/>
    </row>
    <row r="32" spans="1:15" x14ac:dyDescent="0.3">
      <c r="A32" s="22" t="s">
        <v>35</v>
      </c>
      <c r="B32" s="22"/>
      <c r="G32" s="30"/>
      <c r="I32" s="30"/>
      <c r="K32" s="30"/>
      <c r="M32" s="31"/>
      <c r="N32" s="30"/>
      <c r="O32" s="30"/>
    </row>
    <row r="33" spans="1:15" x14ac:dyDescent="0.3">
      <c r="A33" s="22" t="s">
        <v>199</v>
      </c>
      <c r="B33" s="22"/>
      <c r="G33" s="30"/>
      <c r="I33" s="30"/>
      <c r="K33" s="30"/>
      <c r="M33" s="31"/>
      <c r="N33" s="30"/>
      <c r="O33" s="30"/>
    </row>
    <row r="34" spans="1:15" x14ac:dyDescent="0.3">
      <c r="A34" s="22" t="s">
        <v>200</v>
      </c>
      <c r="B34" s="22"/>
      <c r="G34" s="30"/>
      <c r="I34" s="30"/>
      <c r="K34" s="30"/>
      <c r="M34" s="31"/>
      <c r="N34" s="30"/>
      <c r="O34" s="30"/>
    </row>
    <row r="35" spans="1:15" x14ac:dyDescent="0.3">
      <c r="A35" s="22" t="s">
        <v>201</v>
      </c>
      <c r="B35" s="22"/>
      <c r="G35" s="30"/>
      <c r="I35" s="30"/>
      <c r="K35" s="30"/>
      <c r="M35" s="31"/>
      <c r="N35" s="30"/>
      <c r="O35" s="30"/>
    </row>
    <row r="36" spans="1:15" x14ac:dyDescent="0.3">
      <c r="A36" s="22" t="s">
        <v>202</v>
      </c>
      <c r="B36" s="22"/>
      <c r="G36" s="30"/>
      <c r="I36" s="30"/>
      <c r="K36" s="30"/>
      <c r="M36" s="31"/>
      <c r="N36" s="30"/>
      <c r="O36" s="30"/>
    </row>
    <row r="37" spans="1:15" x14ac:dyDescent="0.3">
      <c r="A37" s="22" t="s">
        <v>203</v>
      </c>
      <c r="B37" s="22"/>
      <c r="G37" s="30"/>
      <c r="I37" s="30"/>
      <c r="K37" s="30"/>
      <c r="M37" s="31"/>
      <c r="N37" s="30"/>
      <c r="O37" s="30"/>
    </row>
    <row r="38" spans="1:15" x14ac:dyDescent="0.3">
      <c r="A38" s="22" t="s">
        <v>204</v>
      </c>
      <c r="B38" s="22"/>
      <c r="G38" s="30"/>
      <c r="I38" s="30"/>
      <c r="K38" s="30"/>
      <c r="M38" s="31"/>
      <c r="N38" s="30"/>
      <c r="O38" s="30"/>
    </row>
    <row r="39" spans="1:15" x14ac:dyDescent="0.3">
      <c r="A39" s="22" t="s">
        <v>205</v>
      </c>
      <c r="B39" s="22"/>
      <c r="G39" s="30"/>
      <c r="I39" s="30"/>
      <c r="K39" s="30"/>
      <c r="M39" s="31"/>
      <c r="N39" s="30"/>
      <c r="O39" s="30"/>
    </row>
    <row r="40" spans="1:15" x14ac:dyDescent="0.3">
      <c r="A40" s="22" t="s">
        <v>206</v>
      </c>
      <c r="B40" s="22"/>
      <c r="G40" s="30"/>
      <c r="I40" s="30"/>
      <c r="K40" s="30"/>
      <c r="M40" s="31"/>
      <c r="N40" s="30"/>
      <c r="O40" s="30"/>
    </row>
    <row r="41" spans="1:15" x14ac:dyDescent="0.3">
      <c r="A41" s="22" t="s">
        <v>207</v>
      </c>
      <c r="B41" s="22"/>
      <c r="G41" s="30"/>
      <c r="I41" s="30"/>
      <c r="K41" s="30"/>
      <c r="M41" s="31"/>
      <c r="N41" s="30"/>
      <c r="O41" s="30"/>
    </row>
    <row r="42" spans="1:15" x14ac:dyDescent="0.3">
      <c r="A42" s="22" t="s">
        <v>208</v>
      </c>
      <c r="B42" s="22"/>
      <c r="G42" s="30"/>
      <c r="I42" s="30"/>
      <c r="K42" s="30"/>
      <c r="M42" s="31"/>
      <c r="N42" s="30"/>
      <c r="O42" s="30"/>
    </row>
    <row r="43" spans="1:15" x14ac:dyDescent="0.3">
      <c r="A43" s="22" t="s">
        <v>209</v>
      </c>
      <c r="B43" s="22"/>
      <c r="G43" s="30"/>
      <c r="I43" s="30"/>
      <c r="K43" s="30"/>
      <c r="M43" s="31"/>
      <c r="N43" s="30"/>
      <c r="O43" s="30"/>
    </row>
    <row r="44" spans="1:15" x14ac:dyDescent="0.3">
      <c r="A44" s="22" t="s">
        <v>210</v>
      </c>
      <c r="B44" s="22"/>
      <c r="G44" s="30"/>
      <c r="I44" s="30"/>
      <c r="K44" s="30"/>
      <c r="M44" s="31"/>
      <c r="N44" s="30"/>
      <c r="O44" s="30"/>
    </row>
    <row r="45" spans="1:15" x14ac:dyDescent="0.3">
      <c r="A45" s="22" t="s">
        <v>211</v>
      </c>
      <c r="B45" s="22"/>
      <c r="G45" s="30"/>
      <c r="I45" s="30"/>
      <c r="K45" s="30"/>
      <c r="M45" s="31"/>
      <c r="N45" s="30"/>
      <c r="O45" s="30"/>
    </row>
    <row r="46" spans="1:15" x14ac:dyDescent="0.3">
      <c r="A46" s="22" t="s">
        <v>212</v>
      </c>
      <c r="B46" s="22"/>
      <c r="G46" s="30"/>
      <c r="I46" s="30"/>
      <c r="K46" s="30"/>
      <c r="M46" s="31"/>
      <c r="N46" s="30"/>
      <c r="O46" s="30"/>
    </row>
    <row r="47" spans="1:15" x14ac:dyDescent="0.3">
      <c r="A47" s="22" t="s">
        <v>213</v>
      </c>
      <c r="B47" s="22"/>
      <c r="G47" s="30"/>
      <c r="I47" s="30"/>
      <c r="K47" s="30"/>
      <c r="M47" s="31"/>
      <c r="N47" s="30"/>
      <c r="O47" s="30"/>
    </row>
    <row r="48" spans="1:15" x14ac:dyDescent="0.3">
      <c r="A48" s="22" t="s">
        <v>214</v>
      </c>
      <c r="B48" s="22"/>
      <c r="G48" s="30"/>
      <c r="I48" s="30"/>
      <c r="K48" s="30"/>
      <c r="M48" s="31"/>
      <c r="N48" s="30"/>
      <c r="O48" s="30"/>
    </row>
    <row r="49" spans="1:15" x14ac:dyDescent="0.3">
      <c r="A49" s="22" t="s">
        <v>215</v>
      </c>
      <c r="B49" s="22"/>
      <c r="G49" s="30"/>
      <c r="I49" s="30"/>
      <c r="K49" s="30"/>
      <c r="M49" s="31"/>
      <c r="N49" s="30"/>
      <c r="O49" s="30"/>
    </row>
    <row r="50" spans="1:15" s="57" customFormat="1" ht="15" thickBot="1" x14ac:dyDescent="0.35">
      <c r="A50" s="62"/>
      <c r="B50" s="62"/>
      <c r="G50" s="66"/>
      <c r="I50" s="66"/>
      <c r="K50" s="66"/>
      <c r="M50" s="67"/>
      <c r="N50" s="66"/>
      <c r="O50" s="66"/>
    </row>
    <row r="51" spans="1:15" x14ac:dyDescent="0.3">
      <c r="A51" s="22">
        <v>1</v>
      </c>
      <c r="B51" s="22"/>
      <c r="G51" s="30"/>
      <c r="I51" s="30"/>
      <c r="K51" s="30"/>
      <c r="M51" s="31"/>
      <c r="N51" s="30"/>
      <c r="O51" s="30"/>
    </row>
    <row r="52" spans="1:15" x14ac:dyDescent="0.3">
      <c r="A52" s="22">
        <v>2</v>
      </c>
      <c r="B52" s="22"/>
      <c r="C52" s="24" t="s">
        <v>41</v>
      </c>
      <c r="D52" s="25"/>
      <c r="E52" s="25"/>
      <c r="F52" s="25"/>
      <c r="G52" s="25"/>
      <c r="H52" s="25"/>
      <c r="I52" s="25"/>
      <c r="J52" s="25"/>
      <c r="K52" s="25"/>
      <c r="L52" s="25"/>
      <c r="M52" s="27"/>
      <c r="N52" s="25"/>
      <c r="O52" s="25"/>
    </row>
    <row r="53" spans="1:15" x14ac:dyDescent="0.3">
      <c r="A53" s="22">
        <v>3</v>
      </c>
      <c r="B53" s="22"/>
      <c r="M53" s="11"/>
    </row>
    <row r="54" spans="1:15" x14ac:dyDescent="0.3">
      <c r="A54" s="22">
        <v>4</v>
      </c>
      <c r="B54" s="22">
        <v>500</v>
      </c>
      <c r="C54" s="26" t="s">
        <v>81</v>
      </c>
      <c r="D54" s="25">
        <v>0</v>
      </c>
      <c r="E54" s="25">
        <v>6941.0349000000006</v>
      </c>
      <c r="F54" s="25">
        <v>0</v>
      </c>
      <c r="G54" s="25">
        <v>3598.4924799999999</v>
      </c>
      <c r="H54" s="25">
        <v>0</v>
      </c>
      <c r="I54" s="25">
        <v>7167.8498</v>
      </c>
      <c r="J54" s="25">
        <v>0</v>
      </c>
      <c r="K54" s="25">
        <v>3659.0989</v>
      </c>
      <c r="L54" s="25">
        <v>0</v>
      </c>
      <c r="M54" s="27">
        <v>7879.1213599999992</v>
      </c>
      <c r="N54" s="25">
        <v>4848.2479699999976</v>
      </c>
      <c r="O54" s="25">
        <v>7007.7190200000005</v>
      </c>
    </row>
    <row r="55" spans="1:15" x14ac:dyDescent="0.3">
      <c r="A55" s="22">
        <v>5</v>
      </c>
      <c r="B55" s="22">
        <v>501</v>
      </c>
      <c r="C55" s="26" t="s">
        <v>82</v>
      </c>
      <c r="D55" s="25">
        <v>0</v>
      </c>
      <c r="E55" s="25">
        <v>627621.71957000007</v>
      </c>
      <c r="F55" s="25">
        <v>0</v>
      </c>
      <c r="G55" s="25">
        <v>522417.46898999996</v>
      </c>
      <c r="H55" s="25">
        <v>0</v>
      </c>
      <c r="I55" s="25">
        <v>528777.50184000004</v>
      </c>
      <c r="J55" s="25">
        <v>0</v>
      </c>
      <c r="K55" s="25">
        <v>319069.46071999997</v>
      </c>
      <c r="L55" s="25">
        <v>0</v>
      </c>
      <c r="M55" s="27">
        <v>444863.80587000004</v>
      </c>
      <c r="N55" s="25">
        <v>346235.65231999994</v>
      </c>
      <c r="O55" s="25">
        <v>363799.58354000008</v>
      </c>
    </row>
    <row r="56" spans="1:15" x14ac:dyDescent="0.3">
      <c r="A56" s="22">
        <v>6</v>
      </c>
      <c r="B56" s="22">
        <v>502</v>
      </c>
      <c r="C56" s="26" t="s">
        <v>83</v>
      </c>
      <c r="D56" s="25">
        <v>0</v>
      </c>
      <c r="E56" s="25">
        <v>5934.3278899999996</v>
      </c>
      <c r="F56" s="25">
        <v>0</v>
      </c>
      <c r="G56" s="25">
        <v>5331.5168200000007</v>
      </c>
      <c r="H56" s="25">
        <v>0</v>
      </c>
      <c r="I56" s="25">
        <v>5388.9438700000001</v>
      </c>
      <c r="J56" s="25">
        <v>0</v>
      </c>
      <c r="K56" s="25">
        <v>5460.8561300000001</v>
      </c>
      <c r="L56" s="25">
        <v>0</v>
      </c>
      <c r="M56" s="27">
        <v>9044.9244799999997</v>
      </c>
      <c r="N56" s="25">
        <v>8660.9561100000028</v>
      </c>
      <c r="O56" s="25">
        <v>5883.3081499999998</v>
      </c>
    </row>
    <row r="57" spans="1:15" x14ac:dyDescent="0.3">
      <c r="A57" s="22">
        <v>7</v>
      </c>
      <c r="B57" s="22">
        <v>505</v>
      </c>
      <c r="C57" s="26" t="s">
        <v>84</v>
      </c>
      <c r="D57" s="25">
        <v>0</v>
      </c>
      <c r="E57" s="25">
        <v>2339.6808599999999</v>
      </c>
      <c r="F57" s="25">
        <v>0</v>
      </c>
      <c r="G57" s="25">
        <v>2085.4171999999999</v>
      </c>
      <c r="H57" s="25">
        <v>0</v>
      </c>
      <c r="I57" s="25">
        <v>2032.94937</v>
      </c>
      <c r="J57" s="25">
        <v>0</v>
      </c>
      <c r="K57" s="25">
        <v>1993.5797</v>
      </c>
      <c r="L57" s="25">
        <v>0</v>
      </c>
      <c r="M57" s="27">
        <v>1932.5187200000003</v>
      </c>
      <c r="N57" s="25">
        <v>1904.7773500000008</v>
      </c>
      <c r="O57" s="25">
        <v>1708.5623899999996</v>
      </c>
    </row>
    <row r="58" spans="1:15" x14ac:dyDescent="0.3">
      <c r="A58" s="22">
        <v>8</v>
      </c>
      <c r="B58" s="22">
        <v>506</v>
      </c>
      <c r="C58" s="26" t="s">
        <v>85</v>
      </c>
      <c r="D58" s="25">
        <v>0</v>
      </c>
      <c r="E58" s="25">
        <v>27982.914969999998</v>
      </c>
      <c r="F58" s="25">
        <v>0</v>
      </c>
      <c r="G58" s="25">
        <v>27657.468199999999</v>
      </c>
      <c r="H58" s="25">
        <v>0</v>
      </c>
      <c r="I58" s="25">
        <v>26152.67655</v>
      </c>
      <c r="J58" s="25">
        <v>0</v>
      </c>
      <c r="K58" s="25">
        <v>24269.907749999998</v>
      </c>
      <c r="L58" s="25">
        <v>0</v>
      </c>
      <c r="M58" s="27">
        <v>28655.052039999999</v>
      </c>
      <c r="N58" s="25">
        <v>36378.819899999995</v>
      </c>
      <c r="O58" s="25">
        <v>22159.47360999999</v>
      </c>
    </row>
    <row r="59" spans="1:15" x14ac:dyDescent="0.3">
      <c r="A59" s="22">
        <v>9</v>
      </c>
      <c r="B59" s="22">
        <v>507</v>
      </c>
      <c r="C59" s="26" t="s">
        <v>86</v>
      </c>
      <c r="D59" s="25">
        <v>0</v>
      </c>
      <c r="E59" s="25">
        <v>31.731110000000001</v>
      </c>
      <c r="F59" s="25">
        <v>0</v>
      </c>
      <c r="G59" s="25">
        <v>73.500259999999997</v>
      </c>
      <c r="H59" s="25">
        <v>0</v>
      </c>
      <c r="I59" s="25">
        <v>70.642660000000006</v>
      </c>
      <c r="J59" s="25">
        <v>0</v>
      </c>
      <c r="K59" s="25">
        <v>86.397030000000001</v>
      </c>
      <c r="L59" s="25">
        <v>0</v>
      </c>
      <c r="M59" s="27">
        <v>88.699169999999995</v>
      </c>
      <c r="N59" s="25">
        <v>65.416560000000004</v>
      </c>
      <c r="O59" s="25">
        <v>66.098959999999991</v>
      </c>
    </row>
    <row r="60" spans="1:15" x14ac:dyDescent="0.3">
      <c r="A60" s="22">
        <v>10</v>
      </c>
      <c r="B60" s="22">
        <v>509</v>
      </c>
      <c r="C60" s="26" t="s">
        <v>87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7">
        <v>0</v>
      </c>
      <c r="N60" s="25">
        <v>0</v>
      </c>
      <c r="O60" s="25">
        <v>0</v>
      </c>
    </row>
    <row r="61" spans="1:15" s="55" customFormat="1" x14ac:dyDescent="0.3">
      <c r="A61" s="22">
        <v>11</v>
      </c>
      <c r="M61" s="59"/>
    </row>
    <row r="62" spans="1:15" x14ac:dyDescent="0.3">
      <c r="A62" s="22">
        <v>12</v>
      </c>
      <c r="B62" s="22"/>
      <c r="C62" s="26" t="s">
        <v>41</v>
      </c>
      <c r="D62" s="60">
        <v>0</v>
      </c>
      <c r="E62" s="60">
        <v>670851.40930000006</v>
      </c>
      <c r="F62" s="60">
        <v>0</v>
      </c>
      <c r="G62" s="60">
        <v>561163.86395000003</v>
      </c>
      <c r="H62" s="60">
        <v>0</v>
      </c>
      <c r="I62" s="60">
        <v>569590.56409</v>
      </c>
      <c r="J62" s="60">
        <v>0</v>
      </c>
      <c r="K62" s="60">
        <v>354539.30022999994</v>
      </c>
      <c r="L62" s="60">
        <v>0</v>
      </c>
      <c r="M62" s="61">
        <v>492464.12164000008</v>
      </c>
      <c r="N62" s="60">
        <v>398093.87020999991</v>
      </c>
      <c r="O62" s="60">
        <v>400624.74567000003</v>
      </c>
    </row>
    <row r="63" spans="1:15" x14ac:dyDescent="0.3">
      <c r="A63" s="22">
        <v>13</v>
      </c>
      <c r="B63" s="22"/>
      <c r="M63" s="11"/>
    </row>
    <row r="64" spans="1:15" x14ac:dyDescent="0.3">
      <c r="A64" s="22">
        <v>14</v>
      </c>
      <c r="B64" s="22"/>
      <c r="C64" s="24" t="s">
        <v>88</v>
      </c>
      <c r="D64" s="25"/>
      <c r="E64" s="25"/>
      <c r="F64" s="25"/>
      <c r="G64" s="25"/>
      <c r="H64" s="25"/>
      <c r="I64" s="25"/>
      <c r="J64" s="25"/>
      <c r="K64" s="25"/>
      <c r="L64" s="25"/>
      <c r="M64" s="27"/>
      <c r="N64" s="25"/>
      <c r="O64" s="25"/>
    </row>
    <row r="65" spans="1:15" x14ac:dyDescent="0.3">
      <c r="A65" s="22">
        <v>15</v>
      </c>
      <c r="B65" s="22"/>
      <c r="M65" s="11"/>
    </row>
    <row r="66" spans="1:15" x14ac:dyDescent="0.3">
      <c r="A66" s="22">
        <v>16</v>
      </c>
      <c r="B66" s="22">
        <v>511</v>
      </c>
      <c r="C66" s="26" t="s">
        <v>89</v>
      </c>
      <c r="D66" s="25">
        <v>0</v>
      </c>
      <c r="E66" s="25">
        <v>15911.41005</v>
      </c>
      <c r="F66" s="25">
        <v>0</v>
      </c>
      <c r="G66" s="25">
        <v>13836.790060000001</v>
      </c>
      <c r="H66" s="25">
        <v>0</v>
      </c>
      <c r="I66" s="25">
        <v>14879.061220000001</v>
      </c>
      <c r="J66" s="25">
        <v>0</v>
      </c>
      <c r="K66" s="25">
        <v>14159.66084</v>
      </c>
      <c r="L66" s="25">
        <v>0</v>
      </c>
      <c r="M66" s="27">
        <v>18350.00128</v>
      </c>
      <c r="N66" s="25">
        <v>12593.305109999999</v>
      </c>
      <c r="O66" s="25">
        <v>15403.634569999997</v>
      </c>
    </row>
    <row r="67" spans="1:15" x14ac:dyDescent="0.3">
      <c r="A67" s="22">
        <v>17</v>
      </c>
      <c r="B67" s="22">
        <v>512</v>
      </c>
      <c r="C67" s="26" t="s">
        <v>90</v>
      </c>
      <c r="D67" s="25">
        <v>0</v>
      </c>
      <c r="E67" s="25">
        <v>21993.345089999999</v>
      </c>
      <c r="F67" s="25">
        <v>0</v>
      </c>
      <c r="G67" s="25">
        <v>31456.091189999999</v>
      </c>
      <c r="H67" s="25">
        <v>0</v>
      </c>
      <c r="I67" s="25">
        <v>21740.960439999999</v>
      </c>
      <c r="J67" s="25">
        <v>0</v>
      </c>
      <c r="K67" s="25">
        <v>30624.97725</v>
      </c>
      <c r="L67" s="25">
        <v>0</v>
      </c>
      <c r="M67" s="27">
        <v>22858.303370000001</v>
      </c>
      <c r="N67" s="25">
        <v>35536.663140000011</v>
      </c>
      <c r="O67" s="25">
        <v>23765.185920000004</v>
      </c>
    </row>
    <row r="68" spans="1:15" x14ac:dyDescent="0.3">
      <c r="A68" s="22">
        <v>18</v>
      </c>
      <c r="B68" s="22">
        <v>513</v>
      </c>
      <c r="C68" s="26" t="s">
        <v>91</v>
      </c>
      <c r="D68" s="25">
        <v>0</v>
      </c>
      <c r="E68" s="25">
        <v>7977.0885699999999</v>
      </c>
      <c r="F68" s="25">
        <v>0</v>
      </c>
      <c r="G68" s="25">
        <v>7515.9510799999998</v>
      </c>
      <c r="H68" s="25">
        <v>0</v>
      </c>
      <c r="I68" s="25">
        <v>8352.4240800000007</v>
      </c>
      <c r="J68" s="25">
        <v>0</v>
      </c>
      <c r="K68" s="25">
        <v>4871.14426</v>
      </c>
      <c r="L68" s="25">
        <v>0</v>
      </c>
      <c r="M68" s="27">
        <v>6477.9407300000003</v>
      </c>
      <c r="N68" s="25">
        <v>8836.3070800000005</v>
      </c>
      <c r="O68" s="25">
        <v>4699.8353399999996</v>
      </c>
    </row>
    <row r="69" spans="1:15" ht="15" thickBot="1" x14ac:dyDescent="0.35">
      <c r="A69" s="22">
        <v>19</v>
      </c>
      <c r="B69" s="22">
        <v>514</v>
      </c>
      <c r="C69" s="26" t="s">
        <v>92</v>
      </c>
      <c r="D69" s="25">
        <v>0</v>
      </c>
      <c r="E69" s="25">
        <v>2913.79171</v>
      </c>
      <c r="F69" s="25">
        <v>0</v>
      </c>
      <c r="G69" s="25">
        <v>3151.5733</v>
      </c>
      <c r="H69" s="25">
        <v>0</v>
      </c>
      <c r="I69" s="25">
        <v>2341.4174199999998</v>
      </c>
      <c r="J69" s="25">
        <v>0</v>
      </c>
      <c r="K69" s="25">
        <v>4776.5863899999995</v>
      </c>
      <c r="L69" s="25">
        <v>0</v>
      </c>
      <c r="M69" s="27">
        <v>2412.6592500000002</v>
      </c>
      <c r="N69" s="25">
        <v>2240.0667300000005</v>
      </c>
      <c r="O69" s="25">
        <v>1882.0391200000001</v>
      </c>
    </row>
    <row r="70" spans="1:15" x14ac:dyDescent="0.3">
      <c r="A70" s="22">
        <v>20</v>
      </c>
      <c r="B70" s="22"/>
      <c r="C70" s="26" t="s">
        <v>88</v>
      </c>
      <c r="D70" s="28">
        <v>0</v>
      </c>
      <c r="E70" s="28">
        <v>48795.635419999999</v>
      </c>
      <c r="F70" s="28">
        <v>0</v>
      </c>
      <c r="G70" s="28">
        <v>55960.405629999994</v>
      </c>
      <c r="H70" s="28">
        <v>0</v>
      </c>
      <c r="I70" s="28">
        <v>47313.863159999994</v>
      </c>
      <c r="J70" s="28">
        <v>0</v>
      </c>
      <c r="K70" s="28">
        <v>54432.368739999998</v>
      </c>
      <c r="L70" s="28">
        <v>0</v>
      </c>
      <c r="M70" s="29">
        <v>50098.904630000005</v>
      </c>
      <c r="N70" s="28">
        <v>59206.34206000001</v>
      </c>
      <c r="O70" s="28">
        <v>45750.694950000005</v>
      </c>
    </row>
    <row r="71" spans="1:15" x14ac:dyDescent="0.3">
      <c r="A71" s="22">
        <v>21</v>
      </c>
      <c r="B71" s="22"/>
      <c r="M71" s="11"/>
    </row>
    <row r="72" spans="1:15" x14ac:dyDescent="0.3">
      <c r="A72" s="22">
        <v>22</v>
      </c>
      <c r="B72" s="22"/>
      <c r="C72" s="24" t="s">
        <v>42</v>
      </c>
      <c r="D72" s="25"/>
      <c r="E72" s="25"/>
      <c r="F72" s="25"/>
      <c r="G72" s="25"/>
      <c r="H72" s="25"/>
      <c r="I72" s="25"/>
      <c r="J72" s="25"/>
      <c r="K72" s="25"/>
      <c r="L72" s="25"/>
      <c r="M72" s="27"/>
      <c r="N72" s="25"/>
      <c r="O72" s="25"/>
    </row>
    <row r="73" spans="1:15" x14ac:dyDescent="0.3">
      <c r="A73" s="22">
        <v>23</v>
      </c>
      <c r="B73" s="22"/>
      <c r="M73" s="11"/>
    </row>
    <row r="74" spans="1:15" x14ac:dyDescent="0.3">
      <c r="A74" s="22">
        <v>24</v>
      </c>
      <c r="B74" s="22">
        <v>517</v>
      </c>
      <c r="C74" s="26" t="s">
        <v>93</v>
      </c>
      <c r="D74" s="25">
        <v>0</v>
      </c>
      <c r="E74" s="25">
        <v>88868.797640000004</v>
      </c>
      <c r="F74" s="25">
        <v>0</v>
      </c>
      <c r="G74" s="25">
        <v>74297.621010000003</v>
      </c>
      <c r="H74" s="25">
        <v>0</v>
      </c>
      <c r="I74" s="25">
        <v>68307.419510000007</v>
      </c>
      <c r="J74" s="25">
        <v>0</v>
      </c>
      <c r="K74" s="25">
        <v>71991.195269999997</v>
      </c>
      <c r="L74" s="25">
        <v>0</v>
      </c>
      <c r="M74" s="27">
        <v>70994.87453999999</v>
      </c>
      <c r="N74" s="25">
        <v>74552.705080000014</v>
      </c>
      <c r="O74" s="25">
        <v>77979.736470000018</v>
      </c>
    </row>
    <row r="75" spans="1:15" x14ac:dyDescent="0.3">
      <c r="A75" s="22">
        <v>25</v>
      </c>
      <c r="B75" s="22">
        <v>518</v>
      </c>
      <c r="C75" s="26" t="s">
        <v>94</v>
      </c>
      <c r="D75" s="25">
        <v>0</v>
      </c>
      <c r="E75" s="25">
        <v>171470.85049000001</v>
      </c>
      <c r="F75" s="25">
        <v>0</v>
      </c>
      <c r="G75" s="25">
        <v>127099.58221000001</v>
      </c>
      <c r="H75" s="25">
        <v>0</v>
      </c>
      <c r="I75" s="25">
        <v>203773.96368000002</v>
      </c>
      <c r="J75" s="25">
        <v>0</v>
      </c>
      <c r="K75" s="25">
        <v>206983.04402999999</v>
      </c>
      <c r="L75" s="25">
        <v>0</v>
      </c>
      <c r="M75" s="27">
        <v>204615.74695</v>
      </c>
      <c r="N75" s="25">
        <v>206605.31490545307</v>
      </c>
      <c r="O75" s="25">
        <v>201796.16711055633</v>
      </c>
    </row>
    <row r="76" spans="1:15" x14ac:dyDescent="0.3">
      <c r="A76" s="22">
        <v>26</v>
      </c>
      <c r="B76" s="22">
        <v>519</v>
      </c>
      <c r="C76" s="26" t="s">
        <v>95</v>
      </c>
      <c r="D76" s="25">
        <v>0</v>
      </c>
      <c r="E76" s="25">
        <v>9117.6973800000014</v>
      </c>
      <c r="F76" s="25">
        <v>0</v>
      </c>
      <c r="G76" s="25">
        <v>12462.97957</v>
      </c>
      <c r="H76" s="25">
        <v>0</v>
      </c>
      <c r="I76" s="25">
        <v>9856.2031900000002</v>
      </c>
      <c r="J76" s="25">
        <v>0</v>
      </c>
      <c r="K76" s="25">
        <v>12689.224179999999</v>
      </c>
      <c r="L76" s="25">
        <v>0</v>
      </c>
      <c r="M76" s="27">
        <v>14139.416390000002</v>
      </c>
      <c r="N76" s="25">
        <v>9863.5826000000015</v>
      </c>
      <c r="O76" s="25">
        <v>9741.2681000000011</v>
      </c>
    </row>
    <row r="77" spans="1:15" x14ac:dyDescent="0.3">
      <c r="A77" s="22">
        <v>27</v>
      </c>
      <c r="B77" s="22">
        <v>520</v>
      </c>
      <c r="C77" s="26" t="s">
        <v>96</v>
      </c>
      <c r="D77" s="25">
        <v>0</v>
      </c>
      <c r="E77" s="25">
        <v>73102.077839999998</v>
      </c>
      <c r="F77" s="25">
        <v>0</v>
      </c>
      <c r="G77" s="25">
        <v>74608.732380000001</v>
      </c>
      <c r="H77" s="25">
        <v>0</v>
      </c>
      <c r="I77" s="25">
        <v>55557.081840000006</v>
      </c>
      <c r="J77" s="25">
        <v>0</v>
      </c>
      <c r="K77" s="25">
        <v>56814.291880000004</v>
      </c>
      <c r="L77" s="25">
        <v>0</v>
      </c>
      <c r="M77" s="27">
        <v>57720.423349999997</v>
      </c>
      <c r="N77" s="25">
        <v>47657.191129999992</v>
      </c>
      <c r="O77" s="25">
        <v>49339.30356</v>
      </c>
    </row>
    <row r="78" spans="1:15" x14ac:dyDescent="0.3">
      <c r="A78" s="22">
        <v>28</v>
      </c>
      <c r="B78" s="22">
        <v>523</v>
      </c>
      <c r="C78" s="26" t="s">
        <v>97</v>
      </c>
      <c r="D78" s="25">
        <v>0</v>
      </c>
      <c r="E78" s="25">
        <v>107.81391000000001</v>
      </c>
      <c r="F78" s="25">
        <v>0</v>
      </c>
      <c r="G78" s="25">
        <v>289.57011</v>
      </c>
      <c r="H78" s="25">
        <v>0</v>
      </c>
      <c r="I78" s="25">
        <v>-87.634789999999995</v>
      </c>
      <c r="J78" s="25">
        <v>0</v>
      </c>
      <c r="K78" s="25">
        <v>584.51427999999987</v>
      </c>
      <c r="L78" s="25">
        <v>0</v>
      </c>
      <c r="M78" s="27">
        <v>172.37309999999997</v>
      </c>
      <c r="N78" s="25">
        <v>383.47651999999999</v>
      </c>
      <c r="O78" s="25">
        <v>104.02172</v>
      </c>
    </row>
    <row r="79" spans="1:15" x14ac:dyDescent="0.3">
      <c r="A79" s="22">
        <v>29</v>
      </c>
      <c r="B79" s="22">
        <v>524</v>
      </c>
      <c r="C79" s="26" t="s">
        <v>98</v>
      </c>
      <c r="D79" s="25">
        <v>0</v>
      </c>
      <c r="E79" s="25">
        <v>106030.84656000001</v>
      </c>
      <c r="F79" s="25">
        <v>0</v>
      </c>
      <c r="G79" s="25">
        <v>103625.79001</v>
      </c>
      <c r="H79" s="25">
        <v>0</v>
      </c>
      <c r="I79" s="25">
        <v>119615.89393000001</v>
      </c>
      <c r="J79" s="25">
        <v>0</v>
      </c>
      <c r="K79" s="25">
        <v>105586.35053</v>
      </c>
      <c r="L79" s="25">
        <v>0</v>
      </c>
      <c r="M79" s="27">
        <v>101951.59888000002</v>
      </c>
      <c r="N79" s="25">
        <v>122065.82537000002</v>
      </c>
      <c r="O79" s="25">
        <v>123085.48132000002</v>
      </c>
    </row>
    <row r="80" spans="1:15" ht="15" thickBot="1" x14ac:dyDescent="0.35">
      <c r="A80" s="22">
        <v>30</v>
      </c>
      <c r="B80" s="22">
        <v>525</v>
      </c>
      <c r="C80" s="26" t="s">
        <v>99</v>
      </c>
      <c r="D80" s="25">
        <v>0</v>
      </c>
      <c r="E80" s="25">
        <v>-1.0645</v>
      </c>
      <c r="F80" s="25">
        <v>0</v>
      </c>
      <c r="G80" s="25">
        <v>147.26820000000001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7">
        <v>0</v>
      </c>
      <c r="N80" s="25">
        <v>0</v>
      </c>
      <c r="O80" s="25">
        <v>0</v>
      </c>
    </row>
    <row r="81" spans="1:15" x14ac:dyDescent="0.3">
      <c r="A81" s="22">
        <v>31</v>
      </c>
      <c r="B81" s="22"/>
      <c r="C81" s="26" t="s">
        <v>42</v>
      </c>
      <c r="D81" s="28">
        <v>0</v>
      </c>
      <c r="E81" s="28">
        <v>448697.01932000008</v>
      </c>
      <c r="F81" s="28">
        <v>0</v>
      </c>
      <c r="G81" s="28">
        <v>392531.54349000001</v>
      </c>
      <c r="H81" s="28">
        <v>0</v>
      </c>
      <c r="I81" s="28">
        <v>457022.92735999997</v>
      </c>
      <c r="J81" s="28">
        <v>0</v>
      </c>
      <c r="K81" s="28">
        <v>454648.62016999995</v>
      </c>
      <c r="L81" s="28">
        <v>0</v>
      </c>
      <c r="M81" s="29">
        <v>449594.43321000005</v>
      </c>
      <c r="N81" s="28">
        <v>461128.09560545313</v>
      </c>
      <c r="O81" s="28">
        <v>462045.97828055645</v>
      </c>
    </row>
    <row r="82" spans="1:15" s="55" customFormat="1" x14ac:dyDescent="0.3">
      <c r="A82" s="22">
        <v>32</v>
      </c>
      <c r="M82" s="59"/>
    </row>
    <row r="83" spans="1:15" x14ac:dyDescent="0.3">
      <c r="A83" s="22">
        <v>33</v>
      </c>
      <c r="B83" s="22"/>
      <c r="M83" s="11"/>
    </row>
    <row r="84" spans="1:15" x14ac:dyDescent="0.3">
      <c r="A84" s="22">
        <v>34</v>
      </c>
      <c r="B84" s="22"/>
      <c r="C84" s="24" t="s">
        <v>100</v>
      </c>
      <c r="D84" s="25"/>
      <c r="E84" s="25"/>
      <c r="F84" s="25"/>
      <c r="G84" s="25"/>
      <c r="H84" s="25"/>
      <c r="I84" s="25"/>
      <c r="J84" s="25"/>
      <c r="K84" s="25"/>
      <c r="L84" s="25"/>
      <c r="M84" s="27"/>
      <c r="N84" s="25"/>
      <c r="O84" s="25"/>
    </row>
    <row r="85" spans="1:15" x14ac:dyDescent="0.3">
      <c r="A85" s="22">
        <v>35</v>
      </c>
      <c r="B85" s="22"/>
      <c r="M85" s="11"/>
    </row>
    <row r="86" spans="1:15" x14ac:dyDescent="0.3">
      <c r="A86" s="22">
        <v>36</v>
      </c>
      <c r="B86" s="22">
        <v>528</v>
      </c>
      <c r="C86" s="26" t="s">
        <v>101</v>
      </c>
      <c r="D86" s="25">
        <v>0</v>
      </c>
      <c r="E86" s="25">
        <v>92426.709099999993</v>
      </c>
      <c r="F86" s="25">
        <v>0</v>
      </c>
      <c r="G86" s="25">
        <v>87862.453980000006</v>
      </c>
      <c r="H86" s="25">
        <v>0</v>
      </c>
      <c r="I86" s="25">
        <v>107163.46218999999</v>
      </c>
      <c r="J86" s="25">
        <v>0</v>
      </c>
      <c r="K86" s="25">
        <v>60561.45036000001</v>
      </c>
      <c r="L86" s="25">
        <v>0</v>
      </c>
      <c r="M86" s="27">
        <v>71923.097469999993</v>
      </c>
      <c r="N86" s="25">
        <v>102904.68330000003</v>
      </c>
      <c r="O86" s="25">
        <v>84301.296589999984</v>
      </c>
    </row>
    <row r="87" spans="1:15" x14ac:dyDescent="0.3">
      <c r="A87" s="22">
        <v>37</v>
      </c>
      <c r="B87" s="22"/>
      <c r="C87" s="26"/>
      <c r="D87" s="25"/>
      <c r="E87" s="25"/>
      <c r="F87" s="25"/>
      <c r="G87" s="25"/>
      <c r="H87" s="25"/>
      <c r="I87" s="25"/>
      <c r="J87" s="25"/>
      <c r="K87" s="25"/>
      <c r="L87" s="25"/>
      <c r="M87" s="27"/>
      <c r="N87" s="25"/>
      <c r="O87" s="25"/>
    </row>
    <row r="88" spans="1:15" s="57" customFormat="1" ht="15" thickBot="1" x14ac:dyDescent="0.35">
      <c r="A88" s="62"/>
      <c r="B88" s="62"/>
      <c r="C88" s="63"/>
      <c r="D88" s="64"/>
      <c r="E88" s="64"/>
      <c r="F88" s="64"/>
      <c r="G88" s="64"/>
      <c r="H88" s="64"/>
      <c r="I88" s="64"/>
      <c r="J88" s="64"/>
      <c r="K88" s="64"/>
      <c r="L88" s="64"/>
      <c r="M88" s="65"/>
      <c r="N88" s="64"/>
      <c r="O88" s="64"/>
    </row>
    <row r="89" spans="1:15" x14ac:dyDescent="0.3">
      <c r="A89" s="22">
        <v>1</v>
      </c>
      <c r="B89" s="22">
        <v>529</v>
      </c>
      <c r="C89" s="26" t="s">
        <v>102</v>
      </c>
      <c r="D89" s="25">
        <v>0</v>
      </c>
      <c r="E89" s="25">
        <v>8275.0352500000008</v>
      </c>
      <c r="F89" s="25">
        <v>0</v>
      </c>
      <c r="G89" s="25">
        <v>10960.26555</v>
      </c>
      <c r="H89" s="25">
        <v>0</v>
      </c>
      <c r="I89" s="25">
        <v>7369.9144000000006</v>
      </c>
      <c r="J89" s="25">
        <v>0</v>
      </c>
      <c r="K89" s="25">
        <v>10880.106260000002</v>
      </c>
      <c r="L89" s="25">
        <v>0</v>
      </c>
      <c r="M89" s="27">
        <v>29921.21573</v>
      </c>
      <c r="N89" s="25">
        <v>38422.83221</v>
      </c>
      <c r="O89" s="25">
        <v>35443.853219999997</v>
      </c>
    </row>
    <row r="90" spans="1:15" x14ac:dyDescent="0.3">
      <c r="A90" s="22">
        <v>2</v>
      </c>
      <c r="B90" s="22">
        <v>530</v>
      </c>
      <c r="C90" s="26" t="s">
        <v>103</v>
      </c>
      <c r="D90" s="25">
        <v>0</v>
      </c>
      <c r="E90" s="25">
        <v>36298.808669999999</v>
      </c>
      <c r="F90" s="25">
        <v>0</v>
      </c>
      <c r="G90" s="25">
        <v>27885.105399999997</v>
      </c>
      <c r="H90" s="25">
        <v>0</v>
      </c>
      <c r="I90" s="25">
        <v>27189.408530000001</v>
      </c>
      <c r="J90" s="25">
        <v>0</v>
      </c>
      <c r="K90" s="25">
        <v>29599.49624</v>
      </c>
      <c r="L90" s="25">
        <v>0</v>
      </c>
      <c r="M90" s="27">
        <v>27193.079000000002</v>
      </c>
      <c r="N90" s="25">
        <v>9650.3098499999996</v>
      </c>
      <c r="O90" s="25">
        <v>20982.857239999998</v>
      </c>
    </row>
    <row r="91" spans="1:15" x14ac:dyDescent="0.3">
      <c r="A91" s="22">
        <v>3</v>
      </c>
      <c r="B91" s="22">
        <v>531</v>
      </c>
      <c r="C91" s="26" t="s">
        <v>104</v>
      </c>
      <c r="D91" s="25">
        <v>0</v>
      </c>
      <c r="E91" s="25">
        <v>22457.783869999999</v>
      </c>
      <c r="F91" s="25">
        <v>0</v>
      </c>
      <c r="G91" s="25">
        <v>15064.42561</v>
      </c>
      <c r="H91" s="25">
        <v>0</v>
      </c>
      <c r="I91" s="25">
        <v>9540.9435599999997</v>
      </c>
      <c r="J91" s="25">
        <v>0</v>
      </c>
      <c r="K91" s="25">
        <v>13143.01619</v>
      </c>
      <c r="L91" s="25">
        <v>0</v>
      </c>
      <c r="M91" s="27">
        <v>15185.581759999999</v>
      </c>
      <c r="N91" s="25">
        <v>8226.7554699999982</v>
      </c>
      <c r="O91" s="25">
        <v>7381.7952700000005</v>
      </c>
    </row>
    <row r="92" spans="1:15" ht="15" thickBot="1" x14ac:dyDescent="0.35">
      <c r="A92" s="22">
        <v>4</v>
      </c>
      <c r="B92" s="22">
        <v>532</v>
      </c>
      <c r="C92" s="26" t="s">
        <v>105</v>
      </c>
      <c r="D92" s="25">
        <v>0</v>
      </c>
      <c r="E92" s="25">
        <v>8871.455820000001</v>
      </c>
      <c r="F92" s="25">
        <v>0</v>
      </c>
      <c r="G92" s="25">
        <v>23316.629949999999</v>
      </c>
      <c r="H92" s="25">
        <v>0</v>
      </c>
      <c r="I92" s="25">
        <v>9768.8788700000005</v>
      </c>
      <c r="J92" s="25">
        <v>0</v>
      </c>
      <c r="K92" s="25">
        <v>22569.197109999997</v>
      </c>
      <c r="L92" s="25">
        <v>0</v>
      </c>
      <c r="M92" s="27">
        <v>24757.094100000002</v>
      </c>
      <c r="N92" s="25">
        <v>9867.3330200000019</v>
      </c>
      <c r="O92" s="25">
        <v>18014.840279999997</v>
      </c>
    </row>
    <row r="93" spans="1:15" x14ac:dyDescent="0.3">
      <c r="A93" s="22">
        <v>5</v>
      </c>
      <c r="B93" s="22"/>
      <c r="C93" s="26" t="s">
        <v>100</v>
      </c>
      <c r="D93" s="28">
        <v>0</v>
      </c>
      <c r="E93" s="28">
        <v>168329.79270999998</v>
      </c>
      <c r="F93" s="28">
        <v>0</v>
      </c>
      <c r="G93" s="28">
        <v>165088.88049000001</v>
      </c>
      <c r="H93" s="28">
        <v>0</v>
      </c>
      <c r="I93" s="28">
        <v>161032.60755000002</v>
      </c>
      <c r="J93" s="28">
        <v>0</v>
      </c>
      <c r="K93" s="28">
        <v>136753.26616000003</v>
      </c>
      <c r="L93" s="28">
        <v>0</v>
      </c>
      <c r="M93" s="29">
        <v>168980.06805999999</v>
      </c>
      <c r="N93" s="28">
        <v>169071.91385000001</v>
      </c>
      <c r="O93" s="28">
        <v>166124.64259999996</v>
      </c>
    </row>
    <row r="94" spans="1:15" x14ac:dyDescent="0.3">
      <c r="A94" s="22">
        <v>6</v>
      </c>
      <c r="B94" s="22"/>
      <c r="M94" s="11"/>
    </row>
    <row r="95" spans="1:15" x14ac:dyDescent="0.3">
      <c r="A95" s="22">
        <v>7</v>
      </c>
      <c r="B95" s="22"/>
      <c r="C95" s="24" t="s">
        <v>43</v>
      </c>
      <c r="D95" s="25"/>
      <c r="E95" s="25"/>
      <c r="F95" s="25"/>
      <c r="G95" s="25"/>
      <c r="H95" s="25"/>
      <c r="I95" s="25"/>
      <c r="J95" s="25"/>
      <c r="K95" s="25"/>
      <c r="L95" s="25"/>
      <c r="M95" s="27"/>
      <c r="N95" s="25"/>
      <c r="O95" s="25"/>
    </row>
    <row r="96" spans="1:15" x14ac:dyDescent="0.3">
      <c r="A96" s="22">
        <v>8</v>
      </c>
      <c r="B96" s="22"/>
      <c r="M96" s="11"/>
    </row>
    <row r="97" spans="1:15" x14ac:dyDescent="0.3">
      <c r="A97" s="22">
        <v>9</v>
      </c>
      <c r="B97" s="22">
        <v>546</v>
      </c>
      <c r="C97" s="26" t="s">
        <v>106</v>
      </c>
      <c r="D97" s="25">
        <v>0</v>
      </c>
      <c r="E97" s="25">
        <v>12063.257589999999</v>
      </c>
      <c r="F97" s="25">
        <v>0</v>
      </c>
      <c r="G97" s="25">
        <v>12754.219419999999</v>
      </c>
      <c r="H97" s="25">
        <v>0</v>
      </c>
      <c r="I97" s="25">
        <v>13141.96658</v>
      </c>
      <c r="J97" s="25">
        <v>0</v>
      </c>
      <c r="K97" s="25">
        <v>13556.993319999998</v>
      </c>
      <c r="L97" s="25">
        <v>0</v>
      </c>
      <c r="M97" s="27">
        <v>13786.6674</v>
      </c>
      <c r="N97" s="25">
        <v>14927.52817</v>
      </c>
      <c r="O97" s="25">
        <v>16234.534090000008</v>
      </c>
    </row>
    <row r="98" spans="1:15" x14ac:dyDescent="0.3">
      <c r="A98" s="22">
        <v>10</v>
      </c>
      <c r="B98" s="22">
        <v>547</v>
      </c>
      <c r="C98" s="26" t="s">
        <v>107</v>
      </c>
      <c r="D98" s="25">
        <v>0</v>
      </c>
      <c r="E98" s="25">
        <v>2966575.1373299998</v>
      </c>
      <c r="F98" s="25">
        <v>0</v>
      </c>
      <c r="G98" s="25">
        <v>2696886.9665399999</v>
      </c>
      <c r="H98" s="25">
        <v>0</v>
      </c>
      <c r="I98" s="25">
        <v>2384312.1778800003</v>
      </c>
      <c r="J98" s="25">
        <v>0</v>
      </c>
      <c r="K98" s="25">
        <v>2981140.96936</v>
      </c>
      <c r="L98" s="25">
        <v>0</v>
      </c>
      <c r="M98" s="27">
        <v>2611652.2071999996</v>
      </c>
      <c r="N98" s="25">
        <v>2068014.9018201297</v>
      </c>
      <c r="O98" s="25">
        <v>2328243.6419100827</v>
      </c>
    </row>
    <row r="99" spans="1:15" x14ac:dyDescent="0.3">
      <c r="A99" s="22">
        <v>11</v>
      </c>
      <c r="B99" s="22">
        <v>548</v>
      </c>
      <c r="C99" s="26" t="s">
        <v>216</v>
      </c>
      <c r="D99" s="25">
        <v>0</v>
      </c>
      <c r="E99" s="25">
        <v>16689.583609999998</v>
      </c>
      <c r="F99" s="25">
        <v>0</v>
      </c>
      <c r="G99" s="25">
        <v>20693.820769999998</v>
      </c>
      <c r="H99" s="25">
        <v>0</v>
      </c>
      <c r="I99" s="25">
        <v>21957.192480000002</v>
      </c>
      <c r="J99" s="25">
        <v>0</v>
      </c>
      <c r="K99" s="25">
        <v>21729.890580000007</v>
      </c>
      <c r="L99" s="25">
        <v>0</v>
      </c>
      <c r="M99" s="27">
        <v>22269.357210000002</v>
      </c>
      <c r="N99" s="25">
        <v>19498.24553</v>
      </c>
      <c r="O99" s="25">
        <v>19700.794380000007</v>
      </c>
    </row>
    <row r="100" spans="1:15" x14ac:dyDescent="0.3">
      <c r="A100" s="22">
        <v>12</v>
      </c>
      <c r="B100" s="22">
        <v>549</v>
      </c>
      <c r="C100" s="26" t="s">
        <v>109</v>
      </c>
      <c r="D100" s="25">
        <v>0</v>
      </c>
      <c r="E100" s="25">
        <v>34089.433339999996</v>
      </c>
      <c r="F100" s="25">
        <v>0</v>
      </c>
      <c r="G100" s="25">
        <v>36194.501530000001</v>
      </c>
      <c r="H100" s="25">
        <v>0</v>
      </c>
      <c r="I100" s="25">
        <v>38607.727129999992</v>
      </c>
      <c r="J100" s="25">
        <v>0</v>
      </c>
      <c r="K100" s="25">
        <v>37396.839189999999</v>
      </c>
      <c r="L100" s="25">
        <v>0</v>
      </c>
      <c r="M100" s="32">
        <v>43442.993159999998</v>
      </c>
      <c r="N100" s="25">
        <v>79552.093564999974</v>
      </c>
      <c r="O100" s="25">
        <v>97641.244195000007</v>
      </c>
    </row>
    <row r="101" spans="1:15" ht="15" thickBot="1" x14ac:dyDescent="0.35">
      <c r="A101" s="22">
        <v>13</v>
      </c>
      <c r="B101" s="22">
        <v>550</v>
      </c>
      <c r="C101" s="26" t="s">
        <v>110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7">
        <v>89.338559999999987</v>
      </c>
      <c r="N101" s="25">
        <v>1E-3</v>
      </c>
      <c r="O101" s="25">
        <v>0</v>
      </c>
    </row>
    <row r="102" spans="1:15" x14ac:dyDescent="0.3">
      <c r="A102" s="22">
        <v>14</v>
      </c>
      <c r="B102" s="22"/>
      <c r="C102" s="26" t="s">
        <v>43</v>
      </c>
      <c r="D102" s="28">
        <v>0</v>
      </c>
      <c r="E102" s="28">
        <v>3029417.41187</v>
      </c>
      <c r="F102" s="28">
        <v>0</v>
      </c>
      <c r="G102" s="28">
        <v>2766529.5082599996</v>
      </c>
      <c r="H102" s="28">
        <v>0</v>
      </c>
      <c r="I102" s="28">
        <v>2458019.0640700003</v>
      </c>
      <c r="J102" s="28">
        <v>0</v>
      </c>
      <c r="K102" s="28">
        <v>3053824.6924500004</v>
      </c>
      <c r="L102" s="28">
        <v>0</v>
      </c>
      <c r="M102" s="29">
        <v>2691240.5635299999</v>
      </c>
      <c r="N102" s="28">
        <v>2181992.7700851299</v>
      </c>
      <c r="O102" s="28">
        <v>2461820.214575083</v>
      </c>
    </row>
    <row r="103" spans="1:15" x14ac:dyDescent="0.3">
      <c r="A103" s="22">
        <v>15</v>
      </c>
      <c r="B103" s="22"/>
      <c r="M103" s="11"/>
    </row>
    <row r="104" spans="1:15" x14ac:dyDescent="0.3">
      <c r="A104" s="22">
        <v>16</v>
      </c>
      <c r="B104" s="22"/>
      <c r="M104" s="11"/>
    </row>
    <row r="105" spans="1:15" s="55" customFormat="1" x14ac:dyDescent="0.3">
      <c r="A105" s="22">
        <v>17</v>
      </c>
      <c r="M105" s="59"/>
    </row>
    <row r="106" spans="1:15" x14ac:dyDescent="0.3">
      <c r="A106" s="22">
        <v>18</v>
      </c>
      <c r="B106" s="22"/>
      <c r="C106" s="24" t="s">
        <v>111</v>
      </c>
      <c r="D106" s="25"/>
      <c r="E106" s="25"/>
      <c r="F106" s="25"/>
      <c r="G106" s="25"/>
      <c r="H106" s="25"/>
      <c r="I106" s="25"/>
      <c r="J106" s="25"/>
      <c r="K106" s="25"/>
      <c r="L106" s="25"/>
      <c r="M106" s="27"/>
      <c r="N106" s="25"/>
      <c r="O106" s="25"/>
    </row>
    <row r="107" spans="1:15" x14ac:dyDescent="0.3">
      <c r="A107" s="22">
        <v>19</v>
      </c>
      <c r="B107" s="22"/>
      <c r="M107" s="11"/>
    </row>
    <row r="108" spans="1:15" x14ac:dyDescent="0.3">
      <c r="A108" s="22">
        <v>20</v>
      </c>
      <c r="B108" s="22">
        <v>551</v>
      </c>
      <c r="C108" s="26" t="s">
        <v>112</v>
      </c>
      <c r="D108" s="25">
        <v>0</v>
      </c>
      <c r="E108" s="25">
        <v>7367.5735199999999</v>
      </c>
      <c r="F108" s="25">
        <v>0</v>
      </c>
      <c r="G108" s="25">
        <v>6721.0860700000003</v>
      </c>
      <c r="H108" s="25">
        <v>0</v>
      </c>
      <c r="I108" s="25">
        <v>7523.2659199999998</v>
      </c>
      <c r="J108" s="25">
        <v>0</v>
      </c>
      <c r="K108" s="25">
        <v>8618.6437899999983</v>
      </c>
      <c r="L108" s="25">
        <v>0</v>
      </c>
      <c r="M108" s="27">
        <v>8190.7726500000008</v>
      </c>
      <c r="N108" s="25">
        <v>10032.655850000005</v>
      </c>
      <c r="O108" s="25">
        <v>10309.490880000008</v>
      </c>
    </row>
    <row r="109" spans="1:15" x14ac:dyDescent="0.3">
      <c r="A109" s="22">
        <v>21</v>
      </c>
      <c r="B109" s="22">
        <v>552</v>
      </c>
      <c r="C109" s="26" t="s">
        <v>113</v>
      </c>
      <c r="D109" s="25">
        <v>0</v>
      </c>
      <c r="E109" s="25">
        <v>8333.4179100000001</v>
      </c>
      <c r="F109" s="25">
        <v>0</v>
      </c>
      <c r="G109" s="25">
        <v>9189.6801900000009</v>
      </c>
      <c r="H109" s="25">
        <v>0</v>
      </c>
      <c r="I109" s="25">
        <v>10085.155369999999</v>
      </c>
      <c r="J109" s="25">
        <v>0</v>
      </c>
      <c r="K109" s="25">
        <v>15175.408020000001</v>
      </c>
      <c r="L109" s="25">
        <v>0</v>
      </c>
      <c r="M109" s="27">
        <v>13535.934199999998</v>
      </c>
      <c r="N109" s="25">
        <v>14321.410410000004</v>
      </c>
      <c r="O109" s="25">
        <v>15784.982779999986</v>
      </c>
    </row>
    <row r="110" spans="1:15" x14ac:dyDescent="0.3">
      <c r="A110" s="22">
        <v>22</v>
      </c>
      <c r="B110" s="22">
        <v>553</v>
      </c>
      <c r="C110" s="26" t="s">
        <v>114</v>
      </c>
      <c r="D110" s="25">
        <v>0</v>
      </c>
      <c r="E110" s="25">
        <v>61728.837039999999</v>
      </c>
      <c r="F110" s="25">
        <v>0</v>
      </c>
      <c r="G110" s="25">
        <v>56539.87601</v>
      </c>
      <c r="H110" s="25">
        <v>0</v>
      </c>
      <c r="I110" s="25">
        <v>53196.201239999995</v>
      </c>
      <c r="J110" s="25">
        <v>0</v>
      </c>
      <c r="K110" s="25">
        <v>52269.382099999995</v>
      </c>
      <c r="L110" s="25">
        <v>0</v>
      </c>
      <c r="M110" s="27">
        <v>51030.286220000002</v>
      </c>
      <c r="N110" s="25">
        <v>51728.543420000031</v>
      </c>
      <c r="O110" s="25">
        <v>66848.714850000004</v>
      </c>
    </row>
    <row r="111" spans="1:15" ht="15" thickBot="1" x14ac:dyDescent="0.35">
      <c r="A111" s="22">
        <v>23</v>
      </c>
      <c r="B111" s="22">
        <v>554</v>
      </c>
      <c r="C111" s="26" t="s">
        <v>115</v>
      </c>
      <c r="D111" s="25">
        <v>0</v>
      </c>
      <c r="E111" s="25">
        <v>2727.9392200000002</v>
      </c>
      <c r="F111" s="25">
        <v>0</v>
      </c>
      <c r="G111" s="25">
        <v>3444.3124500000004</v>
      </c>
      <c r="H111" s="25">
        <v>0</v>
      </c>
      <c r="I111" s="25">
        <v>4605.6696600000005</v>
      </c>
      <c r="J111" s="25">
        <v>0</v>
      </c>
      <c r="K111" s="25">
        <v>9265.5568600000006</v>
      </c>
      <c r="L111" s="25">
        <v>0</v>
      </c>
      <c r="M111" s="27">
        <v>5426.275779999999</v>
      </c>
      <c r="N111" s="25">
        <v>6959.2509699999973</v>
      </c>
      <c r="O111" s="25">
        <v>7862.6056500000004</v>
      </c>
    </row>
    <row r="112" spans="1:15" x14ac:dyDescent="0.3">
      <c r="A112" s="22">
        <v>24</v>
      </c>
      <c r="B112" s="22"/>
      <c r="C112" s="26" t="s">
        <v>111</v>
      </c>
      <c r="D112" s="28">
        <v>0</v>
      </c>
      <c r="E112" s="28">
        <v>80157.767689999993</v>
      </c>
      <c r="F112" s="28">
        <v>0</v>
      </c>
      <c r="G112" s="28">
        <v>75894.954719999994</v>
      </c>
      <c r="H112" s="28">
        <v>0</v>
      </c>
      <c r="I112" s="28">
        <v>75410.292189999993</v>
      </c>
      <c r="J112" s="28">
        <v>0</v>
      </c>
      <c r="K112" s="28">
        <v>85328.990769999989</v>
      </c>
      <c r="L112" s="28">
        <v>0</v>
      </c>
      <c r="M112" s="29">
        <v>78183.268849999993</v>
      </c>
      <c r="N112" s="28">
        <v>83041.860650000031</v>
      </c>
      <c r="O112" s="28">
        <v>100805.79415999999</v>
      </c>
    </row>
    <row r="113" spans="1:15" x14ac:dyDescent="0.3">
      <c r="A113" s="22">
        <v>25</v>
      </c>
      <c r="B113" s="22"/>
      <c r="M113" s="11"/>
    </row>
    <row r="114" spans="1:15" x14ac:dyDescent="0.3">
      <c r="A114" s="22">
        <v>26</v>
      </c>
      <c r="B114" s="22"/>
      <c r="C114" s="24" t="s">
        <v>44</v>
      </c>
      <c r="D114" s="25"/>
      <c r="E114" s="25"/>
      <c r="F114" s="25"/>
      <c r="G114" s="25"/>
      <c r="H114" s="25"/>
      <c r="I114" s="25"/>
      <c r="J114" s="25"/>
      <c r="K114" s="25"/>
      <c r="L114" s="25"/>
      <c r="M114" s="27"/>
      <c r="N114" s="25"/>
      <c r="O114" s="25"/>
    </row>
    <row r="115" spans="1:15" x14ac:dyDescent="0.3">
      <c r="A115" s="22">
        <v>27</v>
      </c>
      <c r="B115" s="22"/>
      <c r="M115" s="11"/>
    </row>
    <row r="116" spans="1:15" x14ac:dyDescent="0.3">
      <c r="A116" s="22">
        <v>28</v>
      </c>
      <c r="B116" s="22">
        <v>555</v>
      </c>
      <c r="C116" s="26" t="s">
        <v>116</v>
      </c>
      <c r="D116" s="25">
        <v>0</v>
      </c>
      <c r="E116" s="25">
        <v>976228.56527000002</v>
      </c>
      <c r="F116" s="25">
        <v>0</v>
      </c>
      <c r="G116" s="25">
        <v>836932.99572000001</v>
      </c>
      <c r="H116" s="25">
        <v>0</v>
      </c>
      <c r="I116" s="25">
        <v>732551.89281999995</v>
      </c>
      <c r="J116" s="25">
        <v>0</v>
      </c>
      <c r="K116" s="25">
        <v>776444.78714000015</v>
      </c>
      <c r="L116" s="25">
        <v>0</v>
      </c>
      <c r="M116" s="27">
        <v>688733.30366999994</v>
      </c>
      <c r="N116" s="25">
        <v>384617.36225999997</v>
      </c>
      <c r="O116" s="25">
        <v>362610.43460000004</v>
      </c>
    </row>
    <row r="117" spans="1:15" x14ac:dyDescent="0.3">
      <c r="A117" s="22">
        <v>29</v>
      </c>
      <c r="B117" s="22">
        <v>556</v>
      </c>
      <c r="C117" s="26" t="s">
        <v>117</v>
      </c>
      <c r="D117" s="25">
        <v>0</v>
      </c>
      <c r="E117" s="25">
        <v>2566.2370799999999</v>
      </c>
      <c r="F117" s="25">
        <v>0</v>
      </c>
      <c r="G117" s="25">
        <v>3090.78721</v>
      </c>
      <c r="H117" s="25">
        <v>0</v>
      </c>
      <c r="I117" s="25">
        <v>2830.8477200000002</v>
      </c>
      <c r="J117" s="25">
        <v>0</v>
      </c>
      <c r="K117" s="25">
        <v>2329.2411300000003</v>
      </c>
      <c r="L117" s="25">
        <v>0</v>
      </c>
      <c r="M117" s="27">
        <v>2330.3615500000001</v>
      </c>
      <c r="N117" s="25">
        <v>3566.5302199999996</v>
      </c>
      <c r="O117" s="25">
        <v>3954.1043199999995</v>
      </c>
    </row>
    <row r="118" spans="1:15" ht="15" thickBot="1" x14ac:dyDescent="0.35">
      <c r="A118" s="22">
        <v>30</v>
      </c>
      <c r="B118" s="22">
        <v>557</v>
      </c>
      <c r="C118" s="26" t="s">
        <v>118</v>
      </c>
      <c r="D118" s="25">
        <v>0</v>
      </c>
      <c r="E118" s="25">
        <v>207568.57313000003</v>
      </c>
      <c r="F118" s="25">
        <v>0</v>
      </c>
      <c r="G118" s="25">
        <v>53591.169320000001</v>
      </c>
      <c r="H118" s="25">
        <v>0</v>
      </c>
      <c r="I118" s="25">
        <v>-98498.029180000027</v>
      </c>
      <c r="J118" s="25">
        <v>0</v>
      </c>
      <c r="K118" s="25">
        <v>-83905.782929999972</v>
      </c>
      <c r="L118" s="25">
        <v>0</v>
      </c>
      <c r="M118" s="27">
        <v>229568.38904000001</v>
      </c>
      <c r="N118" s="25">
        <v>158410.85964889443</v>
      </c>
      <c r="O118" s="25">
        <v>92832.816941084719</v>
      </c>
    </row>
    <row r="119" spans="1:15" x14ac:dyDescent="0.3">
      <c r="A119" s="22">
        <v>31</v>
      </c>
      <c r="B119" s="22"/>
      <c r="C119" s="26" t="s">
        <v>44</v>
      </c>
      <c r="D119" s="28">
        <v>0</v>
      </c>
      <c r="E119" s="28">
        <v>1186363.3754799999</v>
      </c>
      <c r="F119" s="28">
        <v>0</v>
      </c>
      <c r="G119" s="28">
        <v>893614.95225000009</v>
      </c>
      <c r="H119" s="28">
        <v>0</v>
      </c>
      <c r="I119" s="28">
        <v>636884.71135999984</v>
      </c>
      <c r="J119" s="28">
        <v>0</v>
      </c>
      <c r="K119" s="28">
        <v>694868.24534000014</v>
      </c>
      <c r="L119" s="28">
        <v>0</v>
      </c>
      <c r="M119" s="29">
        <v>920632.05426</v>
      </c>
      <c r="N119" s="28">
        <v>546594.75212889444</v>
      </c>
      <c r="O119" s="28">
        <v>459397.35586108477</v>
      </c>
    </row>
    <row r="120" spans="1:15" x14ac:dyDescent="0.3">
      <c r="A120" s="22">
        <v>32</v>
      </c>
      <c r="B120" s="22"/>
      <c r="M120" s="11"/>
    </row>
    <row r="121" spans="1:15" x14ac:dyDescent="0.3">
      <c r="A121" s="22">
        <v>33</v>
      </c>
      <c r="B121" s="22"/>
      <c r="C121" s="24" t="s">
        <v>119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7"/>
      <c r="N121" s="25"/>
      <c r="O121" s="25"/>
    </row>
    <row r="122" spans="1:15" x14ac:dyDescent="0.3">
      <c r="A122" s="22">
        <v>34</v>
      </c>
      <c r="B122" s="22"/>
      <c r="M122" s="11"/>
    </row>
    <row r="123" spans="1:15" x14ac:dyDescent="0.3">
      <c r="A123" s="22">
        <v>35</v>
      </c>
      <c r="B123" s="22">
        <v>560</v>
      </c>
      <c r="C123" s="26" t="s">
        <v>120</v>
      </c>
      <c r="D123" s="25">
        <v>0</v>
      </c>
      <c r="E123" s="25">
        <v>8188.6366399999997</v>
      </c>
      <c r="F123" s="25">
        <v>0</v>
      </c>
      <c r="G123" s="25">
        <v>7171.2526699999999</v>
      </c>
      <c r="H123" s="25">
        <v>0</v>
      </c>
      <c r="I123" s="25">
        <v>7591.1424000000006</v>
      </c>
      <c r="J123" s="25">
        <v>0</v>
      </c>
      <c r="K123" s="25">
        <v>5666.7986199999996</v>
      </c>
      <c r="L123" s="25">
        <v>0</v>
      </c>
      <c r="M123" s="27">
        <v>5475.5255199999983</v>
      </c>
      <c r="N123" s="25">
        <v>6664.042919999999</v>
      </c>
      <c r="O123" s="25">
        <v>6917.5575100000033</v>
      </c>
    </row>
    <row r="124" spans="1:15" x14ac:dyDescent="0.3">
      <c r="A124" s="22">
        <v>36</v>
      </c>
      <c r="B124" s="22">
        <v>561</v>
      </c>
      <c r="C124" s="26" t="s">
        <v>121</v>
      </c>
      <c r="D124" s="25">
        <v>0</v>
      </c>
      <c r="E124" s="25">
        <v>4403.0277999999998</v>
      </c>
      <c r="F124" s="25">
        <v>0</v>
      </c>
      <c r="G124" s="25">
        <v>5806.0828700000002</v>
      </c>
      <c r="H124" s="25">
        <v>0</v>
      </c>
      <c r="I124" s="25">
        <v>2524.6558199999999</v>
      </c>
      <c r="J124" s="25">
        <v>0</v>
      </c>
      <c r="K124" s="25">
        <v>8999.6560800000007</v>
      </c>
      <c r="L124" s="25">
        <v>0</v>
      </c>
      <c r="M124" s="27">
        <v>9634.8585500000008</v>
      </c>
      <c r="N124" s="25">
        <v>10675.6417</v>
      </c>
      <c r="O124" s="25">
        <v>10823.21537</v>
      </c>
    </row>
    <row r="125" spans="1:15" x14ac:dyDescent="0.3">
      <c r="A125" s="22">
        <v>37</v>
      </c>
      <c r="B125" s="22">
        <v>562</v>
      </c>
      <c r="C125" s="26" t="s">
        <v>122</v>
      </c>
      <c r="D125" s="25">
        <v>0</v>
      </c>
      <c r="E125" s="25">
        <v>2140.5136499999999</v>
      </c>
      <c r="F125" s="25">
        <v>0</v>
      </c>
      <c r="G125" s="25">
        <v>4618.8036700000002</v>
      </c>
      <c r="H125" s="25">
        <v>0</v>
      </c>
      <c r="I125" s="25">
        <v>2516.7578599999997</v>
      </c>
      <c r="J125" s="25">
        <v>0</v>
      </c>
      <c r="K125" s="25">
        <v>2502.2148800000004</v>
      </c>
      <c r="L125" s="25">
        <v>0</v>
      </c>
      <c r="M125" s="27">
        <v>3893.1077399999999</v>
      </c>
      <c r="N125" s="25">
        <v>2132.5898800000009</v>
      </c>
      <c r="O125" s="25">
        <v>3325.0468200000005</v>
      </c>
    </row>
    <row r="126" spans="1:15" s="57" customFormat="1" ht="15" thickBot="1" x14ac:dyDescent="0.35">
      <c r="A126" s="62">
        <v>38</v>
      </c>
      <c r="M126" s="58"/>
    </row>
    <row r="127" spans="1:15" x14ac:dyDescent="0.3">
      <c r="A127" s="22" t="s">
        <v>14</v>
      </c>
    </row>
    <row r="128" spans="1:15" x14ac:dyDescent="0.3">
      <c r="A128" s="22" t="s">
        <v>15</v>
      </c>
      <c r="B128" s="22">
        <v>563</v>
      </c>
      <c r="C128" s="26" t="s">
        <v>123</v>
      </c>
      <c r="D128" s="25">
        <v>0</v>
      </c>
      <c r="E128" s="25">
        <v>675.22210999999993</v>
      </c>
      <c r="F128" s="25">
        <v>0</v>
      </c>
      <c r="G128" s="25">
        <v>570.84731000000011</v>
      </c>
      <c r="H128" s="25">
        <v>0</v>
      </c>
      <c r="I128" s="25">
        <v>426.43840999999998</v>
      </c>
      <c r="J128" s="25">
        <v>0</v>
      </c>
      <c r="K128" s="25">
        <v>477.20342999999997</v>
      </c>
      <c r="L128" s="25">
        <v>0</v>
      </c>
      <c r="M128" s="27">
        <v>669.69677999999999</v>
      </c>
      <c r="N128" s="25">
        <v>375</v>
      </c>
      <c r="O128" s="25">
        <v>375</v>
      </c>
    </row>
    <row r="129" spans="1:15" x14ac:dyDescent="0.3">
      <c r="A129" s="22" t="s">
        <v>16</v>
      </c>
      <c r="B129" s="22">
        <v>564</v>
      </c>
      <c r="C129" s="26" t="s">
        <v>124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7">
        <v>0</v>
      </c>
      <c r="N129" s="25">
        <v>0</v>
      </c>
      <c r="O129" s="25">
        <v>0</v>
      </c>
    </row>
    <row r="130" spans="1:15" x14ac:dyDescent="0.3">
      <c r="A130" s="22" t="s">
        <v>17</v>
      </c>
      <c r="B130" s="22">
        <v>565</v>
      </c>
      <c r="C130" s="26" t="s">
        <v>125</v>
      </c>
      <c r="D130" s="25">
        <v>0</v>
      </c>
      <c r="E130" s="25">
        <v>40770.617749999998</v>
      </c>
      <c r="F130" s="25">
        <v>0</v>
      </c>
      <c r="G130" s="25">
        <v>38748.715559999997</v>
      </c>
      <c r="H130" s="25">
        <v>0</v>
      </c>
      <c r="I130" s="25">
        <v>40116.840280000004</v>
      </c>
      <c r="J130" s="25">
        <v>0</v>
      </c>
      <c r="K130" s="25">
        <v>47402.133439999998</v>
      </c>
      <c r="L130" s="25">
        <v>0</v>
      </c>
      <c r="M130" s="27">
        <v>48766.164339999996</v>
      </c>
      <c r="N130" s="25">
        <v>28542.91836</v>
      </c>
      <c r="O130" s="25">
        <v>22494.724990000002</v>
      </c>
    </row>
    <row r="131" spans="1:15" x14ac:dyDescent="0.3">
      <c r="A131" s="22" t="s">
        <v>18</v>
      </c>
      <c r="B131" s="22">
        <v>566</v>
      </c>
      <c r="C131" s="26" t="s">
        <v>126</v>
      </c>
      <c r="D131" s="25">
        <v>0</v>
      </c>
      <c r="E131" s="25">
        <v>3583.8274000000001</v>
      </c>
      <c r="F131" s="25">
        <v>0</v>
      </c>
      <c r="G131" s="25">
        <v>13858.703380000001</v>
      </c>
      <c r="H131" s="25">
        <v>0</v>
      </c>
      <c r="I131" s="25">
        <v>10208.260960000001</v>
      </c>
      <c r="J131" s="25">
        <v>0</v>
      </c>
      <c r="K131" s="25">
        <v>8686.4114399999999</v>
      </c>
      <c r="L131" s="25">
        <v>0</v>
      </c>
      <c r="M131" s="27">
        <v>6648.2639100000015</v>
      </c>
      <c r="N131" s="25">
        <v>4015.0864099999999</v>
      </c>
      <c r="O131" s="25">
        <v>4108.4630399999978</v>
      </c>
    </row>
    <row r="132" spans="1:15" ht="15" thickBot="1" x14ac:dyDescent="0.35">
      <c r="A132" s="22" t="s">
        <v>19</v>
      </c>
      <c r="B132" s="22">
        <v>567</v>
      </c>
      <c r="C132" s="26" t="s">
        <v>127</v>
      </c>
      <c r="D132" s="25">
        <v>0</v>
      </c>
      <c r="E132" s="25">
        <v>7.8890200000000004</v>
      </c>
      <c r="F132" s="25">
        <v>0</v>
      </c>
      <c r="G132" s="25">
        <v>8.8759999999999994</v>
      </c>
      <c r="H132" s="25">
        <v>0</v>
      </c>
      <c r="I132" s="25">
        <v>17.993830000000003</v>
      </c>
      <c r="J132" s="25">
        <v>0</v>
      </c>
      <c r="K132" s="25">
        <v>0.27176</v>
      </c>
      <c r="L132" s="25">
        <v>0</v>
      </c>
      <c r="M132" s="27">
        <v>2.4</v>
      </c>
      <c r="N132" s="25">
        <v>12</v>
      </c>
      <c r="O132" s="25">
        <v>12</v>
      </c>
    </row>
    <row r="133" spans="1:15" x14ac:dyDescent="0.3">
      <c r="A133" s="22" t="s">
        <v>20</v>
      </c>
      <c r="B133" s="22"/>
      <c r="C133" s="26" t="s">
        <v>119</v>
      </c>
      <c r="D133" s="28">
        <v>0</v>
      </c>
      <c r="E133" s="28">
        <v>59769.734370000006</v>
      </c>
      <c r="F133" s="28">
        <v>0</v>
      </c>
      <c r="G133" s="28">
        <v>70783.281459999998</v>
      </c>
      <c r="H133" s="28">
        <v>0</v>
      </c>
      <c r="I133" s="28">
        <v>63402.08956</v>
      </c>
      <c r="J133" s="28">
        <v>0</v>
      </c>
      <c r="K133" s="28">
        <v>73734.68965</v>
      </c>
      <c r="L133" s="28">
        <v>0</v>
      </c>
      <c r="M133" s="29">
        <v>75090.016839999982</v>
      </c>
      <c r="N133" s="28">
        <v>52417.279269999999</v>
      </c>
      <c r="O133" s="28">
        <v>48056.007730000005</v>
      </c>
    </row>
    <row r="134" spans="1:15" x14ac:dyDescent="0.3">
      <c r="A134" s="22" t="s">
        <v>21</v>
      </c>
      <c r="B134" s="22"/>
      <c r="M134" s="11"/>
    </row>
    <row r="135" spans="1:15" x14ac:dyDescent="0.3">
      <c r="A135" s="22" t="s">
        <v>22</v>
      </c>
      <c r="B135" s="22"/>
      <c r="C135" s="24" t="s">
        <v>128</v>
      </c>
      <c r="D135" s="25"/>
      <c r="E135" s="25"/>
      <c r="F135" s="25"/>
      <c r="G135" s="25"/>
      <c r="H135" s="25"/>
      <c r="I135" s="25"/>
      <c r="J135" s="25"/>
      <c r="K135" s="25"/>
      <c r="L135" s="25"/>
      <c r="M135" s="27"/>
      <c r="N135" s="25"/>
      <c r="O135" s="25"/>
    </row>
    <row r="136" spans="1:15" x14ac:dyDescent="0.3">
      <c r="A136" s="22" t="s">
        <v>24</v>
      </c>
      <c r="B136" s="22"/>
      <c r="M136" s="11"/>
    </row>
    <row r="137" spans="1:15" x14ac:dyDescent="0.3">
      <c r="A137" s="22" t="s">
        <v>26</v>
      </c>
      <c r="B137" s="22">
        <v>568</v>
      </c>
      <c r="C137" s="26" t="s">
        <v>129</v>
      </c>
      <c r="D137" s="25">
        <v>0</v>
      </c>
      <c r="E137" s="25">
        <v>1036.6348</v>
      </c>
      <c r="F137" s="25">
        <v>0</v>
      </c>
      <c r="G137" s="25">
        <v>1330.06717</v>
      </c>
      <c r="H137" s="25">
        <v>0</v>
      </c>
      <c r="I137" s="25">
        <v>653.64609999999993</v>
      </c>
      <c r="J137" s="25">
        <v>0</v>
      </c>
      <c r="K137" s="25">
        <v>656.27323000000001</v>
      </c>
      <c r="L137" s="25">
        <v>0</v>
      </c>
      <c r="M137" s="27">
        <v>928.28219000000001</v>
      </c>
      <c r="N137" s="25">
        <v>624.29893000000015</v>
      </c>
      <c r="O137" s="25">
        <v>609.36059</v>
      </c>
    </row>
    <row r="138" spans="1:15" x14ac:dyDescent="0.3">
      <c r="A138" s="22" t="s">
        <v>27</v>
      </c>
      <c r="B138" s="22">
        <v>569</v>
      </c>
      <c r="C138" s="26" t="s">
        <v>130</v>
      </c>
      <c r="D138" s="25">
        <v>0</v>
      </c>
      <c r="E138" s="25">
        <v>5844.6049899999998</v>
      </c>
      <c r="F138" s="25">
        <v>0</v>
      </c>
      <c r="G138" s="25">
        <v>6514.6812099999997</v>
      </c>
      <c r="H138" s="25">
        <v>0</v>
      </c>
      <c r="I138" s="25">
        <v>7030.0652300000002</v>
      </c>
      <c r="J138" s="25">
        <v>0</v>
      </c>
      <c r="K138" s="25">
        <v>4827.8672800000004</v>
      </c>
      <c r="L138" s="25">
        <v>0</v>
      </c>
      <c r="M138" s="27">
        <v>4155.9215000000004</v>
      </c>
      <c r="N138" s="25">
        <v>3825.59827</v>
      </c>
      <c r="O138" s="25">
        <v>4125.5139799999997</v>
      </c>
    </row>
    <row r="139" spans="1:15" x14ac:dyDescent="0.3">
      <c r="A139" s="22" t="s">
        <v>28</v>
      </c>
      <c r="B139" s="22">
        <v>570</v>
      </c>
      <c r="C139" s="26" t="s">
        <v>131</v>
      </c>
      <c r="D139" s="25">
        <v>0</v>
      </c>
      <c r="E139" s="25">
        <v>9318.1491300000016</v>
      </c>
      <c r="F139" s="25">
        <v>0</v>
      </c>
      <c r="G139" s="25">
        <v>10667.95275</v>
      </c>
      <c r="H139" s="25">
        <v>0</v>
      </c>
      <c r="I139" s="25">
        <v>7398.1394399999999</v>
      </c>
      <c r="J139" s="25">
        <v>0</v>
      </c>
      <c r="K139" s="25">
        <v>8342.8227799999986</v>
      </c>
      <c r="L139" s="25">
        <v>0</v>
      </c>
      <c r="M139" s="27">
        <v>7344.5327600000001</v>
      </c>
      <c r="N139" s="25">
        <v>5194.1101700000017</v>
      </c>
      <c r="O139" s="25">
        <v>5879.4825199999987</v>
      </c>
    </row>
    <row r="140" spans="1:15" x14ac:dyDescent="0.3">
      <c r="A140" s="22" t="s">
        <v>29</v>
      </c>
      <c r="B140" s="22">
        <v>571</v>
      </c>
      <c r="C140" s="26" t="s">
        <v>132</v>
      </c>
      <c r="D140" s="25">
        <v>0</v>
      </c>
      <c r="E140" s="25">
        <v>12611.10995</v>
      </c>
      <c r="F140" s="25">
        <v>0</v>
      </c>
      <c r="G140" s="25">
        <v>10670.195099999999</v>
      </c>
      <c r="H140" s="25">
        <v>0</v>
      </c>
      <c r="I140" s="25">
        <v>10896.370289999999</v>
      </c>
      <c r="J140" s="25">
        <v>0</v>
      </c>
      <c r="K140" s="25">
        <v>9693.4092100000016</v>
      </c>
      <c r="L140" s="25">
        <v>0</v>
      </c>
      <c r="M140" s="27">
        <v>14801.86996</v>
      </c>
      <c r="N140" s="25">
        <v>9762.6540499999974</v>
      </c>
      <c r="O140" s="25">
        <v>11419.948070000004</v>
      </c>
    </row>
    <row r="141" spans="1:15" x14ac:dyDescent="0.3">
      <c r="A141" s="22" t="s">
        <v>30</v>
      </c>
      <c r="B141" s="22">
        <v>572</v>
      </c>
      <c r="C141" s="26" t="s">
        <v>133</v>
      </c>
      <c r="D141" s="25">
        <v>0</v>
      </c>
      <c r="E141" s="25">
        <v>1524.4463700000001</v>
      </c>
      <c r="F141" s="25">
        <v>0</v>
      </c>
      <c r="G141" s="25">
        <v>919.00172999999995</v>
      </c>
      <c r="H141" s="25">
        <v>0</v>
      </c>
      <c r="I141" s="25">
        <v>959.52591000000007</v>
      </c>
      <c r="J141" s="25">
        <v>0</v>
      </c>
      <c r="K141" s="25">
        <v>897.44035000000008</v>
      </c>
      <c r="L141" s="25">
        <v>0</v>
      </c>
      <c r="M141" s="27">
        <v>1809.1264900000001</v>
      </c>
      <c r="N141" s="25">
        <v>1254</v>
      </c>
      <c r="O141" s="25">
        <v>1254</v>
      </c>
    </row>
    <row r="142" spans="1:15" ht="15" thickBot="1" x14ac:dyDescent="0.35">
      <c r="A142" s="22" t="s">
        <v>31</v>
      </c>
      <c r="B142" s="22">
        <v>573</v>
      </c>
      <c r="C142" s="26" t="s">
        <v>134</v>
      </c>
      <c r="D142" s="25">
        <v>0</v>
      </c>
      <c r="E142" s="25">
        <v>548.99743999999998</v>
      </c>
      <c r="F142" s="25">
        <v>0</v>
      </c>
      <c r="G142" s="25">
        <v>553.79885999999999</v>
      </c>
      <c r="H142" s="25">
        <v>0</v>
      </c>
      <c r="I142" s="25">
        <v>513.51993000000004</v>
      </c>
      <c r="J142" s="25">
        <v>0</v>
      </c>
      <c r="K142" s="25">
        <v>565.48216000000002</v>
      </c>
      <c r="L142" s="25">
        <v>0</v>
      </c>
      <c r="M142" s="27">
        <v>633.65706999999998</v>
      </c>
      <c r="N142" s="25">
        <v>589.93299999999999</v>
      </c>
      <c r="O142" s="25">
        <v>643.78355000000022</v>
      </c>
    </row>
    <row r="143" spans="1:15" x14ac:dyDescent="0.3">
      <c r="A143" s="22" t="s">
        <v>32</v>
      </c>
      <c r="B143" s="22"/>
      <c r="C143" s="26" t="s">
        <v>128</v>
      </c>
      <c r="D143" s="28">
        <v>0</v>
      </c>
      <c r="E143" s="33">
        <v>30883.942680000004</v>
      </c>
      <c r="F143" s="28">
        <v>0</v>
      </c>
      <c r="G143" s="33">
        <v>30655.696819999997</v>
      </c>
      <c r="H143" s="28">
        <v>0</v>
      </c>
      <c r="I143" s="33">
        <v>27451.266899999999</v>
      </c>
      <c r="J143" s="28">
        <v>0</v>
      </c>
      <c r="K143" s="33">
        <v>24983.295010000002</v>
      </c>
      <c r="L143" s="28">
        <v>0</v>
      </c>
      <c r="M143" s="34">
        <v>29673.38997</v>
      </c>
      <c r="N143" s="33">
        <v>21250.594419999998</v>
      </c>
      <c r="O143" s="33">
        <v>23932.088710000004</v>
      </c>
    </row>
    <row r="144" spans="1:15" x14ac:dyDescent="0.3">
      <c r="A144" s="22" t="s">
        <v>33</v>
      </c>
      <c r="B144" s="22"/>
      <c r="M144" s="11"/>
    </row>
    <row r="145" spans="1:15" x14ac:dyDescent="0.3">
      <c r="A145" s="22" t="s">
        <v>34</v>
      </c>
      <c r="B145" s="22"/>
      <c r="C145" s="24" t="s">
        <v>135</v>
      </c>
      <c r="D145" s="25"/>
      <c r="E145" s="25"/>
      <c r="F145" s="25"/>
      <c r="G145" s="25"/>
      <c r="H145" s="25"/>
      <c r="I145" s="25"/>
      <c r="J145" s="25"/>
      <c r="K145" s="25"/>
      <c r="L145" s="25"/>
      <c r="M145" s="27"/>
      <c r="N145" s="25"/>
      <c r="O145" s="25"/>
    </row>
    <row r="146" spans="1:15" x14ac:dyDescent="0.3">
      <c r="A146" s="22" t="s">
        <v>35</v>
      </c>
      <c r="B146" s="22"/>
      <c r="M146" s="11"/>
    </row>
    <row r="147" spans="1:15" x14ac:dyDescent="0.3">
      <c r="A147" s="22" t="s">
        <v>199</v>
      </c>
      <c r="B147" s="22">
        <v>580</v>
      </c>
      <c r="C147" s="26" t="s">
        <v>136</v>
      </c>
      <c r="D147" s="25">
        <v>0</v>
      </c>
      <c r="E147" s="25">
        <v>19031.592510000002</v>
      </c>
      <c r="F147" s="25">
        <v>0</v>
      </c>
      <c r="G147" s="25">
        <v>19368.33423</v>
      </c>
      <c r="H147" s="25">
        <v>0</v>
      </c>
      <c r="I147" s="25">
        <v>18090.752270000001</v>
      </c>
      <c r="J147" s="25">
        <v>0</v>
      </c>
      <c r="K147" s="25">
        <v>16970.327420000001</v>
      </c>
      <c r="L147" s="25">
        <v>0</v>
      </c>
      <c r="M147" s="27">
        <v>15287.619309999998</v>
      </c>
      <c r="N147" s="25">
        <v>22114.789750000011</v>
      </c>
      <c r="O147" s="25">
        <v>21701.549749999995</v>
      </c>
    </row>
    <row r="148" spans="1:15" s="55" customFormat="1" x14ac:dyDescent="0.3">
      <c r="A148" s="22" t="s">
        <v>200</v>
      </c>
      <c r="M148" s="59"/>
    </row>
    <row r="149" spans="1:15" x14ac:dyDescent="0.3">
      <c r="A149" s="22" t="s">
        <v>201</v>
      </c>
      <c r="B149" s="22">
        <v>581</v>
      </c>
      <c r="C149" s="26" t="s">
        <v>137</v>
      </c>
      <c r="D149" s="25">
        <v>0</v>
      </c>
      <c r="E149" s="25">
        <v>831.81034999999997</v>
      </c>
      <c r="F149" s="25">
        <v>0</v>
      </c>
      <c r="G149" s="25">
        <v>1540.9284499999999</v>
      </c>
      <c r="H149" s="25">
        <v>0</v>
      </c>
      <c r="I149" s="25">
        <v>1988.8477499999999</v>
      </c>
      <c r="J149" s="25">
        <v>0</v>
      </c>
      <c r="K149" s="25">
        <v>5255.4999299999999</v>
      </c>
      <c r="L149" s="25">
        <v>0</v>
      </c>
      <c r="M149" s="27">
        <v>4433.5562599999994</v>
      </c>
      <c r="N149" s="25">
        <v>5107.5298000000003</v>
      </c>
      <c r="O149" s="25">
        <v>5768.1349099999998</v>
      </c>
    </row>
    <row r="150" spans="1:15" x14ac:dyDescent="0.3">
      <c r="A150" s="22" t="s">
        <v>202</v>
      </c>
      <c r="B150" s="22">
        <v>582</v>
      </c>
      <c r="C150" s="26" t="s">
        <v>138</v>
      </c>
      <c r="D150" s="25">
        <v>0</v>
      </c>
      <c r="E150" s="25">
        <v>2717.3403800000001</v>
      </c>
      <c r="F150" s="25">
        <v>0</v>
      </c>
      <c r="G150" s="25">
        <v>2808.0447400000003</v>
      </c>
      <c r="H150" s="25">
        <v>0</v>
      </c>
      <c r="I150" s="25">
        <v>2840.9482400000002</v>
      </c>
      <c r="J150" s="25">
        <v>0</v>
      </c>
      <c r="K150" s="25">
        <v>2881.0833700000003</v>
      </c>
      <c r="L150" s="25">
        <v>0</v>
      </c>
      <c r="M150" s="27">
        <v>3126.9392699999994</v>
      </c>
      <c r="N150" s="25">
        <v>2776.8595599999994</v>
      </c>
      <c r="O150" s="25">
        <v>2696.0347700000002</v>
      </c>
    </row>
    <row r="151" spans="1:15" x14ac:dyDescent="0.3">
      <c r="A151" s="22" t="s">
        <v>203</v>
      </c>
      <c r="B151" s="22">
        <v>583</v>
      </c>
      <c r="C151" s="26" t="s">
        <v>139</v>
      </c>
      <c r="D151" s="25">
        <v>0</v>
      </c>
      <c r="E151" s="25">
        <v>5284.77999</v>
      </c>
      <c r="F151" s="25">
        <v>0</v>
      </c>
      <c r="G151" s="25">
        <v>4007.16887</v>
      </c>
      <c r="H151" s="25">
        <v>0</v>
      </c>
      <c r="I151" s="25">
        <v>-11767.7299</v>
      </c>
      <c r="J151" s="25">
        <v>0</v>
      </c>
      <c r="K151" s="25">
        <v>10058.307129999999</v>
      </c>
      <c r="L151" s="25">
        <v>0</v>
      </c>
      <c r="M151" s="27">
        <v>13577.112569999999</v>
      </c>
      <c r="N151" s="25">
        <v>13244.936040000017</v>
      </c>
      <c r="O151" s="25">
        <v>14426.977470000027</v>
      </c>
    </row>
    <row r="152" spans="1:15" x14ac:dyDescent="0.3">
      <c r="A152" s="22" t="s">
        <v>204</v>
      </c>
      <c r="B152" s="22">
        <v>584</v>
      </c>
      <c r="C152" s="26" t="s">
        <v>140</v>
      </c>
      <c r="D152" s="25">
        <v>0</v>
      </c>
      <c r="E152" s="25">
        <v>5865.5855099999999</v>
      </c>
      <c r="F152" s="25">
        <v>0</v>
      </c>
      <c r="G152" s="25">
        <v>6663.8938899999994</v>
      </c>
      <c r="H152" s="25">
        <v>0</v>
      </c>
      <c r="I152" s="25">
        <v>6329.4598399999995</v>
      </c>
      <c r="J152" s="25">
        <v>0</v>
      </c>
      <c r="K152" s="25">
        <v>5226.6810500000001</v>
      </c>
      <c r="L152" s="25">
        <v>0</v>
      </c>
      <c r="M152" s="27">
        <v>6647.9475900000007</v>
      </c>
      <c r="N152" s="25">
        <v>5530.0440100000014</v>
      </c>
      <c r="O152" s="25">
        <v>5792.9582099999989</v>
      </c>
    </row>
    <row r="153" spans="1:15" x14ac:dyDescent="0.3">
      <c r="A153" s="22" t="s">
        <v>205</v>
      </c>
      <c r="B153" s="22">
        <v>585</v>
      </c>
      <c r="C153" s="26" t="s">
        <v>141</v>
      </c>
      <c r="D153" s="25">
        <v>0</v>
      </c>
      <c r="E153" s="25">
        <v>2732.3569900000002</v>
      </c>
      <c r="F153" s="25">
        <v>0</v>
      </c>
      <c r="G153" s="25">
        <v>1628.0028400000001</v>
      </c>
      <c r="H153" s="25">
        <v>0</v>
      </c>
      <c r="I153" s="25">
        <v>269.19203000000005</v>
      </c>
      <c r="J153" s="25">
        <v>0</v>
      </c>
      <c r="K153" s="25">
        <v>383.24475000000001</v>
      </c>
      <c r="L153" s="25">
        <v>0</v>
      </c>
      <c r="M153" s="27">
        <v>121.41500000000001</v>
      </c>
      <c r="N153" s="25">
        <v>261.12754000000001</v>
      </c>
      <c r="O153" s="25">
        <v>267.52850000000001</v>
      </c>
    </row>
    <row r="154" spans="1:15" x14ac:dyDescent="0.3">
      <c r="A154" s="22" t="s">
        <v>206</v>
      </c>
      <c r="B154" s="22">
        <v>586</v>
      </c>
      <c r="C154" s="26" t="s">
        <v>142</v>
      </c>
      <c r="D154" s="25">
        <v>0</v>
      </c>
      <c r="E154" s="25">
        <v>8503.6662699999997</v>
      </c>
      <c r="F154" s="25">
        <v>0</v>
      </c>
      <c r="G154" s="25">
        <v>7628.0381699999998</v>
      </c>
      <c r="H154" s="25">
        <v>0</v>
      </c>
      <c r="I154" s="25">
        <v>5621.3516500000005</v>
      </c>
      <c r="J154" s="25">
        <v>0</v>
      </c>
      <c r="K154" s="25">
        <v>5998.2433300000012</v>
      </c>
      <c r="L154" s="25">
        <v>0</v>
      </c>
      <c r="M154" s="27">
        <v>2097.0350599999997</v>
      </c>
      <c r="N154" s="25">
        <v>5105.1371500000005</v>
      </c>
      <c r="O154" s="25">
        <v>3470.4099200000051</v>
      </c>
    </row>
    <row r="155" spans="1:15" x14ac:dyDescent="0.3">
      <c r="A155" s="22" t="s">
        <v>207</v>
      </c>
      <c r="B155" s="22">
        <v>587</v>
      </c>
      <c r="C155" s="26" t="s">
        <v>143</v>
      </c>
      <c r="D155" s="25">
        <v>0</v>
      </c>
      <c r="E155" s="25">
        <v>1224.1210999999998</v>
      </c>
      <c r="F155" s="25">
        <v>0</v>
      </c>
      <c r="G155" s="25">
        <v>1858.9978700000001</v>
      </c>
      <c r="H155" s="25">
        <v>0</v>
      </c>
      <c r="I155" s="25">
        <v>1349.6233300000001</v>
      </c>
      <c r="J155" s="25">
        <v>0</v>
      </c>
      <c r="K155" s="25">
        <v>1928.5952599999998</v>
      </c>
      <c r="L155" s="25">
        <v>0</v>
      </c>
      <c r="M155" s="27">
        <v>657.81943000000012</v>
      </c>
      <c r="N155" s="25">
        <v>3867.4818400000008</v>
      </c>
      <c r="O155" s="25">
        <v>3978.1802100000004</v>
      </c>
    </row>
    <row r="156" spans="1:15" x14ac:dyDescent="0.3">
      <c r="A156" s="22" t="s">
        <v>208</v>
      </c>
      <c r="B156" s="22">
        <v>588</v>
      </c>
      <c r="C156" s="26" t="s">
        <v>144</v>
      </c>
      <c r="D156" s="25">
        <v>0</v>
      </c>
      <c r="E156" s="25">
        <v>28238.452570000001</v>
      </c>
      <c r="F156" s="25">
        <v>0</v>
      </c>
      <c r="G156" s="25">
        <v>26720.593120000001</v>
      </c>
      <c r="H156" s="25">
        <v>0</v>
      </c>
      <c r="I156" s="25">
        <v>26768.08325</v>
      </c>
      <c r="J156" s="25">
        <v>0</v>
      </c>
      <c r="K156" s="25">
        <v>30764.506490000003</v>
      </c>
      <c r="L156" s="25">
        <v>0</v>
      </c>
      <c r="M156" s="27">
        <v>34465.651149999998</v>
      </c>
      <c r="N156" s="25">
        <v>32276.384919999997</v>
      </c>
      <c r="O156" s="25">
        <v>37628.020389999961</v>
      </c>
    </row>
    <row r="157" spans="1:15" ht="15" thickBot="1" x14ac:dyDescent="0.35">
      <c r="A157" s="22" t="s">
        <v>209</v>
      </c>
      <c r="B157" s="22">
        <v>589</v>
      </c>
      <c r="C157" s="26" t="s">
        <v>145</v>
      </c>
      <c r="D157" s="25">
        <v>0</v>
      </c>
      <c r="E157" s="25">
        <v>8086.2905899999996</v>
      </c>
      <c r="F157" s="25">
        <v>0</v>
      </c>
      <c r="G157" s="25">
        <v>9333.4804399999994</v>
      </c>
      <c r="H157" s="25">
        <v>0</v>
      </c>
      <c r="I157" s="25">
        <v>9380.6539000000012</v>
      </c>
      <c r="J157" s="25">
        <v>0</v>
      </c>
      <c r="K157" s="25">
        <v>9671.1244600000009</v>
      </c>
      <c r="L157" s="25">
        <v>0</v>
      </c>
      <c r="M157" s="27">
        <v>9660.4535600000017</v>
      </c>
      <c r="N157" s="25">
        <v>10106</v>
      </c>
      <c r="O157" s="25">
        <v>10358</v>
      </c>
    </row>
    <row r="158" spans="1:15" x14ac:dyDescent="0.3">
      <c r="A158" s="22" t="s">
        <v>210</v>
      </c>
      <c r="B158" s="22"/>
      <c r="C158" s="26" t="s">
        <v>135</v>
      </c>
      <c r="D158" s="28">
        <v>0</v>
      </c>
      <c r="E158" s="28">
        <v>82515.996259999985</v>
      </c>
      <c r="F158" s="28">
        <v>0</v>
      </c>
      <c r="G158" s="28">
        <v>81557.482619999995</v>
      </c>
      <c r="H158" s="28">
        <v>0</v>
      </c>
      <c r="I158" s="28">
        <v>60871.182359999992</v>
      </c>
      <c r="J158" s="28">
        <v>0</v>
      </c>
      <c r="K158" s="28">
        <v>89137.613190000004</v>
      </c>
      <c r="L158" s="28">
        <v>0</v>
      </c>
      <c r="M158" s="29">
        <v>90075.549200000009</v>
      </c>
      <c r="N158" s="28">
        <v>100390.29061000003</v>
      </c>
      <c r="O158" s="28">
        <v>106087.79412999999</v>
      </c>
    </row>
    <row r="159" spans="1:15" x14ac:dyDescent="0.3">
      <c r="A159" s="22" t="s">
        <v>211</v>
      </c>
      <c r="B159" s="22"/>
      <c r="C159" s="26"/>
      <c r="D159" s="60"/>
      <c r="E159" s="60"/>
      <c r="F159" s="60"/>
      <c r="G159" s="60"/>
      <c r="H159" s="60"/>
      <c r="I159" s="60"/>
      <c r="J159" s="60"/>
      <c r="K159" s="60"/>
      <c r="L159" s="60"/>
      <c r="M159" s="61"/>
      <c r="N159" s="60"/>
      <c r="O159" s="60"/>
    </row>
    <row r="160" spans="1:15" x14ac:dyDescent="0.3">
      <c r="A160" s="22" t="s">
        <v>212</v>
      </c>
      <c r="B160" s="22"/>
      <c r="C160" s="26"/>
      <c r="D160" s="60"/>
      <c r="E160" s="60"/>
      <c r="F160" s="60"/>
      <c r="G160" s="60"/>
      <c r="H160" s="60"/>
      <c r="I160" s="60"/>
      <c r="J160" s="60"/>
      <c r="K160" s="60"/>
      <c r="L160" s="60"/>
      <c r="M160" s="61"/>
      <c r="N160" s="60"/>
      <c r="O160" s="60"/>
    </row>
    <row r="161" spans="1:15" x14ac:dyDescent="0.3">
      <c r="A161" s="22" t="s">
        <v>213</v>
      </c>
      <c r="B161" s="22"/>
      <c r="C161" s="26"/>
      <c r="D161" s="60"/>
      <c r="E161" s="60"/>
      <c r="F161" s="60"/>
      <c r="G161" s="60"/>
      <c r="H161" s="60"/>
      <c r="I161" s="60"/>
      <c r="J161" s="60"/>
      <c r="K161" s="60"/>
      <c r="L161" s="60"/>
      <c r="M161" s="61"/>
      <c r="N161" s="60"/>
      <c r="O161" s="60"/>
    </row>
    <row r="162" spans="1:15" x14ac:dyDescent="0.3">
      <c r="A162" s="22" t="s">
        <v>214</v>
      </c>
      <c r="B162" s="22"/>
      <c r="C162" s="26"/>
      <c r="D162" s="60"/>
      <c r="E162" s="60"/>
      <c r="F162" s="60"/>
      <c r="G162" s="60"/>
      <c r="H162" s="60"/>
      <c r="I162" s="60"/>
      <c r="J162" s="60"/>
      <c r="K162" s="60"/>
      <c r="L162" s="60"/>
      <c r="M162" s="61"/>
      <c r="N162" s="60"/>
      <c r="O162" s="60"/>
    </row>
    <row r="163" spans="1:15" x14ac:dyDescent="0.3">
      <c r="A163" s="22" t="s">
        <v>215</v>
      </c>
      <c r="B163" s="22"/>
      <c r="C163" s="26"/>
      <c r="D163" s="60"/>
      <c r="E163" s="60"/>
      <c r="F163" s="60"/>
      <c r="G163" s="60"/>
      <c r="H163" s="60"/>
      <c r="I163" s="60"/>
      <c r="J163" s="60"/>
      <c r="K163" s="60"/>
      <c r="L163" s="60"/>
      <c r="M163" s="61"/>
      <c r="N163" s="60"/>
      <c r="O163" s="60"/>
    </row>
    <row r="164" spans="1:15" x14ac:dyDescent="0.3">
      <c r="A164" s="22"/>
      <c r="B164" s="22"/>
      <c r="C164" s="26"/>
      <c r="D164" s="60"/>
      <c r="E164" s="60"/>
      <c r="F164" s="60"/>
      <c r="G164" s="60"/>
      <c r="H164" s="60"/>
      <c r="I164" s="60"/>
      <c r="J164" s="60"/>
      <c r="K164" s="60"/>
      <c r="L164" s="60"/>
      <c r="M164" s="61"/>
      <c r="N164" s="60"/>
      <c r="O164" s="60"/>
    </row>
    <row r="165" spans="1:15" s="57" customFormat="1" ht="15" thickBot="1" x14ac:dyDescent="0.35">
      <c r="A165" s="62"/>
      <c r="B165" s="62"/>
      <c r="M165" s="58"/>
    </row>
    <row r="166" spans="1:15" x14ac:dyDescent="0.3">
      <c r="A166" s="22">
        <v>1</v>
      </c>
      <c r="B166" s="22"/>
      <c r="M166" s="11"/>
    </row>
    <row r="167" spans="1:15" x14ac:dyDescent="0.3">
      <c r="A167" s="22">
        <v>2</v>
      </c>
      <c r="B167" s="22"/>
      <c r="C167" s="24" t="s">
        <v>146</v>
      </c>
      <c r="D167" s="25"/>
      <c r="E167" s="25"/>
      <c r="F167" s="25"/>
      <c r="G167" s="25"/>
      <c r="H167" s="25"/>
      <c r="I167" s="25"/>
      <c r="J167" s="25"/>
      <c r="K167" s="25"/>
      <c r="L167" s="25"/>
      <c r="M167" s="27"/>
      <c r="N167" s="25"/>
      <c r="O167" s="25"/>
    </row>
    <row r="168" spans="1:15" x14ac:dyDescent="0.3">
      <c r="A168" s="22">
        <v>3</v>
      </c>
      <c r="B168" s="22">
        <v>590</v>
      </c>
      <c r="C168" s="26" t="s">
        <v>147</v>
      </c>
      <c r="D168" s="25">
        <v>0</v>
      </c>
      <c r="E168" s="25">
        <v>20623.257060000004</v>
      </c>
      <c r="F168" s="25">
        <v>0</v>
      </c>
      <c r="G168" s="25">
        <v>21920.228569999999</v>
      </c>
      <c r="H168" s="25">
        <v>0</v>
      </c>
      <c r="I168" s="25">
        <v>20759.95737</v>
      </c>
      <c r="J168" s="25">
        <v>0</v>
      </c>
      <c r="K168" s="25">
        <v>20120.134520000003</v>
      </c>
      <c r="L168" s="25">
        <v>0</v>
      </c>
      <c r="M168" s="27">
        <v>20140.828799999999</v>
      </c>
      <c r="N168" s="25">
        <v>16903.104690000007</v>
      </c>
      <c r="O168" s="25">
        <v>17359.888060000005</v>
      </c>
    </row>
    <row r="169" spans="1:15" x14ac:dyDescent="0.3">
      <c r="A169" s="22">
        <v>4</v>
      </c>
      <c r="B169" s="22">
        <v>591</v>
      </c>
      <c r="C169" s="26" t="s">
        <v>148</v>
      </c>
      <c r="D169" s="25">
        <v>0</v>
      </c>
      <c r="E169" s="25">
        <v>18.410509999999999</v>
      </c>
      <c r="F169" s="25">
        <v>0</v>
      </c>
      <c r="G169" s="25">
        <v>31.328990000000001</v>
      </c>
      <c r="H169" s="25">
        <v>0</v>
      </c>
      <c r="I169" s="25">
        <v>53.350470000000001</v>
      </c>
      <c r="J169" s="25">
        <v>0</v>
      </c>
      <c r="K169" s="25">
        <v>35.225600000000007</v>
      </c>
      <c r="L169" s="25">
        <v>0</v>
      </c>
      <c r="M169" s="27">
        <v>35.690260000000002</v>
      </c>
      <c r="N169" s="25">
        <v>0</v>
      </c>
      <c r="O169" s="25">
        <v>0</v>
      </c>
    </row>
    <row r="170" spans="1:15" x14ac:dyDescent="0.3">
      <c r="A170" s="22">
        <v>5</v>
      </c>
      <c r="B170" s="22">
        <v>592</v>
      </c>
      <c r="C170" s="26" t="s">
        <v>149</v>
      </c>
      <c r="D170" s="25">
        <v>0</v>
      </c>
      <c r="E170" s="25">
        <v>10389.974340000001</v>
      </c>
      <c r="F170" s="25">
        <v>0</v>
      </c>
      <c r="G170" s="25">
        <v>9451.8287</v>
      </c>
      <c r="H170" s="25">
        <v>0</v>
      </c>
      <c r="I170" s="25">
        <v>11177.413359999999</v>
      </c>
      <c r="J170" s="25">
        <v>0</v>
      </c>
      <c r="K170" s="25">
        <v>11700.806549999999</v>
      </c>
      <c r="L170" s="25">
        <v>0</v>
      </c>
      <c r="M170" s="27">
        <v>13852.87959</v>
      </c>
      <c r="N170" s="25">
        <v>14517.066910000001</v>
      </c>
      <c r="O170" s="25">
        <v>14401.392550000002</v>
      </c>
    </row>
    <row r="171" spans="1:15" x14ac:dyDescent="0.3">
      <c r="A171" s="22">
        <v>6</v>
      </c>
      <c r="B171" s="22">
        <v>593</v>
      </c>
      <c r="C171" s="26" t="s">
        <v>150</v>
      </c>
      <c r="D171" s="25">
        <v>0</v>
      </c>
      <c r="E171" s="25">
        <v>122293.68458</v>
      </c>
      <c r="F171" s="25">
        <v>0</v>
      </c>
      <c r="G171" s="25">
        <v>122768.69440000001</v>
      </c>
      <c r="H171" s="25">
        <v>0</v>
      </c>
      <c r="I171" s="25">
        <v>123514.91068</v>
      </c>
      <c r="J171" s="25">
        <v>0</v>
      </c>
      <c r="K171" s="25">
        <v>105193.49051</v>
      </c>
      <c r="L171" s="25">
        <v>0</v>
      </c>
      <c r="M171" s="27">
        <v>111695.87837000001</v>
      </c>
      <c r="N171" s="25">
        <v>108911.78106999988</v>
      </c>
      <c r="O171" s="25">
        <v>116078.11441000013</v>
      </c>
    </row>
    <row r="172" spans="1:15" x14ac:dyDescent="0.3">
      <c r="A172" s="22">
        <v>7</v>
      </c>
      <c r="B172" s="22">
        <v>594</v>
      </c>
      <c r="C172" s="26" t="s">
        <v>151</v>
      </c>
      <c r="D172" s="25">
        <v>0</v>
      </c>
      <c r="E172" s="25">
        <v>32135.51528</v>
      </c>
      <c r="F172" s="25">
        <v>0</v>
      </c>
      <c r="G172" s="25">
        <v>31452.288570000001</v>
      </c>
      <c r="H172" s="25">
        <v>0</v>
      </c>
      <c r="I172" s="25">
        <v>28809.276409999999</v>
      </c>
      <c r="J172" s="25">
        <v>0</v>
      </c>
      <c r="K172" s="25">
        <v>22100.137490000001</v>
      </c>
      <c r="L172" s="25">
        <v>0</v>
      </c>
      <c r="M172" s="27">
        <v>18809.069159999999</v>
      </c>
      <c r="N172" s="25">
        <v>23419.464089999998</v>
      </c>
      <c r="O172" s="25">
        <v>25091.133760000004</v>
      </c>
    </row>
    <row r="173" spans="1:15" x14ac:dyDescent="0.3">
      <c r="A173" s="22">
        <v>8</v>
      </c>
      <c r="B173" s="22">
        <v>595</v>
      </c>
      <c r="C173" s="26" t="s">
        <v>152</v>
      </c>
      <c r="D173" s="25">
        <v>0</v>
      </c>
      <c r="E173" s="25">
        <v>137.26811999999998</v>
      </c>
      <c r="F173" s="25">
        <v>0</v>
      </c>
      <c r="G173" s="25">
        <v>42.06738</v>
      </c>
      <c r="H173" s="25">
        <v>0</v>
      </c>
      <c r="I173" s="25">
        <v>41.210589999999996</v>
      </c>
      <c r="J173" s="25">
        <v>0</v>
      </c>
      <c r="K173" s="25">
        <v>42.392249999999997</v>
      </c>
      <c r="L173" s="25">
        <v>0</v>
      </c>
      <c r="M173" s="27">
        <v>38.655319999999989</v>
      </c>
      <c r="N173" s="25">
        <v>37.968849999999989</v>
      </c>
      <c r="O173" s="25">
        <v>39.032089999999997</v>
      </c>
    </row>
    <row r="174" spans="1:15" x14ac:dyDescent="0.3">
      <c r="A174" s="22">
        <v>9</v>
      </c>
      <c r="B174" s="22">
        <v>596</v>
      </c>
      <c r="C174" s="26" t="s">
        <v>153</v>
      </c>
      <c r="D174" s="25">
        <v>0</v>
      </c>
      <c r="E174" s="25">
        <v>6633.1355000000003</v>
      </c>
      <c r="F174" s="25">
        <v>0</v>
      </c>
      <c r="G174" s="25">
        <v>9459.6077499999992</v>
      </c>
      <c r="H174" s="25">
        <v>0</v>
      </c>
      <c r="I174" s="25">
        <v>10210.85815</v>
      </c>
      <c r="J174" s="25">
        <v>0</v>
      </c>
      <c r="K174" s="25">
        <v>10232.85896</v>
      </c>
      <c r="L174" s="25">
        <v>0</v>
      </c>
      <c r="M174" s="27">
        <v>10209.468080000001</v>
      </c>
      <c r="N174" s="25">
        <v>10744.701690000005</v>
      </c>
      <c r="O174" s="25">
        <v>11158.299170000015</v>
      </c>
    </row>
    <row r="175" spans="1:15" x14ac:dyDescent="0.3">
      <c r="A175" s="22">
        <v>10</v>
      </c>
      <c r="B175" s="22">
        <v>597</v>
      </c>
      <c r="C175" s="26" t="s">
        <v>154</v>
      </c>
      <c r="D175" s="25">
        <v>0</v>
      </c>
      <c r="E175" s="25">
        <v>3858.9902700000002</v>
      </c>
      <c r="F175" s="25">
        <v>0</v>
      </c>
      <c r="G175" s="25">
        <v>5408.8442800000003</v>
      </c>
      <c r="H175" s="25">
        <v>0</v>
      </c>
      <c r="I175" s="25">
        <v>5694.19283</v>
      </c>
      <c r="J175" s="25">
        <v>0</v>
      </c>
      <c r="K175" s="25">
        <v>4060.2867800000004</v>
      </c>
      <c r="L175" s="25">
        <v>0</v>
      </c>
      <c r="M175" s="27">
        <v>3674.9139000000005</v>
      </c>
      <c r="N175" s="25">
        <v>3773.2612399999994</v>
      </c>
      <c r="O175" s="25">
        <v>3998.6199500000016</v>
      </c>
    </row>
    <row r="176" spans="1:15" s="55" customFormat="1" x14ac:dyDescent="0.3">
      <c r="A176" s="22">
        <v>11</v>
      </c>
      <c r="M176" s="59"/>
    </row>
    <row r="177" spans="1:15" ht="15" thickBot="1" x14ac:dyDescent="0.35">
      <c r="A177" s="22">
        <v>12</v>
      </c>
      <c r="B177" s="22">
        <v>598</v>
      </c>
      <c r="C177" s="26" t="s">
        <v>155</v>
      </c>
      <c r="D177" s="25">
        <v>0</v>
      </c>
      <c r="E177" s="25">
        <v>5408.4056500000006</v>
      </c>
      <c r="F177" s="25">
        <v>0</v>
      </c>
      <c r="G177" s="25">
        <v>4271.6364299999996</v>
      </c>
      <c r="H177" s="25">
        <v>0</v>
      </c>
      <c r="I177" s="25">
        <v>4680.1852399999998</v>
      </c>
      <c r="J177" s="25">
        <v>0</v>
      </c>
      <c r="K177" s="25">
        <v>5962.2215099999994</v>
      </c>
      <c r="L177" s="25">
        <v>0</v>
      </c>
      <c r="M177" s="27">
        <v>6236.6183500000006</v>
      </c>
      <c r="N177" s="25">
        <v>5438.5776900000019</v>
      </c>
      <c r="O177" s="25">
        <v>6170.5832400000054</v>
      </c>
    </row>
    <row r="178" spans="1:15" x14ac:dyDescent="0.3">
      <c r="A178" s="22">
        <v>13</v>
      </c>
      <c r="B178" s="22"/>
      <c r="C178" s="26" t="s">
        <v>146</v>
      </c>
      <c r="D178" s="28">
        <v>0</v>
      </c>
      <c r="E178" s="28">
        <v>201498.64131000004</v>
      </c>
      <c r="F178" s="28">
        <v>0</v>
      </c>
      <c r="G178" s="28">
        <v>204806.52507</v>
      </c>
      <c r="H178" s="28">
        <v>0</v>
      </c>
      <c r="I178" s="28">
        <v>204941.35510000002</v>
      </c>
      <c r="J178" s="28">
        <v>0</v>
      </c>
      <c r="K178" s="28">
        <v>179447.55417000002</v>
      </c>
      <c r="L178" s="28">
        <v>0</v>
      </c>
      <c r="M178" s="29">
        <v>184694.00183000002</v>
      </c>
      <c r="N178" s="28">
        <v>183745.9262299999</v>
      </c>
      <c r="O178" s="28">
        <v>194297.06323000017</v>
      </c>
    </row>
    <row r="179" spans="1:15" x14ac:dyDescent="0.3">
      <c r="A179" s="22">
        <v>14</v>
      </c>
      <c r="B179" s="22"/>
      <c r="M179" s="11"/>
    </row>
    <row r="180" spans="1:15" x14ac:dyDescent="0.3">
      <c r="A180" s="22">
        <v>15</v>
      </c>
      <c r="B180" s="22"/>
      <c r="C180" s="24" t="s">
        <v>45</v>
      </c>
      <c r="D180" s="25"/>
      <c r="E180" s="25"/>
      <c r="F180" s="25"/>
      <c r="G180" s="25"/>
      <c r="H180" s="25"/>
      <c r="I180" s="25"/>
      <c r="J180" s="25"/>
      <c r="K180" s="25"/>
      <c r="L180" s="25"/>
      <c r="M180" s="27"/>
      <c r="N180" s="25"/>
      <c r="O180" s="25"/>
    </row>
    <row r="181" spans="1:15" x14ac:dyDescent="0.3">
      <c r="A181" s="22">
        <v>16</v>
      </c>
      <c r="B181" s="22">
        <v>901</v>
      </c>
      <c r="C181" s="26" t="s">
        <v>156</v>
      </c>
      <c r="D181" s="25">
        <v>0</v>
      </c>
      <c r="E181" s="25">
        <v>4038.4198300000003</v>
      </c>
      <c r="F181" s="25">
        <v>0</v>
      </c>
      <c r="G181" s="25">
        <v>4369.7975099999994</v>
      </c>
      <c r="H181" s="25">
        <v>0</v>
      </c>
      <c r="I181" s="25">
        <v>3584.5315900000001</v>
      </c>
      <c r="J181" s="25">
        <v>0</v>
      </c>
      <c r="K181" s="25">
        <v>4088.2884300000005</v>
      </c>
      <c r="L181" s="25">
        <v>0</v>
      </c>
      <c r="M181" s="27">
        <v>5665.6122699999996</v>
      </c>
      <c r="N181" s="25">
        <v>6449.2018300000018</v>
      </c>
      <c r="O181" s="25">
        <v>6379.9317100000007</v>
      </c>
    </row>
    <row r="182" spans="1:15" x14ac:dyDescent="0.3">
      <c r="A182" s="22">
        <v>17</v>
      </c>
      <c r="B182" s="22">
        <v>902</v>
      </c>
      <c r="C182" s="26" t="s">
        <v>157</v>
      </c>
      <c r="D182" s="25">
        <v>0</v>
      </c>
      <c r="E182" s="25">
        <v>36051.879310000004</v>
      </c>
      <c r="F182" s="25">
        <v>0</v>
      </c>
      <c r="G182" s="25">
        <v>35311.81439</v>
      </c>
      <c r="H182" s="25">
        <v>0</v>
      </c>
      <c r="I182" s="25">
        <v>29311.509829999999</v>
      </c>
      <c r="J182" s="25">
        <v>0</v>
      </c>
      <c r="K182" s="25">
        <v>18417.610920000003</v>
      </c>
      <c r="L182" s="25">
        <v>0</v>
      </c>
      <c r="M182" s="27">
        <v>15332.989029999997</v>
      </c>
      <c r="N182" s="25">
        <v>11848.578240000003</v>
      </c>
      <c r="O182" s="25">
        <v>12031.202190000002</v>
      </c>
    </row>
    <row r="183" spans="1:15" x14ac:dyDescent="0.3">
      <c r="A183" s="22">
        <v>18</v>
      </c>
      <c r="B183" s="22">
        <v>903</v>
      </c>
      <c r="C183" s="26" t="s">
        <v>158</v>
      </c>
      <c r="D183" s="25">
        <v>0</v>
      </c>
      <c r="E183" s="25">
        <v>89510.971030000001</v>
      </c>
      <c r="F183" s="25">
        <v>0</v>
      </c>
      <c r="G183" s="25">
        <v>94760.909440000003</v>
      </c>
      <c r="H183" s="25">
        <v>0</v>
      </c>
      <c r="I183" s="25">
        <v>93110.679029999999</v>
      </c>
      <c r="J183" s="25">
        <v>0</v>
      </c>
      <c r="K183" s="25">
        <v>86265.363600000012</v>
      </c>
      <c r="L183" s="25">
        <v>0</v>
      </c>
      <c r="M183" s="27">
        <v>84194.464099999997</v>
      </c>
      <c r="N183" s="25">
        <v>82573.557489999905</v>
      </c>
      <c r="O183" s="25">
        <v>83759.406650000004</v>
      </c>
    </row>
    <row r="184" spans="1:15" x14ac:dyDescent="0.3">
      <c r="A184" s="22">
        <v>19</v>
      </c>
      <c r="B184" s="22">
        <v>904</v>
      </c>
      <c r="C184" s="26" t="s">
        <v>159</v>
      </c>
      <c r="D184" s="25">
        <v>0</v>
      </c>
      <c r="E184" s="25">
        <v>7192.5104000000001</v>
      </c>
      <c r="F184" s="25">
        <v>0</v>
      </c>
      <c r="G184" s="25">
        <v>9560.7737700000016</v>
      </c>
      <c r="H184" s="25">
        <v>0</v>
      </c>
      <c r="I184" s="25">
        <v>8772.7189999999991</v>
      </c>
      <c r="J184" s="25">
        <v>0</v>
      </c>
      <c r="K184" s="25">
        <v>9644.1336599999995</v>
      </c>
      <c r="L184" s="25">
        <v>0</v>
      </c>
      <c r="M184" s="27">
        <v>5381.2845599999991</v>
      </c>
      <c r="N184" s="25">
        <v>6708.1847699999998</v>
      </c>
      <c r="O184" s="25">
        <v>6552.2432099999987</v>
      </c>
    </row>
    <row r="185" spans="1:15" ht="15" thickBot="1" x14ac:dyDescent="0.35">
      <c r="A185" s="22">
        <v>20</v>
      </c>
      <c r="B185" s="22">
        <v>905</v>
      </c>
      <c r="C185" s="26" t="s">
        <v>160</v>
      </c>
      <c r="D185" s="25">
        <v>0</v>
      </c>
      <c r="E185" s="25">
        <v>0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7">
        <v>0</v>
      </c>
      <c r="N185" s="25"/>
      <c r="O185" s="25"/>
    </row>
    <row r="186" spans="1:15" x14ac:dyDescent="0.3">
      <c r="A186" s="22">
        <v>21</v>
      </c>
      <c r="B186" s="22"/>
      <c r="C186" s="26" t="s">
        <v>45</v>
      </c>
      <c r="D186" s="28">
        <v>0</v>
      </c>
      <c r="E186" s="28">
        <v>136793.78057</v>
      </c>
      <c r="F186" s="28">
        <v>0</v>
      </c>
      <c r="G186" s="28">
        <v>144003.29511000001</v>
      </c>
      <c r="H186" s="28">
        <v>0</v>
      </c>
      <c r="I186" s="28">
        <v>134779.43944999998</v>
      </c>
      <c r="J186" s="28">
        <v>0</v>
      </c>
      <c r="K186" s="28">
        <v>118415.39661000001</v>
      </c>
      <c r="L186" s="28">
        <v>0</v>
      </c>
      <c r="M186" s="29">
        <v>110574.34995999999</v>
      </c>
      <c r="N186" s="28">
        <v>107579.52232999991</v>
      </c>
      <c r="O186" s="28">
        <v>108722.78376000001</v>
      </c>
    </row>
    <row r="187" spans="1:15" x14ac:dyDescent="0.3">
      <c r="A187" s="22">
        <v>22</v>
      </c>
      <c r="B187" s="22"/>
      <c r="M187" s="11"/>
    </row>
    <row r="188" spans="1:15" x14ac:dyDescent="0.3">
      <c r="A188" s="22">
        <v>23</v>
      </c>
      <c r="B188" s="22"/>
      <c r="C188" s="24" t="s">
        <v>46</v>
      </c>
      <c r="D188" s="25"/>
      <c r="E188" s="25"/>
      <c r="F188" s="25"/>
      <c r="G188" s="25"/>
      <c r="H188" s="25"/>
      <c r="I188" s="25"/>
      <c r="J188" s="25"/>
      <c r="K188" s="25"/>
      <c r="L188" s="25"/>
      <c r="M188" s="27"/>
      <c r="N188" s="25"/>
      <c r="O188" s="25"/>
    </row>
    <row r="189" spans="1:15" x14ac:dyDescent="0.3">
      <c r="A189" s="22">
        <v>24</v>
      </c>
      <c r="B189" s="22">
        <v>907</v>
      </c>
      <c r="C189" s="26" t="s">
        <v>161</v>
      </c>
      <c r="D189" s="25">
        <v>0</v>
      </c>
      <c r="E189" s="25">
        <v>13219.038909999999</v>
      </c>
      <c r="F189" s="25">
        <v>0</v>
      </c>
      <c r="G189" s="25">
        <v>9004.4528099999989</v>
      </c>
      <c r="H189" s="25">
        <v>0</v>
      </c>
      <c r="I189" s="25">
        <v>9010.1739599999983</v>
      </c>
      <c r="J189" s="25">
        <v>0</v>
      </c>
      <c r="K189" s="25">
        <v>8523.9599499999986</v>
      </c>
      <c r="L189" s="25">
        <v>0</v>
      </c>
      <c r="M189" s="27">
        <v>9348.8390500000005</v>
      </c>
      <c r="N189" s="25">
        <v>7918.1849500000008</v>
      </c>
      <c r="O189" s="25">
        <v>8113.287229999999</v>
      </c>
    </row>
    <row r="190" spans="1:15" x14ac:dyDescent="0.3">
      <c r="A190" s="22">
        <v>25</v>
      </c>
      <c r="B190" s="22">
        <v>908</v>
      </c>
      <c r="C190" s="26" t="s">
        <v>162</v>
      </c>
      <c r="D190" s="25">
        <v>0</v>
      </c>
      <c r="E190" s="25">
        <v>114080.54561</v>
      </c>
      <c r="F190" s="25">
        <v>0</v>
      </c>
      <c r="G190" s="25">
        <v>108647.27033</v>
      </c>
      <c r="H190" s="25">
        <v>0</v>
      </c>
      <c r="I190" s="25">
        <v>108634.46975999999</v>
      </c>
      <c r="J190" s="25">
        <v>0</v>
      </c>
      <c r="K190" s="25">
        <v>121260.37193000001</v>
      </c>
      <c r="L190" s="25">
        <v>0</v>
      </c>
      <c r="M190" s="27">
        <v>70749.694650000005</v>
      </c>
      <c r="N190" s="25">
        <v>37584.907870000017</v>
      </c>
      <c r="O190" s="25">
        <v>37670.856210000027</v>
      </c>
    </row>
    <row r="191" spans="1:15" x14ac:dyDescent="0.3">
      <c r="A191" s="22">
        <v>26</v>
      </c>
      <c r="B191" s="22">
        <v>909</v>
      </c>
      <c r="C191" s="26" t="s">
        <v>163</v>
      </c>
      <c r="D191" s="25">
        <v>0</v>
      </c>
      <c r="E191" s="25">
        <v>9079.9064999999991</v>
      </c>
      <c r="F191" s="25">
        <v>0</v>
      </c>
      <c r="G191" s="25">
        <v>8870.6829399999988</v>
      </c>
      <c r="H191" s="25">
        <v>0</v>
      </c>
      <c r="I191" s="25">
        <v>8840.7216399999998</v>
      </c>
      <c r="J191" s="25">
        <v>0</v>
      </c>
      <c r="K191" s="25">
        <v>8718.297059999999</v>
      </c>
      <c r="L191" s="25">
        <v>0</v>
      </c>
      <c r="M191" s="27">
        <v>8572.7790100000002</v>
      </c>
      <c r="N191" s="25">
        <v>8440.3598499999989</v>
      </c>
      <c r="O191" s="25">
        <v>8649.2980500000012</v>
      </c>
    </row>
    <row r="192" spans="1:15" ht="15" thickBot="1" x14ac:dyDescent="0.35">
      <c r="A192" s="22">
        <v>27</v>
      </c>
      <c r="B192" s="22">
        <v>910</v>
      </c>
      <c r="C192" s="26" t="s">
        <v>164</v>
      </c>
      <c r="D192" s="25">
        <v>0</v>
      </c>
      <c r="E192" s="25">
        <v>8652.7053100000012</v>
      </c>
      <c r="F192" s="25">
        <v>0</v>
      </c>
      <c r="G192" s="25">
        <v>9205.7802599999995</v>
      </c>
      <c r="H192" s="25">
        <v>0</v>
      </c>
      <c r="I192" s="25">
        <v>10883.32228</v>
      </c>
      <c r="J192" s="25">
        <v>0</v>
      </c>
      <c r="K192" s="25">
        <v>11471.381879999999</v>
      </c>
      <c r="L192" s="25">
        <v>0</v>
      </c>
      <c r="M192" s="27">
        <v>13513.372509999999</v>
      </c>
      <c r="N192" s="25">
        <v>11244.292430000001</v>
      </c>
      <c r="O192" s="25">
        <v>11631.85421</v>
      </c>
    </row>
    <row r="193" spans="1:15" x14ac:dyDescent="0.3">
      <c r="A193" s="22">
        <v>28</v>
      </c>
      <c r="B193" s="22"/>
      <c r="C193" s="26" t="s">
        <v>46</v>
      </c>
      <c r="D193" s="28">
        <v>0</v>
      </c>
      <c r="E193" s="28">
        <v>145032.19632999998</v>
      </c>
      <c r="F193" s="28">
        <v>0</v>
      </c>
      <c r="G193" s="28">
        <v>135728.18634000001</v>
      </c>
      <c r="H193" s="28">
        <v>0</v>
      </c>
      <c r="I193" s="28">
        <v>137368.68763999999</v>
      </c>
      <c r="J193" s="28">
        <v>0</v>
      </c>
      <c r="K193" s="28">
        <v>149974.01082000002</v>
      </c>
      <c r="L193" s="28">
        <v>0</v>
      </c>
      <c r="M193" s="29">
        <v>102184.68522000001</v>
      </c>
      <c r="N193" s="28">
        <v>65187.745100000022</v>
      </c>
      <c r="O193" s="28">
        <v>66065.295700000032</v>
      </c>
    </row>
    <row r="194" spans="1:15" x14ac:dyDescent="0.3">
      <c r="A194" s="22">
        <v>29</v>
      </c>
      <c r="B194" s="22"/>
      <c r="M194" s="11"/>
    </row>
    <row r="195" spans="1:15" x14ac:dyDescent="0.3">
      <c r="A195" s="22">
        <v>30</v>
      </c>
      <c r="B195" s="22"/>
      <c r="C195" s="24" t="s">
        <v>47</v>
      </c>
      <c r="D195" s="25"/>
      <c r="E195" s="25"/>
      <c r="F195" s="25"/>
      <c r="G195" s="25"/>
      <c r="H195" s="25"/>
      <c r="I195" s="25"/>
      <c r="J195" s="25"/>
      <c r="K195" s="25"/>
      <c r="L195" s="25"/>
      <c r="M195" s="27"/>
      <c r="N195" s="25"/>
      <c r="O195" s="25"/>
    </row>
    <row r="196" spans="1:15" x14ac:dyDescent="0.3">
      <c r="A196" s="22">
        <v>31</v>
      </c>
      <c r="B196" s="22"/>
      <c r="M196" s="11"/>
    </row>
    <row r="197" spans="1:15" s="55" customFormat="1" x14ac:dyDescent="0.3">
      <c r="A197" s="22">
        <v>32</v>
      </c>
      <c r="M197" s="59"/>
    </row>
    <row r="198" spans="1:15" x14ac:dyDescent="0.3">
      <c r="A198" s="22">
        <v>33</v>
      </c>
      <c r="B198" s="22">
        <v>911</v>
      </c>
      <c r="C198" s="26" t="s">
        <v>165</v>
      </c>
      <c r="D198" s="25">
        <v>0</v>
      </c>
      <c r="E198" s="25">
        <v>4.2849999999999999E-2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7">
        <v>0</v>
      </c>
      <c r="N198" s="25">
        <v>0</v>
      </c>
      <c r="O198" s="25">
        <v>0</v>
      </c>
    </row>
    <row r="199" spans="1:15" x14ac:dyDescent="0.3">
      <c r="A199" s="22">
        <v>34</v>
      </c>
      <c r="B199" s="22">
        <v>912</v>
      </c>
      <c r="C199" s="26" t="s">
        <v>166</v>
      </c>
      <c r="D199" s="25">
        <v>0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7">
        <v>0</v>
      </c>
      <c r="N199" s="25">
        <v>0</v>
      </c>
      <c r="O199" s="25">
        <v>0</v>
      </c>
    </row>
    <row r="200" spans="1:15" ht="15" thickBot="1" x14ac:dyDescent="0.35">
      <c r="A200" s="22">
        <v>35</v>
      </c>
      <c r="B200" s="22">
        <v>916</v>
      </c>
      <c r="C200" s="26" t="s">
        <v>167</v>
      </c>
      <c r="D200" s="25">
        <v>0</v>
      </c>
      <c r="E200" s="25">
        <v>14370.749679999999</v>
      </c>
      <c r="F200" s="25">
        <v>0</v>
      </c>
      <c r="G200" s="25">
        <v>9836.4515800000008</v>
      </c>
      <c r="H200" s="25">
        <v>0</v>
      </c>
      <c r="I200" s="25">
        <v>4581.75252</v>
      </c>
      <c r="J200" s="25">
        <v>0</v>
      </c>
      <c r="K200" s="25">
        <v>9536.2710300000017</v>
      </c>
      <c r="L200" s="25">
        <v>0</v>
      </c>
      <c r="M200" s="27">
        <v>26149.384279999998</v>
      </c>
      <c r="N200" s="25">
        <v>18084.320769999998</v>
      </c>
      <c r="O200" s="25">
        <v>14241.782479999998</v>
      </c>
    </row>
    <row r="201" spans="1:15" x14ac:dyDescent="0.3">
      <c r="A201" s="22">
        <v>36</v>
      </c>
      <c r="B201" s="22"/>
      <c r="C201" s="26" t="s">
        <v>47</v>
      </c>
      <c r="D201" s="28">
        <v>0</v>
      </c>
      <c r="E201" s="28">
        <v>14370.792529999999</v>
      </c>
      <c r="F201" s="28">
        <v>0</v>
      </c>
      <c r="G201" s="28">
        <v>9836.4515800000008</v>
      </c>
      <c r="H201" s="28">
        <v>0</v>
      </c>
      <c r="I201" s="28">
        <v>4581.75252</v>
      </c>
      <c r="J201" s="28">
        <v>0</v>
      </c>
      <c r="K201" s="28">
        <v>9536.2710300000017</v>
      </c>
      <c r="L201" s="28">
        <v>0</v>
      </c>
      <c r="M201" s="29">
        <v>26149.384279999998</v>
      </c>
      <c r="N201" s="28">
        <v>18084.320769999998</v>
      </c>
      <c r="O201" s="28">
        <v>14241.782479999998</v>
      </c>
    </row>
    <row r="202" spans="1:15" x14ac:dyDescent="0.3">
      <c r="A202" s="22">
        <v>37</v>
      </c>
      <c r="B202" s="22"/>
      <c r="M202" s="11"/>
    </row>
    <row r="203" spans="1:15" s="57" customFormat="1" ht="15" thickBot="1" x14ac:dyDescent="0.35">
      <c r="A203" s="62"/>
      <c r="B203" s="62"/>
      <c r="M203" s="58"/>
    </row>
    <row r="204" spans="1:15" x14ac:dyDescent="0.3">
      <c r="A204" s="22">
        <v>1</v>
      </c>
      <c r="B204" s="22"/>
      <c r="M204" s="11"/>
    </row>
    <row r="205" spans="1:15" x14ac:dyDescent="0.3">
      <c r="A205" s="22">
        <v>2</v>
      </c>
      <c r="B205" s="22"/>
      <c r="C205" s="24" t="s">
        <v>168</v>
      </c>
      <c r="D205" s="25"/>
      <c r="E205" s="25"/>
      <c r="F205" s="25"/>
      <c r="G205" s="25"/>
      <c r="H205" s="25"/>
      <c r="I205" s="25"/>
      <c r="J205" s="25"/>
      <c r="K205" s="25"/>
      <c r="L205" s="25"/>
      <c r="M205" s="27"/>
      <c r="N205" s="25"/>
      <c r="O205" s="25"/>
    </row>
    <row r="206" spans="1:15" x14ac:dyDescent="0.3">
      <c r="A206" s="22">
        <v>3</v>
      </c>
      <c r="B206" s="22"/>
      <c r="M206" s="11"/>
    </row>
    <row r="207" spans="1:15" x14ac:dyDescent="0.3">
      <c r="A207" s="22">
        <v>4</v>
      </c>
      <c r="B207" s="22">
        <v>920</v>
      </c>
      <c r="C207" s="26" t="s">
        <v>169</v>
      </c>
      <c r="D207" s="25">
        <v>0</v>
      </c>
      <c r="E207" s="25">
        <v>185314.60472</v>
      </c>
      <c r="F207" s="25">
        <v>0</v>
      </c>
      <c r="G207" s="25">
        <v>192887.54296000002</v>
      </c>
      <c r="H207" s="25">
        <v>0</v>
      </c>
      <c r="I207" s="25">
        <v>210462.66021999999</v>
      </c>
      <c r="J207" s="25">
        <v>0</v>
      </c>
      <c r="K207" s="25">
        <v>192946.56156000003</v>
      </c>
      <c r="L207" s="25">
        <v>0</v>
      </c>
      <c r="M207" s="27">
        <v>220265.82498</v>
      </c>
      <c r="N207" s="25">
        <v>214130.73217000018</v>
      </c>
      <c r="O207" s="25">
        <v>213331.77359000011</v>
      </c>
    </row>
    <row r="208" spans="1:15" x14ac:dyDescent="0.3">
      <c r="A208" s="22">
        <v>5</v>
      </c>
      <c r="B208" s="22">
        <v>921</v>
      </c>
      <c r="C208" s="26" t="s">
        <v>170</v>
      </c>
      <c r="D208" s="25">
        <v>0</v>
      </c>
      <c r="E208" s="25">
        <v>54201.003799999999</v>
      </c>
      <c r="F208" s="25">
        <v>0</v>
      </c>
      <c r="G208" s="25">
        <v>49555.912680000001</v>
      </c>
      <c r="H208" s="25">
        <v>0</v>
      </c>
      <c r="I208" s="25">
        <v>44497.85194</v>
      </c>
      <c r="J208" s="25">
        <v>0</v>
      </c>
      <c r="K208" s="25">
        <v>42260.551920000005</v>
      </c>
      <c r="L208" s="25">
        <v>0</v>
      </c>
      <c r="M208" s="27">
        <v>42257.246089999993</v>
      </c>
      <c r="N208" s="25">
        <v>48316.869290000039</v>
      </c>
      <c r="O208" s="25">
        <v>45423.187470000019</v>
      </c>
    </row>
    <row r="209" spans="1:15" x14ac:dyDescent="0.3">
      <c r="A209" s="22">
        <v>6</v>
      </c>
      <c r="B209" s="22">
        <v>922</v>
      </c>
      <c r="C209" s="26" t="s">
        <v>171</v>
      </c>
      <c r="D209" s="25">
        <v>0</v>
      </c>
      <c r="E209" s="25">
        <v>-74331.315260000003</v>
      </c>
      <c r="F209" s="25">
        <v>0</v>
      </c>
      <c r="G209" s="25">
        <v>-77457.461169999995</v>
      </c>
      <c r="H209" s="25">
        <v>0</v>
      </c>
      <c r="I209" s="25">
        <v>-80789.196469999995</v>
      </c>
      <c r="J209" s="25">
        <v>0</v>
      </c>
      <c r="K209" s="25">
        <v>-77560.374970000004</v>
      </c>
      <c r="L209" s="25">
        <v>0</v>
      </c>
      <c r="M209" s="27">
        <v>-87735.681309999985</v>
      </c>
      <c r="N209" s="25">
        <v>-100689.85844000003</v>
      </c>
      <c r="O209" s="25">
        <v>-99674.78714</v>
      </c>
    </row>
    <row r="210" spans="1:15" x14ac:dyDescent="0.3">
      <c r="A210" s="22">
        <v>7</v>
      </c>
      <c r="B210" s="22">
        <v>923</v>
      </c>
      <c r="C210" s="26" t="s">
        <v>172</v>
      </c>
      <c r="D210" s="25">
        <v>0</v>
      </c>
      <c r="E210" s="25">
        <v>31314.711489999998</v>
      </c>
      <c r="F210" s="25">
        <v>0</v>
      </c>
      <c r="G210" s="25">
        <v>32454.085340000001</v>
      </c>
      <c r="H210" s="25">
        <v>0</v>
      </c>
      <c r="I210" s="25">
        <v>43526.084289999999</v>
      </c>
      <c r="J210" s="25">
        <v>0</v>
      </c>
      <c r="K210" s="25">
        <v>29972.036299999996</v>
      </c>
      <c r="L210" s="25">
        <v>0</v>
      </c>
      <c r="M210" s="27">
        <v>34740.627730000007</v>
      </c>
      <c r="N210" s="25">
        <v>41041.438050000004</v>
      </c>
      <c r="O210" s="25">
        <v>40413.832720000028</v>
      </c>
    </row>
    <row r="211" spans="1:15" x14ac:dyDescent="0.3">
      <c r="A211" s="22">
        <v>8</v>
      </c>
      <c r="B211" s="22">
        <v>924</v>
      </c>
      <c r="C211" s="26" t="s">
        <v>173</v>
      </c>
      <c r="D211" s="25">
        <v>0</v>
      </c>
      <c r="E211" s="25">
        <v>11389.46832</v>
      </c>
      <c r="F211" s="25">
        <v>0</v>
      </c>
      <c r="G211" s="25">
        <v>19967.821640000002</v>
      </c>
      <c r="H211" s="25">
        <v>0</v>
      </c>
      <c r="I211" s="25">
        <v>21401.725740000002</v>
      </c>
      <c r="J211" s="25">
        <v>0</v>
      </c>
      <c r="K211" s="25">
        <v>14469.548400000001</v>
      </c>
      <c r="L211" s="25">
        <v>0</v>
      </c>
      <c r="M211" s="27">
        <v>12625.92491</v>
      </c>
      <c r="N211" s="25">
        <v>13680.896379999998</v>
      </c>
      <c r="O211" s="25">
        <v>16132.02233</v>
      </c>
    </row>
    <row r="212" spans="1:15" x14ac:dyDescent="0.3">
      <c r="A212" s="22">
        <v>9</v>
      </c>
      <c r="B212" s="22">
        <v>925</v>
      </c>
      <c r="C212" s="26" t="s">
        <v>174</v>
      </c>
      <c r="D212" s="25">
        <v>0</v>
      </c>
      <c r="E212" s="25">
        <v>29853.380390000002</v>
      </c>
      <c r="F212" s="25">
        <v>0</v>
      </c>
      <c r="G212" s="25">
        <v>34604.733830000005</v>
      </c>
      <c r="H212" s="25">
        <v>0</v>
      </c>
      <c r="I212" s="25">
        <v>26928.385630000004</v>
      </c>
      <c r="J212" s="25">
        <v>0</v>
      </c>
      <c r="K212" s="25">
        <v>30960.443569999999</v>
      </c>
      <c r="L212" s="25">
        <v>0</v>
      </c>
      <c r="M212" s="27">
        <v>24646.524319999997</v>
      </c>
      <c r="N212" s="25">
        <v>27991.700259999991</v>
      </c>
      <c r="O212" s="25">
        <v>28987.602039999998</v>
      </c>
    </row>
    <row r="213" spans="1:15" x14ac:dyDescent="0.3">
      <c r="A213" s="22">
        <v>10</v>
      </c>
      <c r="B213" s="22">
        <v>926</v>
      </c>
      <c r="C213" s="26" t="s">
        <v>175</v>
      </c>
      <c r="D213" s="25">
        <v>0</v>
      </c>
      <c r="E213" s="25">
        <v>68100.58765999999</v>
      </c>
      <c r="F213" s="25">
        <v>0</v>
      </c>
      <c r="G213" s="25">
        <v>86959.155050000016</v>
      </c>
      <c r="H213" s="25">
        <v>0</v>
      </c>
      <c r="I213" s="25">
        <v>112066.72444999999</v>
      </c>
      <c r="J213" s="25">
        <v>0</v>
      </c>
      <c r="K213" s="25">
        <v>75811.708870000002</v>
      </c>
      <c r="L213" s="25">
        <v>0</v>
      </c>
      <c r="M213" s="27">
        <v>62491.319129999996</v>
      </c>
      <c r="N213" s="25">
        <v>59595.397329999942</v>
      </c>
      <c r="O213" s="25">
        <v>62297.872479999867</v>
      </c>
    </row>
    <row r="214" spans="1:15" x14ac:dyDescent="0.3">
      <c r="A214" s="22">
        <v>11</v>
      </c>
      <c r="B214" s="22">
        <v>928</v>
      </c>
      <c r="C214" s="26" t="s">
        <v>176</v>
      </c>
      <c r="D214" s="25">
        <v>0</v>
      </c>
      <c r="E214" s="25">
        <v>3245.03991</v>
      </c>
      <c r="F214" s="25">
        <v>0</v>
      </c>
      <c r="G214" s="25">
        <v>3486.2423399999998</v>
      </c>
      <c r="H214" s="25">
        <v>0</v>
      </c>
      <c r="I214" s="25">
        <v>3833.1374500000002</v>
      </c>
      <c r="J214" s="25">
        <v>0</v>
      </c>
      <c r="K214" s="25">
        <v>3344.8932699999996</v>
      </c>
      <c r="L214" s="25">
        <v>0</v>
      </c>
      <c r="M214" s="27">
        <v>3838.0714899999998</v>
      </c>
      <c r="N214" s="25">
        <v>2535.1896400000001</v>
      </c>
      <c r="O214" s="25">
        <v>2289.2231399999996</v>
      </c>
    </row>
    <row r="215" spans="1:15" x14ac:dyDescent="0.3">
      <c r="A215" s="22">
        <v>12</v>
      </c>
      <c r="B215" s="22">
        <v>929</v>
      </c>
      <c r="C215" s="26" t="s">
        <v>177</v>
      </c>
      <c r="D215" s="25">
        <v>0</v>
      </c>
      <c r="E215" s="25">
        <v>2836.1453900000001</v>
      </c>
      <c r="F215" s="25">
        <v>0</v>
      </c>
      <c r="G215" s="25">
        <v>41313.633520000003</v>
      </c>
      <c r="H215" s="25">
        <v>0</v>
      </c>
      <c r="I215" s="25">
        <v>-13895.174590000001</v>
      </c>
      <c r="J215" s="25">
        <v>0</v>
      </c>
      <c r="K215" s="25">
        <v>10689.790140000001</v>
      </c>
      <c r="L215" s="25">
        <v>0</v>
      </c>
      <c r="M215" s="27">
        <v>-2913.0994000000001</v>
      </c>
      <c r="N215" s="25">
        <v>12951.31596023808</v>
      </c>
      <c r="O215" s="25">
        <v>2253.3862895031812</v>
      </c>
    </row>
    <row r="216" spans="1:15" x14ac:dyDescent="0.3">
      <c r="A216" s="22">
        <v>13</v>
      </c>
      <c r="B216" s="22">
        <v>930</v>
      </c>
      <c r="C216" s="26" t="s">
        <v>178</v>
      </c>
      <c r="D216" s="25">
        <v>0</v>
      </c>
      <c r="E216" s="25">
        <v>27044.399699999998</v>
      </c>
      <c r="F216" s="25">
        <v>0</v>
      </c>
      <c r="G216" s="25">
        <v>19213.318800000001</v>
      </c>
      <c r="H216" s="25">
        <v>0</v>
      </c>
      <c r="I216" s="25">
        <v>19196.883160000001</v>
      </c>
      <c r="J216" s="25">
        <v>0</v>
      </c>
      <c r="K216" s="25">
        <v>11686.08301</v>
      </c>
      <c r="L216" s="25">
        <v>0</v>
      </c>
      <c r="M216" s="27">
        <v>15103.164229999998</v>
      </c>
      <c r="N216" s="25">
        <v>13182.80659</v>
      </c>
      <c r="O216" s="25">
        <v>13406.844320000004</v>
      </c>
    </row>
    <row r="217" spans="1:15" ht="15" thickBot="1" x14ac:dyDescent="0.35">
      <c r="A217" s="22">
        <v>14</v>
      </c>
      <c r="B217" s="22">
        <v>931</v>
      </c>
      <c r="C217" s="26" t="s">
        <v>179</v>
      </c>
      <c r="D217" s="25">
        <v>0</v>
      </c>
      <c r="E217" s="25">
        <v>4210.8953799999999</v>
      </c>
      <c r="F217" s="25">
        <v>0</v>
      </c>
      <c r="G217" s="25">
        <v>8359.5135300000002</v>
      </c>
      <c r="H217" s="25">
        <v>0</v>
      </c>
      <c r="I217" s="25">
        <v>9135.2803699999986</v>
      </c>
      <c r="J217" s="25">
        <v>0</v>
      </c>
      <c r="K217" s="25">
        <v>8922.6698300000007</v>
      </c>
      <c r="L217" s="25">
        <v>0</v>
      </c>
      <c r="M217" s="27">
        <v>9384.5189800000007</v>
      </c>
      <c r="N217" s="25">
        <v>9653.2667000000019</v>
      </c>
      <c r="O217" s="25">
        <v>10118.683459999998</v>
      </c>
    </row>
    <row r="218" spans="1:15" x14ac:dyDescent="0.3">
      <c r="A218" s="22">
        <v>15</v>
      </c>
      <c r="B218" s="22"/>
      <c r="C218" s="26" t="s">
        <v>168</v>
      </c>
      <c r="D218" s="28">
        <v>0</v>
      </c>
      <c r="E218" s="28">
        <v>343178.92149999994</v>
      </c>
      <c r="F218" s="28">
        <v>0</v>
      </c>
      <c r="G218" s="28">
        <v>411344.49851999991</v>
      </c>
      <c r="H218" s="28">
        <v>0</v>
      </c>
      <c r="I218" s="28">
        <v>396364.36219000007</v>
      </c>
      <c r="J218" s="28">
        <v>0</v>
      </c>
      <c r="K218" s="28">
        <v>343503.91190000006</v>
      </c>
      <c r="L218" s="28">
        <v>0</v>
      </c>
      <c r="M218" s="29">
        <v>334704.44115000003</v>
      </c>
      <c r="N218" s="28">
        <v>342389.75393023819</v>
      </c>
      <c r="O218" s="28">
        <v>334979.64069950319</v>
      </c>
    </row>
    <row r="219" spans="1:15" x14ac:dyDescent="0.3">
      <c r="A219" s="22">
        <v>16</v>
      </c>
      <c r="B219" s="22"/>
      <c r="M219" s="11"/>
    </row>
    <row r="220" spans="1:15" s="55" customFormat="1" x14ac:dyDescent="0.3">
      <c r="A220" s="22">
        <v>17</v>
      </c>
      <c r="M220" s="59"/>
    </row>
    <row r="221" spans="1:15" x14ac:dyDescent="0.3">
      <c r="A221" s="22">
        <v>18</v>
      </c>
      <c r="B221" s="22"/>
      <c r="C221" s="24" t="s">
        <v>180</v>
      </c>
      <c r="D221" s="25"/>
      <c r="E221" s="25"/>
      <c r="F221" s="25"/>
      <c r="G221" s="25"/>
      <c r="H221" s="25"/>
      <c r="I221" s="25"/>
      <c r="J221" s="25"/>
      <c r="K221" s="25"/>
      <c r="L221" s="25"/>
      <c r="M221" s="27"/>
      <c r="N221" s="25"/>
      <c r="O221" s="25"/>
    </row>
    <row r="222" spans="1:15" x14ac:dyDescent="0.3">
      <c r="A222" s="22">
        <v>19</v>
      </c>
      <c r="B222" s="22"/>
      <c r="M222" s="11"/>
    </row>
    <row r="223" spans="1:15" ht="15" thickBot="1" x14ac:dyDescent="0.35">
      <c r="A223" s="22">
        <v>20</v>
      </c>
      <c r="B223" s="22">
        <v>935</v>
      </c>
      <c r="C223" s="26" t="s">
        <v>193</v>
      </c>
      <c r="D223" s="25">
        <v>0</v>
      </c>
      <c r="E223" s="25">
        <v>13593.439829999999</v>
      </c>
      <c r="F223" s="25">
        <v>0</v>
      </c>
      <c r="G223" s="25">
        <v>12383.232980000001</v>
      </c>
      <c r="H223" s="25">
        <v>0</v>
      </c>
      <c r="I223" s="25">
        <v>11220.14811</v>
      </c>
      <c r="J223" s="25">
        <v>0</v>
      </c>
      <c r="K223" s="25">
        <v>11128.943979999998</v>
      </c>
      <c r="L223" s="25">
        <v>0</v>
      </c>
      <c r="M223" s="27">
        <v>14207.181489999999</v>
      </c>
      <c r="N223" s="25">
        <v>13159.228459999997</v>
      </c>
      <c r="O223" s="25">
        <v>14197.526220000003</v>
      </c>
    </row>
    <row r="224" spans="1:15" x14ac:dyDescent="0.3">
      <c r="A224" s="22">
        <v>21</v>
      </c>
      <c r="B224" s="22"/>
      <c r="C224" s="26" t="s">
        <v>180</v>
      </c>
      <c r="D224" s="28">
        <v>0</v>
      </c>
      <c r="E224" s="28">
        <v>13593.439829999999</v>
      </c>
      <c r="F224" s="28">
        <v>0</v>
      </c>
      <c r="G224" s="28">
        <v>12383.232980000001</v>
      </c>
      <c r="H224" s="28">
        <v>0</v>
      </c>
      <c r="I224" s="28">
        <v>11220.14811</v>
      </c>
      <c r="J224" s="28">
        <v>0</v>
      </c>
      <c r="K224" s="28">
        <v>11128.943979999998</v>
      </c>
      <c r="L224" s="28">
        <v>0</v>
      </c>
      <c r="M224" s="29">
        <v>14207.181489999999</v>
      </c>
      <c r="N224" s="28">
        <v>13159.228459999997</v>
      </c>
      <c r="O224" s="28">
        <v>14197.526220000003</v>
      </c>
    </row>
    <row r="225" spans="1:15" x14ac:dyDescent="0.3">
      <c r="A225" s="22">
        <v>22</v>
      </c>
      <c r="B225" s="22"/>
      <c r="M225" s="11"/>
    </row>
    <row r="226" spans="1:15" ht="15" thickBot="1" x14ac:dyDescent="0.35">
      <c r="A226" s="22">
        <v>23</v>
      </c>
      <c r="B226" s="22"/>
      <c r="C226" s="24" t="s">
        <v>23</v>
      </c>
      <c r="D226" s="25"/>
      <c r="E226" s="25"/>
      <c r="F226" s="25"/>
      <c r="G226" s="25"/>
      <c r="H226" s="25"/>
      <c r="I226" s="25"/>
      <c r="J226" s="25"/>
      <c r="K226" s="25"/>
      <c r="L226" s="25"/>
      <c r="M226" s="27"/>
      <c r="N226" s="25"/>
      <c r="O226" s="25"/>
    </row>
    <row r="227" spans="1:15" x14ac:dyDescent="0.3">
      <c r="A227" s="22">
        <v>24</v>
      </c>
      <c r="B227" s="22"/>
      <c r="C227" s="26" t="s">
        <v>48</v>
      </c>
      <c r="D227" s="33">
        <v>6600732</v>
      </c>
      <c r="E227" s="33">
        <v>6660249.8571699988</v>
      </c>
      <c r="F227" s="33">
        <v>6163748</v>
      </c>
      <c r="G227" s="33">
        <v>6011882.7592899986</v>
      </c>
      <c r="H227" s="33">
        <v>5707682</v>
      </c>
      <c r="I227" s="33">
        <v>5446254.3136099996</v>
      </c>
      <c r="J227" s="33">
        <v>5970170</v>
      </c>
      <c r="K227" s="33">
        <v>5834257.1702199997</v>
      </c>
      <c r="L227" s="33">
        <v>5696126</v>
      </c>
      <c r="M227" s="34">
        <v>5818546.4141200017</v>
      </c>
      <c r="N227" s="33">
        <v>4803334.2657097168</v>
      </c>
      <c r="O227" s="33">
        <v>5007149.4087562282</v>
      </c>
    </row>
    <row r="228" spans="1:15" x14ac:dyDescent="0.3">
      <c r="A228" s="22">
        <v>25</v>
      </c>
      <c r="B228" s="22"/>
      <c r="G228" s="30"/>
      <c r="I228" s="30"/>
      <c r="K228" s="30"/>
      <c r="M228" s="30"/>
      <c r="N228" s="35"/>
      <c r="O228" s="35"/>
    </row>
    <row r="229" spans="1:15" ht="15" thickBot="1" x14ac:dyDescent="0.35">
      <c r="A229" s="22">
        <v>26</v>
      </c>
      <c r="B229" s="22"/>
      <c r="C229" s="24" t="s">
        <v>23</v>
      </c>
      <c r="D229" s="25"/>
      <c r="E229" s="25"/>
      <c r="F229" s="25"/>
      <c r="G229" s="25"/>
      <c r="H229" s="25"/>
      <c r="I229" s="25"/>
      <c r="J229" s="25"/>
      <c r="K229" s="25"/>
      <c r="L229" s="25"/>
      <c r="M229" s="27"/>
      <c r="N229" s="25"/>
      <c r="O229" s="25"/>
    </row>
    <row r="230" spans="1:15" ht="15" thickTop="1" x14ac:dyDescent="0.3">
      <c r="A230" s="22">
        <v>27</v>
      </c>
      <c r="B230" s="22"/>
      <c r="C230" s="26" t="s">
        <v>182</v>
      </c>
      <c r="D230" s="36">
        <v>3900641</v>
      </c>
      <c r="E230" s="36">
        <v>3948960.607830001</v>
      </c>
      <c r="F230" s="36">
        <v>4015146</v>
      </c>
      <c r="G230" s="36">
        <v>4097134.5204699994</v>
      </c>
      <c r="H230" s="36">
        <v>4752148</v>
      </c>
      <c r="I230" s="36">
        <v>4843493.5260899989</v>
      </c>
      <c r="J230" s="36">
        <v>5346602</v>
      </c>
      <c r="K230" s="36">
        <v>5436823.8966000006</v>
      </c>
      <c r="L230" s="36">
        <v>5701583</v>
      </c>
      <c r="M230" s="36">
        <v>5754868.9490999989</v>
      </c>
      <c r="N230" s="36">
        <v>5874403.8613870144</v>
      </c>
      <c r="O230" s="36">
        <v>5954518.4174489472</v>
      </c>
    </row>
    <row r="231" spans="1:15" x14ac:dyDescent="0.3">
      <c r="A231" s="22">
        <v>28</v>
      </c>
      <c r="B231" s="22"/>
      <c r="D231" s="37"/>
      <c r="E231" s="37"/>
      <c r="F231" s="37"/>
      <c r="G231" s="37"/>
      <c r="H231" s="37"/>
      <c r="I231" s="37"/>
      <c r="J231" s="37"/>
      <c r="K231" s="37"/>
      <c r="M231" s="37"/>
      <c r="N231" s="37"/>
      <c r="O231" s="37"/>
    </row>
    <row r="232" spans="1:15" x14ac:dyDescent="0.3">
      <c r="A232" s="22">
        <v>29</v>
      </c>
      <c r="B232" s="22"/>
      <c r="C232" s="21" t="s">
        <v>23</v>
      </c>
    </row>
    <row r="233" spans="1:15" x14ac:dyDescent="0.3">
      <c r="A233" s="22">
        <v>30</v>
      </c>
      <c r="B233" s="22"/>
      <c r="C233" s="21"/>
    </row>
    <row r="234" spans="1:15" x14ac:dyDescent="0.3">
      <c r="A234" s="22">
        <v>31</v>
      </c>
      <c r="B234" s="22"/>
      <c r="C234" s="21" t="s">
        <v>25</v>
      </c>
    </row>
    <row r="235" spans="1:15" x14ac:dyDescent="0.3">
      <c r="A235" s="22">
        <v>32</v>
      </c>
      <c r="B235" s="22"/>
    </row>
    <row r="236" spans="1:15" x14ac:dyDescent="0.3">
      <c r="A236" s="22">
        <v>33</v>
      </c>
      <c r="B236" s="22"/>
    </row>
    <row r="237" spans="1:15" x14ac:dyDescent="0.3">
      <c r="A237" s="22">
        <v>34</v>
      </c>
      <c r="B237" s="22"/>
    </row>
    <row r="238" spans="1:15" x14ac:dyDescent="0.3">
      <c r="A238" s="22">
        <v>35</v>
      </c>
      <c r="B238" s="22"/>
    </row>
    <row r="239" spans="1:15" x14ac:dyDescent="0.3">
      <c r="A239" s="22">
        <v>36</v>
      </c>
      <c r="B239" s="22"/>
    </row>
    <row r="240" spans="1:15" x14ac:dyDescent="0.3">
      <c r="A240" s="22">
        <v>37</v>
      </c>
      <c r="B240" s="22"/>
    </row>
    <row r="241" spans="1:15" ht="15" thickBot="1" x14ac:dyDescent="0.3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</sheetData>
  <mergeCells count="10">
    <mergeCell ref="N11:N12"/>
    <mergeCell ref="O11:O12"/>
    <mergeCell ref="J11:K11"/>
    <mergeCell ref="L11:M11"/>
    <mergeCell ref="A11:A12"/>
    <mergeCell ref="B11:B12"/>
    <mergeCell ref="C11:C12"/>
    <mergeCell ref="D11:E11"/>
    <mergeCell ref="F11:G11"/>
    <mergeCell ref="H11:I11"/>
  </mergeCells>
  <pageMargins left="0.5" right="0.5" top="0.75" bottom="0.5" header="0.75" footer="0.5"/>
  <pageSetup scale="60" orientation="landscape" r:id="rId1"/>
  <headerFooter>
    <oddHeader>&amp;C&amp;"Arial"&amp;10 BUDGETED VERSUS ACTUAL OPERATING REVENUES AND EXPENSES&amp;L&amp;"Arial"&amp;10 Schedule C-6&amp;R&amp;"Arial"&amp;10 Page &amp;P of &amp;N</oddHeader>
    <oddFooter>&amp;L&amp;"Arial"&amp;10 Supporting Schedules: &amp;R&amp;"Arial"&amp;10 Recap Schedules: C-9, C-36, C-33</oddFooter>
  </headerFooter>
  <rowBreaks count="5" manualBreakCount="5">
    <brk id="50" max="16383" man="1"/>
    <brk id="88" max="16383" man="1"/>
    <brk id="126" max="16383" man="1"/>
    <brk id="165" max="16383" man="1"/>
    <brk id="2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N201"/>
  <sheetViews>
    <sheetView showGridLines="0" showZeros="0" workbookViewId="0">
      <pane xSplit="2" ySplit="12" topLeftCell="C70" activePane="bottomRight" state="frozen"/>
      <selection activeCell="C184" sqref="C184"/>
      <selection pane="topRight" activeCell="C184" sqref="C184"/>
      <selection pane="bottomLeft" activeCell="C184" sqref="C184"/>
      <selection pane="bottomRight" activeCell="C184" sqref="C184"/>
    </sheetView>
  </sheetViews>
  <sheetFormatPr defaultColWidth="9.109375" defaultRowHeight="14.4" x14ac:dyDescent="0.3"/>
  <cols>
    <col min="1" max="1" width="5.44140625" style="39" customWidth="1"/>
    <col min="2" max="2" width="32" style="39" customWidth="1"/>
    <col min="3" max="14" width="11" style="39" customWidth="1"/>
    <col min="15" max="16384" width="9.109375" style="39"/>
  </cols>
  <sheetData>
    <row r="1" spans="1:14" ht="15" thickBot="1" x14ac:dyDescent="0.3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40" t="s">
        <v>49</v>
      </c>
      <c r="E2" s="40" t="s">
        <v>50</v>
      </c>
      <c r="K2" s="40" t="s">
        <v>0</v>
      </c>
    </row>
    <row r="3" spans="1:14" x14ac:dyDescent="0.3">
      <c r="E3" s="40" t="s">
        <v>51</v>
      </c>
      <c r="K3" s="40" t="s">
        <v>1</v>
      </c>
    </row>
    <row r="4" spans="1:14" x14ac:dyDescent="0.3">
      <c r="A4" s="40" t="s">
        <v>2</v>
      </c>
      <c r="E4" s="40" t="s">
        <v>52</v>
      </c>
      <c r="K4" s="40" t="s">
        <v>3</v>
      </c>
    </row>
    <row r="5" spans="1:14" x14ac:dyDescent="0.3">
      <c r="B5" s="40" t="s">
        <v>53</v>
      </c>
      <c r="E5" s="40" t="s">
        <v>54</v>
      </c>
      <c r="K5" s="40" t="s">
        <v>5</v>
      </c>
    </row>
    <row r="6" spans="1:14" x14ac:dyDescent="0.3">
      <c r="E6" s="40" t="s">
        <v>55</v>
      </c>
      <c r="K6" s="40" t="s">
        <v>6</v>
      </c>
    </row>
    <row r="7" spans="1:14" x14ac:dyDescent="0.3">
      <c r="A7" s="40" t="s">
        <v>7</v>
      </c>
      <c r="K7" s="40" t="s">
        <v>56</v>
      </c>
    </row>
    <row r="8" spans="1:14" ht="15" thickBot="1" x14ac:dyDescent="0.3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x14ac:dyDescent="0.3">
      <c r="B9" s="41" t="s">
        <v>8</v>
      </c>
      <c r="C9" s="41" t="s">
        <v>9</v>
      </c>
      <c r="D9" s="41" t="s">
        <v>10</v>
      </c>
      <c r="E9" s="41" t="s">
        <v>11</v>
      </c>
      <c r="F9" s="41" t="s">
        <v>12</v>
      </c>
      <c r="G9" s="41" t="s">
        <v>39</v>
      </c>
      <c r="H9" s="41" t="s">
        <v>57</v>
      </c>
      <c r="I9" s="41" t="s">
        <v>58</v>
      </c>
      <c r="J9" s="41" t="s">
        <v>59</v>
      </c>
      <c r="K9" s="41" t="s">
        <v>60</v>
      </c>
      <c r="L9" s="41" t="s">
        <v>61</v>
      </c>
      <c r="M9" s="41" t="s">
        <v>62</v>
      </c>
      <c r="N9" s="41" t="s">
        <v>63</v>
      </c>
    </row>
    <row r="10" spans="1:14" ht="15" thickBot="1" x14ac:dyDescent="0.3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5" thickBot="1" x14ac:dyDescent="0.35">
      <c r="A11" s="73" t="s">
        <v>13</v>
      </c>
      <c r="B11" s="73" t="s">
        <v>40</v>
      </c>
      <c r="C11" s="73" t="s">
        <v>64</v>
      </c>
      <c r="D11" s="74"/>
      <c r="E11" s="73" t="s">
        <v>65</v>
      </c>
      <c r="F11" s="74"/>
      <c r="G11" s="73" t="s">
        <v>66</v>
      </c>
      <c r="H11" s="74"/>
      <c r="I11" s="73" t="s">
        <v>67</v>
      </c>
      <c r="J11" s="74"/>
      <c r="K11" s="73" t="s">
        <v>68</v>
      </c>
      <c r="L11" s="74"/>
      <c r="M11" s="73"/>
      <c r="N11" s="73"/>
    </row>
    <row r="12" spans="1:14" ht="40.200000000000003" thickBot="1" x14ac:dyDescent="0.35">
      <c r="A12" s="73"/>
      <c r="B12" s="73"/>
      <c r="C12" s="42" t="s">
        <v>69</v>
      </c>
      <c r="D12" s="42" t="s">
        <v>70</v>
      </c>
      <c r="E12" s="42" t="s">
        <v>69</v>
      </c>
      <c r="F12" s="42" t="s">
        <v>70</v>
      </c>
      <c r="G12" s="42" t="s">
        <v>69</v>
      </c>
      <c r="H12" s="42" t="s">
        <v>70</v>
      </c>
      <c r="I12" s="42" t="s">
        <v>69</v>
      </c>
      <c r="J12" s="42" t="s">
        <v>70</v>
      </c>
      <c r="K12" s="42" t="s">
        <v>69</v>
      </c>
      <c r="L12" s="42" t="s">
        <v>70</v>
      </c>
      <c r="M12" s="42" t="s">
        <v>71</v>
      </c>
      <c r="N12" s="42" t="s">
        <v>72</v>
      </c>
    </row>
    <row r="13" spans="1:14" x14ac:dyDescent="0.3">
      <c r="A13" s="41" t="s">
        <v>14</v>
      </c>
      <c r="B13" s="43" t="s">
        <v>73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x14ac:dyDescent="0.3">
      <c r="A14" s="41" t="s">
        <v>15</v>
      </c>
    </row>
    <row r="15" spans="1:14" x14ac:dyDescent="0.3">
      <c r="A15" s="41" t="s">
        <v>16</v>
      </c>
      <c r="B15" s="45" t="s">
        <v>74</v>
      </c>
      <c r="C15" s="44">
        <v>0</v>
      </c>
      <c r="D15" s="44">
        <v>10230347.77593</v>
      </c>
      <c r="E15" s="44">
        <v>0</v>
      </c>
      <c r="F15" s="44">
        <v>9805919.6204899997</v>
      </c>
      <c r="G15" s="44">
        <v>0</v>
      </c>
      <c r="H15" s="44">
        <v>9809284.4421999995</v>
      </c>
      <c r="I15" s="44">
        <v>0</v>
      </c>
      <c r="J15" s="44">
        <v>10586319.926270001</v>
      </c>
      <c r="K15" s="44">
        <v>0</v>
      </c>
      <c r="L15" s="27">
        <v>10773013.74272</v>
      </c>
      <c r="M15" s="44">
        <v>9994445.1765428837</v>
      </c>
      <c r="N15" s="44">
        <v>10263865.562797481</v>
      </c>
    </row>
    <row r="16" spans="1:14" x14ac:dyDescent="0.3">
      <c r="A16" s="41" t="s">
        <v>17</v>
      </c>
      <c r="B16" s="45" t="s">
        <v>75</v>
      </c>
      <c r="C16" s="44">
        <v>0</v>
      </c>
      <c r="D16" s="44">
        <v>168095.52496000001</v>
      </c>
      <c r="E16" s="44">
        <v>0</v>
      </c>
      <c r="F16" s="44">
        <v>157079.29712999996</v>
      </c>
      <c r="G16" s="44">
        <v>0</v>
      </c>
      <c r="H16" s="44">
        <v>212326.23142</v>
      </c>
      <c r="I16" s="44">
        <v>0</v>
      </c>
      <c r="J16" s="44">
        <v>504583.23347999994</v>
      </c>
      <c r="K16" s="44">
        <v>0</v>
      </c>
      <c r="L16" s="27">
        <v>500059.04060000001</v>
      </c>
      <c r="M16" s="44">
        <v>447959.72210252762</v>
      </c>
      <c r="N16" s="44">
        <v>447882.15667414741</v>
      </c>
    </row>
    <row r="17" spans="1:14" x14ac:dyDescent="0.3">
      <c r="A17" s="41" t="s">
        <v>18</v>
      </c>
      <c r="B17" s="45" t="s">
        <v>76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-41.796000000000113</v>
      </c>
      <c r="K17" s="44">
        <v>0</v>
      </c>
      <c r="L17" s="27">
        <v>41.795999999999999</v>
      </c>
      <c r="M17" s="44">
        <v>0</v>
      </c>
      <c r="N17" s="44">
        <v>0</v>
      </c>
    </row>
    <row r="18" spans="1:14" x14ac:dyDescent="0.3">
      <c r="A18" s="41" t="s">
        <v>19</v>
      </c>
      <c r="B18" s="45" t="s">
        <v>77</v>
      </c>
      <c r="C18" s="44">
        <v>0</v>
      </c>
      <c r="D18" s="44">
        <v>34319.589950000001</v>
      </c>
      <c r="E18" s="44">
        <v>0</v>
      </c>
      <c r="F18" s="44">
        <v>32762.206469999997</v>
      </c>
      <c r="G18" s="44">
        <v>0</v>
      </c>
      <c r="H18" s="44">
        <v>60542.655319999998</v>
      </c>
      <c r="I18" s="44">
        <v>0</v>
      </c>
      <c r="J18" s="44">
        <v>59892.188729999994</v>
      </c>
      <c r="K18" s="44">
        <v>0</v>
      </c>
      <c r="L18" s="27">
        <v>58298.774939999996</v>
      </c>
      <c r="M18" s="44">
        <v>59439.028348698987</v>
      </c>
      <c r="N18" s="44">
        <v>59902.438385227382</v>
      </c>
    </row>
    <row r="19" spans="1:14" ht="27" x14ac:dyDescent="0.3">
      <c r="A19" s="41" t="s">
        <v>20</v>
      </c>
      <c r="B19" s="45" t="s">
        <v>78</v>
      </c>
      <c r="C19" s="44">
        <v>0</v>
      </c>
      <c r="D19" s="44">
        <v>31629.707519999996</v>
      </c>
      <c r="E19" s="44">
        <v>0</v>
      </c>
      <c r="F19" s="44">
        <v>29740.132720000001</v>
      </c>
      <c r="G19" s="44">
        <v>0</v>
      </c>
      <c r="H19" s="44">
        <v>33851.894610000003</v>
      </c>
      <c r="I19" s="44">
        <v>0</v>
      </c>
      <c r="J19" s="44">
        <v>41912.242590000002</v>
      </c>
      <c r="K19" s="44">
        <v>0</v>
      </c>
      <c r="L19" s="27">
        <v>39335.799169999991</v>
      </c>
      <c r="M19" s="44">
        <v>40698.812191644392</v>
      </c>
      <c r="N19" s="44">
        <v>41068.291304447295</v>
      </c>
    </row>
    <row r="20" spans="1:14" x14ac:dyDescent="0.3">
      <c r="A20" s="41" t="s">
        <v>21</v>
      </c>
      <c r="B20" s="45" t="s">
        <v>79</v>
      </c>
      <c r="C20" s="44">
        <v>0</v>
      </c>
      <c r="D20" s="44">
        <v>42285.818880000006</v>
      </c>
      <c r="E20" s="44">
        <v>0</v>
      </c>
      <c r="F20" s="44">
        <v>42121.824719999997</v>
      </c>
      <c r="G20" s="44">
        <v>0</v>
      </c>
      <c r="H20" s="44">
        <v>44235.270499999999</v>
      </c>
      <c r="I20" s="44">
        <v>0</v>
      </c>
      <c r="J20" s="44">
        <v>48767.390900000006</v>
      </c>
      <c r="K20" s="44">
        <v>0</v>
      </c>
      <c r="L20" s="27">
        <v>49141.920050000008</v>
      </c>
      <c r="M20" s="44">
        <v>56032.215896939597</v>
      </c>
      <c r="N20" s="44">
        <v>58649.462369023946</v>
      </c>
    </row>
    <row r="21" spans="1:14" ht="15" thickBot="1" x14ac:dyDescent="0.35">
      <c r="A21" s="41" t="s">
        <v>22</v>
      </c>
      <c r="B21" s="45" t="s">
        <v>80</v>
      </c>
      <c r="C21" s="44">
        <v>0</v>
      </c>
      <c r="D21" s="44">
        <v>102532.04776</v>
      </c>
      <c r="E21" s="44">
        <v>0</v>
      </c>
      <c r="F21" s="44">
        <v>41394.198229999995</v>
      </c>
      <c r="G21" s="44">
        <v>0</v>
      </c>
      <c r="H21" s="44">
        <v>129507.34564999999</v>
      </c>
      <c r="I21" s="44">
        <v>0</v>
      </c>
      <c r="J21" s="44">
        <v>29647.880849999994</v>
      </c>
      <c r="K21" s="44">
        <v>0</v>
      </c>
      <c r="L21" s="27">
        <v>153524.28974000001</v>
      </c>
      <c r="M21" s="44">
        <v>79163.172014036056</v>
      </c>
      <c r="N21" s="44">
        <v>90299.914674846848</v>
      </c>
    </row>
    <row r="22" spans="1:14" x14ac:dyDescent="0.3">
      <c r="A22" s="41" t="s">
        <v>24</v>
      </c>
      <c r="B22" s="45" t="s">
        <v>73</v>
      </c>
      <c r="C22" s="46">
        <v>10501373</v>
      </c>
      <c r="D22" s="46">
        <v>10609210.465</v>
      </c>
      <c r="E22" s="46">
        <v>10178894</v>
      </c>
      <c r="F22" s="46">
        <v>10109017.279759998</v>
      </c>
      <c r="G22" s="46">
        <v>10459830</v>
      </c>
      <c r="H22" s="46">
        <v>10289747.839699998</v>
      </c>
      <c r="I22" s="46">
        <v>11316772</v>
      </c>
      <c r="J22" s="46">
        <v>11271081.066819999</v>
      </c>
      <c r="K22" s="46">
        <v>11397709</v>
      </c>
      <c r="L22" s="29">
        <v>11573415.363220001</v>
      </c>
      <c r="M22" s="46">
        <v>10677738.127096731</v>
      </c>
      <c r="N22" s="46">
        <v>10961667.826205175</v>
      </c>
    </row>
    <row r="23" spans="1:14" x14ac:dyDescent="0.3">
      <c r="A23" s="41" t="s">
        <v>26</v>
      </c>
      <c r="C23" s="47" t="e">
        <f>C22=#REF!/1000</f>
        <v>#REF!</v>
      </c>
      <c r="D23" s="47" t="e">
        <f>D22=#REF!/1000</f>
        <v>#REF!</v>
      </c>
      <c r="E23" s="47" t="e">
        <f>E22=#REF!</f>
        <v>#REF!</v>
      </c>
      <c r="F23" s="47" t="e">
        <f>F22=-#REF!/1000</f>
        <v>#REF!</v>
      </c>
      <c r="G23" s="47" t="e">
        <f>G22=#REF!</f>
        <v>#REF!</v>
      </c>
      <c r="H23" s="47" t="e">
        <f>H22=-#REF!/1000</f>
        <v>#REF!</v>
      </c>
      <c r="I23" s="47" t="e">
        <f>I22=#REF!</f>
        <v>#REF!</v>
      </c>
      <c r="J23" s="47" t="e">
        <f>J22=-#REF!/1000</f>
        <v>#REF!</v>
      </c>
      <c r="K23" s="47" t="e">
        <f>K22=#REF!</f>
        <v>#REF!</v>
      </c>
      <c r="L23" s="47" t="e">
        <f>L22=-#REF!/1000</f>
        <v>#REF!</v>
      </c>
      <c r="M23" s="47" t="e">
        <f>M22=-#REF!/1000</f>
        <v>#REF!</v>
      </c>
      <c r="N23" s="47" t="e">
        <f>N22=-#REF!/1000</f>
        <v>#REF!</v>
      </c>
    </row>
    <row r="24" spans="1:14" x14ac:dyDescent="0.3">
      <c r="A24" s="41" t="s">
        <v>27</v>
      </c>
      <c r="B24" s="43" t="s">
        <v>41</v>
      </c>
      <c r="C24" s="44"/>
      <c r="D24" s="44"/>
      <c r="E24" s="44"/>
      <c r="F24" s="44"/>
      <c r="G24" s="44"/>
      <c r="H24" s="44"/>
      <c r="I24" s="44"/>
      <c r="J24" s="44"/>
      <c r="K24" s="44"/>
      <c r="L24" s="27"/>
      <c r="M24" s="44"/>
      <c r="N24" s="44"/>
    </row>
    <row r="25" spans="1:14" x14ac:dyDescent="0.3">
      <c r="A25" s="41" t="s">
        <v>28</v>
      </c>
      <c r="L25" s="11"/>
    </row>
    <row r="26" spans="1:14" ht="27" x14ac:dyDescent="0.3">
      <c r="A26" s="41" t="s">
        <v>29</v>
      </c>
      <c r="B26" s="45" t="s">
        <v>81</v>
      </c>
      <c r="C26" s="44">
        <v>0</v>
      </c>
      <c r="D26" s="44">
        <v>6941.0349000000006</v>
      </c>
      <c r="E26" s="44">
        <v>0</v>
      </c>
      <c r="F26" s="44">
        <v>3598.4924799999999</v>
      </c>
      <c r="G26" s="44">
        <v>0</v>
      </c>
      <c r="H26" s="44">
        <v>7167.8498</v>
      </c>
      <c r="I26" s="44">
        <v>0</v>
      </c>
      <c r="J26" s="44">
        <v>3659.0989</v>
      </c>
      <c r="K26" s="44">
        <v>0</v>
      </c>
      <c r="L26" s="27">
        <v>7879.1213599999992</v>
      </c>
      <c r="M26" s="44">
        <v>4848.2479699999976</v>
      </c>
      <c r="N26" s="44">
        <v>7007.7190200000005</v>
      </c>
    </row>
    <row r="27" spans="1:14" ht="27" x14ac:dyDescent="0.3">
      <c r="A27" s="41" t="s">
        <v>30</v>
      </c>
      <c r="B27" s="45" t="s">
        <v>82</v>
      </c>
      <c r="C27" s="44">
        <v>0</v>
      </c>
      <c r="D27" s="44">
        <v>627621.71957000007</v>
      </c>
      <c r="E27" s="44">
        <v>0</v>
      </c>
      <c r="F27" s="44">
        <v>522417.46898999996</v>
      </c>
      <c r="G27" s="44">
        <v>0</v>
      </c>
      <c r="H27" s="44">
        <v>528777.50184000004</v>
      </c>
      <c r="I27" s="44">
        <v>0</v>
      </c>
      <c r="J27" s="44">
        <v>319069.46071999997</v>
      </c>
      <c r="K27" s="44">
        <v>0</v>
      </c>
      <c r="L27" s="27">
        <v>444863.80587000004</v>
      </c>
      <c r="M27" s="44">
        <v>346235.65231999994</v>
      </c>
      <c r="N27" s="44">
        <v>363799.58354000008</v>
      </c>
    </row>
    <row r="28" spans="1:14" ht="27" x14ac:dyDescent="0.3">
      <c r="A28" s="41" t="s">
        <v>31</v>
      </c>
      <c r="B28" s="45" t="s">
        <v>83</v>
      </c>
      <c r="C28" s="44">
        <v>0</v>
      </c>
      <c r="D28" s="44">
        <v>5934.3278899999996</v>
      </c>
      <c r="E28" s="44">
        <v>0</v>
      </c>
      <c r="F28" s="44">
        <v>5331.5168200000007</v>
      </c>
      <c r="G28" s="44">
        <v>0</v>
      </c>
      <c r="H28" s="44">
        <v>5388.9438700000001</v>
      </c>
      <c r="I28" s="44">
        <v>0</v>
      </c>
      <c r="J28" s="44">
        <v>5460.8561300000001</v>
      </c>
      <c r="K28" s="44">
        <v>0</v>
      </c>
      <c r="L28" s="27">
        <v>9044.9244799999997</v>
      </c>
      <c r="M28" s="44">
        <v>8660.9561100000028</v>
      </c>
      <c r="N28" s="44">
        <v>5883.3081499999998</v>
      </c>
    </row>
    <row r="29" spans="1:14" ht="27" x14ac:dyDescent="0.3">
      <c r="A29" s="41" t="s">
        <v>32</v>
      </c>
      <c r="B29" s="45" t="s">
        <v>84</v>
      </c>
      <c r="C29" s="44">
        <v>0</v>
      </c>
      <c r="D29" s="44">
        <v>2339.6808599999999</v>
      </c>
      <c r="E29" s="44">
        <v>0</v>
      </c>
      <c r="F29" s="44">
        <v>2085.4171999999999</v>
      </c>
      <c r="G29" s="44">
        <v>0</v>
      </c>
      <c r="H29" s="44">
        <v>2032.94937</v>
      </c>
      <c r="I29" s="44">
        <v>0</v>
      </c>
      <c r="J29" s="44">
        <v>1993.5797</v>
      </c>
      <c r="K29" s="44">
        <v>0</v>
      </c>
      <c r="L29" s="27">
        <v>1932.5187200000003</v>
      </c>
      <c r="M29" s="44">
        <v>1904.7773500000008</v>
      </c>
      <c r="N29" s="44">
        <v>1708.5623899999996</v>
      </c>
    </row>
    <row r="30" spans="1:14" ht="27" x14ac:dyDescent="0.3">
      <c r="A30" s="41" t="s">
        <v>33</v>
      </c>
      <c r="B30" s="45" t="s">
        <v>85</v>
      </c>
      <c r="C30" s="44">
        <v>0</v>
      </c>
      <c r="D30" s="44">
        <v>27982.914969999998</v>
      </c>
      <c r="E30" s="44">
        <v>0</v>
      </c>
      <c r="F30" s="44">
        <v>27657.468199999999</v>
      </c>
      <c r="G30" s="44">
        <v>0</v>
      </c>
      <c r="H30" s="44">
        <v>26152.67655</v>
      </c>
      <c r="I30" s="44">
        <v>0</v>
      </c>
      <c r="J30" s="44">
        <v>24269.907749999998</v>
      </c>
      <c r="K30" s="44">
        <v>0</v>
      </c>
      <c r="L30" s="27">
        <v>28655.052039999999</v>
      </c>
      <c r="M30" s="44">
        <v>36378.819899999995</v>
      </c>
      <c r="N30" s="44">
        <v>22159.47360999999</v>
      </c>
    </row>
    <row r="31" spans="1:14" ht="27" x14ac:dyDescent="0.3">
      <c r="A31" s="41" t="s">
        <v>34</v>
      </c>
      <c r="B31" s="45" t="s">
        <v>86</v>
      </c>
      <c r="C31" s="44">
        <v>0</v>
      </c>
      <c r="D31" s="44">
        <v>31.731110000000001</v>
      </c>
      <c r="E31" s="44">
        <v>0</v>
      </c>
      <c r="F31" s="44">
        <v>73.500259999999997</v>
      </c>
      <c r="G31" s="44">
        <v>0</v>
      </c>
      <c r="H31" s="44">
        <v>70.642660000000006</v>
      </c>
      <c r="I31" s="44">
        <v>0</v>
      </c>
      <c r="J31" s="44">
        <v>86.397030000000001</v>
      </c>
      <c r="K31" s="44">
        <v>0</v>
      </c>
      <c r="L31" s="27">
        <v>88.699169999999995</v>
      </c>
      <c r="M31" s="44">
        <v>65.416560000000004</v>
      </c>
      <c r="N31" s="44">
        <v>66.098959999999991</v>
      </c>
    </row>
    <row r="32" spans="1:14" x14ac:dyDescent="0.3">
      <c r="A32" s="41" t="s">
        <v>35</v>
      </c>
      <c r="B32" s="45" t="s">
        <v>87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27">
        <v>0</v>
      </c>
      <c r="M32" s="44">
        <v>0</v>
      </c>
      <c r="N32" s="44">
        <v>0</v>
      </c>
    </row>
    <row r="33" spans="1:14" ht="15" thickBot="1" x14ac:dyDescent="0.3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12"/>
      <c r="M33" s="38"/>
      <c r="N33" s="38"/>
    </row>
    <row r="34" spans="1:14" x14ac:dyDescent="0.3">
      <c r="A34" s="41" t="s">
        <v>14</v>
      </c>
      <c r="B34" s="45" t="s">
        <v>41</v>
      </c>
      <c r="C34" s="46">
        <v>0</v>
      </c>
      <c r="D34" s="46">
        <v>670851.40930000006</v>
      </c>
      <c r="E34" s="46">
        <v>0</v>
      </c>
      <c r="F34" s="46">
        <v>561163.86395000003</v>
      </c>
      <c r="G34" s="46">
        <v>0</v>
      </c>
      <c r="H34" s="46">
        <v>569590.56409</v>
      </c>
      <c r="I34" s="46">
        <v>0</v>
      </c>
      <c r="J34" s="46">
        <v>354539.30022999994</v>
      </c>
      <c r="K34" s="46">
        <v>0</v>
      </c>
      <c r="L34" s="29">
        <v>492464.12164000008</v>
      </c>
      <c r="M34" s="46">
        <v>398093.87020999991</v>
      </c>
      <c r="N34" s="46">
        <v>400624.74567000003</v>
      </c>
    </row>
    <row r="35" spans="1:14" x14ac:dyDescent="0.3">
      <c r="A35" s="41" t="s">
        <v>15</v>
      </c>
      <c r="C35" s="47"/>
      <c r="D35" s="47" t="e">
        <f>D34=#REF!/1000</f>
        <v>#REF!</v>
      </c>
      <c r="L35" s="11"/>
    </row>
    <row r="36" spans="1:14" x14ac:dyDescent="0.3">
      <c r="A36" s="41" t="s">
        <v>16</v>
      </c>
      <c r="B36" s="43" t="s">
        <v>88</v>
      </c>
      <c r="C36" s="44"/>
      <c r="D36" s="44"/>
      <c r="E36" s="44"/>
      <c r="F36" s="44"/>
      <c r="G36" s="44"/>
      <c r="H36" s="44"/>
      <c r="I36" s="44"/>
      <c r="J36" s="44"/>
      <c r="K36" s="44"/>
      <c r="L36" s="27"/>
      <c r="M36" s="44"/>
      <c r="N36" s="44"/>
    </row>
    <row r="37" spans="1:14" x14ac:dyDescent="0.3">
      <c r="A37" s="41" t="s">
        <v>17</v>
      </c>
      <c r="L37" s="11"/>
    </row>
    <row r="38" spans="1:14" ht="27" x14ac:dyDescent="0.3">
      <c r="A38" s="41" t="s">
        <v>18</v>
      </c>
      <c r="B38" s="45" t="s">
        <v>89</v>
      </c>
      <c r="C38" s="44">
        <v>0</v>
      </c>
      <c r="D38" s="44">
        <v>15911.41005</v>
      </c>
      <c r="E38" s="44">
        <v>0</v>
      </c>
      <c r="F38" s="44">
        <v>13836.790060000001</v>
      </c>
      <c r="G38" s="44">
        <v>0</v>
      </c>
      <c r="H38" s="44">
        <v>14879.061220000001</v>
      </c>
      <c r="I38" s="44">
        <v>0</v>
      </c>
      <c r="J38" s="44">
        <v>14159.66084</v>
      </c>
      <c r="K38" s="44">
        <v>0</v>
      </c>
      <c r="L38" s="27">
        <v>18350.00128</v>
      </c>
      <c r="M38" s="44">
        <v>12593.305109999999</v>
      </c>
      <c r="N38" s="44">
        <v>15403.634569999997</v>
      </c>
    </row>
    <row r="39" spans="1:14" ht="27" x14ac:dyDescent="0.3">
      <c r="A39" s="41" t="s">
        <v>19</v>
      </c>
      <c r="B39" s="45" t="s">
        <v>90</v>
      </c>
      <c r="C39" s="44">
        <v>0</v>
      </c>
      <c r="D39" s="44">
        <v>21993.345089999999</v>
      </c>
      <c r="E39" s="44">
        <v>0</v>
      </c>
      <c r="F39" s="44">
        <v>31456.091189999999</v>
      </c>
      <c r="G39" s="44">
        <v>0</v>
      </c>
      <c r="H39" s="44">
        <v>21740.960439999999</v>
      </c>
      <c r="I39" s="44">
        <v>0</v>
      </c>
      <c r="J39" s="44">
        <v>30624.97725</v>
      </c>
      <c r="K39" s="44">
        <v>0</v>
      </c>
      <c r="L39" s="27">
        <v>22858.303370000001</v>
      </c>
      <c r="M39" s="44">
        <v>35536.663140000011</v>
      </c>
      <c r="N39" s="44">
        <v>23765.185920000004</v>
      </c>
    </row>
    <row r="40" spans="1:14" ht="27" x14ac:dyDescent="0.3">
      <c r="A40" s="41" t="s">
        <v>20</v>
      </c>
      <c r="B40" s="45" t="s">
        <v>91</v>
      </c>
      <c r="C40" s="44">
        <v>0</v>
      </c>
      <c r="D40" s="44">
        <v>7977.0885699999999</v>
      </c>
      <c r="E40" s="44">
        <v>0</v>
      </c>
      <c r="F40" s="44">
        <v>7515.9510799999998</v>
      </c>
      <c r="G40" s="44">
        <v>0</v>
      </c>
      <c r="H40" s="44">
        <v>8352.4240800000007</v>
      </c>
      <c r="I40" s="44">
        <v>0</v>
      </c>
      <c r="J40" s="44">
        <v>4871.14426</v>
      </c>
      <c r="K40" s="44">
        <v>0</v>
      </c>
      <c r="L40" s="27">
        <v>6477.9407300000003</v>
      </c>
      <c r="M40" s="44">
        <v>8836.3070800000005</v>
      </c>
      <c r="N40" s="44">
        <v>4699.8353399999996</v>
      </c>
    </row>
    <row r="41" spans="1:14" ht="27.6" thickBot="1" x14ac:dyDescent="0.35">
      <c r="A41" s="41" t="s">
        <v>21</v>
      </c>
      <c r="B41" s="45" t="s">
        <v>92</v>
      </c>
      <c r="C41" s="44">
        <v>0</v>
      </c>
      <c r="D41" s="44">
        <v>2913.79171</v>
      </c>
      <c r="E41" s="44">
        <v>0</v>
      </c>
      <c r="F41" s="44">
        <v>3151.5733</v>
      </c>
      <c r="G41" s="44">
        <v>0</v>
      </c>
      <c r="H41" s="44">
        <v>2341.4174199999998</v>
      </c>
      <c r="I41" s="44">
        <v>0</v>
      </c>
      <c r="J41" s="44">
        <v>4776.5863899999995</v>
      </c>
      <c r="K41" s="44">
        <v>0</v>
      </c>
      <c r="L41" s="27">
        <v>2412.6592500000002</v>
      </c>
      <c r="M41" s="44">
        <v>2240.0667300000005</v>
      </c>
      <c r="N41" s="44">
        <v>1882.0391200000001</v>
      </c>
    </row>
    <row r="42" spans="1:14" x14ac:dyDescent="0.3">
      <c r="A42" s="41" t="s">
        <v>22</v>
      </c>
      <c r="B42" s="45" t="s">
        <v>88</v>
      </c>
      <c r="C42" s="46">
        <v>0</v>
      </c>
      <c r="D42" s="46">
        <v>48795.635419999999</v>
      </c>
      <c r="E42" s="46">
        <v>0</v>
      </c>
      <c r="F42" s="46">
        <v>55960.405629999994</v>
      </c>
      <c r="G42" s="46">
        <v>0</v>
      </c>
      <c r="H42" s="46">
        <v>47313.863159999994</v>
      </c>
      <c r="I42" s="46">
        <v>0</v>
      </c>
      <c r="J42" s="46">
        <v>54432.368739999998</v>
      </c>
      <c r="K42" s="46">
        <v>0</v>
      </c>
      <c r="L42" s="29">
        <v>50098.904630000005</v>
      </c>
      <c r="M42" s="46">
        <v>59206.34206000001</v>
      </c>
      <c r="N42" s="46">
        <v>45750.694950000005</v>
      </c>
    </row>
    <row r="43" spans="1:14" x14ac:dyDescent="0.3">
      <c r="A43" s="41" t="s">
        <v>24</v>
      </c>
      <c r="D43" s="47" t="e">
        <f>D42=#REF!/1000</f>
        <v>#REF!</v>
      </c>
      <c r="F43" s="47" t="e">
        <f>F34+F42=#REF!/1000</f>
        <v>#REF!</v>
      </c>
      <c r="H43" s="47" t="e">
        <f>H34+H42=#REF!/1000</f>
        <v>#REF!</v>
      </c>
      <c r="J43" s="47" t="e">
        <f>J34+J42=#REF!/1000</f>
        <v>#REF!</v>
      </c>
      <c r="L43" s="47" t="e">
        <f>L34+L42=#REF!/1000</f>
        <v>#REF!</v>
      </c>
      <c r="M43" s="47" t="e">
        <f>M34+M42=#REF!/1000</f>
        <v>#REF!</v>
      </c>
      <c r="N43" s="47" t="e">
        <f>N34+N42=#REF!/1000</f>
        <v>#REF!</v>
      </c>
    </row>
    <row r="44" spans="1:14" x14ac:dyDescent="0.3">
      <c r="A44" s="41" t="s">
        <v>26</v>
      </c>
      <c r="B44" s="43" t="s">
        <v>42</v>
      </c>
      <c r="C44" s="44"/>
      <c r="D44" s="44"/>
      <c r="E44" s="44"/>
      <c r="F44" s="44"/>
      <c r="G44" s="44"/>
      <c r="H44" s="44"/>
      <c r="I44" s="44"/>
      <c r="J44" s="44"/>
      <c r="K44" s="44"/>
      <c r="L44" s="27"/>
      <c r="M44" s="44"/>
      <c r="N44" s="44"/>
    </row>
    <row r="45" spans="1:14" x14ac:dyDescent="0.3">
      <c r="A45" s="41" t="s">
        <v>27</v>
      </c>
      <c r="L45" s="11"/>
    </row>
    <row r="46" spans="1:14" ht="27" x14ac:dyDescent="0.3">
      <c r="A46" s="41" t="s">
        <v>28</v>
      </c>
      <c r="B46" s="45" t="s">
        <v>93</v>
      </c>
      <c r="C46" s="44">
        <v>0</v>
      </c>
      <c r="D46" s="44">
        <v>88868.797640000004</v>
      </c>
      <c r="E46" s="44">
        <v>0</v>
      </c>
      <c r="F46" s="44">
        <v>74297.621010000003</v>
      </c>
      <c r="G46" s="44">
        <v>0</v>
      </c>
      <c r="H46" s="44">
        <v>68307.419510000007</v>
      </c>
      <c r="I46" s="44">
        <v>0</v>
      </c>
      <c r="J46" s="44">
        <v>71991.195269999997</v>
      </c>
      <c r="K46" s="44">
        <v>0</v>
      </c>
      <c r="L46" s="27">
        <v>70994.87453999999</v>
      </c>
      <c r="M46" s="44">
        <v>74552.705080000014</v>
      </c>
      <c r="N46" s="44">
        <v>77979.736470000018</v>
      </c>
    </row>
    <row r="47" spans="1:14" ht="27" x14ac:dyDescent="0.3">
      <c r="A47" s="41" t="s">
        <v>29</v>
      </c>
      <c r="B47" s="45" t="s">
        <v>94</v>
      </c>
      <c r="C47" s="44">
        <v>0</v>
      </c>
      <c r="D47" s="44">
        <v>171470.85049000001</v>
      </c>
      <c r="E47" s="44">
        <v>0</v>
      </c>
      <c r="F47" s="44">
        <v>127099.58221000001</v>
      </c>
      <c r="G47" s="44">
        <v>0</v>
      </c>
      <c r="H47" s="44">
        <v>203773.96368000002</v>
      </c>
      <c r="I47" s="44">
        <v>0</v>
      </c>
      <c r="J47" s="44">
        <v>206983.04402999999</v>
      </c>
      <c r="K47" s="44">
        <v>0</v>
      </c>
      <c r="L47" s="27">
        <v>204615.74695</v>
      </c>
      <c r="M47" s="44">
        <v>206605.31490545307</v>
      </c>
      <c r="N47" s="44">
        <v>201796.16711055633</v>
      </c>
    </row>
    <row r="48" spans="1:14" ht="27" x14ac:dyDescent="0.3">
      <c r="A48" s="41" t="s">
        <v>30</v>
      </c>
      <c r="B48" s="45" t="s">
        <v>95</v>
      </c>
      <c r="C48" s="44">
        <v>0</v>
      </c>
      <c r="D48" s="44">
        <v>9117.6973800000014</v>
      </c>
      <c r="E48" s="44">
        <v>0</v>
      </c>
      <c r="F48" s="44">
        <v>12462.97957</v>
      </c>
      <c r="G48" s="44">
        <v>0</v>
      </c>
      <c r="H48" s="44">
        <v>9856.2031900000002</v>
      </c>
      <c r="I48" s="44">
        <v>0</v>
      </c>
      <c r="J48" s="44">
        <v>12689.224179999999</v>
      </c>
      <c r="K48" s="44">
        <v>0</v>
      </c>
      <c r="L48" s="27">
        <v>14139.416390000002</v>
      </c>
      <c r="M48" s="44">
        <v>9863.5826000000015</v>
      </c>
      <c r="N48" s="44">
        <v>9741.2681000000011</v>
      </c>
    </row>
    <row r="49" spans="1:14" ht="27" x14ac:dyDescent="0.3">
      <c r="A49" s="41" t="s">
        <v>31</v>
      </c>
      <c r="B49" s="45" t="s">
        <v>96</v>
      </c>
      <c r="C49" s="44">
        <v>0</v>
      </c>
      <c r="D49" s="44">
        <v>73102.077839999998</v>
      </c>
      <c r="E49" s="44">
        <v>0</v>
      </c>
      <c r="F49" s="44">
        <v>74608.732380000001</v>
      </c>
      <c r="G49" s="44">
        <v>0</v>
      </c>
      <c r="H49" s="44">
        <v>55557.081840000006</v>
      </c>
      <c r="I49" s="44">
        <v>0</v>
      </c>
      <c r="J49" s="44">
        <v>56814.291880000004</v>
      </c>
      <c r="K49" s="44">
        <v>0</v>
      </c>
      <c r="L49" s="27">
        <v>57720.423349999997</v>
      </c>
      <c r="M49" s="44">
        <v>47657.191129999992</v>
      </c>
      <c r="N49" s="44">
        <v>49339.30356</v>
      </c>
    </row>
    <row r="50" spans="1:14" ht="27" x14ac:dyDescent="0.3">
      <c r="A50" s="41" t="s">
        <v>32</v>
      </c>
      <c r="B50" s="45" t="s">
        <v>97</v>
      </c>
      <c r="C50" s="44">
        <v>0</v>
      </c>
      <c r="D50" s="44">
        <v>107.81391000000001</v>
      </c>
      <c r="E50" s="44">
        <v>0</v>
      </c>
      <c r="F50" s="44">
        <v>289.57011</v>
      </c>
      <c r="G50" s="44">
        <v>0</v>
      </c>
      <c r="H50" s="44">
        <v>-87.634789999999995</v>
      </c>
      <c r="I50" s="44">
        <v>0</v>
      </c>
      <c r="J50" s="44">
        <v>584.51427999999987</v>
      </c>
      <c r="K50" s="44">
        <v>0</v>
      </c>
      <c r="L50" s="27">
        <v>172.37309999999997</v>
      </c>
      <c r="M50" s="44">
        <v>383.47651999999999</v>
      </c>
      <c r="N50" s="44">
        <v>104.02172</v>
      </c>
    </row>
    <row r="51" spans="1:14" ht="27" x14ac:dyDescent="0.3">
      <c r="A51" s="41" t="s">
        <v>33</v>
      </c>
      <c r="B51" s="45" t="s">
        <v>98</v>
      </c>
      <c r="C51" s="44">
        <v>0</v>
      </c>
      <c r="D51" s="44">
        <v>106030.84656000001</v>
      </c>
      <c r="E51" s="44">
        <v>0</v>
      </c>
      <c r="F51" s="44">
        <v>103625.79001</v>
      </c>
      <c r="G51" s="44">
        <v>0</v>
      </c>
      <c r="H51" s="44">
        <v>119615.89393000001</v>
      </c>
      <c r="I51" s="44">
        <v>0</v>
      </c>
      <c r="J51" s="44">
        <v>105586.35053</v>
      </c>
      <c r="K51" s="44">
        <v>0</v>
      </c>
      <c r="L51" s="27">
        <v>101951.59888000002</v>
      </c>
      <c r="M51" s="44">
        <v>122065.82537000002</v>
      </c>
      <c r="N51" s="44">
        <v>123085.48132000002</v>
      </c>
    </row>
    <row r="52" spans="1:14" ht="27.6" thickBot="1" x14ac:dyDescent="0.35">
      <c r="A52" s="41" t="s">
        <v>34</v>
      </c>
      <c r="B52" s="45" t="s">
        <v>99</v>
      </c>
      <c r="C52" s="44">
        <v>0</v>
      </c>
      <c r="D52" s="44">
        <v>-1.0645</v>
      </c>
      <c r="E52" s="44">
        <v>0</v>
      </c>
      <c r="F52" s="44">
        <v>147.26820000000001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27">
        <v>0</v>
      </c>
      <c r="M52" s="44">
        <v>0</v>
      </c>
      <c r="N52" s="44">
        <v>0</v>
      </c>
    </row>
    <row r="53" spans="1:14" x14ac:dyDescent="0.3">
      <c r="A53" s="41" t="s">
        <v>35</v>
      </c>
      <c r="B53" s="45" t="s">
        <v>42</v>
      </c>
      <c r="C53" s="46">
        <v>0</v>
      </c>
      <c r="D53" s="46">
        <v>448697.01932000008</v>
      </c>
      <c r="E53" s="46">
        <v>0</v>
      </c>
      <c r="F53" s="46">
        <v>392531.54349000001</v>
      </c>
      <c r="G53" s="46">
        <v>0</v>
      </c>
      <c r="H53" s="46">
        <v>457022.92735999997</v>
      </c>
      <c r="I53" s="46">
        <v>0</v>
      </c>
      <c r="J53" s="46">
        <v>454648.62016999995</v>
      </c>
      <c r="K53" s="46">
        <v>0</v>
      </c>
      <c r="L53" s="29">
        <v>449594.43321000005</v>
      </c>
      <c r="M53" s="46">
        <v>461128.09560545313</v>
      </c>
      <c r="N53" s="46">
        <v>462045.97828055645</v>
      </c>
    </row>
    <row r="54" spans="1:14" ht="15" thickBot="1" x14ac:dyDescent="0.35">
      <c r="A54" s="38"/>
      <c r="B54" s="38"/>
      <c r="C54" s="38"/>
      <c r="D54" s="48" t="e">
        <f>D53=#REF!/1000</f>
        <v>#REF!</v>
      </c>
      <c r="E54" s="38"/>
      <c r="F54" s="38"/>
      <c r="G54" s="38"/>
      <c r="H54" s="38"/>
      <c r="I54" s="38"/>
      <c r="J54" s="38"/>
      <c r="K54" s="38"/>
      <c r="L54" s="12"/>
      <c r="M54" s="38"/>
      <c r="N54" s="38"/>
    </row>
    <row r="55" spans="1:14" x14ac:dyDescent="0.3">
      <c r="A55" s="41" t="s">
        <v>14</v>
      </c>
      <c r="L55" s="11"/>
    </row>
    <row r="56" spans="1:14" x14ac:dyDescent="0.3">
      <c r="A56" s="41" t="s">
        <v>15</v>
      </c>
      <c r="B56" s="43" t="s">
        <v>100</v>
      </c>
      <c r="C56" s="44"/>
      <c r="D56" s="44"/>
      <c r="E56" s="44"/>
      <c r="F56" s="44"/>
      <c r="G56" s="44"/>
      <c r="H56" s="44"/>
      <c r="I56" s="44"/>
      <c r="J56" s="44"/>
      <c r="K56" s="44"/>
      <c r="L56" s="27"/>
      <c r="M56" s="44"/>
      <c r="N56" s="44"/>
    </row>
    <row r="57" spans="1:14" x14ac:dyDescent="0.3">
      <c r="A57" s="41" t="s">
        <v>16</v>
      </c>
      <c r="L57" s="11"/>
    </row>
    <row r="58" spans="1:14" ht="27" x14ac:dyDescent="0.3">
      <c r="A58" s="41" t="s">
        <v>17</v>
      </c>
      <c r="B58" s="45" t="s">
        <v>101</v>
      </c>
      <c r="C58" s="44">
        <v>0</v>
      </c>
      <c r="D58" s="44">
        <v>92426.709099999993</v>
      </c>
      <c r="E58" s="44">
        <v>0</v>
      </c>
      <c r="F58" s="44">
        <v>87862.453980000006</v>
      </c>
      <c r="G58" s="44">
        <v>0</v>
      </c>
      <c r="H58" s="44">
        <v>107163.46218999999</v>
      </c>
      <c r="I58" s="44">
        <v>0</v>
      </c>
      <c r="J58" s="44">
        <v>60561.45036000001</v>
      </c>
      <c r="K58" s="44">
        <v>0</v>
      </c>
      <c r="L58" s="27">
        <v>71923.097469999993</v>
      </c>
      <c r="M58" s="44">
        <v>102904.68330000003</v>
      </c>
      <c r="N58" s="44">
        <v>84301.296589999984</v>
      </c>
    </row>
    <row r="59" spans="1:14" ht="27" x14ac:dyDescent="0.3">
      <c r="A59" s="41" t="s">
        <v>18</v>
      </c>
      <c r="B59" s="45" t="s">
        <v>102</v>
      </c>
      <c r="C59" s="44">
        <v>0</v>
      </c>
      <c r="D59" s="44">
        <v>8275.0352500000008</v>
      </c>
      <c r="E59" s="44">
        <v>0</v>
      </c>
      <c r="F59" s="44">
        <v>10960.26555</v>
      </c>
      <c r="G59" s="44">
        <v>0</v>
      </c>
      <c r="H59" s="44">
        <v>7369.9144000000006</v>
      </c>
      <c r="I59" s="44">
        <v>0</v>
      </c>
      <c r="J59" s="44">
        <v>10880.106260000002</v>
      </c>
      <c r="K59" s="44">
        <v>0</v>
      </c>
      <c r="L59" s="27">
        <v>29921.21573</v>
      </c>
      <c r="M59" s="44">
        <v>38422.83221</v>
      </c>
      <c r="N59" s="44">
        <v>35443.853219999997</v>
      </c>
    </row>
    <row r="60" spans="1:14" ht="27" x14ac:dyDescent="0.3">
      <c r="A60" s="41" t="s">
        <v>19</v>
      </c>
      <c r="B60" s="45" t="s">
        <v>103</v>
      </c>
      <c r="C60" s="44">
        <v>0</v>
      </c>
      <c r="D60" s="44">
        <v>36298.808669999999</v>
      </c>
      <c r="E60" s="44">
        <v>0</v>
      </c>
      <c r="F60" s="44">
        <v>27885.105399999997</v>
      </c>
      <c r="G60" s="44">
        <v>0</v>
      </c>
      <c r="H60" s="44">
        <v>27189.408530000001</v>
      </c>
      <c r="I60" s="44">
        <v>0</v>
      </c>
      <c r="J60" s="44">
        <v>29599.49624</v>
      </c>
      <c r="K60" s="44">
        <v>0</v>
      </c>
      <c r="L60" s="27">
        <v>27193.079000000002</v>
      </c>
      <c r="M60" s="44">
        <v>9650.3098499999996</v>
      </c>
      <c r="N60" s="44">
        <v>20982.857239999998</v>
      </c>
    </row>
    <row r="61" spans="1:14" ht="27" x14ac:dyDescent="0.3">
      <c r="A61" s="41" t="s">
        <v>20</v>
      </c>
      <c r="B61" s="45" t="s">
        <v>104</v>
      </c>
      <c r="C61" s="44">
        <v>0</v>
      </c>
      <c r="D61" s="44">
        <v>22457.783869999999</v>
      </c>
      <c r="E61" s="44">
        <v>0</v>
      </c>
      <c r="F61" s="44">
        <v>15064.42561</v>
      </c>
      <c r="G61" s="44">
        <v>0</v>
      </c>
      <c r="H61" s="44">
        <v>9540.9435599999997</v>
      </c>
      <c r="I61" s="44">
        <v>0</v>
      </c>
      <c r="J61" s="44">
        <v>13143.01619</v>
      </c>
      <c r="K61" s="44">
        <v>0</v>
      </c>
      <c r="L61" s="27">
        <v>15185.581759999999</v>
      </c>
      <c r="M61" s="44">
        <v>8226.7554699999982</v>
      </c>
      <c r="N61" s="44">
        <v>7381.7952700000005</v>
      </c>
    </row>
    <row r="62" spans="1:14" ht="27.6" thickBot="1" x14ac:dyDescent="0.35">
      <c r="A62" s="41" t="s">
        <v>21</v>
      </c>
      <c r="B62" s="45" t="s">
        <v>105</v>
      </c>
      <c r="C62" s="44">
        <v>0</v>
      </c>
      <c r="D62" s="44">
        <v>8871.455820000001</v>
      </c>
      <c r="E62" s="44">
        <v>0</v>
      </c>
      <c r="F62" s="44">
        <v>23316.629949999999</v>
      </c>
      <c r="G62" s="44">
        <v>0</v>
      </c>
      <c r="H62" s="44">
        <v>9768.8788700000005</v>
      </c>
      <c r="I62" s="44">
        <v>0</v>
      </c>
      <c r="J62" s="44">
        <v>22569.197109999997</v>
      </c>
      <c r="K62" s="44">
        <v>0</v>
      </c>
      <c r="L62" s="27">
        <v>24757.094100000002</v>
      </c>
      <c r="M62" s="44">
        <v>9867.3330200000019</v>
      </c>
      <c r="N62" s="44">
        <v>18014.840279999997</v>
      </c>
    </row>
    <row r="63" spans="1:14" x14ac:dyDescent="0.3">
      <c r="A63" s="41" t="s">
        <v>22</v>
      </c>
      <c r="B63" s="45" t="s">
        <v>100</v>
      </c>
      <c r="C63" s="46">
        <v>0</v>
      </c>
      <c r="D63" s="46">
        <v>168329.79270999998</v>
      </c>
      <c r="E63" s="46">
        <v>0</v>
      </c>
      <c r="F63" s="46">
        <v>165088.88049000001</v>
      </c>
      <c r="G63" s="46">
        <v>0</v>
      </c>
      <c r="H63" s="46">
        <v>161032.60755000002</v>
      </c>
      <c r="I63" s="46">
        <v>0</v>
      </c>
      <c r="J63" s="46">
        <v>136753.26616000003</v>
      </c>
      <c r="K63" s="46">
        <v>0</v>
      </c>
      <c r="L63" s="29">
        <v>168980.06805999999</v>
      </c>
      <c r="M63" s="46">
        <v>169071.91385000001</v>
      </c>
      <c r="N63" s="46">
        <v>166124.64259999996</v>
      </c>
    </row>
    <row r="64" spans="1:14" x14ac:dyDescent="0.3">
      <c r="A64" s="41" t="s">
        <v>24</v>
      </c>
      <c r="D64" s="47" t="e">
        <f>D63=#REF!/1000</f>
        <v>#REF!</v>
      </c>
      <c r="F64" s="47" t="e">
        <f>F53+F63=#REF!/1000</f>
        <v>#REF!</v>
      </c>
      <c r="H64" s="47" t="e">
        <f>H53+H63=#REF!/1000</f>
        <v>#REF!</v>
      </c>
      <c r="J64" s="47" t="e">
        <f>J53+J63=#REF!/1000</f>
        <v>#REF!</v>
      </c>
      <c r="L64" s="47" t="e">
        <f>L53+L63=#REF!/1000</f>
        <v>#REF!</v>
      </c>
      <c r="M64" s="47" t="e">
        <f>M53+M63=#REF!/1000</f>
        <v>#REF!</v>
      </c>
      <c r="N64" s="47" t="e">
        <f>N53+N63=#REF!/1000</f>
        <v>#REF!</v>
      </c>
    </row>
    <row r="65" spans="1:14" x14ac:dyDescent="0.3">
      <c r="A65" s="41" t="s">
        <v>26</v>
      </c>
      <c r="B65" s="43" t="s">
        <v>43</v>
      </c>
      <c r="C65" s="44"/>
      <c r="D65" s="44"/>
      <c r="E65" s="44"/>
      <c r="F65" s="44"/>
      <c r="G65" s="44"/>
      <c r="H65" s="44"/>
      <c r="I65" s="44"/>
      <c r="J65" s="44"/>
      <c r="K65" s="44"/>
      <c r="L65" s="27"/>
      <c r="M65" s="44"/>
      <c r="N65" s="44"/>
    </row>
    <row r="66" spans="1:14" x14ac:dyDescent="0.3">
      <c r="A66" s="41" t="s">
        <v>27</v>
      </c>
      <c r="L66" s="11"/>
    </row>
    <row r="67" spans="1:14" ht="27" x14ac:dyDescent="0.3">
      <c r="A67" s="41" t="s">
        <v>28</v>
      </c>
      <c r="B67" s="45" t="s">
        <v>106</v>
      </c>
      <c r="C67" s="44">
        <v>0</v>
      </c>
      <c r="D67" s="49">
        <v>12063.257589999999</v>
      </c>
      <c r="E67" s="44">
        <v>0</v>
      </c>
      <c r="F67" s="44">
        <v>12754.219419999999</v>
      </c>
      <c r="G67" s="44">
        <v>0</v>
      </c>
      <c r="H67" s="44">
        <v>13141.96658</v>
      </c>
      <c r="I67" s="44">
        <v>0</v>
      </c>
      <c r="J67" s="44">
        <v>13556.993319999998</v>
      </c>
      <c r="K67" s="44">
        <v>0</v>
      </c>
      <c r="L67" s="27">
        <v>13786.6674</v>
      </c>
      <c r="M67" s="44">
        <v>14927.52817</v>
      </c>
      <c r="N67" s="44">
        <v>16234.534090000008</v>
      </c>
    </row>
    <row r="68" spans="1:14" ht="27" x14ac:dyDescent="0.3">
      <c r="A68" s="41" t="s">
        <v>29</v>
      </c>
      <c r="B68" s="45" t="s">
        <v>107</v>
      </c>
      <c r="C68" s="44">
        <v>0</v>
      </c>
      <c r="D68" s="44">
        <v>2966575.1373299998</v>
      </c>
      <c r="E68" s="44">
        <v>0</v>
      </c>
      <c r="F68" s="44">
        <v>2696886.9665399999</v>
      </c>
      <c r="G68" s="44">
        <v>0</v>
      </c>
      <c r="H68" s="44">
        <v>2384312.1778800003</v>
      </c>
      <c r="I68" s="44">
        <v>0</v>
      </c>
      <c r="J68" s="44">
        <v>2981140.96936</v>
      </c>
      <c r="K68" s="44">
        <v>0</v>
      </c>
      <c r="L68" s="27">
        <v>2611652.2071999996</v>
      </c>
      <c r="M68" s="44">
        <v>2068014.9018201297</v>
      </c>
      <c r="N68" s="44">
        <v>2328243.6419100827</v>
      </c>
    </row>
    <row r="69" spans="1:14" ht="27" x14ac:dyDescent="0.3">
      <c r="A69" s="41" t="s">
        <v>30</v>
      </c>
      <c r="B69" s="45" t="s">
        <v>108</v>
      </c>
      <c r="C69" s="44">
        <v>0</v>
      </c>
      <c r="D69" s="44">
        <v>16689.583609999998</v>
      </c>
      <c r="E69" s="44">
        <v>0</v>
      </c>
      <c r="F69" s="44">
        <v>20693.820769999998</v>
      </c>
      <c r="G69" s="44">
        <v>0</v>
      </c>
      <c r="H69" s="44">
        <v>21957.192480000002</v>
      </c>
      <c r="I69" s="44">
        <v>0</v>
      </c>
      <c r="J69" s="44">
        <v>21729.890580000007</v>
      </c>
      <c r="K69" s="44">
        <v>0</v>
      </c>
      <c r="L69" s="27">
        <v>22269.357210000002</v>
      </c>
      <c r="M69" s="44">
        <v>19498.24553</v>
      </c>
      <c r="N69" s="44">
        <v>19700.794380000007</v>
      </c>
    </row>
    <row r="70" spans="1:14" ht="27" x14ac:dyDescent="0.3">
      <c r="A70" s="41" t="s">
        <v>31</v>
      </c>
      <c r="B70" s="45" t="s">
        <v>109</v>
      </c>
      <c r="C70" s="44">
        <v>0</v>
      </c>
      <c r="D70" s="44">
        <v>34089.433339999996</v>
      </c>
      <c r="E70" s="44">
        <v>0</v>
      </c>
      <c r="F70" s="44">
        <v>36194.501530000001</v>
      </c>
      <c r="G70" s="44">
        <v>0</v>
      </c>
      <c r="H70" s="44">
        <v>38607.727129999992</v>
      </c>
      <c r="I70" s="44">
        <v>0</v>
      </c>
      <c r="J70" s="44">
        <v>37396.839189999999</v>
      </c>
      <c r="K70" s="44">
        <v>0</v>
      </c>
      <c r="L70" s="32">
        <v>43442.993159999998</v>
      </c>
      <c r="M70" s="44">
        <v>79552.093564999974</v>
      </c>
      <c r="N70" s="44">
        <v>97641.244195000007</v>
      </c>
    </row>
    <row r="71" spans="1:14" ht="27.6" thickBot="1" x14ac:dyDescent="0.35">
      <c r="A71" s="41" t="s">
        <v>32</v>
      </c>
      <c r="B71" s="45" t="s">
        <v>110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27">
        <v>89.338559999999987</v>
      </c>
      <c r="M71" s="44">
        <v>1E-3</v>
      </c>
      <c r="N71" s="44">
        <v>0</v>
      </c>
    </row>
    <row r="72" spans="1:14" x14ac:dyDescent="0.3">
      <c r="A72" s="41" t="s">
        <v>33</v>
      </c>
      <c r="B72" s="45" t="s">
        <v>43</v>
      </c>
      <c r="C72" s="46">
        <v>0</v>
      </c>
      <c r="D72" s="46">
        <v>3029417.41187</v>
      </c>
      <c r="E72" s="46">
        <v>0</v>
      </c>
      <c r="F72" s="46">
        <v>2766529.5082599996</v>
      </c>
      <c r="G72" s="46">
        <v>0</v>
      </c>
      <c r="H72" s="46">
        <v>2458019.0640700003</v>
      </c>
      <c r="I72" s="46">
        <v>0</v>
      </c>
      <c r="J72" s="46">
        <v>3053824.6924500004</v>
      </c>
      <c r="K72" s="46">
        <v>0</v>
      </c>
      <c r="L72" s="29">
        <f>SUM(L67:L71)</f>
        <v>2691240.5635299999</v>
      </c>
      <c r="M72" s="46">
        <v>2181992.7700851299</v>
      </c>
      <c r="N72" s="46">
        <v>2461820.214575083</v>
      </c>
    </row>
    <row r="73" spans="1:14" x14ac:dyDescent="0.3">
      <c r="A73" s="41" t="s">
        <v>34</v>
      </c>
      <c r="D73" s="50" t="e">
        <f>D72-#REF!/1000</f>
        <v>#REF!</v>
      </c>
      <c r="L73" s="11"/>
    </row>
    <row r="74" spans="1:14" x14ac:dyDescent="0.3">
      <c r="A74" s="41" t="s">
        <v>35</v>
      </c>
      <c r="L74" s="11"/>
    </row>
    <row r="75" spans="1:14" ht="15" thickBot="1" x14ac:dyDescent="0.3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12"/>
      <c r="M75" s="38"/>
      <c r="N75" s="38"/>
    </row>
    <row r="76" spans="1:14" x14ac:dyDescent="0.3">
      <c r="A76" s="41" t="s">
        <v>14</v>
      </c>
      <c r="B76" s="43" t="s">
        <v>111</v>
      </c>
      <c r="C76" s="44"/>
      <c r="D76" s="44"/>
      <c r="E76" s="44"/>
      <c r="F76" s="44"/>
      <c r="G76" s="44"/>
      <c r="H76" s="44"/>
      <c r="I76" s="44"/>
      <c r="J76" s="44"/>
      <c r="K76" s="44"/>
      <c r="L76" s="27"/>
      <c r="M76" s="44"/>
      <c r="N76" s="44"/>
    </row>
    <row r="77" spans="1:14" x14ac:dyDescent="0.3">
      <c r="A77" s="41" t="s">
        <v>15</v>
      </c>
      <c r="L77" s="11"/>
    </row>
    <row r="78" spans="1:14" ht="27" x14ac:dyDescent="0.3">
      <c r="A78" s="41" t="s">
        <v>16</v>
      </c>
      <c r="B78" s="45" t="s">
        <v>112</v>
      </c>
      <c r="C78" s="44">
        <v>0</v>
      </c>
      <c r="D78" s="44">
        <v>7367.5735199999999</v>
      </c>
      <c r="E78" s="44">
        <v>0</v>
      </c>
      <c r="F78" s="44">
        <v>6721.0860700000003</v>
      </c>
      <c r="G78" s="44">
        <v>0</v>
      </c>
      <c r="H78" s="44">
        <v>7523.2659199999998</v>
      </c>
      <c r="I78" s="44">
        <v>0</v>
      </c>
      <c r="J78" s="44">
        <v>8618.6437899999983</v>
      </c>
      <c r="K78" s="44">
        <v>0</v>
      </c>
      <c r="L78" s="27">
        <v>8190.7726500000008</v>
      </c>
      <c r="M78" s="44">
        <v>10032.655850000005</v>
      </c>
      <c r="N78" s="44">
        <v>10309.490880000008</v>
      </c>
    </row>
    <row r="79" spans="1:14" ht="27" x14ac:dyDescent="0.3">
      <c r="A79" s="41" t="s">
        <v>17</v>
      </c>
      <c r="B79" s="45" t="s">
        <v>113</v>
      </c>
      <c r="C79" s="44">
        <v>0</v>
      </c>
      <c r="D79" s="44">
        <v>8333.4179100000001</v>
      </c>
      <c r="E79" s="44">
        <v>0</v>
      </c>
      <c r="F79" s="44">
        <v>9189.6801900000009</v>
      </c>
      <c r="G79" s="44">
        <v>0</v>
      </c>
      <c r="H79" s="44">
        <v>10085.155369999999</v>
      </c>
      <c r="I79" s="44">
        <v>0</v>
      </c>
      <c r="J79" s="44">
        <v>15175.408020000001</v>
      </c>
      <c r="K79" s="44">
        <v>0</v>
      </c>
      <c r="L79" s="27">
        <v>13535.934199999998</v>
      </c>
      <c r="M79" s="44">
        <v>14321.410410000004</v>
      </c>
      <c r="N79" s="44">
        <v>15784.982779999986</v>
      </c>
    </row>
    <row r="80" spans="1:14" ht="27" x14ac:dyDescent="0.3">
      <c r="A80" s="41" t="s">
        <v>18</v>
      </c>
      <c r="B80" s="45" t="s">
        <v>114</v>
      </c>
      <c r="C80" s="44">
        <v>0</v>
      </c>
      <c r="D80" s="44">
        <v>61728.837039999999</v>
      </c>
      <c r="E80" s="44">
        <v>0</v>
      </c>
      <c r="F80" s="44">
        <v>56539.87601</v>
      </c>
      <c r="G80" s="44">
        <v>0</v>
      </c>
      <c r="H80" s="44">
        <v>53196.201239999995</v>
      </c>
      <c r="I80" s="44">
        <v>0</v>
      </c>
      <c r="J80" s="44">
        <v>52269.382099999995</v>
      </c>
      <c r="K80" s="44">
        <v>0</v>
      </c>
      <c r="L80" s="27">
        <v>51030.286220000002</v>
      </c>
      <c r="M80" s="44">
        <v>51728.543420000031</v>
      </c>
      <c r="N80" s="44">
        <v>66848.714850000004</v>
      </c>
    </row>
    <row r="81" spans="1:14" ht="27.6" thickBot="1" x14ac:dyDescent="0.35">
      <c r="A81" s="41" t="s">
        <v>19</v>
      </c>
      <c r="B81" s="45" t="s">
        <v>115</v>
      </c>
      <c r="C81" s="44">
        <v>0</v>
      </c>
      <c r="D81" s="44">
        <v>2727.9392200000002</v>
      </c>
      <c r="E81" s="44">
        <v>0</v>
      </c>
      <c r="F81" s="44">
        <v>3444.3124500000004</v>
      </c>
      <c r="G81" s="44">
        <v>0</v>
      </c>
      <c r="H81" s="44">
        <v>4605.6696600000005</v>
      </c>
      <c r="I81" s="44">
        <v>0</v>
      </c>
      <c r="J81" s="44">
        <v>9265.5568600000006</v>
      </c>
      <c r="K81" s="44">
        <v>0</v>
      </c>
      <c r="L81" s="27">
        <v>5426.275779999999</v>
      </c>
      <c r="M81" s="44">
        <v>6959.2509699999973</v>
      </c>
      <c r="N81" s="44">
        <v>7862.6056500000004</v>
      </c>
    </row>
    <row r="82" spans="1:14" x14ac:dyDescent="0.3">
      <c r="A82" s="41" t="s">
        <v>20</v>
      </c>
      <c r="B82" s="45" t="s">
        <v>111</v>
      </c>
      <c r="C82" s="46">
        <v>0</v>
      </c>
      <c r="D82" s="46">
        <v>80157.767689999993</v>
      </c>
      <c r="E82" s="46">
        <v>0</v>
      </c>
      <c r="F82" s="46">
        <v>75894.954719999994</v>
      </c>
      <c r="G82" s="46">
        <v>0</v>
      </c>
      <c r="H82" s="46">
        <v>75410.292189999993</v>
      </c>
      <c r="I82" s="46">
        <v>0</v>
      </c>
      <c r="J82" s="46">
        <v>85328.990769999989</v>
      </c>
      <c r="K82" s="46">
        <v>0</v>
      </c>
      <c r="L82" s="29">
        <v>78183.268849999993</v>
      </c>
      <c r="M82" s="46">
        <v>83041.860650000031</v>
      </c>
      <c r="N82" s="46">
        <v>100805.79415999999</v>
      </c>
    </row>
    <row r="83" spans="1:14" x14ac:dyDescent="0.3">
      <c r="A83" s="41" t="s">
        <v>21</v>
      </c>
      <c r="D83" s="50" t="e">
        <f>D82-#REF!/1000</f>
        <v>#REF!</v>
      </c>
      <c r="L83" s="11"/>
    </row>
    <row r="84" spans="1:14" x14ac:dyDescent="0.3">
      <c r="A84" s="41" t="s">
        <v>22</v>
      </c>
      <c r="B84" s="43" t="s">
        <v>44</v>
      </c>
      <c r="C84" s="44"/>
      <c r="D84" s="44"/>
      <c r="E84" s="44"/>
      <c r="F84" s="44"/>
      <c r="G84" s="44"/>
      <c r="H84" s="44"/>
      <c r="I84" s="44"/>
      <c r="J84" s="44"/>
      <c r="K84" s="44"/>
      <c r="L84" s="27"/>
      <c r="M84" s="44"/>
      <c r="N84" s="44"/>
    </row>
    <row r="85" spans="1:14" x14ac:dyDescent="0.3">
      <c r="A85" s="41" t="s">
        <v>24</v>
      </c>
      <c r="L85" s="11"/>
    </row>
    <row r="86" spans="1:14" ht="27" x14ac:dyDescent="0.3">
      <c r="A86" s="41" t="s">
        <v>26</v>
      </c>
      <c r="B86" s="45" t="s">
        <v>116</v>
      </c>
      <c r="C86" s="44">
        <v>0</v>
      </c>
      <c r="D86" s="44">
        <v>976228.56527000002</v>
      </c>
      <c r="E86" s="44">
        <v>0</v>
      </c>
      <c r="F86" s="44">
        <v>836932.99572000001</v>
      </c>
      <c r="G86" s="44">
        <v>0</v>
      </c>
      <c r="H86" s="44">
        <v>732551.89281999995</v>
      </c>
      <c r="I86" s="44">
        <v>0</v>
      </c>
      <c r="J86" s="44">
        <v>776444.78714000015</v>
      </c>
      <c r="K86" s="44">
        <v>0</v>
      </c>
      <c r="L86" s="27">
        <v>688733.30366999994</v>
      </c>
      <c r="M86" s="44">
        <v>384617.36225999997</v>
      </c>
      <c r="N86" s="44">
        <v>362610.43460000004</v>
      </c>
    </row>
    <row r="87" spans="1:14" ht="27" x14ac:dyDescent="0.3">
      <c r="A87" s="41" t="s">
        <v>27</v>
      </c>
      <c r="B87" s="45" t="s">
        <v>117</v>
      </c>
      <c r="C87" s="44">
        <v>0</v>
      </c>
      <c r="D87" s="44">
        <v>2566.2370799999999</v>
      </c>
      <c r="E87" s="44">
        <v>0</v>
      </c>
      <c r="F87" s="44">
        <v>3090.78721</v>
      </c>
      <c r="G87" s="44">
        <v>0</v>
      </c>
      <c r="H87" s="44">
        <v>2830.8477200000002</v>
      </c>
      <c r="I87" s="44">
        <v>0</v>
      </c>
      <c r="J87" s="44">
        <v>2329.2411300000003</v>
      </c>
      <c r="K87" s="44">
        <v>0</v>
      </c>
      <c r="L87" s="27">
        <v>2330.3615500000001</v>
      </c>
      <c r="M87" s="44">
        <v>3566.5302199999996</v>
      </c>
      <c r="N87" s="44">
        <v>3954.1043199999995</v>
      </c>
    </row>
    <row r="88" spans="1:14" ht="27.6" thickBot="1" x14ac:dyDescent="0.35">
      <c r="A88" s="41" t="s">
        <v>28</v>
      </c>
      <c r="B88" s="45" t="s">
        <v>118</v>
      </c>
      <c r="C88" s="44">
        <v>0</v>
      </c>
      <c r="D88" s="44">
        <v>207568.57313000003</v>
      </c>
      <c r="E88" s="44">
        <v>0</v>
      </c>
      <c r="F88" s="44">
        <v>53591.169320000001</v>
      </c>
      <c r="G88" s="44">
        <v>0</v>
      </c>
      <c r="H88" s="44">
        <v>-98498.029180000027</v>
      </c>
      <c r="I88" s="44">
        <v>0</v>
      </c>
      <c r="J88" s="44">
        <v>-83905.782929999972</v>
      </c>
      <c r="K88" s="44">
        <v>0</v>
      </c>
      <c r="L88" s="27">
        <v>229568.38904000001</v>
      </c>
      <c r="M88" s="44">
        <v>158410.85964889443</v>
      </c>
      <c r="N88" s="44">
        <v>92832.816941084719</v>
      </c>
    </row>
    <row r="89" spans="1:14" x14ac:dyDescent="0.3">
      <c r="A89" s="41" t="s">
        <v>29</v>
      </c>
      <c r="B89" s="45" t="s">
        <v>44</v>
      </c>
      <c r="C89" s="46">
        <v>0</v>
      </c>
      <c r="D89" s="46">
        <v>1186363.3754799999</v>
      </c>
      <c r="E89" s="46">
        <v>0</v>
      </c>
      <c r="F89" s="46">
        <v>893614.95225000009</v>
      </c>
      <c r="G89" s="46">
        <v>0</v>
      </c>
      <c r="H89" s="46">
        <v>636884.71135999984</v>
      </c>
      <c r="I89" s="46">
        <v>0</v>
      </c>
      <c r="J89" s="46">
        <v>694868.24534000014</v>
      </c>
      <c r="K89" s="46">
        <v>0</v>
      </c>
      <c r="L89" s="29">
        <v>920632.05426</v>
      </c>
      <c r="M89" s="46">
        <v>546594.75212889444</v>
      </c>
      <c r="N89" s="46">
        <v>459397.35586108477</v>
      </c>
    </row>
    <row r="90" spans="1:14" x14ac:dyDescent="0.3">
      <c r="A90" s="41" t="s">
        <v>30</v>
      </c>
      <c r="D90" s="47" t="e">
        <f>D89=#REF!/1000</f>
        <v>#REF!</v>
      </c>
      <c r="F90" s="47" t="e">
        <f>F72+F82+F89=#REF!/1000</f>
        <v>#REF!</v>
      </c>
      <c r="H90" s="47" t="e">
        <f>H72+H82+H89=#REF!/1000</f>
        <v>#REF!</v>
      </c>
      <c r="J90" s="47" t="e">
        <f>J72+J82+J89=#REF!/1000</f>
        <v>#REF!</v>
      </c>
      <c r="L90" s="47" t="e">
        <f>L72+L82+L89=#REF!/1000</f>
        <v>#REF!</v>
      </c>
      <c r="M90" s="51" t="e">
        <f>M72+M82+M89-#REF!/1000</f>
        <v>#REF!</v>
      </c>
      <c r="N90" s="52" t="e">
        <f>N72+N82+N89=#REF!/1000</f>
        <v>#REF!</v>
      </c>
    </row>
    <row r="91" spans="1:14" x14ac:dyDescent="0.3">
      <c r="A91" s="41" t="s">
        <v>31</v>
      </c>
      <c r="B91" s="43" t="s">
        <v>119</v>
      </c>
      <c r="C91" s="44"/>
      <c r="D91" s="44"/>
      <c r="E91" s="44"/>
      <c r="F91" s="44"/>
      <c r="G91" s="44"/>
      <c r="H91" s="44"/>
      <c r="I91" s="44"/>
      <c r="J91" s="44"/>
      <c r="K91" s="44"/>
      <c r="L91" s="27"/>
      <c r="M91" s="44"/>
      <c r="N91" s="44"/>
    </row>
    <row r="92" spans="1:14" x14ac:dyDescent="0.3">
      <c r="A92" s="41" t="s">
        <v>32</v>
      </c>
      <c r="L92" s="11"/>
    </row>
    <row r="93" spans="1:14" ht="27" x14ac:dyDescent="0.3">
      <c r="A93" s="41" t="s">
        <v>33</v>
      </c>
      <c r="B93" s="45" t="s">
        <v>120</v>
      </c>
      <c r="C93" s="44">
        <v>0</v>
      </c>
      <c r="D93" s="44">
        <v>8188.6366399999997</v>
      </c>
      <c r="E93" s="44">
        <v>0</v>
      </c>
      <c r="F93" s="44">
        <v>7171.2526699999999</v>
      </c>
      <c r="G93" s="44">
        <v>0</v>
      </c>
      <c r="H93" s="44">
        <v>7591.1424000000006</v>
      </c>
      <c r="I93" s="44">
        <v>0</v>
      </c>
      <c r="J93" s="44">
        <v>5666.7986199999996</v>
      </c>
      <c r="K93" s="44">
        <v>0</v>
      </c>
      <c r="L93" s="27">
        <v>5475.5255199999983</v>
      </c>
      <c r="M93" s="44">
        <v>6664.042919999999</v>
      </c>
      <c r="N93" s="44">
        <v>6917.5575100000033</v>
      </c>
    </row>
    <row r="94" spans="1:14" ht="27" x14ac:dyDescent="0.3">
      <c r="A94" s="41" t="s">
        <v>34</v>
      </c>
      <c r="B94" s="45" t="s">
        <v>121</v>
      </c>
      <c r="C94" s="44">
        <v>0</v>
      </c>
      <c r="D94" s="44">
        <v>4403.0277999999998</v>
      </c>
      <c r="E94" s="44">
        <v>0</v>
      </c>
      <c r="F94" s="44">
        <v>5806.0828700000002</v>
      </c>
      <c r="G94" s="44">
        <v>0</v>
      </c>
      <c r="H94" s="44">
        <v>2524.6558199999999</v>
      </c>
      <c r="I94" s="44">
        <v>0</v>
      </c>
      <c r="J94" s="44">
        <v>8999.6560800000007</v>
      </c>
      <c r="K94" s="44">
        <v>0</v>
      </c>
      <c r="L94" s="27">
        <v>9634.8585500000008</v>
      </c>
      <c r="M94" s="44">
        <v>10675.6417</v>
      </c>
      <c r="N94" s="44">
        <v>10823.21537</v>
      </c>
    </row>
    <row r="95" spans="1:14" ht="27" x14ac:dyDescent="0.3">
      <c r="A95" s="41" t="s">
        <v>35</v>
      </c>
      <c r="B95" s="45" t="s">
        <v>122</v>
      </c>
      <c r="C95" s="44">
        <v>0</v>
      </c>
      <c r="D95" s="44">
        <v>2140.5136499999999</v>
      </c>
      <c r="E95" s="44">
        <v>0</v>
      </c>
      <c r="F95" s="44">
        <v>4618.8036700000002</v>
      </c>
      <c r="G95" s="44">
        <v>0</v>
      </c>
      <c r="H95" s="44">
        <v>2516.7578599999997</v>
      </c>
      <c r="I95" s="44">
        <v>0</v>
      </c>
      <c r="J95" s="44">
        <v>2502.2148800000004</v>
      </c>
      <c r="K95" s="44">
        <v>0</v>
      </c>
      <c r="L95" s="27">
        <v>3893.1077399999999</v>
      </c>
      <c r="M95" s="44">
        <v>2132.5898800000009</v>
      </c>
      <c r="N95" s="44">
        <v>3325.0468200000005</v>
      </c>
    </row>
    <row r="96" spans="1:14" ht="15" thickBot="1" x14ac:dyDescent="0.3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12"/>
      <c r="M96" s="38"/>
      <c r="N96" s="38"/>
    </row>
    <row r="97" spans="1:14" ht="27" x14ac:dyDescent="0.3">
      <c r="A97" s="41" t="s">
        <v>14</v>
      </c>
      <c r="B97" s="45" t="s">
        <v>123</v>
      </c>
      <c r="C97" s="44">
        <v>0</v>
      </c>
      <c r="D97" s="44">
        <v>675.22210999999993</v>
      </c>
      <c r="E97" s="44">
        <v>0</v>
      </c>
      <c r="F97" s="44">
        <v>570.84731000000011</v>
      </c>
      <c r="G97" s="44">
        <v>0</v>
      </c>
      <c r="H97" s="44">
        <v>426.43840999999998</v>
      </c>
      <c r="I97" s="44">
        <v>0</v>
      </c>
      <c r="J97" s="44">
        <v>477.20342999999997</v>
      </c>
      <c r="K97" s="44">
        <v>0</v>
      </c>
      <c r="L97" s="27">
        <v>669.69677999999999</v>
      </c>
      <c r="M97" s="44">
        <v>375</v>
      </c>
      <c r="N97" s="44">
        <v>375</v>
      </c>
    </row>
    <row r="98" spans="1:14" ht="27" x14ac:dyDescent="0.3">
      <c r="A98" s="41" t="s">
        <v>15</v>
      </c>
      <c r="B98" s="45" t="s">
        <v>124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27">
        <v>0</v>
      </c>
      <c r="M98" s="44">
        <v>0</v>
      </c>
      <c r="N98" s="44">
        <v>0</v>
      </c>
    </row>
    <row r="99" spans="1:14" ht="27" x14ac:dyDescent="0.3">
      <c r="A99" s="41" t="s">
        <v>16</v>
      </c>
      <c r="B99" s="45" t="s">
        <v>125</v>
      </c>
      <c r="C99" s="44">
        <v>0</v>
      </c>
      <c r="D99" s="44">
        <v>40770.617749999998</v>
      </c>
      <c r="E99" s="44">
        <v>0</v>
      </c>
      <c r="F99" s="44">
        <v>38748.715559999997</v>
      </c>
      <c r="G99" s="44">
        <v>0</v>
      </c>
      <c r="H99" s="44">
        <v>40116.840280000004</v>
      </c>
      <c r="I99" s="44">
        <v>0</v>
      </c>
      <c r="J99" s="44">
        <v>47402.133439999998</v>
      </c>
      <c r="K99" s="44">
        <v>0</v>
      </c>
      <c r="L99" s="27">
        <v>48766.164339999996</v>
      </c>
      <c r="M99" s="44">
        <v>28542.91836</v>
      </c>
      <c r="N99" s="44">
        <v>22494.724990000002</v>
      </c>
    </row>
    <row r="100" spans="1:14" ht="27" x14ac:dyDescent="0.3">
      <c r="A100" s="41" t="s">
        <v>17</v>
      </c>
      <c r="B100" s="45" t="s">
        <v>126</v>
      </c>
      <c r="C100" s="44">
        <v>0</v>
      </c>
      <c r="D100" s="44">
        <v>3583.8274000000001</v>
      </c>
      <c r="E100" s="44">
        <v>0</v>
      </c>
      <c r="F100" s="44">
        <v>13858.703380000001</v>
      </c>
      <c r="G100" s="44">
        <v>0</v>
      </c>
      <c r="H100" s="44">
        <v>10208.260960000001</v>
      </c>
      <c r="I100" s="44">
        <v>0</v>
      </c>
      <c r="J100" s="44">
        <v>8686.4114399999999</v>
      </c>
      <c r="K100" s="44">
        <v>0</v>
      </c>
      <c r="L100" s="27">
        <v>6648.2639100000015</v>
      </c>
      <c r="M100" s="44">
        <v>4015.0864099999999</v>
      </c>
      <c r="N100" s="44">
        <v>4108.4630399999978</v>
      </c>
    </row>
    <row r="101" spans="1:14" ht="15" thickBot="1" x14ac:dyDescent="0.35">
      <c r="A101" s="41" t="s">
        <v>18</v>
      </c>
      <c r="B101" s="45" t="s">
        <v>127</v>
      </c>
      <c r="C101" s="44">
        <v>0</v>
      </c>
      <c r="D101" s="44">
        <v>7.8890200000000004</v>
      </c>
      <c r="E101" s="44">
        <v>0</v>
      </c>
      <c r="F101" s="44">
        <v>8.8759999999999994</v>
      </c>
      <c r="G101" s="44">
        <v>0</v>
      </c>
      <c r="H101" s="44">
        <v>17.993830000000003</v>
      </c>
      <c r="I101" s="44">
        <v>0</v>
      </c>
      <c r="J101" s="44">
        <v>0.27176</v>
      </c>
      <c r="K101" s="44">
        <v>0</v>
      </c>
      <c r="L101" s="27">
        <v>2.4</v>
      </c>
      <c r="M101" s="44">
        <v>12</v>
      </c>
      <c r="N101" s="44">
        <v>12</v>
      </c>
    </row>
    <row r="102" spans="1:14" ht="27" x14ac:dyDescent="0.3">
      <c r="A102" s="41" t="s">
        <v>19</v>
      </c>
      <c r="B102" s="45" t="s">
        <v>119</v>
      </c>
      <c r="C102" s="46">
        <v>0</v>
      </c>
      <c r="D102" s="46">
        <v>59769.734370000006</v>
      </c>
      <c r="E102" s="46">
        <v>0</v>
      </c>
      <c r="F102" s="46">
        <v>70783.281459999998</v>
      </c>
      <c r="G102" s="46">
        <v>0</v>
      </c>
      <c r="H102" s="46">
        <v>63402.08956</v>
      </c>
      <c r="I102" s="46">
        <v>0</v>
      </c>
      <c r="J102" s="46">
        <v>73734.68965</v>
      </c>
      <c r="K102" s="46">
        <v>0</v>
      </c>
      <c r="L102" s="29">
        <v>75090.016839999982</v>
      </c>
      <c r="M102" s="46">
        <v>52417.279269999999</v>
      </c>
      <c r="N102" s="46">
        <v>48056.007730000005</v>
      </c>
    </row>
    <row r="103" spans="1:14" x14ac:dyDescent="0.3">
      <c r="A103" s="41" t="s">
        <v>20</v>
      </c>
      <c r="D103" s="47" t="e">
        <f>D102=#REF!/1000</f>
        <v>#REF!</v>
      </c>
      <c r="L103" s="11"/>
    </row>
    <row r="104" spans="1:14" x14ac:dyDescent="0.3">
      <c r="A104" s="41" t="s">
        <v>21</v>
      </c>
      <c r="B104" s="43" t="s">
        <v>128</v>
      </c>
      <c r="C104" s="44"/>
      <c r="D104" s="44"/>
      <c r="E104" s="44"/>
      <c r="F104" s="44"/>
      <c r="G104" s="44"/>
      <c r="H104" s="44"/>
      <c r="I104" s="44"/>
      <c r="J104" s="44"/>
      <c r="K104" s="44"/>
      <c r="L104" s="27"/>
      <c r="M104" s="44"/>
      <c r="N104" s="44"/>
    </row>
    <row r="105" spans="1:14" x14ac:dyDescent="0.3">
      <c r="A105" s="41" t="s">
        <v>22</v>
      </c>
      <c r="L105" s="11"/>
    </row>
    <row r="106" spans="1:14" ht="27" x14ac:dyDescent="0.3">
      <c r="A106" s="41" t="s">
        <v>24</v>
      </c>
      <c r="B106" s="45" t="s">
        <v>129</v>
      </c>
      <c r="C106" s="44">
        <v>0</v>
      </c>
      <c r="D106" s="44">
        <v>1036.6348</v>
      </c>
      <c r="E106" s="44">
        <v>0</v>
      </c>
      <c r="F106" s="44">
        <v>1330.06717</v>
      </c>
      <c r="G106" s="44">
        <v>0</v>
      </c>
      <c r="H106" s="44">
        <v>653.64609999999993</v>
      </c>
      <c r="I106" s="44">
        <v>0</v>
      </c>
      <c r="J106" s="44">
        <v>656.27323000000001</v>
      </c>
      <c r="K106" s="44">
        <v>0</v>
      </c>
      <c r="L106" s="27">
        <v>928.28219000000001</v>
      </c>
      <c r="M106" s="44">
        <v>624.29893000000015</v>
      </c>
      <c r="N106" s="44">
        <v>609.36059</v>
      </c>
    </row>
    <row r="107" spans="1:14" ht="27" x14ac:dyDescent="0.3">
      <c r="A107" s="41" t="s">
        <v>26</v>
      </c>
      <c r="B107" s="45" t="s">
        <v>130</v>
      </c>
      <c r="C107" s="44">
        <v>0</v>
      </c>
      <c r="D107" s="44">
        <v>5844.6049899999998</v>
      </c>
      <c r="E107" s="44">
        <v>0</v>
      </c>
      <c r="F107" s="44">
        <v>6514.6812099999997</v>
      </c>
      <c r="G107" s="44">
        <v>0</v>
      </c>
      <c r="H107" s="44">
        <v>7030.0652300000002</v>
      </c>
      <c r="I107" s="44">
        <v>0</v>
      </c>
      <c r="J107" s="44">
        <v>4827.8672800000004</v>
      </c>
      <c r="K107" s="44">
        <v>0</v>
      </c>
      <c r="L107" s="27">
        <v>4155.9215000000004</v>
      </c>
      <c r="M107" s="44">
        <v>3825.59827</v>
      </c>
      <c r="N107" s="44">
        <v>4125.5139799999997</v>
      </c>
    </row>
    <row r="108" spans="1:14" ht="27" x14ac:dyDescent="0.3">
      <c r="A108" s="41" t="s">
        <v>27</v>
      </c>
      <c r="B108" s="45" t="s">
        <v>131</v>
      </c>
      <c r="C108" s="44">
        <v>0</v>
      </c>
      <c r="D108" s="44">
        <v>9318.1491300000016</v>
      </c>
      <c r="E108" s="44">
        <v>0</v>
      </c>
      <c r="F108" s="44">
        <v>10667.95275</v>
      </c>
      <c r="G108" s="44">
        <v>0</v>
      </c>
      <c r="H108" s="44">
        <v>7398.1394399999999</v>
      </c>
      <c r="I108" s="44">
        <v>0</v>
      </c>
      <c r="J108" s="44">
        <v>8342.8227799999986</v>
      </c>
      <c r="K108" s="44">
        <v>0</v>
      </c>
      <c r="L108" s="27">
        <v>7344.5327600000001</v>
      </c>
      <c r="M108" s="44">
        <v>5194.1101700000017</v>
      </c>
      <c r="N108" s="44">
        <v>5879.4825199999987</v>
      </c>
    </row>
    <row r="109" spans="1:14" ht="27" x14ac:dyDescent="0.3">
      <c r="A109" s="41" t="s">
        <v>28</v>
      </c>
      <c r="B109" s="45" t="s">
        <v>132</v>
      </c>
      <c r="C109" s="44">
        <v>0</v>
      </c>
      <c r="D109" s="44">
        <v>12611.10995</v>
      </c>
      <c r="E109" s="44">
        <v>0</v>
      </c>
      <c r="F109" s="44">
        <v>10670.195099999999</v>
      </c>
      <c r="G109" s="44">
        <v>0</v>
      </c>
      <c r="H109" s="44">
        <v>10896.370289999999</v>
      </c>
      <c r="I109" s="44">
        <v>0</v>
      </c>
      <c r="J109" s="44">
        <v>9693.4092100000016</v>
      </c>
      <c r="K109" s="44">
        <v>0</v>
      </c>
      <c r="L109" s="27">
        <v>14801.86996</v>
      </c>
      <c r="M109" s="44">
        <v>9762.6540499999974</v>
      </c>
      <c r="N109" s="44">
        <v>11419.948070000004</v>
      </c>
    </row>
    <row r="110" spans="1:14" ht="27" x14ac:dyDescent="0.3">
      <c r="A110" s="41" t="s">
        <v>29</v>
      </c>
      <c r="B110" s="45" t="s">
        <v>133</v>
      </c>
      <c r="C110" s="44">
        <v>0</v>
      </c>
      <c r="D110" s="44">
        <v>1524.4463700000001</v>
      </c>
      <c r="E110" s="44">
        <v>0</v>
      </c>
      <c r="F110" s="44">
        <v>919.00172999999995</v>
      </c>
      <c r="G110" s="44">
        <v>0</v>
      </c>
      <c r="H110" s="44">
        <v>959.52591000000007</v>
      </c>
      <c r="I110" s="44">
        <v>0</v>
      </c>
      <c r="J110" s="44">
        <v>897.44035000000008</v>
      </c>
      <c r="K110" s="44">
        <v>0</v>
      </c>
      <c r="L110" s="27">
        <v>1809.1264900000001</v>
      </c>
      <c r="M110" s="44">
        <v>1254</v>
      </c>
      <c r="N110" s="44">
        <v>1254</v>
      </c>
    </row>
    <row r="111" spans="1:14" ht="27.6" thickBot="1" x14ac:dyDescent="0.35">
      <c r="A111" s="41" t="s">
        <v>30</v>
      </c>
      <c r="B111" s="45" t="s">
        <v>134</v>
      </c>
      <c r="C111" s="44">
        <v>0</v>
      </c>
      <c r="D111" s="44">
        <v>548.99743999999998</v>
      </c>
      <c r="E111" s="44">
        <v>0</v>
      </c>
      <c r="F111" s="44">
        <v>553.79885999999999</v>
      </c>
      <c r="G111" s="44">
        <v>0</v>
      </c>
      <c r="H111" s="44">
        <v>513.51993000000004</v>
      </c>
      <c r="I111" s="44">
        <v>0</v>
      </c>
      <c r="J111" s="44">
        <v>565.48216000000002</v>
      </c>
      <c r="K111" s="44">
        <v>0</v>
      </c>
      <c r="L111" s="27">
        <v>633.65706999999998</v>
      </c>
      <c r="M111" s="44">
        <v>589.93299999999999</v>
      </c>
      <c r="N111" s="44">
        <v>643.78355000000022</v>
      </c>
    </row>
    <row r="112" spans="1:14" ht="27" x14ac:dyDescent="0.3">
      <c r="A112" s="41" t="s">
        <v>31</v>
      </c>
      <c r="B112" s="45" t="s">
        <v>128</v>
      </c>
      <c r="C112" s="46">
        <v>0</v>
      </c>
      <c r="D112" s="53">
        <v>30883.942680000004</v>
      </c>
      <c r="E112" s="46">
        <v>0</v>
      </c>
      <c r="F112" s="53">
        <v>30655.696819999997</v>
      </c>
      <c r="G112" s="46">
        <v>0</v>
      </c>
      <c r="H112" s="53">
        <v>27451.266899999999</v>
      </c>
      <c r="I112" s="46">
        <v>0</v>
      </c>
      <c r="J112" s="53">
        <v>24983.295010000002</v>
      </c>
      <c r="K112" s="46">
        <v>0</v>
      </c>
      <c r="L112" s="34">
        <v>29673.38997</v>
      </c>
      <c r="M112" s="53">
        <v>21250.594419999998</v>
      </c>
      <c r="N112" s="53">
        <v>23932.088710000004</v>
      </c>
    </row>
    <row r="113" spans="1:14" x14ac:dyDescent="0.3">
      <c r="A113" s="41" t="s">
        <v>32</v>
      </c>
      <c r="D113" s="47" t="e">
        <f>D112=#REF!/1000</f>
        <v>#REF!</v>
      </c>
      <c r="F113" s="47" t="e">
        <f>F102+F112=#REF!/1000</f>
        <v>#REF!</v>
      </c>
      <c r="H113" s="47" t="e">
        <f>H102+H112=#REF!/1000</f>
        <v>#REF!</v>
      </c>
      <c r="J113" s="47" t="e">
        <f>J102+J112=#REF!/1000</f>
        <v>#REF!</v>
      </c>
      <c r="L113" s="47" t="e">
        <f>L102+L112=#REF!/1000</f>
        <v>#REF!</v>
      </c>
      <c r="M113" s="47" t="e">
        <f>M102+M112=#REF!/1000</f>
        <v>#REF!</v>
      </c>
      <c r="N113" s="47" t="e">
        <f>N102+N112=#REF!/1000</f>
        <v>#REF!</v>
      </c>
    </row>
    <row r="114" spans="1:14" x14ac:dyDescent="0.3">
      <c r="A114" s="41" t="s">
        <v>33</v>
      </c>
      <c r="B114" s="43" t="s">
        <v>135</v>
      </c>
      <c r="C114" s="44"/>
      <c r="D114" s="44"/>
      <c r="E114" s="44"/>
      <c r="F114" s="44"/>
      <c r="G114" s="44"/>
      <c r="H114" s="44"/>
      <c r="I114" s="44"/>
      <c r="J114" s="44"/>
      <c r="K114" s="44"/>
      <c r="L114" s="27"/>
      <c r="M114" s="44"/>
      <c r="N114" s="44"/>
    </row>
    <row r="115" spans="1:14" x14ac:dyDescent="0.3">
      <c r="A115" s="41" t="s">
        <v>34</v>
      </c>
      <c r="L115" s="11"/>
    </row>
    <row r="116" spans="1:14" ht="27" x14ac:dyDescent="0.3">
      <c r="A116" s="41" t="s">
        <v>35</v>
      </c>
      <c r="B116" s="45" t="s">
        <v>136</v>
      </c>
      <c r="C116" s="44">
        <v>0</v>
      </c>
      <c r="D116" s="44">
        <v>19031.592510000002</v>
      </c>
      <c r="E116" s="44">
        <v>0</v>
      </c>
      <c r="F116" s="44">
        <v>19368.33423</v>
      </c>
      <c r="G116" s="44">
        <v>0</v>
      </c>
      <c r="H116" s="44">
        <v>18090.752270000001</v>
      </c>
      <c r="I116" s="44">
        <v>0</v>
      </c>
      <c r="J116" s="44">
        <v>16970.327420000001</v>
      </c>
      <c r="K116" s="44">
        <v>0</v>
      </c>
      <c r="L116" s="27">
        <v>15287.619309999998</v>
      </c>
      <c r="M116" s="44">
        <v>22114.789750000011</v>
      </c>
      <c r="N116" s="44">
        <v>21701.549749999995</v>
      </c>
    </row>
    <row r="117" spans="1:14" ht="15" thickBot="1" x14ac:dyDescent="0.3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12"/>
      <c r="M117" s="38"/>
      <c r="N117" s="38"/>
    </row>
    <row r="118" spans="1:14" ht="27" x14ac:dyDescent="0.3">
      <c r="A118" s="41" t="s">
        <v>14</v>
      </c>
      <c r="B118" s="45" t="s">
        <v>137</v>
      </c>
      <c r="C118" s="44">
        <v>0</v>
      </c>
      <c r="D118" s="44">
        <v>831.81034999999997</v>
      </c>
      <c r="E118" s="44">
        <v>0</v>
      </c>
      <c r="F118" s="44">
        <v>1540.9284499999999</v>
      </c>
      <c r="G118" s="44">
        <v>0</v>
      </c>
      <c r="H118" s="44">
        <v>1988.8477499999999</v>
      </c>
      <c r="I118" s="44">
        <v>0</v>
      </c>
      <c r="J118" s="44">
        <v>5255.4999299999999</v>
      </c>
      <c r="K118" s="44">
        <v>0</v>
      </c>
      <c r="L118" s="27">
        <v>4433.5562599999994</v>
      </c>
      <c r="M118" s="44">
        <v>5107.5298000000003</v>
      </c>
      <c r="N118" s="44">
        <v>5768.1349099999998</v>
      </c>
    </row>
    <row r="119" spans="1:14" ht="27" x14ac:dyDescent="0.3">
      <c r="A119" s="41" t="s">
        <v>15</v>
      </c>
      <c r="B119" s="45" t="s">
        <v>138</v>
      </c>
      <c r="C119" s="44">
        <v>0</v>
      </c>
      <c r="D119" s="44">
        <v>2717.3403800000001</v>
      </c>
      <c r="E119" s="44">
        <v>0</v>
      </c>
      <c r="F119" s="44">
        <v>2808.0447400000003</v>
      </c>
      <c r="G119" s="44">
        <v>0</v>
      </c>
      <c r="H119" s="44">
        <v>2840.9482400000002</v>
      </c>
      <c r="I119" s="44">
        <v>0</v>
      </c>
      <c r="J119" s="44">
        <v>2881.0833700000003</v>
      </c>
      <c r="K119" s="44">
        <v>0</v>
      </c>
      <c r="L119" s="27">
        <v>3126.9392699999994</v>
      </c>
      <c r="M119" s="44">
        <v>2776.8595599999994</v>
      </c>
      <c r="N119" s="44">
        <v>2696.0347700000002</v>
      </c>
    </row>
    <row r="120" spans="1:14" ht="27" x14ac:dyDescent="0.3">
      <c r="A120" s="41" t="s">
        <v>16</v>
      </c>
      <c r="B120" s="45" t="s">
        <v>139</v>
      </c>
      <c r="C120" s="44">
        <v>0</v>
      </c>
      <c r="D120" s="44">
        <v>5284.77999</v>
      </c>
      <c r="E120" s="44">
        <v>0</v>
      </c>
      <c r="F120" s="44">
        <v>4007.16887</v>
      </c>
      <c r="G120" s="44">
        <v>0</v>
      </c>
      <c r="H120" s="44">
        <v>-11767.7299</v>
      </c>
      <c r="I120" s="44">
        <v>0</v>
      </c>
      <c r="J120" s="44">
        <v>10058.307129999999</v>
      </c>
      <c r="K120" s="44">
        <v>0</v>
      </c>
      <c r="L120" s="27">
        <v>13577.112569999999</v>
      </c>
      <c r="M120" s="44">
        <v>13244.936040000017</v>
      </c>
      <c r="N120" s="44">
        <v>14426.977470000027</v>
      </c>
    </row>
    <row r="121" spans="1:14" ht="27" x14ac:dyDescent="0.3">
      <c r="A121" s="41" t="s">
        <v>17</v>
      </c>
      <c r="B121" s="45" t="s">
        <v>140</v>
      </c>
      <c r="C121" s="44">
        <v>0</v>
      </c>
      <c r="D121" s="44">
        <v>5865.5855099999999</v>
      </c>
      <c r="E121" s="44">
        <v>0</v>
      </c>
      <c r="F121" s="44">
        <v>6663.8938899999994</v>
      </c>
      <c r="G121" s="44">
        <v>0</v>
      </c>
      <c r="H121" s="44">
        <v>6329.4598399999995</v>
      </c>
      <c r="I121" s="44">
        <v>0</v>
      </c>
      <c r="J121" s="44">
        <v>5226.6810500000001</v>
      </c>
      <c r="K121" s="44">
        <v>0</v>
      </c>
      <c r="L121" s="27">
        <v>6647.9475900000007</v>
      </c>
      <c r="M121" s="44">
        <v>5530.0440100000014</v>
      </c>
      <c r="N121" s="44">
        <v>5792.9582099999989</v>
      </c>
    </row>
    <row r="122" spans="1:14" ht="27" x14ac:dyDescent="0.3">
      <c r="A122" s="41" t="s">
        <v>18</v>
      </c>
      <c r="B122" s="45" t="s">
        <v>141</v>
      </c>
      <c r="C122" s="44">
        <v>0</v>
      </c>
      <c r="D122" s="44">
        <v>2732.3569900000002</v>
      </c>
      <c r="E122" s="44">
        <v>0</v>
      </c>
      <c r="F122" s="44">
        <v>1628.0028400000001</v>
      </c>
      <c r="G122" s="44">
        <v>0</v>
      </c>
      <c r="H122" s="44">
        <v>269.19203000000005</v>
      </c>
      <c r="I122" s="44">
        <v>0</v>
      </c>
      <c r="J122" s="44">
        <v>383.24475000000001</v>
      </c>
      <c r="K122" s="44">
        <v>0</v>
      </c>
      <c r="L122" s="27">
        <v>121.41500000000001</v>
      </c>
      <c r="M122" s="44">
        <v>261.12754000000001</v>
      </c>
      <c r="N122" s="44">
        <v>267.52850000000001</v>
      </c>
    </row>
    <row r="123" spans="1:14" x14ac:dyDescent="0.3">
      <c r="A123" s="41" t="s">
        <v>19</v>
      </c>
      <c r="B123" s="45" t="s">
        <v>142</v>
      </c>
      <c r="C123" s="44">
        <v>0</v>
      </c>
      <c r="D123" s="44">
        <v>8503.6662699999997</v>
      </c>
      <c r="E123" s="44">
        <v>0</v>
      </c>
      <c r="F123" s="44">
        <v>7628.0381699999998</v>
      </c>
      <c r="G123" s="44">
        <v>0</v>
      </c>
      <c r="H123" s="44">
        <v>5621.3516500000005</v>
      </c>
      <c r="I123" s="44">
        <v>0</v>
      </c>
      <c r="J123" s="44">
        <v>5998.2433300000012</v>
      </c>
      <c r="K123" s="44">
        <v>0</v>
      </c>
      <c r="L123" s="27">
        <v>2097.0350599999997</v>
      </c>
      <c r="M123" s="44">
        <v>5105.1371500000005</v>
      </c>
      <c r="N123" s="44">
        <v>3470.4099200000051</v>
      </c>
    </row>
    <row r="124" spans="1:14" ht="27" x14ac:dyDescent="0.3">
      <c r="A124" s="41" t="s">
        <v>20</v>
      </c>
      <c r="B124" s="45" t="s">
        <v>143</v>
      </c>
      <c r="C124" s="44">
        <v>0</v>
      </c>
      <c r="D124" s="44">
        <v>1224.1210999999998</v>
      </c>
      <c r="E124" s="44">
        <v>0</v>
      </c>
      <c r="F124" s="44">
        <v>1858.9978700000001</v>
      </c>
      <c r="G124" s="44">
        <v>0</v>
      </c>
      <c r="H124" s="44">
        <v>1349.6233300000001</v>
      </c>
      <c r="I124" s="44">
        <v>0</v>
      </c>
      <c r="J124" s="44">
        <v>1928.5952599999998</v>
      </c>
      <c r="K124" s="44">
        <v>0</v>
      </c>
      <c r="L124" s="27">
        <v>657.81943000000012</v>
      </c>
      <c r="M124" s="44">
        <v>3867.4818400000008</v>
      </c>
      <c r="N124" s="44">
        <v>3978.1802100000004</v>
      </c>
    </row>
    <row r="125" spans="1:14" ht="27" x14ac:dyDescent="0.3">
      <c r="A125" s="41" t="s">
        <v>21</v>
      </c>
      <c r="B125" s="45" t="s">
        <v>144</v>
      </c>
      <c r="C125" s="44">
        <v>0</v>
      </c>
      <c r="D125" s="44">
        <v>28238.452570000001</v>
      </c>
      <c r="E125" s="44">
        <v>0</v>
      </c>
      <c r="F125" s="44">
        <v>26720.593120000001</v>
      </c>
      <c r="G125" s="44">
        <v>0</v>
      </c>
      <c r="H125" s="44">
        <v>26768.08325</v>
      </c>
      <c r="I125" s="44">
        <v>0</v>
      </c>
      <c r="J125" s="44">
        <v>30764.506490000003</v>
      </c>
      <c r="K125" s="44">
        <v>0</v>
      </c>
      <c r="L125" s="27">
        <v>34465.651149999998</v>
      </c>
      <c r="M125" s="44">
        <v>32276.384919999997</v>
      </c>
      <c r="N125" s="44">
        <v>37628.020389999961</v>
      </c>
    </row>
    <row r="126" spans="1:14" ht="15" thickBot="1" x14ac:dyDescent="0.35">
      <c r="A126" s="41" t="s">
        <v>22</v>
      </c>
      <c r="B126" s="45" t="s">
        <v>145</v>
      </c>
      <c r="C126" s="44">
        <v>0</v>
      </c>
      <c r="D126" s="44">
        <v>8086.2905899999996</v>
      </c>
      <c r="E126" s="44">
        <v>0</v>
      </c>
      <c r="F126" s="44">
        <v>9333.4804399999994</v>
      </c>
      <c r="G126" s="44">
        <v>0</v>
      </c>
      <c r="H126" s="44">
        <v>9380.6539000000012</v>
      </c>
      <c r="I126" s="44">
        <v>0</v>
      </c>
      <c r="J126" s="44">
        <v>9671.1244600000009</v>
      </c>
      <c r="K126" s="44">
        <v>0</v>
      </c>
      <c r="L126" s="27">
        <v>9660.4535600000017</v>
      </c>
      <c r="M126" s="44">
        <v>10106</v>
      </c>
      <c r="N126" s="44">
        <v>10358</v>
      </c>
    </row>
    <row r="127" spans="1:14" ht="27" x14ac:dyDescent="0.3">
      <c r="A127" s="41" t="s">
        <v>24</v>
      </c>
      <c r="B127" s="45" t="s">
        <v>135</v>
      </c>
      <c r="C127" s="46">
        <v>0</v>
      </c>
      <c r="D127" s="46">
        <v>82515.996259999985</v>
      </c>
      <c r="E127" s="46">
        <v>0</v>
      </c>
      <c r="F127" s="46">
        <v>81557.482619999995</v>
      </c>
      <c r="G127" s="46">
        <v>0</v>
      </c>
      <c r="H127" s="46">
        <v>60871.182359999992</v>
      </c>
      <c r="I127" s="46">
        <v>0</v>
      </c>
      <c r="J127" s="46">
        <v>89137.613190000004</v>
      </c>
      <c r="K127" s="46">
        <v>0</v>
      </c>
      <c r="L127" s="29">
        <v>90075.549200000009</v>
      </c>
      <c r="M127" s="46">
        <v>100390.29061000003</v>
      </c>
      <c r="N127" s="46">
        <v>106087.79412999999</v>
      </c>
    </row>
    <row r="128" spans="1:14" x14ac:dyDescent="0.3">
      <c r="A128" s="41" t="s">
        <v>26</v>
      </c>
      <c r="D128" s="47" t="e">
        <f>D127=#REF!/1000</f>
        <v>#REF!</v>
      </c>
      <c r="L128" s="11"/>
    </row>
    <row r="129" spans="1:14" x14ac:dyDescent="0.3">
      <c r="A129" s="41" t="s">
        <v>27</v>
      </c>
      <c r="B129" s="43" t="s">
        <v>146</v>
      </c>
      <c r="C129" s="44"/>
      <c r="D129" s="44"/>
      <c r="E129" s="44"/>
      <c r="F129" s="44"/>
      <c r="G129" s="44"/>
      <c r="H129" s="44"/>
      <c r="I129" s="44"/>
      <c r="J129" s="44"/>
      <c r="K129" s="44"/>
      <c r="L129" s="27"/>
      <c r="M129" s="44"/>
      <c r="N129" s="44"/>
    </row>
    <row r="130" spans="1:14" ht="27" x14ac:dyDescent="0.3">
      <c r="A130" s="41" t="s">
        <v>28</v>
      </c>
      <c r="B130" s="45" t="s">
        <v>147</v>
      </c>
      <c r="C130" s="44">
        <v>0</v>
      </c>
      <c r="D130" s="44">
        <v>20623.257060000004</v>
      </c>
      <c r="E130" s="44">
        <v>0</v>
      </c>
      <c r="F130" s="44">
        <v>21920.228569999999</v>
      </c>
      <c r="G130" s="44">
        <v>0</v>
      </c>
      <c r="H130" s="44">
        <v>20759.95737</v>
      </c>
      <c r="I130" s="44">
        <v>0</v>
      </c>
      <c r="J130" s="44">
        <v>20120.134520000003</v>
      </c>
      <c r="K130" s="44">
        <v>0</v>
      </c>
      <c r="L130" s="27">
        <v>20140.828799999999</v>
      </c>
      <c r="M130" s="44">
        <v>16903.104690000007</v>
      </c>
      <c r="N130" s="44">
        <v>17359.888060000005</v>
      </c>
    </row>
    <row r="131" spans="1:14" ht="27" x14ac:dyDescent="0.3">
      <c r="A131" s="41" t="s">
        <v>29</v>
      </c>
      <c r="B131" s="45" t="s">
        <v>148</v>
      </c>
      <c r="C131" s="44">
        <v>0</v>
      </c>
      <c r="D131" s="44">
        <v>18.410509999999999</v>
      </c>
      <c r="E131" s="44">
        <v>0</v>
      </c>
      <c r="F131" s="44">
        <v>31.328990000000001</v>
      </c>
      <c r="G131" s="44">
        <v>0</v>
      </c>
      <c r="H131" s="44">
        <v>53.350470000000001</v>
      </c>
      <c r="I131" s="44">
        <v>0</v>
      </c>
      <c r="J131" s="44">
        <v>35.225600000000007</v>
      </c>
      <c r="K131" s="44">
        <v>0</v>
      </c>
      <c r="L131" s="27">
        <v>35.690260000000002</v>
      </c>
      <c r="M131" s="44">
        <v>0</v>
      </c>
      <c r="N131" s="44">
        <v>0</v>
      </c>
    </row>
    <row r="132" spans="1:14" ht="27" x14ac:dyDescent="0.3">
      <c r="A132" s="41" t="s">
        <v>30</v>
      </c>
      <c r="B132" s="45" t="s">
        <v>149</v>
      </c>
      <c r="C132" s="44">
        <v>0</v>
      </c>
      <c r="D132" s="44">
        <v>10389.974340000001</v>
      </c>
      <c r="E132" s="44">
        <v>0</v>
      </c>
      <c r="F132" s="44">
        <v>9451.8287</v>
      </c>
      <c r="G132" s="44">
        <v>0</v>
      </c>
      <c r="H132" s="44">
        <v>11177.413359999999</v>
      </c>
      <c r="I132" s="44">
        <v>0</v>
      </c>
      <c r="J132" s="44">
        <v>11700.806549999999</v>
      </c>
      <c r="K132" s="44">
        <v>0</v>
      </c>
      <c r="L132" s="27">
        <v>13852.87959</v>
      </c>
      <c r="M132" s="44">
        <v>14517.066910000001</v>
      </c>
      <c r="N132" s="44">
        <v>14401.392550000002</v>
      </c>
    </row>
    <row r="133" spans="1:14" ht="27" x14ac:dyDescent="0.3">
      <c r="A133" s="41" t="s">
        <v>31</v>
      </c>
      <c r="B133" s="45" t="s">
        <v>150</v>
      </c>
      <c r="C133" s="44">
        <v>0</v>
      </c>
      <c r="D133" s="44">
        <v>122293.68458</v>
      </c>
      <c r="E133" s="44">
        <v>0</v>
      </c>
      <c r="F133" s="44">
        <v>122768.69440000001</v>
      </c>
      <c r="G133" s="44">
        <v>0</v>
      </c>
      <c r="H133" s="44">
        <v>123514.91068</v>
      </c>
      <c r="I133" s="44">
        <v>0</v>
      </c>
      <c r="J133" s="44">
        <v>105193.49051</v>
      </c>
      <c r="K133" s="44">
        <v>0</v>
      </c>
      <c r="L133" s="27">
        <v>111695.87837000001</v>
      </c>
      <c r="M133" s="44">
        <v>108911.78106999988</v>
      </c>
      <c r="N133" s="44">
        <v>116078.11441000013</v>
      </c>
    </row>
    <row r="134" spans="1:14" ht="27" x14ac:dyDescent="0.3">
      <c r="A134" s="41" t="s">
        <v>32</v>
      </c>
      <c r="B134" s="45" t="s">
        <v>151</v>
      </c>
      <c r="C134" s="44">
        <v>0</v>
      </c>
      <c r="D134" s="44">
        <v>32135.51528</v>
      </c>
      <c r="E134" s="44">
        <v>0</v>
      </c>
      <c r="F134" s="44">
        <v>31452.288570000001</v>
      </c>
      <c r="G134" s="44">
        <v>0</v>
      </c>
      <c r="H134" s="44">
        <v>28809.276409999999</v>
      </c>
      <c r="I134" s="44">
        <v>0</v>
      </c>
      <c r="J134" s="44">
        <v>22100.137490000001</v>
      </c>
      <c r="K134" s="44">
        <v>0</v>
      </c>
      <c r="L134" s="27">
        <v>18809.069159999999</v>
      </c>
      <c r="M134" s="44">
        <v>23419.464089999998</v>
      </c>
      <c r="N134" s="44">
        <v>25091.133760000004</v>
      </c>
    </row>
    <row r="135" spans="1:14" ht="27" x14ac:dyDescent="0.3">
      <c r="A135" s="41" t="s">
        <v>33</v>
      </c>
      <c r="B135" s="45" t="s">
        <v>152</v>
      </c>
      <c r="C135" s="44">
        <v>0</v>
      </c>
      <c r="D135" s="44">
        <v>137.26811999999998</v>
      </c>
      <c r="E135" s="44">
        <v>0</v>
      </c>
      <c r="F135" s="44">
        <v>42.06738</v>
      </c>
      <c r="G135" s="44">
        <v>0</v>
      </c>
      <c r="H135" s="44">
        <v>41.210589999999996</v>
      </c>
      <c r="I135" s="44">
        <v>0</v>
      </c>
      <c r="J135" s="44">
        <v>42.392249999999997</v>
      </c>
      <c r="K135" s="44">
        <v>0</v>
      </c>
      <c r="L135" s="27">
        <v>38.655319999999989</v>
      </c>
      <c r="M135" s="44">
        <v>37.968849999999989</v>
      </c>
      <c r="N135" s="44">
        <v>39.032089999999997</v>
      </c>
    </row>
    <row r="136" spans="1:14" ht="27" x14ac:dyDescent="0.3">
      <c r="A136" s="41" t="s">
        <v>34</v>
      </c>
      <c r="B136" s="45" t="s">
        <v>153</v>
      </c>
      <c r="C136" s="44">
        <v>0</v>
      </c>
      <c r="D136" s="44">
        <v>6633.1355000000003</v>
      </c>
      <c r="E136" s="44">
        <v>0</v>
      </c>
      <c r="F136" s="44">
        <v>9459.6077499999992</v>
      </c>
      <c r="G136" s="44">
        <v>0</v>
      </c>
      <c r="H136" s="44">
        <v>10210.85815</v>
      </c>
      <c r="I136" s="44">
        <v>0</v>
      </c>
      <c r="J136" s="44">
        <v>10232.85896</v>
      </c>
      <c r="K136" s="44">
        <v>0</v>
      </c>
      <c r="L136" s="27">
        <v>10209.468080000001</v>
      </c>
      <c r="M136" s="44">
        <v>10744.701690000005</v>
      </c>
      <c r="N136" s="44">
        <v>11158.299170000015</v>
      </c>
    </row>
    <row r="137" spans="1:14" ht="27" x14ac:dyDescent="0.3">
      <c r="A137" s="41" t="s">
        <v>35</v>
      </c>
      <c r="B137" s="45" t="s">
        <v>154</v>
      </c>
      <c r="C137" s="44">
        <v>0</v>
      </c>
      <c r="D137" s="44">
        <v>3858.9902700000002</v>
      </c>
      <c r="E137" s="44">
        <v>0</v>
      </c>
      <c r="F137" s="44">
        <v>5408.8442800000003</v>
      </c>
      <c r="G137" s="44">
        <v>0</v>
      </c>
      <c r="H137" s="44">
        <v>5694.19283</v>
      </c>
      <c r="I137" s="44">
        <v>0</v>
      </c>
      <c r="J137" s="44">
        <v>4060.2867800000004</v>
      </c>
      <c r="K137" s="44">
        <v>0</v>
      </c>
      <c r="L137" s="27">
        <v>3674.9139000000005</v>
      </c>
      <c r="M137" s="44">
        <v>3773.2612399999994</v>
      </c>
      <c r="N137" s="44">
        <v>3998.6199500000016</v>
      </c>
    </row>
    <row r="138" spans="1:14" ht="15" thickBot="1" x14ac:dyDescent="0.3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12"/>
      <c r="M138" s="38"/>
      <c r="N138" s="38"/>
    </row>
    <row r="139" spans="1:14" ht="27.6" thickBot="1" x14ac:dyDescent="0.35">
      <c r="A139" s="41" t="s">
        <v>14</v>
      </c>
      <c r="B139" s="45" t="s">
        <v>155</v>
      </c>
      <c r="C139" s="44">
        <v>0</v>
      </c>
      <c r="D139" s="44">
        <v>5408.4056500000006</v>
      </c>
      <c r="E139" s="44">
        <v>0</v>
      </c>
      <c r="F139" s="44">
        <v>4271.6364299999996</v>
      </c>
      <c r="G139" s="44">
        <v>0</v>
      </c>
      <c r="H139" s="44">
        <v>4680.1852399999998</v>
      </c>
      <c r="I139" s="44">
        <v>0</v>
      </c>
      <c r="J139" s="44">
        <v>5962.2215099999994</v>
      </c>
      <c r="K139" s="44">
        <v>0</v>
      </c>
      <c r="L139" s="27">
        <v>6236.6183500000006</v>
      </c>
      <c r="M139" s="44">
        <v>5438.5776900000019</v>
      </c>
      <c r="N139" s="44">
        <v>6170.5832400000054</v>
      </c>
    </row>
    <row r="140" spans="1:14" ht="27" x14ac:dyDescent="0.3">
      <c r="A140" s="41" t="s">
        <v>15</v>
      </c>
      <c r="B140" s="45" t="s">
        <v>146</v>
      </c>
      <c r="C140" s="46">
        <v>0</v>
      </c>
      <c r="D140" s="46">
        <v>201498.64131000004</v>
      </c>
      <c r="E140" s="46">
        <v>0</v>
      </c>
      <c r="F140" s="46">
        <v>204806.52507</v>
      </c>
      <c r="G140" s="46">
        <v>0</v>
      </c>
      <c r="H140" s="46">
        <v>204941.35510000002</v>
      </c>
      <c r="I140" s="46">
        <v>0</v>
      </c>
      <c r="J140" s="46">
        <v>179447.55417000002</v>
      </c>
      <c r="K140" s="46">
        <v>0</v>
      </c>
      <c r="L140" s="29">
        <v>184694.00183000002</v>
      </c>
      <c r="M140" s="46">
        <v>183745.9262299999</v>
      </c>
      <c r="N140" s="46">
        <v>194297.06323000017</v>
      </c>
    </row>
    <row r="141" spans="1:14" x14ac:dyDescent="0.3">
      <c r="A141" s="41" t="s">
        <v>16</v>
      </c>
      <c r="D141" s="47" t="e">
        <f>D140=#REF!/1000</f>
        <v>#REF!</v>
      </c>
      <c r="F141" s="47" t="e">
        <f>F127+F140=#REF!/1000</f>
        <v>#REF!</v>
      </c>
      <c r="H141" s="47" t="e">
        <f>H127+H140=#REF!/1000</f>
        <v>#REF!</v>
      </c>
      <c r="J141" s="47" t="e">
        <f>J127+J140=#REF!/1000</f>
        <v>#REF!</v>
      </c>
      <c r="L141" s="47" t="e">
        <f>L127+L140=#REF!/1000</f>
        <v>#REF!</v>
      </c>
      <c r="M141" s="47" t="e">
        <f>M127+M140=#REF!/1000</f>
        <v>#REF!</v>
      </c>
      <c r="N141" s="47" t="e">
        <f>N127+N140=#REF!/1000</f>
        <v>#REF!</v>
      </c>
    </row>
    <row r="142" spans="1:14" x14ac:dyDescent="0.3">
      <c r="A142" s="41" t="s">
        <v>17</v>
      </c>
      <c r="B142" s="43" t="s">
        <v>45</v>
      </c>
      <c r="C142" s="44"/>
      <c r="D142" s="44"/>
      <c r="E142" s="44"/>
      <c r="F142" s="44"/>
      <c r="G142" s="44"/>
      <c r="H142" s="44"/>
      <c r="I142" s="44"/>
      <c r="J142" s="44"/>
      <c r="K142" s="44"/>
      <c r="L142" s="27"/>
      <c r="M142" s="44"/>
      <c r="N142" s="44"/>
    </row>
    <row r="143" spans="1:14" ht="27" x14ac:dyDescent="0.3">
      <c r="A143" s="41" t="s">
        <v>18</v>
      </c>
      <c r="B143" s="45" t="s">
        <v>156</v>
      </c>
      <c r="C143" s="44">
        <v>0</v>
      </c>
      <c r="D143" s="44">
        <v>4038.4198300000003</v>
      </c>
      <c r="E143" s="44">
        <v>0</v>
      </c>
      <c r="F143" s="44">
        <v>4369.7975099999994</v>
      </c>
      <c r="G143" s="44">
        <v>0</v>
      </c>
      <c r="H143" s="44">
        <v>3584.5315900000001</v>
      </c>
      <c r="I143" s="44">
        <v>0</v>
      </c>
      <c r="J143" s="44">
        <v>4088.2884300000005</v>
      </c>
      <c r="K143" s="44">
        <v>0</v>
      </c>
      <c r="L143" s="27">
        <v>5665.6122699999996</v>
      </c>
      <c r="M143" s="44">
        <v>6449.2018300000018</v>
      </c>
      <c r="N143" s="44">
        <v>6379.9317100000007</v>
      </c>
    </row>
    <row r="144" spans="1:14" ht="27" x14ac:dyDescent="0.3">
      <c r="A144" s="41" t="s">
        <v>19</v>
      </c>
      <c r="B144" s="45" t="s">
        <v>157</v>
      </c>
      <c r="C144" s="44">
        <v>0</v>
      </c>
      <c r="D144" s="44">
        <v>36051.879310000004</v>
      </c>
      <c r="E144" s="44">
        <v>0</v>
      </c>
      <c r="F144" s="44">
        <v>35311.81439</v>
      </c>
      <c r="G144" s="44">
        <v>0</v>
      </c>
      <c r="H144" s="44">
        <v>29311.509829999999</v>
      </c>
      <c r="I144" s="44">
        <v>0</v>
      </c>
      <c r="J144" s="44">
        <v>18417.610920000003</v>
      </c>
      <c r="K144" s="44">
        <v>0</v>
      </c>
      <c r="L144" s="27">
        <v>15332.989029999997</v>
      </c>
      <c r="M144" s="44">
        <v>11848.578240000003</v>
      </c>
      <c r="N144" s="44">
        <v>12031.202190000002</v>
      </c>
    </row>
    <row r="145" spans="1:14" ht="27" x14ac:dyDescent="0.3">
      <c r="A145" s="41" t="s">
        <v>20</v>
      </c>
      <c r="B145" s="45" t="s">
        <v>158</v>
      </c>
      <c r="C145" s="44">
        <v>0</v>
      </c>
      <c r="D145" s="44">
        <v>89510.971030000001</v>
      </c>
      <c r="E145" s="44">
        <v>0</v>
      </c>
      <c r="F145" s="44">
        <v>94760.909440000003</v>
      </c>
      <c r="G145" s="44">
        <v>0</v>
      </c>
      <c r="H145" s="44">
        <v>93110.679029999999</v>
      </c>
      <c r="I145" s="44">
        <v>0</v>
      </c>
      <c r="J145" s="44">
        <v>86265.363600000012</v>
      </c>
      <c r="K145" s="44">
        <v>0</v>
      </c>
      <c r="L145" s="27">
        <v>84194.464099999997</v>
      </c>
      <c r="M145" s="44">
        <v>82573.557489999905</v>
      </c>
      <c r="N145" s="44">
        <v>83759.406650000004</v>
      </c>
    </row>
    <row r="146" spans="1:14" ht="27" x14ac:dyDescent="0.3">
      <c r="A146" s="41" t="s">
        <v>21</v>
      </c>
      <c r="B146" s="45" t="s">
        <v>159</v>
      </c>
      <c r="C146" s="44">
        <v>0</v>
      </c>
      <c r="D146" s="44">
        <v>7192.5104000000001</v>
      </c>
      <c r="E146" s="44">
        <v>0</v>
      </c>
      <c r="F146" s="44">
        <v>9560.7737700000016</v>
      </c>
      <c r="G146" s="44">
        <v>0</v>
      </c>
      <c r="H146" s="44">
        <v>8772.7189999999991</v>
      </c>
      <c r="I146" s="44">
        <v>0</v>
      </c>
      <c r="J146" s="44">
        <v>9644.1336599999995</v>
      </c>
      <c r="K146" s="44">
        <v>0</v>
      </c>
      <c r="L146" s="27">
        <v>5381.2845599999991</v>
      </c>
      <c r="M146" s="44">
        <v>6708.1847699999998</v>
      </c>
      <c r="N146" s="44">
        <v>6552.2432099999987</v>
      </c>
    </row>
    <row r="147" spans="1:14" ht="27.6" thickBot="1" x14ac:dyDescent="0.35">
      <c r="A147" s="41" t="s">
        <v>22</v>
      </c>
      <c r="B147" s="45" t="s">
        <v>160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27">
        <v>0</v>
      </c>
      <c r="M147" s="44">
        <v>0</v>
      </c>
      <c r="N147" s="44">
        <v>0</v>
      </c>
    </row>
    <row r="148" spans="1:14" ht="27" x14ac:dyDescent="0.3">
      <c r="A148" s="41" t="s">
        <v>24</v>
      </c>
      <c r="B148" s="45" t="s">
        <v>45</v>
      </c>
      <c r="C148" s="46">
        <v>0</v>
      </c>
      <c r="D148" s="46">
        <v>136793.78057</v>
      </c>
      <c r="E148" s="46">
        <v>0</v>
      </c>
      <c r="F148" s="46">
        <v>144003.29511000001</v>
      </c>
      <c r="G148" s="46">
        <v>0</v>
      </c>
      <c r="H148" s="46">
        <v>134779.43944999998</v>
      </c>
      <c r="I148" s="46">
        <v>0</v>
      </c>
      <c r="J148" s="46">
        <v>118415.39661000001</v>
      </c>
      <c r="K148" s="46">
        <v>0</v>
      </c>
      <c r="L148" s="29">
        <v>110574.34995999999</v>
      </c>
      <c r="M148" s="46">
        <v>107579.52232999991</v>
      </c>
      <c r="N148" s="46">
        <v>108722.78376000001</v>
      </c>
    </row>
    <row r="149" spans="1:14" x14ac:dyDescent="0.3">
      <c r="A149" s="41" t="s">
        <v>26</v>
      </c>
      <c r="D149" s="47" t="e">
        <f>D148=#REF!/1000</f>
        <v>#REF!</v>
      </c>
      <c r="F149" s="47" t="e">
        <f>F148=#REF!/1000</f>
        <v>#REF!</v>
      </c>
      <c r="H149" s="47" t="e">
        <f>H148=#REF!/1000</f>
        <v>#REF!</v>
      </c>
      <c r="J149" s="47" t="e">
        <f>J148=#REF!/1000</f>
        <v>#REF!</v>
      </c>
      <c r="L149" s="47" t="e">
        <f>L148=#REF!/1000</f>
        <v>#REF!</v>
      </c>
      <c r="M149" s="47" t="e">
        <f>M148=#REF!/1000</f>
        <v>#REF!</v>
      </c>
      <c r="N149" s="47" t="e">
        <f>N148=#REF!/1000</f>
        <v>#REF!</v>
      </c>
    </row>
    <row r="150" spans="1:14" x14ac:dyDescent="0.3">
      <c r="A150" s="41" t="s">
        <v>27</v>
      </c>
      <c r="B150" s="43" t="s">
        <v>46</v>
      </c>
      <c r="C150" s="44"/>
      <c r="D150" s="44"/>
      <c r="E150" s="44"/>
      <c r="F150" s="44"/>
      <c r="G150" s="44"/>
      <c r="H150" s="44"/>
      <c r="I150" s="44"/>
      <c r="J150" s="44"/>
      <c r="K150" s="44"/>
      <c r="L150" s="27"/>
      <c r="M150" s="44"/>
      <c r="N150" s="44"/>
    </row>
    <row r="151" spans="1:14" ht="27" x14ac:dyDescent="0.3">
      <c r="A151" s="41" t="s">
        <v>28</v>
      </c>
      <c r="B151" s="45" t="s">
        <v>161</v>
      </c>
      <c r="C151" s="44">
        <v>0</v>
      </c>
      <c r="D151" s="44">
        <v>13219.038909999999</v>
      </c>
      <c r="E151" s="44">
        <v>0</v>
      </c>
      <c r="F151" s="44">
        <v>9004.4528099999989</v>
      </c>
      <c r="G151" s="44">
        <v>0</v>
      </c>
      <c r="H151" s="44">
        <v>9010.1739599999983</v>
      </c>
      <c r="I151" s="44">
        <v>0</v>
      </c>
      <c r="J151" s="44">
        <v>8523.9599499999986</v>
      </c>
      <c r="K151" s="44">
        <v>0</v>
      </c>
      <c r="L151" s="27">
        <v>9348.8390500000005</v>
      </c>
      <c r="M151" s="44">
        <v>7918.1849500000008</v>
      </c>
      <c r="N151" s="44">
        <v>8113.287229999999</v>
      </c>
    </row>
    <row r="152" spans="1:14" ht="27" x14ac:dyDescent="0.3">
      <c r="A152" s="41" t="s">
        <v>29</v>
      </c>
      <c r="B152" s="45" t="s">
        <v>162</v>
      </c>
      <c r="C152" s="44">
        <v>0</v>
      </c>
      <c r="D152" s="44">
        <v>114080.54561</v>
      </c>
      <c r="E152" s="44">
        <v>0</v>
      </c>
      <c r="F152" s="44">
        <v>108647.27033</v>
      </c>
      <c r="G152" s="44">
        <v>0</v>
      </c>
      <c r="H152" s="44">
        <v>108634.46975999999</v>
      </c>
      <c r="I152" s="44">
        <v>0</v>
      </c>
      <c r="J152" s="44">
        <v>121260.37193000001</v>
      </c>
      <c r="K152" s="44">
        <v>0</v>
      </c>
      <c r="L152" s="27">
        <v>70749.694650000005</v>
      </c>
      <c r="M152" s="44">
        <v>37584.907870000017</v>
      </c>
      <c r="N152" s="44">
        <v>37670.856210000027</v>
      </c>
    </row>
    <row r="153" spans="1:14" ht="27" x14ac:dyDescent="0.3">
      <c r="A153" s="41" t="s">
        <v>30</v>
      </c>
      <c r="B153" s="45" t="s">
        <v>163</v>
      </c>
      <c r="C153" s="44">
        <v>0</v>
      </c>
      <c r="D153" s="44">
        <v>9079.9064999999991</v>
      </c>
      <c r="E153" s="44">
        <v>0</v>
      </c>
      <c r="F153" s="44">
        <v>8870.6829399999988</v>
      </c>
      <c r="G153" s="44">
        <v>0</v>
      </c>
      <c r="H153" s="44">
        <v>8840.7216399999998</v>
      </c>
      <c r="I153" s="44">
        <v>0</v>
      </c>
      <c r="J153" s="44">
        <v>8718.297059999999</v>
      </c>
      <c r="K153" s="44">
        <v>0</v>
      </c>
      <c r="L153" s="27">
        <v>8572.7790100000002</v>
      </c>
      <c r="M153" s="44">
        <v>8440.3598499999989</v>
      </c>
      <c r="N153" s="44">
        <v>8649.2980500000012</v>
      </c>
    </row>
    <row r="154" spans="1:14" ht="27.6" thickBot="1" x14ac:dyDescent="0.35">
      <c r="A154" s="41" t="s">
        <v>31</v>
      </c>
      <c r="B154" s="45" t="s">
        <v>164</v>
      </c>
      <c r="C154" s="44">
        <v>0</v>
      </c>
      <c r="D154" s="44">
        <v>8652.7053100000012</v>
      </c>
      <c r="E154" s="44">
        <v>0</v>
      </c>
      <c r="F154" s="44">
        <v>9205.7802599999995</v>
      </c>
      <c r="G154" s="44">
        <v>0</v>
      </c>
      <c r="H154" s="44">
        <v>10883.32228</v>
      </c>
      <c r="I154" s="44">
        <v>0</v>
      </c>
      <c r="J154" s="44">
        <v>11471.381879999999</v>
      </c>
      <c r="K154" s="44">
        <v>0</v>
      </c>
      <c r="L154" s="27">
        <v>13513.372509999999</v>
      </c>
      <c r="M154" s="44">
        <v>11244.292430000001</v>
      </c>
      <c r="N154" s="44">
        <v>11631.85421</v>
      </c>
    </row>
    <row r="155" spans="1:14" ht="27" x14ac:dyDescent="0.3">
      <c r="A155" s="41" t="s">
        <v>32</v>
      </c>
      <c r="B155" s="45" t="s">
        <v>46</v>
      </c>
      <c r="C155" s="46">
        <v>0</v>
      </c>
      <c r="D155" s="46">
        <v>145032.19632999998</v>
      </c>
      <c r="E155" s="46">
        <v>0</v>
      </c>
      <c r="F155" s="46">
        <v>135728.18634000001</v>
      </c>
      <c r="G155" s="46">
        <v>0</v>
      </c>
      <c r="H155" s="46">
        <v>137368.68763999999</v>
      </c>
      <c r="I155" s="46">
        <v>0</v>
      </c>
      <c r="J155" s="46">
        <v>149974.01082000002</v>
      </c>
      <c r="K155" s="46">
        <v>0</v>
      </c>
      <c r="L155" s="29">
        <v>102184.68522000001</v>
      </c>
      <c r="M155" s="46">
        <v>65187.745100000022</v>
      </c>
      <c r="N155" s="46">
        <v>66065.295700000032</v>
      </c>
    </row>
    <row r="156" spans="1:14" x14ac:dyDescent="0.3">
      <c r="A156" s="41" t="s">
        <v>33</v>
      </c>
      <c r="D156" s="47" t="e">
        <f>D155=#REF!/1000</f>
        <v>#REF!</v>
      </c>
      <c r="F156" s="47" t="e">
        <f>F148=#REF!/1000</f>
        <v>#REF!</v>
      </c>
      <c r="H156" s="47" t="e">
        <f>H148=#REF!/1000</f>
        <v>#REF!</v>
      </c>
      <c r="J156" s="47" t="e">
        <f>J148=#REF!/1000</f>
        <v>#REF!</v>
      </c>
      <c r="L156" s="47" t="e">
        <f>L155=#REF!/1000</f>
        <v>#REF!</v>
      </c>
      <c r="M156" s="47" t="e">
        <f>M148=#REF!/1000</f>
        <v>#REF!</v>
      </c>
      <c r="N156" s="47" t="e">
        <f>N148=#REF!/1000</f>
        <v>#REF!</v>
      </c>
    </row>
    <row r="157" spans="1:14" x14ac:dyDescent="0.3">
      <c r="A157" s="41" t="s">
        <v>34</v>
      </c>
      <c r="B157" s="43" t="s">
        <v>47</v>
      </c>
      <c r="C157" s="44"/>
      <c r="D157" s="44"/>
      <c r="E157" s="44"/>
      <c r="F157" s="44"/>
      <c r="G157" s="44"/>
      <c r="H157" s="44"/>
      <c r="I157" s="44"/>
      <c r="J157" s="44"/>
      <c r="K157" s="44"/>
      <c r="L157" s="27"/>
      <c r="M157" s="44"/>
      <c r="N157" s="44"/>
    </row>
    <row r="158" spans="1:14" x14ac:dyDescent="0.3">
      <c r="A158" s="41" t="s">
        <v>35</v>
      </c>
      <c r="L158" s="11"/>
    </row>
    <row r="159" spans="1:14" ht="15" thickBot="1" x14ac:dyDescent="0.3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12"/>
      <c r="M159" s="38"/>
      <c r="N159" s="38"/>
    </row>
    <row r="160" spans="1:14" x14ac:dyDescent="0.3">
      <c r="A160" s="41" t="s">
        <v>14</v>
      </c>
      <c r="B160" s="45" t="s">
        <v>165</v>
      </c>
      <c r="C160" s="44">
        <v>0</v>
      </c>
      <c r="D160" s="44">
        <v>4.2849999999999999E-2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27">
        <v>0</v>
      </c>
      <c r="M160" s="44">
        <v>0</v>
      </c>
      <c r="N160" s="44">
        <v>0</v>
      </c>
    </row>
    <row r="161" spans="1:14" ht="27" x14ac:dyDescent="0.3">
      <c r="A161" s="41" t="s">
        <v>15</v>
      </c>
      <c r="B161" s="45" t="s">
        <v>166</v>
      </c>
      <c r="C161" s="44">
        <v>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27">
        <v>0</v>
      </c>
      <c r="M161" s="44">
        <v>0</v>
      </c>
      <c r="N161" s="44">
        <v>0</v>
      </c>
    </row>
    <row r="162" spans="1:14" ht="27.6" thickBot="1" x14ac:dyDescent="0.35">
      <c r="A162" s="41" t="s">
        <v>16</v>
      </c>
      <c r="B162" s="45" t="s">
        <v>167</v>
      </c>
      <c r="C162" s="44">
        <v>0</v>
      </c>
      <c r="D162" s="44">
        <v>14370.749679999999</v>
      </c>
      <c r="E162" s="44">
        <v>0</v>
      </c>
      <c r="F162" s="44">
        <v>9836.4515800000008</v>
      </c>
      <c r="G162" s="44">
        <v>0</v>
      </c>
      <c r="H162" s="44">
        <v>4581.75252</v>
      </c>
      <c r="I162" s="44">
        <v>0</v>
      </c>
      <c r="J162" s="44">
        <v>9536.2710300000017</v>
      </c>
      <c r="K162" s="44">
        <v>0</v>
      </c>
      <c r="L162" s="27">
        <v>26149.384279999998</v>
      </c>
      <c r="M162" s="44">
        <v>18084.320769999998</v>
      </c>
      <c r="N162" s="44">
        <v>14241.782479999998</v>
      </c>
    </row>
    <row r="163" spans="1:14" x14ac:dyDescent="0.3">
      <c r="A163" s="41" t="s">
        <v>17</v>
      </c>
      <c r="B163" s="45" t="s">
        <v>47</v>
      </c>
      <c r="C163" s="46">
        <v>0</v>
      </c>
      <c r="D163" s="46">
        <v>14370.792529999999</v>
      </c>
      <c r="E163" s="46">
        <v>0</v>
      </c>
      <c r="F163" s="46">
        <v>9836.4515800000008</v>
      </c>
      <c r="G163" s="46">
        <v>0</v>
      </c>
      <c r="H163" s="46">
        <v>4581.75252</v>
      </c>
      <c r="I163" s="46">
        <v>0</v>
      </c>
      <c r="J163" s="46">
        <v>9536.2710300000017</v>
      </c>
      <c r="K163" s="46">
        <v>0</v>
      </c>
      <c r="L163" s="29">
        <v>26149.384279999998</v>
      </c>
      <c r="M163" s="46">
        <v>18084.320769999998</v>
      </c>
      <c r="N163" s="46">
        <v>14241.782479999998</v>
      </c>
    </row>
    <row r="164" spans="1:14" x14ac:dyDescent="0.3">
      <c r="A164" s="41" t="s">
        <v>18</v>
      </c>
      <c r="D164" s="47" t="e">
        <f>D163=#REF!/1000</f>
        <v>#REF!</v>
      </c>
      <c r="F164" s="47" t="e">
        <f>F163=#REF!/1000</f>
        <v>#REF!</v>
      </c>
      <c r="H164" s="47" t="e">
        <f>H163=#REF!/1000</f>
        <v>#REF!</v>
      </c>
      <c r="J164" s="47" t="e">
        <f>J163=#REF!/1000</f>
        <v>#REF!</v>
      </c>
      <c r="L164" s="47" t="e">
        <f>L163=#REF!/1000</f>
        <v>#REF!</v>
      </c>
      <c r="M164" s="47" t="e">
        <f>M163=#REF!/1000</f>
        <v>#REF!</v>
      </c>
      <c r="N164" s="47" t="e">
        <f>N163=#REF!/1000</f>
        <v>#REF!</v>
      </c>
    </row>
    <row r="165" spans="1:14" x14ac:dyDescent="0.3">
      <c r="A165" s="41" t="s">
        <v>19</v>
      </c>
      <c r="B165" s="43" t="s">
        <v>168</v>
      </c>
      <c r="C165" s="44"/>
      <c r="D165" s="44"/>
      <c r="E165" s="44"/>
      <c r="F165" s="44"/>
      <c r="G165" s="44"/>
      <c r="H165" s="44"/>
      <c r="I165" s="44"/>
      <c r="J165" s="44"/>
      <c r="K165" s="44"/>
      <c r="L165" s="27"/>
      <c r="M165" s="44"/>
      <c r="N165" s="44"/>
    </row>
    <row r="166" spans="1:14" x14ac:dyDescent="0.3">
      <c r="A166" s="41" t="s">
        <v>20</v>
      </c>
      <c r="L166" s="11"/>
    </row>
    <row r="167" spans="1:14" ht="27" x14ac:dyDescent="0.3">
      <c r="A167" s="41" t="s">
        <v>21</v>
      </c>
      <c r="B167" s="45" t="s">
        <v>169</v>
      </c>
      <c r="C167" s="44">
        <v>0</v>
      </c>
      <c r="D167" s="44">
        <v>185314.60472</v>
      </c>
      <c r="E167" s="44">
        <v>0</v>
      </c>
      <c r="F167" s="44">
        <v>192887.54296000002</v>
      </c>
      <c r="G167" s="44">
        <v>0</v>
      </c>
      <c r="H167" s="44">
        <v>210462.66021999999</v>
      </c>
      <c r="I167" s="44">
        <v>0</v>
      </c>
      <c r="J167" s="44">
        <v>192946.56156000003</v>
      </c>
      <c r="K167" s="44">
        <v>0</v>
      </c>
      <c r="L167" s="27">
        <v>220265.82498</v>
      </c>
      <c r="M167" s="44">
        <v>214130.73217000018</v>
      </c>
      <c r="N167" s="44">
        <v>213331.77359000011</v>
      </c>
    </row>
    <row r="168" spans="1:14" ht="27" x14ac:dyDescent="0.3">
      <c r="A168" s="41" t="s">
        <v>22</v>
      </c>
      <c r="B168" s="45" t="s">
        <v>170</v>
      </c>
      <c r="C168" s="44">
        <v>0</v>
      </c>
      <c r="D168" s="44">
        <v>54201.003799999999</v>
      </c>
      <c r="E168" s="44">
        <v>0</v>
      </c>
      <c r="F168" s="44">
        <v>49555.912680000001</v>
      </c>
      <c r="G168" s="44">
        <v>0</v>
      </c>
      <c r="H168" s="44">
        <v>44497.85194</v>
      </c>
      <c r="I168" s="44">
        <v>0</v>
      </c>
      <c r="J168" s="44">
        <v>42260.551920000005</v>
      </c>
      <c r="K168" s="44">
        <v>0</v>
      </c>
      <c r="L168" s="27">
        <v>42257.246089999993</v>
      </c>
      <c r="M168" s="44">
        <v>48316.869290000039</v>
      </c>
      <c r="N168" s="44">
        <v>45423.187470000019</v>
      </c>
    </row>
    <row r="169" spans="1:14" ht="27" x14ac:dyDescent="0.3">
      <c r="A169" s="41" t="s">
        <v>24</v>
      </c>
      <c r="B169" s="45" t="s">
        <v>171</v>
      </c>
      <c r="C169" s="44">
        <v>0</v>
      </c>
      <c r="D169" s="44">
        <v>-74331.315260000003</v>
      </c>
      <c r="E169" s="44">
        <v>0</v>
      </c>
      <c r="F169" s="44">
        <v>-77457.461169999995</v>
      </c>
      <c r="G169" s="44">
        <v>0</v>
      </c>
      <c r="H169" s="44">
        <v>-80789.196469999995</v>
      </c>
      <c r="I169" s="44">
        <v>0</v>
      </c>
      <c r="J169" s="44">
        <v>-77560.374970000004</v>
      </c>
      <c r="K169" s="44">
        <v>0</v>
      </c>
      <c r="L169" s="27">
        <v>-87735.681309999985</v>
      </c>
      <c r="M169" s="44">
        <v>-100689.85844000003</v>
      </c>
      <c r="N169" s="44">
        <v>-99674.78714</v>
      </c>
    </row>
    <row r="170" spans="1:14" ht="27" x14ac:dyDescent="0.3">
      <c r="A170" s="41" t="s">
        <v>26</v>
      </c>
      <c r="B170" s="45" t="s">
        <v>172</v>
      </c>
      <c r="C170" s="44">
        <v>0</v>
      </c>
      <c r="D170" s="44">
        <v>31314.711489999998</v>
      </c>
      <c r="E170" s="44">
        <v>0</v>
      </c>
      <c r="F170" s="44">
        <v>32454.085340000001</v>
      </c>
      <c r="G170" s="44">
        <v>0</v>
      </c>
      <c r="H170" s="44">
        <v>43526.084289999999</v>
      </c>
      <c r="I170" s="44">
        <v>0</v>
      </c>
      <c r="J170" s="44">
        <v>29972.036299999996</v>
      </c>
      <c r="K170" s="44">
        <v>0</v>
      </c>
      <c r="L170" s="27">
        <v>34740.627730000007</v>
      </c>
      <c r="M170" s="44">
        <v>41041.438050000004</v>
      </c>
      <c r="N170" s="44">
        <v>40413.832720000028</v>
      </c>
    </row>
    <row r="171" spans="1:14" ht="27" x14ac:dyDescent="0.3">
      <c r="A171" s="41" t="s">
        <v>27</v>
      </c>
      <c r="B171" s="45" t="s">
        <v>173</v>
      </c>
      <c r="C171" s="44">
        <v>0</v>
      </c>
      <c r="D171" s="44">
        <v>11389.46832</v>
      </c>
      <c r="E171" s="44">
        <v>0</v>
      </c>
      <c r="F171" s="44">
        <v>19967.821640000002</v>
      </c>
      <c r="G171" s="44">
        <v>0</v>
      </c>
      <c r="H171" s="44">
        <v>21401.725740000002</v>
      </c>
      <c r="I171" s="44">
        <v>0</v>
      </c>
      <c r="J171" s="44">
        <v>14469.548400000001</v>
      </c>
      <c r="K171" s="44">
        <v>0</v>
      </c>
      <c r="L171" s="27">
        <v>12625.92491</v>
      </c>
      <c r="M171" s="44">
        <v>13680.896379999998</v>
      </c>
      <c r="N171" s="44">
        <v>16132.02233</v>
      </c>
    </row>
    <row r="172" spans="1:14" ht="27" x14ac:dyDescent="0.3">
      <c r="A172" s="41" t="s">
        <v>28</v>
      </c>
      <c r="B172" s="45" t="s">
        <v>174</v>
      </c>
      <c r="C172" s="44">
        <v>0</v>
      </c>
      <c r="D172" s="44">
        <v>29853.380390000002</v>
      </c>
      <c r="E172" s="44">
        <v>0</v>
      </c>
      <c r="F172" s="44">
        <v>34604.733830000005</v>
      </c>
      <c r="G172" s="44">
        <v>0</v>
      </c>
      <c r="H172" s="44">
        <v>26928.385630000004</v>
      </c>
      <c r="I172" s="44">
        <v>0</v>
      </c>
      <c r="J172" s="44">
        <v>30960.443569999999</v>
      </c>
      <c r="K172" s="44">
        <v>0</v>
      </c>
      <c r="L172" s="27">
        <v>24646.524319999997</v>
      </c>
      <c r="M172" s="44">
        <v>27991.700259999991</v>
      </c>
      <c r="N172" s="44">
        <v>28987.602039999998</v>
      </c>
    </row>
    <row r="173" spans="1:14" ht="27" x14ac:dyDescent="0.3">
      <c r="A173" s="41" t="s">
        <v>29</v>
      </c>
      <c r="B173" s="45" t="s">
        <v>175</v>
      </c>
      <c r="C173" s="44">
        <v>0</v>
      </c>
      <c r="D173" s="44">
        <v>68100.58765999999</v>
      </c>
      <c r="E173" s="44">
        <v>0</v>
      </c>
      <c r="F173" s="44">
        <v>86959.155050000016</v>
      </c>
      <c r="G173" s="44">
        <v>0</v>
      </c>
      <c r="H173" s="44">
        <v>112066.72444999999</v>
      </c>
      <c r="I173" s="44">
        <v>0</v>
      </c>
      <c r="J173" s="44">
        <v>75811.708870000002</v>
      </c>
      <c r="K173" s="44">
        <v>0</v>
      </c>
      <c r="L173" s="27">
        <v>62491.319129999996</v>
      </c>
      <c r="M173" s="44">
        <v>59595.397329999942</v>
      </c>
      <c r="N173" s="44">
        <v>62297.872479999867</v>
      </c>
    </row>
    <row r="174" spans="1:14" ht="27" x14ac:dyDescent="0.3">
      <c r="A174" s="41" t="s">
        <v>30</v>
      </c>
      <c r="B174" s="45" t="s">
        <v>176</v>
      </c>
      <c r="C174" s="44">
        <v>0</v>
      </c>
      <c r="D174" s="44">
        <v>3245.03991</v>
      </c>
      <c r="E174" s="44">
        <v>0</v>
      </c>
      <c r="F174" s="44">
        <v>3486.2423399999998</v>
      </c>
      <c r="G174" s="44">
        <v>0</v>
      </c>
      <c r="H174" s="44">
        <v>3833.1374500000002</v>
      </c>
      <c r="I174" s="44">
        <v>0</v>
      </c>
      <c r="J174" s="44">
        <v>3344.8932699999996</v>
      </c>
      <c r="K174" s="44">
        <v>0</v>
      </c>
      <c r="L174" s="27">
        <v>3838.0714899999998</v>
      </c>
      <c r="M174" s="44">
        <v>2535.1896400000001</v>
      </c>
      <c r="N174" s="44">
        <v>2289.2231399999996</v>
      </c>
    </row>
    <row r="175" spans="1:14" ht="27" x14ac:dyDescent="0.3">
      <c r="A175" s="41" t="s">
        <v>31</v>
      </c>
      <c r="B175" s="45" t="s">
        <v>177</v>
      </c>
      <c r="C175" s="44">
        <v>0</v>
      </c>
      <c r="D175" s="44">
        <v>2836.1453900000001</v>
      </c>
      <c r="E175" s="44">
        <v>0</v>
      </c>
      <c r="F175" s="44">
        <v>41313.633520000003</v>
      </c>
      <c r="G175" s="44">
        <v>0</v>
      </c>
      <c r="H175" s="44">
        <v>-13895.174590000001</v>
      </c>
      <c r="I175" s="44">
        <v>0</v>
      </c>
      <c r="J175" s="44">
        <v>10689.790140000001</v>
      </c>
      <c r="K175" s="44">
        <v>0</v>
      </c>
      <c r="L175" s="27">
        <v>-2913.0994000000001</v>
      </c>
      <c r="M175" s="44">
        <v>12951.31596023808</v>
      </c>
      <c r="N175" s="44">
        <v>2253.3862895031812</v>
      </c>
    </row>
    <row r="176" spans="1:14" ht="27" x14ac:dyDescent="0.3">
      <c r="A176" s="41" t="s">
        <v>32</v>
      </c>
      <c r="B176" s="45" t="s">
        <v>178</v>
      </c>
      <c r="C176" s="44">
        <v>0</v>
      </c>
      <c r="D176" s="44">
        <v>27044.399699999998</v>
      </c>
      <c r="E176" s="44">
        <v>0</v>
      </c>
      <c r="F176" s="44">
        <v>19213.318800000001</v>
      </c>
      <c r="G176" s="44">
        <v>0</v>
      </c>
      <c r="H176" s="44">
        <v>19196.883160000001</v>
      </c>
      <c r="I176" s="44">
        <v>0</v>
      </c>
      <c r="J176" s="44">
        <v>11686.08301</v>
      </c>
      <c r="K176" s="44">
        <v>0</v>
      </c>
      <c r="L176" s="27">
        <v>15103.164229999998</v>
      </c>
      <c r="M176" s="44">
        <v>13182.80659</v>
      </c>
      <c r="N176" s="44">
        <v>13406.844320000004</v>
      </c>
    </row>
    <row r="177" spans="1:14" ht="15" thickBot="1" x14ac:dyDescent="0.35">
      <c r="A177" s="41" t="s">
        <v>33</v>
      </c>
      <c r="B177" s="45" t="s">
        <v>179</v>
      </c>
      <c r="C177" s="44">
        <v>0</v>
      </c>
      <c r="D177" s="44">
        <v>4210.8953799999999</v>
      </c>
      <c r="E177" s="44">
        <v>0</v>
      </c>
      <c r="F177" s="44">
        <v>8359.5135300000002</v>
      </c>
      <c r="G177" s="44">
        <v>0</v>
      </c>
      <c r="H177" s="44">
        <v>9135.2803699999986</v>
      </c>
      <c r="I177" s="44">
        <v>0</v>
      </c>
      <c r="J177" s="44">
        <v>8922.6698300000007</v>
      </c>
      <c r="K177" s="44">
        <v>0</v>
      </c>
      <c r="L177" s="27">
        <v>9384.5189800000007</v>
      </c>
      <c r="M177" s="44">
        <v>9653.2667000000019</v>
      </c>
      <c r="N177" s="44">
        <v>10118.683459999998</v>
      </c>
    </row>
    <row r="178" spans="1:14" ht="27" x14ac:dyDescent="0.3">
      <c r="A178" s="41" t="s">
        <v>34</v>
      </c>
      <c r="B178" s="45" t="s">
        <v>168</v>
      </c>
      <c r="C178" s="46">
        <v>0</v>
      </c>
      <c r="D178" s="46">
        <v>343178.92149999994</v>
      </c>
      <c r="E178" s="46">
        <v>0</v>
      </c>
      <c r="F178" s="46">
        <v>411344.49851999991</v>
      </c>
      <c r="G178" s="46">
        <v>0</v>
      </c>
      <c r="H178" s="46">
        <v>396364.36219000007</v>
      </c>
      <c r="I178" s="46">
        <v>0</v>
      </c>
      <c r="J178" s="46">
        <v>343503.91190000006</v>
      </c>
      <c r="K178" s="46">
        <v>0</v>
      </c>
      <c r="L178" s="29">
        <v>334704.44115000003</v>
      </c>
      <c r="M178" s="46">
        <v>342389.75393023819</v>
      </c>
      <c r="N178" s="46">
        <v>334979.64069950319</v>
      </c>
    </row>
    <row r="179" spans="1:14" x14ac:dyDescent="0.3">
      <c r="A179" s="41" t="s">
        <v>35</v>
      </c>
      <c r="D179" s="47" t="e">
        <f>D178=#REF!/1000</f>
        <v>#REF!</v>
      </c>
      <c r="L179" s="11"/>
    </row>
    <row r="180" spans="1:14" ht="15" thickBot="1" x14ac:dyDescent="0.3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12"/>
      <c r="M180" s="38"/>
      <c r="N180" s="38"/>
    </row>
    <row r="181" spans="1:14" x14ac:dyDescent="0.3">
      <c r="A181" s="41" t="s">
        <v>14</v>
      </c>
      <c r="B181" s="43" t="s">
        <v>180</v>
      </c>
      <c r="C181" s="44"/>
      <c r="D181" s="44"/>
      <c r="E181" s="44"/>
      <c r="F181" s="44"/>
      <c r="G181" s="44"/>
      <c r="H181" s="44"/>
      <c r="I181" s="44"/>
      <c r="J181" s="44"/>
      <c r="K181" s="44"/>
      <c r="L181" s="27"/>
      <c r="M181" s="44"/>
      <c r="N181" s="44"/>
    </row>
    <row r="182" spans="1:14" x14ac:dyDescent="0.3">
      <c r="A182" s="41" t="s">
        <v>15</v>
      </c>
      <c r="L182" s="11"/>
    </row>
    <row r="183" spans="1:14" ht="27.6" thickBot="1" x14ac:dyDescent="0.35">
      <c r="A183" s="41" t="s">
        <v>16</v>
      </c>
      <c r="B183" s="45" t="s">
        <v>181</v>
      </c>
      <c r="C183" s="44">
        <v>0</v>
      </c>
      <c r="D183" s="44">
        <v>13593.439829999999</v>
      </c>
      <c r="E183" s="44">
        <v>0</v>
      </c>
      <c r="F183" s="44">
        <v>12383.232980000001</v>
      </c>
      <c r="G183" s="44">
        <v>0</v>
      </c>
      <c r="H183" s="44">
        <v>11220.14811</v>
      </c>
      <c r="I183" s="44">
        <v>0</v>
      </c>
      <c r="J183" s="44">
        <v>11128.943979999998</v>
      </c>
      <c r="K183" s="44">
        <v>0</v>
      </c>
      <c r="L183" s="27">
        <v>14207.181489999999</v>
      </c>
      <c r="M183" s="44">
        <v>13159.228459999997</v>
      </c>
      <c r="N183" s="44">
        <v>14197.526220000003</v>
      </c>
    </row>
    <row r="184" spans="1:14" ht="27" x14ac:dyDescent="0.3">
      <c r="A184" s="41" t="s">
        <v>17</v>
      </c>
      <c r="B184" s="45" t="s">
        <v>180</v>
      </c>
      <c r="C184" s="46">
        <v>0</v>
      </c>
      <c r="D184" s="46">
        <v>13593.439829999999</v>
      </c>
      <c r="E184" s="46">
        <v>0</v>
      </c>
      <c r="F184" s="46">
        <v>12383.232980000001</v>
      </c>
      <c r="G184" s="46">
        <v>0</v>
      </c>
      <c r="H184" s="46">
        <v>11220.14811</v>
      </c>
      <c r="I184" s="46">
        <v>0</v>
      </c>
      <c r="J184" s="46">
        <v>11128.943979999998</v>
      </c>
      <c r="K184" s="46">
        <v>0</v>
      </c>
      <c r="L184" s="29">
        <v>14207.181489999999</v>
      </c>
      <c r="M184" s="46">
        <v>13159.228459999997</v>
      </c>
      <c r="N184" s="46">
        <v>14197.526220000003</v>
      </c>
    </row>
    <row r="185" spans="1:14" x14ac:dyDescent="0.3">
      <c r="A185" s="41" t="s">
        <v>18</v>
      </c>
      <c r="D185" s="47" t="e">
        <f>D184=#REF!/1000</f>
        <v>#REF!</v>
      </c>
      <c r="F185" s="47" t="e">
        <f>F178+F184=#REF!/1000</f>
        <v>#REF!</v>
      </c>
      <c r="H185" s="47" t="e">
        <f>H178+H184=#REF!/1000</f>
        <v>#REF!</v>
      </c>
      <c r="J185" s="47" t="e">
        <f>J178+J184=#REF!/1000</f>
        <v>#REF!</v>
      </c>
      <c r="L185" s="47" t="e">
        <f>L178+L184=#REF!/1000</f>
        <v>#REF!</v>
      </c>
      <c r="M185" s="51" t="e">
        <f>M178+M184-#REF!/1000</f>
        <v>#REF!</v>
      </c>
      <c r="N185" s="47" t="e">
        <f>N178+N184=#REF!/1000</f>
        <v>#REF!</v>
      </c>
    </row>
    <row r="186" spans="1:14" ht="15" thickBot="1" x14ac:dyDescent="0.35">
      <c r="A186" s="41" t="s">
        <v>19</v>
      </c>
      <c r="B186" s="43" t="s">
        <v>23</v>
      </c>
      <c r="C186" s="44"/>
      <c r="D186" s="44"/>
      <c r="E186" s="44"/>
      <c r="F186" s="44"/>
      <c r="G186" s="44"/>
      <c r="H186" s="44"/>
      <c r="I186" s="44"/>
      <c r="J186" s="44"/>
      <c r="K186" s="44"/>
      <c r="L186" s="27"/>
      <c r="M186" s="44"/>
      <c r="N186" s="44"/>
    </row>
    <row r="187" spans="1:14" x14ac:dyDescent="0.3">
      <c r="A187" s="41" t="s">
        <v>20</v>
      </c>
      <c r="B187" s="45" t="s">
        <v>48</v>
      </c>
      <c r="C187" s="53">
        <v>6600732</v>
      </c>
      <c r="D187" s="53">
        <v>6660249.8571699988</v>
      </c>
      <c r="E187" s="53">
        <v>6163748</v>
      </c>
      <c r="F187" s="53">
        <v>6011882.7592899986</v>
      </c>
      <c r="G187" s="53">
        <v>5707682</v>
      </c>
      <c r="H187" s="53">
        <v>5446254.3136099996</v>
      </c>
      <c r="I187" s="53">
        <v>5970170</v>
      </c>
      <c r="J187" s="53">
        <v>5834257.1702199997</v>
      </c>
      <c r="K187" s="53">
        <v>5696126</v>
      </c>
      <c r="L187" s="34">
        <f>L34+L42+L53+L63+L72+L82+L89+L102+L112+L127+L140+L148+L155+L163+L178+L184</f>
        <v>5818546.4141200017</v>
      </c>
      <c r="M187" s="53">
        <v>4803334.2657097168</v>
      </c>
      <c r="N187" s="53">
        <v>5007149.4087562282</v>
      </c>
    </row>
    <row r="188" spans="1:14" x14ac:dyDescent="0.3">
      <c r="A188" s="41" t="s">
        <v>21</v>
      </c>
      <c r="C188" s="47" t="e">
        <f>C187=#REF!/1000</f>
        <v>#REF!</v>
      </c>
      <c r="D188" s="47" t="e">
        <f>D187=#REF!/1000</f>
        <v>#REF!</v>
      </c>
      <c r="E188" s="47" t="e">
        <f>E187=#REF!</f>
        <v>#REF!</v>
      </c>
      <c r="F188" s="47" t="e">
        <f>F187=#REF!/1000</f>
        <v>#REF!</v>
      </c>
      <c r="G188" s="47" t="e">
        <f>G187=#REF!</f>
        <v>#REF!</v>
      </c>
      <c r="H188" s="47" t="e">
        <f>H187=#REF!/1000</f>
        <v>#REF!</v>
      </c>
      <c r="I188" s="47" t="e">
        <f>I187=#REF!</f>
        <v>#REF!</v>
      </c>
      <c r="J188" s="47" t="e">
        <f>J187=#REF!/1000</f>
        <v>#REF!</v>
      </c>
      <c r="K188" s="47" t="e">
        <f>K187=#REF!</f>
        <v>#REF!</v>
      </c>
      <c r="L188" s="47" t="e">
        <f>L187=#REF!/1000</f>
        <v>#REF!</v>
      </c>
      <c r="M188" s="35" t="e">
        <f>M187-#REF!/1000</f>
        <v>#REF!</v>
      </c>
      <c r="N188" s="35" t="e">
        <f>N187=#REF!/1000</f>
        <v>#REF!</v>
      </c>
    </row>
    <row r="189" spans="1:14" ht="15" thickBot="1" x14ac:dyDescent="0.35">
      <c r="A189" s="41" t="s">
        <v>22</v>
      </c>
      <c r="B189" s="43" t="s">
        <v>23</v>
      </c>
      <c r="C189" s="44"/>
      <c r="D189" s="44"/>
      <c r="E189" s="44"/>
      <c r="F189" s="44"/>
      <c r="G189" s="44"/>
      <c r="H189" s="44"/>
      <c r="I189" s="44"/>
      <c r="J189" s="44"/>
      <c r="K189" s="44"/>
      <c r="L189" s="27"/>
      <c r="M189" s="44"/>
      <c r="N189" s="44"/>
    </row>
    <row r="190" spans="1:14" ht="15" thickTop="1" x14ac:dyDescent="0.3">
      <c r="A190" s="41" t="s">
        <v>24</v>
      </c>
      <c r="B190" s="45" t="s">
        <v>182</v>
      </c>
      <c r="C190" s="54">
        <f>C22-C187</f>
        <v>3900641</v>
      </c>
      <c r="D190" s="54">
        <v>3948960.607830001</v>
      </c>
      <c r="E190" s="54">
        <f>E22-E187</f>
        <v>4015146</v>
      </c>
      <c r="F190" s="54">
        <v>4097134.5204699994</v>
      </c>
      <c r="G190" s="54">
        <f>G22-G187</f>
        <v>4752148</v>
      </c>
      <c r="H190" s="54">
        <v>4843493.5260899989</v>
      </c>
      <c r="I190" s="54">
        <f>I22-I187</f>
        <v>5346602</v>
      </c>
      <c r="J190" s="54">
        <v>5436823.8966000006</v>
      </c>
      <c r="K190" s="54">
        <f>K22-K187</f>
        <v>5701583</v>
      </c>
      <c r="L190" s="54">
        <f>L22-L187</f>
        <v>5754868.9490999989</v>
      </c>
      <c r="M190" s="54">
        <v>5874403.8613870144</v>
      </c>
      <c r="N190" s="54">
        <v>5954518.4174489472</v>
      </c>
    </row>
    <row r="191" spans="1:14" x14ac:dyDescent="0.3">
      <c r="A191" s="41" t="s">
        <v>26</v>
      </c>
      <c r="C191" s="37">
        <f t="shared" ref="C191:J191" si="0">C22-C187-C190</f>
        <v>0</v>
      </c>
      <c r="D191" s="37">
        <f t="shared" si="0"/>
        <v>0</v>
      </c>
      <c r="E191" s="37">
        <f t="shared" si="0"/>
        <v>0</v>
      </c>
      <c r="F191" s="37">
        <f t="shared" si="0"/>
        <v>0</v>
      </c>
      <c r="G191" s="37">
        <f t="shared" si="0"/>
        <v>0</v>
      </c>
      <c r="H191" s="37">
        <f t="shared" si="0"/>
        <v>0</v>
      </c>
      <c r="I191" s="37">
        <f t="shared" si="0"/>
        <v>0</v>
      </c>
      <c r="J191" s="37">
        <f t="shared" si="0"/>
        <v>0</v>
      </c>
      <c r="L191" s="37">
        <f>L22-L187-L190</f>
        <v>0</v>
      </c>
      <c r="M191" s="37">
        <f>M22-M187-M190</f>
        <v>0</v>
      </c>
      <c r="N191" s="37">
        <f>N22-N187-N190</f>
        <v>0</v>
      </c>
    </row>
    <row r="192" spans="1:14" x14ac:dyDescent="0.3">
      <c r="A192" s="41" t="s">
        <v>27</v>
      </c>
      <c r="B192" s="40" t="s">
        <v>23</v>
      </c>
    </row>
    <row r="193" spans="1:14" x14ac:dyDescent="0.3">
      <c r="A193" s="41" t="s">
        <v>28</v>
      </c>
      <c r="B193" s="40" t="s">
        <v>183</v>
      </c>
    </row>
    <row r="194" spans="1:14" x14ac:dyDescent="0.3">
      <c r="A194" s="41" t="s">
        <v>29</v>
      </c>
      <c r="B194" s="40" t="s">
        <v>25</v>
      </c>
    </row>
    <row r="195" spans="1:14" x14ac:dyDescent="0.3">
      <c r="A195" s="41" t="s">
        <v>30</v>
      </c>
    </row>
    <row r="196" spans="1:14" x14ac:dyDescent="0.3">
      <c r="A196" s="41" t="s">
        <v>31</v>
      </c>
    </row>
    <row r="197" spans="1:14" x14ac:dyDescent="0.3">
      <c r="A197" s="41" t="s">
        <v>32</v>
      </c>
    </row>
    <row r="198" spans="1:14" x14ac:dyDescent="0.3">
      <c r="A198" s="41" t="s">
        <v>33</v>
      </c>
    </row>
    <row r="199" spans="1:14" x14ac:dyDescent="0.3">
      <c r="A199" s="41" t="s">
        <v>34</v>
      </c>
    </row>
    <row r="200" spans="1:14" x14ac:dyDescent="0.3">
      <c r="A200" s="41" t="s">
        <v>35</v>
      </c>
    </row>
    <row r="201" spans="1:14" ht="15" thickBot="1" x14ac:dyDescent="0.3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</row>
  </sheetData>
  <mergeCells count="8">
    <mergeCell ref="K11:L11"/>
    <mergeCell ref="M11:N11"/>
    <mergeCell ref="A11:A12"/>
    <mergeCell ref="B11:B12"/>
    <mergeCell ref="C11:D11"/>
    <mergeCell ref="E11:F11"/>
    <mergeCell ref="G11:H11"/>
    <mergeCell ref="I11:J11"/>
  </mergeCells>
  <pageMargins left="0.5" right="0.5" top="0.75" bottom="0.5" header="0.75" footer="0.5"/>
  <pageSetup scale="75" orientation="landscape"/>
  <headerFooter>
    <oddHeader>&amp;C&amp;"Arial"&amp;10 BUDGETED VERSUS ACTUAL OPERATING REVENUES AND EXPENSES&amp;L&amp;"Arial"&amp;10 Schedule C-6&amp;R&amp;"Arial"&amp;10 Page &amp;P of &amp;N</oddHeader>
    <oddFooter>&amp;L&amp;"Arial"&amp;10 Supporting Schedules: &amp;R&amp;"Arial"&amp;10 Recap Schedules: C-9, C-36, C-33</oddFooter>
  </headerFooter>
  <rowBreaks count="8" manualBreakCount="8">
    <brk id="33" max="16383" man="1"/>
    <brk id="54" max="16383" man="1"/>
    <brk id="75" max="16383" man="1"/>
    <brk id="96" max="16383" man="1"/>
    <brk id="117" max="16383" man="1"/>
    <brk id="138" max="16383" man="1"/>
    <brk id="159" max="16383" man="1"/>
    <brk id="1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01"/>
  <sheetViews>
    <sheetView showGridLines="0" showZeros="0" zoomScaleNormal="100" workbookViewId="0">
      <pane xSplit="3" ySplit="12" topLeftCell="I169" activePane="bottomRight" state="frozen"/>
      <selection activeCell="D62" sqref="D62"/>
      <selection pane="topRight" activeCell="D62" sqref="D62"/>
      <selection pane="bottomLeft" activeCell="D62" sqref="D62"/>
      <selection pane="bottomRight" activeCell="D62" sqref="D62"/>
    </sheetView>
  </sheetViews>
  <sheetFormatPr defaultRowHeight="14.4" x14ac:dyDescent="0.3"/>
  <cols>
    <col min="1" max="1" width="5.44140625" customWidth="1"/>
    <col min="2" max="2" width="9.88671875" customWidth="1"/>
    <col min="3" max="3" width="51.88671875" customWidth="1"/>
    <col min="4" max="14" width="11" customWidth="1"/>
    <col min="15" max="15" width="13.88671875" customWidth="1"/>
  </cols>
  <sheetData>
    <row r="1" spans="1:15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">
      <c r="A2" s="3" t="s">
        <v>49</v>
      </c>
      <c r="B2" s="3"/>
      <c r="C2" s="1"/>
      <c r="D2" s="1"/>
      <c r="E2" s="1"/>
      <c r="F2" s="3" t="s">
        <v>50</v>
      </c>
      <c r="G2" s="1"/>
      <c r="H2" s="1"/>
      <c r="I2" s="1"/>
      <c r="J2" s="1"/>
      <c r="K2" s="1"/>
      <c r="L2" s="3" t="s">
        <v>0</v>
      </c>
      <c r="M2" s="1"/>
      <c r="N2" s="1"/>
      <c r="O2" s="1"/>
    </row>
    <row r="3" spans="1:15" x14ac:dyDescent="0.3">
      <c r="A3" s="1"/>
      <c r="B3" s="1"/>
      <c r="C3" s="1"/>
      <c r="D3" s="1"/>
      <c r="E3" s="1"/>
      <c r="F3" s="3" t="s">
        <v>51</v>
      </c>
      <c r="G3" s="1"/>
      <c r="H3" s="1"/>
      <c r="I3" s="1"/>
      <c r="J3" s="1"/>
      <c r="K3" s="1"/>
      <c r="L3" s="3" t="s">
        <v>36</v>
      </c>
      <c r="M3" s="1"/>
      <c r="N3" s="1"/>
      <c r="O3" s="1"/>
    </row>
    <row r="4" spans="1:15" x14ac:dyDescent="0.3">
      <c r="A4" s="3" t="s">
        <v>2</v>
      </c>
      <c r="B4" s="3"/>
      <c r="C4" s="1"/>
      <c r="D4" s="1"/>
      <c r="E4" s="1"/>
      <c r="F4" s="3" t="s">
        <v>52</v>
      </c>
      <c r="G4" s="1"/>
      <c r="H4" s="1"/>
      <c r="I4" s="1"/>
      <c r="J4" s="1"/>
      <c r="K4" s="1"/>
      <c r="L4" s="3" t="s">
        <v>37</v>
      </c>
      <c r="M4" s="1"/>
      <c r="N4" s="1"/>
      <c r="O4" s="1"/>
    </row>
    <row r="5" spans="1:15" x14ac:dyDescent="0.3">
      <c r="A5" s="1"/>
      <c r="B5" s="1"/>
      <c r="C5" s="3" t="s">
        <v>4</v>
      </c>
      <c r="D5" s="1"/>
      <c r="E5" s="1"/>
      <c r="F5" s="3" t="s">
        <v>54</v>
      </c>
      <c r="G5" s="1"/>
      <c r="H5" s="1"/>
      <c r="I5" s="1"/>
      <c r="J5" s="1"/>
      <c r="K5" s="1"/>
      <c r="L5" s="3" t="s">
        <v>5</v>
      </c>
      <c r="M5" s="1"/>
      <c r="N5" s="1"/>
      <c r="O5" s="1"/>
    </row>
    <row r="6" spans="1:15" x14ac:dyDescent="0.3">
      <c r="A6" s="1"/>
      <c r="B6" s="1"/>
      <c r="C6" s="1"/>
      <c r="D6" s="1"/>
      <c r="E6" s="1"/>
      <c r="F6" s="3" t="s">
        <v>55</v>
      </c>
      <c r="G6" s="1"/>
      <c r="H6" s="1"/>
      <c r="I6" s="1"/>
      <c r="J6" s="1"/>
      <c r="K6" s="1"/>
      <c r="L6" s="3" t="s">
        <v>38</v>
      </c>
      <c r="M6" s="1"/>
      <c r="N6" s="1"/>
      <c r="O6" s="1"/>
    </row>
    <row r="7" spans="1:15" x14ac:dyDescent="0.3">
      <c r="A7" s="3" t="s">
        <v>7</v>
      </c>
      <c r="B7" s="3"/>
      <c r="C7" s="1"/>
      <c r="D7" s="1"/>
      <c r="E7" s="1"/>
      <c r="F7" s="1"/>
      <c r="G7" s="1"/>
      <c r="H7" s="1"/>
      <c r="I7" s="1"/>
      <c r="J7" s="1"/>
      <c r="K7" s="1"/>
      <c r="L7" s="3" t="s">
        <v>184</v>
      </c>
      <c r="M7" s="1"/>
      <c r="N7" s="1"/>
      <c r="O7" s="1"/>
    </row>
    <row r="8" spans="1:15" ht="15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3">
      <c r="A9" s="1"/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39</v>
      </c>
      <c r="H9" s="4" t="s">
        <v>57</v>
      </c>
      <c r="I9" s="4" t="s">
        <v>58</v>
      </c>
      <c r="J9" s="4" t="s">
        <v>59</v>
      </c>
      <c r="K9" s="4" t="s">
        <v>60</v>
      </c>
      <c r="L9" s="4" t="s">
        <v>61</v>
      </c>
      <c r="M9" s="4" t="s">
        <v>62</v>
      </c>
      <c r="N9" s="4" t="s">
        <v>63</v>
      </c>
      <c r="O9" s="18" t="s">
        <v>194</v>
      </c>
    </row>
    <row r="10" spans="1:15" ht="15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" thickBot="1" x14ac:dyDescent="0.35">
      <c r="A11" s="75" t="s">
        <v>13</v>
      </c>
      <c r="B11" s="77" t="s">
        <v>191</v>
      </c>
      <c r="C11" s="75" t="s">
        <v>40</v>
      </c>
      <c r="D11" s="75" t="s">
        <v>185</v>
      </c>
      <c r="E11" s="76"/>
      <c r="F11" s="75" t="s">
        <v>186</v>
      </c>
      <c r="G11" s="76"/>
      <c r="H11" s="75" t="s">
        <v>187</v>
      </c>
      <c r="I11" s="76"/>
      <c r="J11" s="75" t="s">
        <v>188</v>
      </c>
      <c r="K11" s="76"/>
      <c r="L11" s="75" t="s">
        <v>189</v>
      </c>
      <c r="M11" s="76"/>
      <c r="N11" s="75"/>
      <c r="O11" s="75"/>
    </row>
    <row r="12" spans="1:15" ht="40.200000000000003" thickBot="1" x14ac:dyDescent="0.35">
      <c r="A12" s="75"/>
      <c r="B12" s="78"/>
      <c r="C12" s="75"/>
      <c r="D12" s="5" t="s">
        <v>69</v>
      </c>
      <c r="E12" s="5" t="s">
        <v>70</v>
      </c>
      <c r="F12" s="5" t="s">
        <v>69</v>
      </c>
      <c r="G12" s="5" t="s">
        <v>70</v>
      </c>
      <c r="H12" s="5" t="s">
        <v>69</v>
      </c>
      <c r="I12" s="5" t="s">
        <v>70</v>
      </c>
      <c r="J12" s="5" t="s">
        <v>69</v>
      </c>
      <c r="K12" s="5" t="s">
        <v>70</v>
      </c>
      <c r="L12" s="5" t="s">
        <v>69</v>
      </c>
      <c r="M12" s="5" t="s">
        <v>70</v>
      </c>
      <c r="N12" s="5" t="s">
        <v>72</v>
      </c>
      <c r="O12" s="5" t="s">
        <v>190</v>
      </c>
    </row>
    <row r="13" spans="1:15" x14ac:dyDescent="0.3">
      <c r="A13" s="4" t="s">
        <v>14</v>
      </c>
      <c r="B13" s="4"/>
      <c r="C13" s="6" t="s">
        <v>73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3">
      <c r="A14" s="4" t="s">
        <v>15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">
      <c r="A15" s="4" t="s">
        <v>16</v>
      </c>
      <c r="B15" s="4" t="s">
        <v>192</v>
      </c>
      <c r="C15" s="8" t="s">
        <v>74</v>
      </c>
      <c r="D15" s="7">
        <v>0</v>
      </c>
      <c r="E15" s="7">
        <v>9805919.6204899997</v>
      </c>
      <c r="F15" s="7">
        <v>0</v>
      </c>
      <c r="G15" s="7">
        <v>9809284.4421999995</v>
      </c>
      <c r="H15" s="7">
        <v>0</v>
      </c>
      <c r="I15" s="7">
        <v>10586319.926270001</v>
      </c>
      <c r="J15" s="7">
        <v>0</v>
      </c>
      <c r="K15" s="7">
        <v>10773013.74272</v>
      </c>
      <c r="L15" s="7">
        <v>0</v>
      </c>
      <c r="M15" s="7">
        <v>9994445.1765428837</v>
      </c>
      <c r="N15" s="7"/>
      <c r="O15" s="7"/>
    </row>
    <row r="16" spans="1:15" x14ac:dyDescent="0.3">
      <c r="A16" s="4" t="s">
        <v>17</v>
      </c>
      <c r="B16" s="4">
        <v>447</v>
      </c>
      <c r="C16" s="8" t="s">
        <v>75</v>
      </c>
      <c r="D16" s="7">
        <v>0</v>
      </c>
      <c r="E16" s="7">
        <v>157079.29712999996</v>
      </c>
      <c r="F16" s="7">
        <v>0</v>
      </c>
      <c r="G16" s="7">
        <v>212326.23142</v>
      </c>
      <c r="H16" s="7">
        <v>0</v>
      </c>
      <c r="I16" s="7">
        <v>504583.23347999994</v>
      </c>
      <c r="J16" s="7">
        <v>0</v>
      </c>
      <c r="K16" s="7">
        <v>500059.04060000001</v>
      </c>
      <c r="L16" s="7">
        <v>0</v>
      </c>
      <c r="M16" s="7">
        <v>447959.72210252762</v>
      </c>
      <c r="N16" s="7"/>
      <c r="O16" s="7"/>
    </row>
    <row r="17" spans="1:15" x14ac:dyDescent="0.3">
      <c r="A17" s="4" t="s">
        <v>18</v>
      </c>
      <c r="B17" s="4">
        <v>449</v>
      </c>
      <c r="C17" s="8" t="s">
        <v>76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-41.796000000000113</v>
      </c>
      <c r="J17" s="7">
        <v>0</v>
      </c>
      <c r="K17" s="7">
        <v>41.795999999999999</v>
      </c>
      <c r="L17" s="7">
        <v>0</v>
      </c>
      <c r="M17" s="7">
        <v>0</v>
      </c>
      <c r="N17" s="7"/>
      <c r="O17" s="7"/>
    </row>
    <row r="18" spans="1:15" x14ac:dyDescent="0.3">
      <c r="A18" s="4" t="s">
        <v>19</v>
      </c>
      <c r="B18" s="4">
        <v>450</v>
      </c>
      <c r="C18" s="8" t="s">
        <v>77</v>
      </c>
      <c r="D18" s="7">
        <v>0</v>
      </c>
      <c r="E18" s="7">
        <v>32762.206469999997</v>
      </c>
      <c r="F18" s="7">
        <v>0</v>
      </c>
      <c r="G18" s="7">
        <v>60542.655319999998</v>
      </c>
      <c r="H18" s="7">
        <v>0</v>
      </c>
      <c r="I18" s="7">
        <v>59892.188729999994</v>
      </c>
      <c r="J18" s="7">
        <v>0</v>
      </c>
      <c r="K18" s="7">
        <v>58298.774939999996</v>
      </c>
      <c r="L18" s="7">
        <v>0</v>
      </c>
      <c r="M18" s="7">
        <v>59439.028348698987</v>
      </c>
      <c r="N18" s="7"/>
      <c r="O18" s="7"/>
    </row>
    <row r="19" spans="1:15" x14ac:dyDescent="0.3">
      <c r="A19" s="4" t="s">
        <v>20</v>
      </c>
      <c r="B19" s="4">
        <v>451</v>
      </c>
      <c r="C19" s="8" t="s">
        <v>78</v>
      </c>
      <c r="D19" s="7">
        <v>0</v>
      </c>
      <c r="E19" s="7">
        <v>29740.132720000001</v>
      </c>
      <c r="F19" s="7">
        <v>0</v>
      </c>
      <c r="G19" s="7">
        <v>33851.894610000003</v>
      </c>
      <c r="H19" s="7">
        <v>0</v>
      </c>
      <c r="I19" s="7">
        <v>41912.242590000002</v>
      </c>
      <c r="J19" s="7">
        <v>0</v>
      </c>
      <c r="K19" s="7">
        <v>39335.799169999991</v>
      </c>
      <c r="L19" s="7">
        <v>0</v>
      </c>
      <c r="M19" s="7">
        <v>40698.812191644392</v>
      </c>
      <c r="N19" s="7"/>
      <c r="O19" s="7"/>
    </row>
    <row r="20" spans="1:15" x14ac:dyDescent="0.3">
      <c r="A20" s="4" t="s">
        <v>21</v>
      </c>
      <c r="B20" s="4">
        <v>454</v>
      </c>
      <c r="C20" s="8" t="s">
        <v>79</v>
      </c>
      <c r="D20" s="7">
        <v>0</v>
      </c>
      <c r="E20" s="7">
        <v>42121.824719999997</v>
      </c>
      <c r="F20" s="7">
        <v>0</v>
      </c>
      <c r="G20" s="7">
        <v>44235.270499999999</v>
      </c>
      <c r="H20" s="7">
        <v>0</v>
      </c>
      <c r="I20" s="7">
        <v>48767.390900000006</v>
      </c>
      <c r="J20" s="7">
        <v>0</v>
      </c>
      <c r="K20" s="7">
        <v>49141.920050000008</v>
      </c>
      <c r="L20" s="7">
        <v>0</v>
      </c>
      <c r="M20" s="7">
        <v>56032.215896939597</v>
      </c>
      <c r="N20" s="7"/>
      <c r="O20" s="7"/>
    </row>
    <row r="21" spans="1:15" ht="15" thickBot="1" x14ac:dyDescent="0.35">
      <c r="A21" s="4" t="s">
        <v>22</v>
      </c>
      <c r="B21" s="4">
        <v>456</v>
      </c>
      <c r="C21" s="8" t="s">
        <v>80</v>
      </c>
      <c r="D21" s="7">
        <v>0</v>
      </c>
      <c r="E21" s="7">
        <v>41394.198229999995</v>
      </c>
      <c r="F21" s="7">
        <v>0</v>
      </c>
      <c r="G21" s="7">
        <v>129507.34564999999</v>
      </c>
      <c r="H21" s="7">
        <v>0</v>
      </c>
      <c r="I21" s="7">
        <v>29647.880849999994</v>
      </c>
      <c r="J21" s="7">
        <v>0</v>
      </c>
      <c r="K21" s="7">
        <v>153524.28974000001</v>
      </c>
      <c r="L21" s="7">
        <v>0</v>
      </c>
      <c r="M21" s="7">
        <v>79163.172014036056</v>
      </c>
      <c r="N21" s="7"/>
      <c r="O21" s="7"/>
    </row>
    <row r="22" spans="1:15" x14ac:dyDescent="0.3">
      <c r="A22" s="4" t="s">
        <v>24</v>
      </c>
      <c r="B22" s="4"/>
      <c r="C22" s="8" t="s">
        <v>73</v>
      </c>
      <c r="D22" s="9">
        <v>10178894</v>
      </c>
      <c r="E22" s="9">
        <v>10109017.279759998</v>
      </c>
      <c r="F22" s="9">
        <v>10459830</v>
      </c>
      <c r="G22" s="9">
        <v>10289747.839699998</v>
      </c>
      <c r="H22" s="9">
        <v>11316772</v>
      </c>
      <c r="I22" s="9">
        <v>11271081.066819999</v>
      </c>
      <c r="J22" s="9">
        <v>11397709</v>
      </c>
      <c r="K22" s="9">
        <v>11573415.363220003</v>
      </c>
      <c r="L22" s="9">
        <v>10648081</v>
      </c>
      <c r="M22" s="9">
        <v>10677738.127096731</v>
      </c>
      <c r="N22" s="9">
        <v>10961667.826205175</v>
      </c>
      <c r="O22" s="9">
        <v>11234711.285797253</v>
      </c>
    </row>
    <row r="23" spans="1:15" x14ac:dyDescent="0.3">
      <c r="A23" s="4" t="s">
        <v>26</v>
      </c>
      <c r="B23" s="4"/>
      <c r="C23" s="1"/>
      <c r="D23" s="15"/>
      <c r="E23" s="15"/>
      <c r="F23" s="15"/>
      <c r="G23" s="15"/>
      <c r="H23" s="15"/>
      <c r="I23" s="15"/>
      <c r="J23" s="15"/>
      <c r="K23" s="15"/>
      <c r="L23" s="1"/>
      <c r="M23" s="15"/>
      <c r="N23" s="15"/>
      <c r="O23" s="15"/>
    </row>
    <row r="24" spans="1:15" x14ac:dyDescent="0.3">
      <c r="A24" s="4" t="s">
        <v>27</v>
      </c>
      <c r="B24" s="4"/>
      <c r="C24" s="6" t="s">
        <v>41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3">
      <c r="A25" s="4" t="s">
        <v>28</v>
      </c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4" t="s">
        <v>29</v>
      </c>
      <c r="B26" s="4">
        <v>500</v>
      </c>
      <c r="C26" s="8" t="s">
        <v>81</v>
      </c>
      <c r="D26" s="7">
        <v>0</v>
      </c>
      <c r="E26" s="7">
        <v>3598.4924799999999</v>
      </c>
      <c r="F26" s="7">
        <v>0</v>
      </c>
      <c r="G26" s="7">
        <v>7167.8498</v>
      </c>
      <c r="H26" s="7">
        <v>0</v>
      </c>
      <c r="I26" s="7">
        <v>3659.0989</v>
      </c>
      <c r="J26" s="7">
        <v>0</v>
      </c>
      <c r="K26" s="7">
        <v>7879.1213599999992</v>
      </c>
      <c r="L26" s="7">
        <v>0</v>
      </c>
      <c r="M26" s="7">
        <v>4848.2479699999976</v>
      </c>
      <c r="N26" s="7"/>
      <c r="O26" s="7"/>
    </row>
    <row r="27" spans="1:15" x14ac:dyDescent="0.3">
      <c r="A27" s="4" t="s">
        <v>30</v>
      </c>
      <c r="B27" s="4">
        <v>501</v>
      </c>
      <c r="C27" s="8" t="s">
        <v>82</v>
      </c>
      <c r="D27" s="7">
        <v>0</v>
      </c>
      <c r="E27" s="7">
        <v>522417.46898999996</v>
      </c>
      <c r="F27" s="7">
        <v>0</v>
      </c>
      <c r="G27" s="7">
        <v>528777.50184000004</v>
      </c>
      <c r="H27" s="7">
        <v>0</v>
      </c>
      <c r="I27" s="7">
        <v>319069.46071999997</v>
      </c>
      <c r="J27" s="7">
        <v>0</v>
      </c>
      <c r="K27" s="7">
        <v>444863.80587000004</v>
      </c>
      <c r="L27" s="7">
        <v>0</v>
      </c>
      <c r="M27" s="7">
        <v>346235.65231999994</v>
      </c>
      <c r="N27" s="7"/>
      <c r="O27" s="7"/>
    </row>
    <row r="28" spans="1:15" x14ac:dyDescent="0.3">
      <c r="A28" s="4" t="s">
        <v>31</v>
      </c>
      <c r="B28" s="4">
        <v>502</v>
      </c>
      <c r="C28" s="8" t="s">
        <v>83</v>
      </c>
      <c r="D28" s="7">
        <v>0</v>
      </c>
      <c r="E28" s="7">
        <v>5331.5168200000007</v>
      </c>
      <c r="F28" s="7">
        <v>0</v>
      </c>
      <c r="G28" s="7">
        <v>5388.9438700000001</v>
      </c>
      <c r="H28" s="7">
        <v>0</v>
      </c>
      <c r="I28" s="7">
        <v>5460.8561300000001</v>
      </c>
      <c r="J28" s="7">
        <v>0</v>
      </c>
      <c r="K28" s="7">
        <v>9044.9244799999997</v>
      </c>
      <c r="L28" s="7">
        <v>0</v>
      </c>
      <c r="M28" s="7">
        <v>8660.9561100000028</v>
      </c>
      <c r="N28" s="7"/>
      <c r="O28" s="7"/>
    </row>
    <row r="29" spans="1:15" x14ac:dyDescent="0.3">
      <c r="A29" s="4" t="s">
        <v>32</v>
      </c>
      <c r="B29" s="4">
        <v>505</v>
      </c>
      <c r="C29" s="8" t="s">
        <v>84</v>
      </c>
      <c r="D29" s="7">
        <v>0</v>
      </c>
      <c r="E29" s="7">
        <v>2085.4171999999999</v>
      </c>
      <c r="F29" s="7">
        <v>0</v>
      </c>
      <c r="G29" s="7">
        <v>2032.94937</v>
      </c>
      <c r="H29" s="7">
        <v>0</v>
      </c>
      <c r="I29" s="7">
        <v>1993.5797</v>
      </c>
      <c r="J29" s="7">
        <v>0</v>
      </c>
      <c r="K29" s="7">
        <v>1932.5187200000003</v>
      </c>
      <c r="L29" s="7">
        <v>0</v>
      </c>
      <c r="M29" s="7">
        <v>1904.7773500000008</v>
      </c>
      <c r="N29" s="7"/>
      <c r="O29" s="7"/>
    </row>
    <row r="30" spans="1:15" x14ac:dyDescent="0.3">
      <c r="A30" s="4" t="s">
        <v>33</v>
      </c>
      <c r="B30" s="4">
        <v>506</v>
      </c>
      <c r="C30" s="8" t="s">
        <v>85</v>
      </c>
      <c r="D30" s="7">
        <v>0</v>
      </c>
      <c r="E30" s="7">
        <v>27657.468199999999</v>
      </c>
      <c r="F30" s="7">
        <v>0</v>
      </c>
      <c r="G30" s="7">
        <v>26152.67655</v>
      </c>
      <c r="H30" s="7">
        <v>0</v>
      </c>
      <c r="I30" s="7">
        <v>24269.907749999998</v>
      </c>
      <c r="J30" s="7">
        <v>0</v>
      </c>
      <c r="K30" s="7">
        <v>28655.052039999999</v>
      </c>
      <c r="L30" s="7">
        <v>0</v>
      </c>
      <c r="M30" s="7">
        <v>36378.819899999995</v>
      </c>
      <c r="N30" s="7"/>
      <c r="O30" s="7"/>
    </row>
    <row r="31" spans="1:15" x14ac:dyDescent="0.3">
      <c r="A31" s="4" t="s">
        <v>34</v>
      </c>
      <c r="B31" s="4">
        <v>507</v>
      </c>
      <c r="C31" s="8" t="s">
        <v>86</v>
      </c>
      <c r="D31" s="7">
        <v>0</v>
      </c>
      <c r="E31" s="7">
        <v>73.500259999999997</v>
      </c>
      <c r="F31" s="7">
        <v>0</v>
      </c>
      <c r="G31" s="7">
        <v>70.642660000000006</v>
      </c>
      <c r="H31" s="7">
        <v>0</v>
      </c>
      <c r="I31" s="7">
        <v>86.397030000000001</v>
      </c>
      <c r="J31" s="7">
        <v>0</v>
      </c>
      <c r="K31" s="7">
        <v>88.699169999999995</v>
      </c>
      <c r="L31" s="7">
        <v>0</v>
      </c>
      <c r="M31" s="7">
        <v>65.416560000000004</v>
      </c>
      <c r="N31" s="7"/>
      <c r="O31" s="7"/>
    </row>
    <row r="32" spans="1:15" x14ac:dyDescent="0.3">
      <c r="A32" s="4" t="s">
        <v>35</v>
      </c>
      <c r="B32" s="4">
        <v>509</v>
      </c>
      <c r="C32" s="8" t="s">
        <v>87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</row>
    <row r="33" spans="1:15" ht="15" thickBo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">
      <c r="A34" s="4" t="s">
        <v>14</v>
      </c>
      <c r="B34" s="4"/>
      <c r="C34" s="8" t="s">
        <v>41</v>
      </c>
      <c r="D34" s="9">
        <v>0</v>
      </c>
      <c r="E34" s="9">
        <v>561163.86395000003</v>
      </c>
      <c r="F34" s="9">
        <v>0</v>
      </c>
      <c r="G34" s="9">
        <v>569590.56409</v>
      </c>
      <c r="H34" s="9">
        <v>0</v>
      </c>
      <c r="I34" s="9">
        <v>354539.30022999994</v>
      </c>
      <c r="J34" s="9">
        <v>0</v>
      </c>
      <c r="K34" s="9">
        <v>492464.12163999997</v>
      </c>
      <c r="L34" s="9">
        <v>0</v>
      </c>
      <c r="M34" s="9">
        <v>398093.87020999991</v>
      </c>
      <c r="N34" s="9">
        <v>400624.74567000003</v>
      </c>
      <c r="O34" s="9">
        <v>407789.35192000004</v>
      </c>
    </row>
    <row r="35" spans="1:15" x14ac:dyDescent="0.3">
      <c r="A35" s="4" t="s">
        <v>15</v>
      </c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">
      <c r="A36" s="4" t="s">
        <v>16</v>
      </c>
      <c r="B36" s="4"/>
      <c r="C36" s="6" t="s">
        <v>88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3">
      <c r="A37" s="4" t="s">
        <v>17</v>
      </c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">
      <c r="A38" s="4" t="s">
        <v>18</v>
      </c>
      <c r="B38" s="4">
        <v>511</v>
      </c>
      <c r="C38" s="8" t="s">
        <v>89</v>
      </c>
      <c r="D38" s="7">
        <v>0</v>
      </c>
      <c r="E38" s="7">
        <v>13836.790060000001</v>
      </c>
      <c r="F38" s="7">
        <v>0</v>
      </c>
      <c r="G38" s="7">
        <v>14879.061220000001</v>
      </c>
      <c r="H38" s="7">
        <v>0</v>
      </c>
      <c r="I38" s="7">
        <v>14159.66084</v>
      </c>
      <c r="J38" s="7">
        <v>0</v>
      </c>
      <c r="K38" s="7">
        <v>18350.00128</v>
      </c>
      <c r="L38" s="7">
        <v>0</v>
      </c>
      <c r="M38" s="7">
        <v>12593.305109999999</v>
      </c>
      <c r="N38" s="7"/>
      <c r="O38" s="7"/>
    </row>
    <row r="39" spans="1:15" x14ac:dyDescent="0.3">
      <c r="A39" s="4" t="s">
        <v>19</v>
      </c>
      <c r="B39" s="4">
        <v>512</v>
      </c>
      <c r="C39" s="8" t="s">
        <v>90</v>
      </c>
      <c r="D39" s="7">
        <v>0</v>
      </c>
      <c r="E39" s="7">
        <v>31456.091189999999</v>
      </c>
      <c r="F39" s="7">
        <v>0</v>
      </c>
      <c r="G39" s="7">
        <v>21740.960439999999</v>
      </c>
      <c r="H39" s="7">
        <v>0</v>
      </c>
      <c r="I39" s="7">
        <v>30624.97725</v>
      </c>
      <c r="J39" s="7">
        <v>0</v>
      </c>
      <c r="K39" s="7">
        <v>22858.303370000001</v>
      </c>
      <c r="L39" s="7">
        <v>0</v>
      </c>
      <c r="M39" s="7">
        <v>35536.663140000011</v>
      </c>
      <c r="N39" s="7"/>
      <c r="O39" s="7"/>
    </row>
    <row r="40" spans="1:15" x14ac:dyDescent="0.3">
      <c r="A40" s="4" t="s">
        <v>20</v>
      </c>
      <c r="B40" s="4">
        <v>513</v>
      </c>
      <c r="C40" s="8" t="s">
        <v>91</v>
      </c>
      <c r="D40" s="7">
        <v>0</v>
      </c>
      <c r="E40" s="7">
        <v>7515.9510799999998</v>
      </c>
      <c r="F40" s="7">
        <v>0</v>
      </c>
      <c r="G40" s="7">
        <v>8352.4240800000007</v>
      </c>
      <c r="H40" s="7">
        <v>0</v>
      </c>
      <c r="I40" s="7">
        <v>4871.14426</v>
      </c>
      <c r="J40" s="7">
        <v>0</v>
      </c>
      <c r="K40" s="7">
        <v>6477.9407300000003</v>
      </c>
      <c r="L40" s="7">
        <v>0</v>
      </c>
      <c r="M40" s="7">
        <v>8836.3070800000005</v>
      </c>
      <c r="N40" s="7"/>
      <c r="O40" s="7"/>
    </row>
    <row r="41" spans="1:15" ht="15" thickBot="1" x14ac:dyDescent="0.35">
      <c r="A41" s="4" t="s">
        <v>21</v>
      </c>
      <c r="B41" s="4">
        <v>514</v>
      </c>
      <c r="C41" s="8" t="s">
        <v>92</v>
      </c>
      <c r="D41" s="7">
        <v>0</v>
      </c>
      <c r="E41" s="7">
        <v>3151.5733</v>
      </c>
      <c r="F41" s="7">
        <v>0</v>
      </c>
      <c r="G41" s="7">
        <v>2341.4174199999998</v>
      </c>
      <c r="H41" s="7">
        <v>0</v>
      </c>
      <c r="I41" s="7">
        <v>4776.5863899999995</v>
      </c>
      <c r="J41" s="7">
        <v>0</v>
      </c>
      <c r="K41" s="7">
        <v>2412.6592500000002</v>
      </c>
      <c r="L41" s="7">
        <v>0</v>
      </c>
      <c r="M41" s="7">
        <v>2240.0667300000005</v>
      </c>
      <c r="N41" s="7"/>
      <c r="O41" s="7"/>
    </row>
    <row r="42" spans="1:15" x14ac:dyDescent="0.3">
      <c r="A42" s="4" t="s">
        <v>22</v>
      </c>
      <c r="B42" s="4"/>
      <c r="C42" s="8" t="s">
        <v>88</v>
      </c>
      <c r="D42" s="9">
        <v>0</v>
      </c>
      <c r="E42" s="9">
        <v>55960.405629999994</v>
      </c>
      <c r="F42" s="9">
        <v>0</v>
      </c>
      <c r="G42" s="9">
        <v>47313.863159999994</v>
      </c>
      <c r="H42" s="9">
        <v>0</v>
      </c>
      <c r="I42" s="9">
        <v>54432.368739999998</v>
      </c>
      <c r="J42" s="9">
        <v>0</v>
      </c>
      <c r="K42" s="9">
        <v>50098.904630000005</v>
      </c>
      <c r="L42" s="9">
        <v>0</v>
      </c>
      <c r="M42" s="9">
        <v>59206.34206000001</v>
      </c>
      <c r="N42" s="9">
        <v>45750.694950000005</v>
      </c>
      <c r="O42" s="9">
        <v>65144.321290000014</v>
      </c>
    </row>
    <row r="43" spans="1:15" x14ac:dyDescent="0.3">
      <c r="A43" s="4" t="s">
        <v>24</v>
      </c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">
      <c r="A44" s="4" t="s">
        <v>26</v>
      </c>
      <c r="B44" s="4"/>
      <c r="C44" s="6" t="s">
        <v>42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">
      <c r="A45" s="4" t="s">
        <v>27</v>
      </c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">
      <c r="A46" s="4" t="s">
        <v>28</v>
      </c>
      <c r="B46" s="4">
        <v>517</v>
      </c>
      <c r="C46" s="8" t="s">
        <v>93</v>
      </c>
      <c r="D46" s="7">
        <v>0</v>
      </c>
      <c r="E46" s="7">
        <v>74297.621010000003</v>
      </c>
      <c r="F46" s="7">
        <v>0</v>
      </c>
      <c r="G46" s="7">
        <v>68307.419510000007</v>
      </c>
      <c r="H46" s="7">
        <v>0</v>
      </c>
      <c r="I46" s="7">
        <v>71991.195269999997</v>
      </c>
      <c r="J46" s="7">
        <v>0</v>
      </c>
      <c r="K46" s="7">
        <v>70994.87453999999</v>
      </c>
      <c r="L46" s="7">
        <v>0</v>
      </c>
      <c r="M46" s="7">
        <v>74552.705080000014</v>
      </c>
      <c r="N46" s="7"/>
      <c r="O46" s="7"/>
    </row>
    <row r="47" spans="1:15" x14ac:dyDescent="0.3">
      <c r="A47" s="4" t="s">
        <v>29</v>
      </c>
      <c r="B47" s="4">
        <v>518</v>
      </c>
      <c r="C47" s="8" t="s">
        <v>94</v>
      </c>
      <c r="D47" s="7">
        <v>0</v>
      </c>
      <c r="E47" s="7">
        <v>127099.58221000001</v>
      </c>
      <c r="F47" s="7">
        <v>0</v>
      </c>
      <c r="G47" s="7">
        <v>203773.96368000002</v>
      </c>
      <c r="H47" s="7">
        <v>0</v>
      </c>
      <c r="I47" s="7">
        <v>206983.04402999999</v>
      </c>
      <c r="J47" s="7">
        <v>0</v>
      </c>
      <c r="K47" s="7">
        <v>204615.74695</v>
      </c>
      <c r="L47" s="7">
        <v>0</v>
      </c>
      <c r="M47" s="7">
        <v>206605.31490545307</v>
      </c>
      <c r="N47" s="7"/>
      <c r="O47" s="7"/>
    </row>
    <row r="48" spans="1:15" x14ac:dyDescent="0.3">
      <c r="A48" s="4" t="s">
        <v>30</v>
      </c>
      <c r="B48" s="4">
        <v>519</v>
      </c>
      <c r="C48" s="8" t="s">
        <v>95</v>
      </c>
      <c r="D48" s="7">
        <v>0</v>
      </c>
      <c r="E48" s="7">
        <v>12462.97957</v>
      </c>
      <c r="F48" s="7">
        <v>0</v>
      </c>
      <c r="G48" s="7">
        <v>9856.2031900000002</v>
      </c>
      <c r="H48" s="7">
        <v>0</v>
      </c>
      <c r="I48" s="7">
        <v>12689.224179999999</v>
      </c>
      <c r="J48" s="7">
        <v>0</v>
      </c>
      <c r="K48" s="7">
        <v>14139.416390000002</v>
      </c>
      <c r="L48" s="7">
        <v>0</v>
      </c>
      <c r="M48" s="7">
        <v>9863.5826000000015</v>
      </c>
      <c r="N48" s="7"/>
      <c r="O48" s="7"/>
    </row>
    <row r="49" spans="1:15" x14ac:dyDescent="0.3">
      <c r="A49" s="4" t="s">
        <v>31</v>
      </c>
      <c r="B49" s="4">
        <v>520</v>
      </c>
      <c r="C49" s="8" t="s">
        <v>96</v>
      </c>
      <c r="D49" s="7">
        <v>0</v>
      </c>
      <c r="E49" s="7">
        <v>74608.732380000001</v>
      </c>
      <c r="F49" s="7">
        <v>0</v>
      </c>
      <c r="G49" s="7">
        <v>55557.081840000006</v>
      </c>
      <c r="H49" s="7">
        <v>0</v>
      </c>
      <c r="I49" s="7">
        <v>56814.291880000004</v>
      </c>
      <c r="J49" s="7">
        <v>0</v>
      </c>
      <c r="K49" s="7">
        <v>57720.423349999997</v>
      </c>
      <c r="L49" s="7">
        <v>0</v>
      </c>
      <c r="M49" s="7">
        <v>47657.191129999992</v>
      </c>
      <c r="N49" s="7"/>
      <c r="O49" s="7"/>
    </row>
    <row r="50" spans="1:15" x14ac:dyDescent="0.3">
      <c r="A50" s="4" t="s">
        <v>32</v>
      </c>
      <c r="B50" s="4">
        <v>523</v>
      </c>
      <c r="C50" s="8" t="s">
        <v>97</v>
      </c>
      <c r="D50" s="7">
        <v>0</v>
      </c>
      <c r="E50" s="7">
        <v>289.57011</v>
      </c>
      <c r="F50" s="7">
        <v>0</v>
      </c>
      <c r="G50" s="7">
        <v>-87.634789999999995</v>
      </c>
      <c r="H50" s="7">
        <v>0</v>
      </c>
      <c r="I50" s="7">
        <v>584.51427999999987</v>
      </c>
      <c r="J50" s="7">
        <v>0</v>
      </c>
      <c r="K50" s="7">
        <v>172.37309999999997</v>
      </c>
      <c r="L50" s="7">
        <v>0</v>
      </c>
      <c r="M50" s="7">
        <v>383.47651999999999</v>
      </c>
      <c r="N50" s="7"/>
      <c r="O50" s="7"/>
    </row>
    <row r="51" spans="1:15" x14ac:dyDescent="0.3">
      <c r="A51" s="4" t="s">
        <v>33</v>
      </c>
      <c r="B51" s="4">
        <v>524</v>
      </c>
      <c r="C51" s="8" t="s">
        <v>98</v>
      </c>
      <c r="D51" s="7">
        <v>0</v>
      </c>
      <c r="E51" s="7">
        <v>103625.79001</v>
      </c>
      <c r="F51" s="7">
        <v>0</v>
      </c>
      <c r="G51" s="7">
        <v>119615.89393000001</v>
      </c>
      <c r="H51" s="7">
        <v>0</v>
      </c>
      <c r="I51" s="7">
        <v>105586.35053</v>
      </c>
      <c r="J51" s="7">
        <v>0</v>
      </c>
      <c r="K51" s="7">
        <v>101951.59888000002</v>
      </c>
      <c r="L51" s="7">
        <v>0</v>
      </c>
      <c r="M51" s="7">
        <v>122065.82537000002</v>
      </c>
      <c r="N51" s="7"/>
      <c r="O51" s="7"/>
    </row>
    <row r="52" spans="1:15" ht="15" thickBot="1" x14ac:dyDescent="0.35">
      <c r="A52" s="4" t="s">
        <v>34</v>
      </c>
      <c r="B52" s="4">
        <v>525</v>
      </c>
      <c r="C52" s="8" t="s">
        <v>99</v>
      </c>
      <c r="D52" s="7">
        <v>0</v>
      </c>
      <c r="E52" s="7">
        <v>147.26820000000001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</row>
    <row r="53" spans="1:15" x14ac:dyDescent="0.3">
      <c r="A53" s="4" t="s">
        <v>35</v>
      </c>
      <c r="B53" s="4"/>
      <c r="C53" s="8" t="s">
        <v>42</v>
      </c>
      <c r="D53" s="9">
        <v>0</v>
      </c>
      <c r="E53" s="9">
        <v>392531.54349000001</v>
      </c>
      <c r="F53" s="9">
        <v>0</v>
      </c>
      <c r="G53" s="9">
        <v>457022.92735999997</v>
      </c>
      <c r="H53" s="9">
        <v>0</v>
      </c>
      <c r="I53" s="9">
        <v>454648.62016999995</v>
      </c>
      <c r="J53" s="9">
        <v>0</v>
      </c>
      <c r="K53" s="9">
        <v>449594.43321000005</v>
      </c>
      <c r="L53" s="9">
        <v>0</v>
      </c>
      <c r="M53" s="9">
        <v>461128.09560545313</v>
      </c>
      <c r="N53" s="9">
        <v>462045.97828055645</v>
      </c>
      <c r="O53" s="9">
        <v>452074.39035373513</v>
      </c>
    </row>
    <row r="54" spans="1:15" ht="15" thickBo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3">
      <c r="A55" s="4" t="s">
        <v>14</v>
      </c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">
      <c r="A56" s="4" t="s">
        <v>15</v>
      </c>
      <c r="B56" s="4"/>
      <c r="C56" s="6" t="s">
        <v>100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3">
      <c r="A57" s="4" t="s">
        <v>16</v>
      </c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">
      <c r="A58" s="4" t="s">
        <v>17</v>
      </c>
      <c r="B58" s="4">
        <v>528</v>
      </c>
      <c r="C58" s="8" t="s">
        <v>101</v>
      </c>
      <c r="D58" s="7">
        <v>0</v>
      </c>
      <c r="E58" s="7">
        <v>87862.453980000006</v>
      </c>
      <c r="F58" s="7">
        <v>0</v>
      </c>
      <c r="G58" s="7">
        <v>107163.46218999999</v>
      </c>
      <c r="H58" s="7">
        <v>0</v>
      </c>
      <c r="I58" s="7">
        <v>60561.45036000001</v>
      </c>
      <c r="J58" s="7">
        <v>0</v>
      </c>
      <c r="K58" s="7">
        <v>71923.097469999993</v>
      </c>
      <c r="L58" s="7">
        <v>0</v>
      </c>
      <c r="M58" s="7">
        <v>102904.68330000003</v>
      </c>
      <c r="N58" s="7"/>
      <c r="O58" s="7"/>
    </row>
    <row r="59" spans="1:15" x14ac:dyDescent="0.3">
      <c r="A59" s="4" t="s">
        <v>18</v>
      </c>
      <c r="B59" s="4">
        <v>529</v>
      </c>
      <c r="C59" s="8" t="s">
        <v>102</v>
      </c>
      <c r="D59" s="7">
        <v>0</v>
      </c>
      <c r="E59" s="7">
        <v>10960.26555</v>
      </c>
      <c r="F59" s="7">
        <v>0</v>
      </c>
      <c r="G59" s="7">
        <v>7369.9144000000006</v>
      </c>
      <c r="H59" s="7">
        <v>0</v>
      </c>
      <c r="I59" s="7">
        <v>10880.106260000002</v>
      </c>
      <c r="J59" s="7">
        <v>0</v>
      </c>
      <c r="K59" s="7">
        <v>29921.21573</v>
      </c>
      <c r="L59" s="7">
        <v>0</v>
      </c>
      <c r="M59" s="7">
        <v>38422.83221</v>
      </c>
      <c r="N59" s="7"/>
      <c r="O59" s="7"/>
    </row>
    <row r="60" spans="1:15" x14ac:dyDescent="0.3">
      <c r="A60" s="4" t="s">
        <v>19</v>
      </c>
      <c r="B60" s="4">
        <v>530</v>
      </c>
      <c r="C60" s="8" t="s">
        <v>103</v>
      </c>
      <c r="D60" s="7">
        <v>0</v>
      </c>
      <c r="E60" s="7">
        <v>27885.105399999997</v>
      </c>
      <c r="F60" s="7">
        <v>0</v>
      </c>
      <c r="G60" s="7">
        <v>27189.408530000001</v>
      </c>
      <c r="H60" s="7">
        <v>0</v>
      </c>
      <c r="I60" s="7">
        <v>29599.49624</v>
      </c>
      <c r="J60" s="7">
        <v>0</v>
      </c>
      <c r="K60" s="7">
        <v>27193.079000000002</v>
      </c>
      <c r="L60" s="7">
        <v>0</v>
      </c>
      <c r="M60" s="7">
        <v>9650.3098499999996</v>
      </c>
      <c r="N60" s="7"/>
      <c r="O60" s="7"/>
    </row>
    <row r="61" spans="1:15" x14ac:dyDescent="0.3">
      <c r="A61" s="4" t="s">
        <v>20</v>
      </c>
      <c r="B61" s="4">
        <v>531</v>
      </c>
      <c r="C61" s="8" t="s">
        <v>104</v>
      </c>
      <c r="D61" s="7">
        <v>0</v>
      </c>
      <c r="E61" s="7">
        <v>15064.42561</v>
      </c>
      <c r="F61" s="7">
        <v>0</v>
      </c>
      <c r="G61" s="7">
        <v>9540.9435599999997</v>
      </c>
      <c r="H61" s="7">
        <v>0</v>
      </c>
      <c r="I61" s="7">
        <v>13143.01619</v>
      </c>
      <c r="J61" s="7">
        <v>0</v>
      </c>
      <c r="K61" s="7">
        <v>15185.581759999999</v>
      </c>
      <c r="L61" s="7">
        <v>0</v>
      </c>
      <c r="M61" s="7">
        <v>8226.7554699999982</v>
      </c>
      <c r="N61" s="7"/>
      <c r="O61" s="7"/>
    </row>
    <row r="62" spans="1:15" ht="15" thickBot="1" x14ac:dyDescent="0.35">
      <c r="A62" s="4" t="s">
        <v>21</v>
      </c>
      <c r="B62" s="4">
        <v>532</v>
      </c>
      <c r="C62" s="8" t="s">
        <v>105</v>
      </c>
      <c r="D62" s="7">
        <v>0</v>
      </c>
      <c r="E62" s="7">
        <v>23316.629949999999</v>
      </c>
      <c r="F62" s="7">
        <v>0</v>
      </c>
      <c r="G62" s="7">
        <v>9768.8788700000005</v>
      </c>
      <c r="H62" s="7">
        <v>0</v>
      </c>
      <c r="I62" s="7">
        <v>22569.197109999997</v>
      </c>
      <c r="J62" s="7">
        <v>0</v>
      </c>
      <c r="K62" s="7">
        <v>24757.094100000002</v>
      </c>
      <c r="L62" s="7">
        <v>0</v>
      </c>
      <c r="M62" s="7">
        <v>9867.3330200000019</v>
      </c>
      <c r="N62" s="7"/>
      <c r="O62" s="7"/>
    </row>
    <row r="63" spans="1:15" x14ac:dyDescent="0.3">
      <c r="A63" s="4" t="s">
        <v>22</v>
      </c>
      <c r="B63" s="4"/>
      <c r="C63" s="8" t="s">
        <v>100</v>
      </c>
      <c r="D63" s="9">
        <v>0</v>
      </c>
      <c r="E63" s="9">
        <v>165088.88049000001</v>
      </c>
      <c r="F63" s="9">
        <v>0</v>
      </c>
      <c r="G63" s="9">
        <v>161032.60755000002</v>
      </c>
      <c r="H63" s="9">
        <v>0</v>
      </c>
      <c r="I63" s="9">
        <v>136753.26616000003</v>
      </c>
      <c r="J63" s="9">
        <v>0</v>
      </c>
      <c r="K63" s="9">
        <v>168980.06805999996</v>
      </c>
      <c r="L63" s="9">
        <v>0</v>
      </c>
      <c r="M63" s="9">
        <v>169071.91385000001</v>
      </c>
      <c r="N63" s="9">
        <v>166124.64259999996</v>
      </c>
      <c r="O63" s="9">
        <v>154166.59052</v>
      </c>
    </row>
    <row r="64" spans="1:15" x14ac:dyDescent="0.3">
      <c r="A64" s="4" t="s">
        <v>24</v>
      </c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4" t="s">
        <v>26</v>
      </c>
      <c r="B65" s="4"/>
      <c r="C65" s="6" t="s">
        <v>43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3">
      <c r="A66" s="4" t="s">
        <v>27</v>
      </c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3">
      <c r="A67" s="4" t="s">
        <v>28</v>
      </c>
      <c r="B67" s="4">
        <v>546</v>
      </c>
      <c r="C67" s="8" t="s">
        <v>106</v>
      </c>
      <c r="D67" s="7">
        <v>0</v>
      </c>
      <c r="E67" s="7">
        <v>12754.219419999999</v>
      </c>
      <c r="F67" s="7">
        <v>0</v>
      </c>
      <c r="G67" s="7">
        <v>13141.96658</v>
      </c>
      <c r="H67" s="7">
        <v>0</v>
      </c>
      <c r="I67" s="7">
        <v>13556.993319999998</v>
      </c>
      <c r="J67" s="7">
        <v>0</v>
      </c>
      <c r="K67" s="7">
        <v>13786.6674</v>
      </c>
      <c r="L67" s="7">
        <v>0</v>
      </c>
      <c r="M67" s="7">
        <v>14927.52817</v>
      </c>
      <c r="N67" s="7"/>
      <c r="O67" s="7"/>
    </row>
    <row r="68" spans="1:15" x14ac:dyDescent="0.3">
      <c r="A68" s="4" t="s">
        <v>29</v>
      </c>
      <c r="B68" s="4">
        <v>547</v>
      </c>
      <c r="C68" s="8" t="s">
        <v>107</v>
      </c>
      <c r="D68" s="7">
        <v>0</v>
      </c>
      <c r="E68" s="7">
        <v>2696886.9665399999</v>
      </c>
      <c r="F68" s="7">
        <v>0</v>
      </c>
      <c r="G68" s="7">
        <v>2384312.1778800003</v>
      </c>
      <c r="H68" s="7">
        <v>0</v>
      </c>
      <c r="I68" s="7">
        <v>2981140.96936</v>
      </c>
      <c r="J68" s="7">
        <v>0</v>
      </c>
      <c r="K68" s="7">
        <v>2611652.2071999996</v>
      </c>
      <c r="L68" s="7">
        <v>0</v>
      </c>
      <c r="M68" s="7">
        <v>2068014.9018201297</v>
      </c>
      <c r="N68" s="7"/>
      <c r="O68" s="7"/>
    </row>
    <row r="69" spans="1:15" x14ac:dyDescent="0.3">
      <c r="A69" s="4" t="s">
        <v>30</v>
      </c>
      <c r="B69" s="4">
        <v>548</v>
      </c>
      <c r="C69" s="8" t="s">
        <v>108</v>
      </c>
      <c r="D69" s="7">
        <v>0</v>
      </c>
      <c r="E69" s="7">
        <v>20693.820769999998</v>
      </c>
      <c r="F69" s="7">
        <v>0</v>
      </c>
      <c r="G69" s="7">
        <v>21957.192480000002</v>
      </c>
      <c r="H69" s="7">
        <v>0</v>
      </c>
      <c r="I69" s="7">
        <v>21729.890580000007</v>
      </c>
      <c r="J69" s="7">
        <v>0</v>
      </c>
      <c r="K69" s="7">
        <v>22269.357210000002</v>
      </c>
      <c r="L69" s="7">
        <v>0</v>
      </c>
      <c r="M69" s="7">
        <v>19498.24553</v>
      </c>
      <c r="N69" s="7"/>
      <c r="O69" s="7"/>
    </row>
    <row r="70" spans="1:15" x14ac:dyDescent="0.3">
      <c r="A70" s="4" t="s">
        <v>31</v>
      </c>
      <c r="B70" s="4">
        <v>549</v>
      </c>
      <c r="C70" s="8" t="s">
        <v>109</v>
      </c>
      <c r="D70" s="7">
        <v>0</v>
      </c>
      <c r="E70" s="7">
        <v>36194.501530000001</v>
      </c>
      <c r="F70" s="7">
        <v>0</v>
      </c>
      <c r="G70" s="7">
        <v>38607.727129999992</v>
      </c>
      <c r="H70" s="7">
        <v>0</v>
      </c>
      <c r="I70" s="7">
        <v>37396.839189999999</v>
      </c>
      <c r="J70" s="7">
        <v>0</v>
      </c>
      <c r="K70" s="7">
        <v>43442.993159999998</v>
      </c>
      <c r="L70" s="7">
        <v>0</v>
      </c>
      <c r="M70" s="7">
        <v>79552.093564999974</v>
      </c>
      <c r="N70" s="7"/>
      <c r="O70" s="7"/>
    </row>
    <row r="71" spans="1:15" ht="15" thickBot="1" x14ac:dyDescent="0.35">
      <c r="A71" s="4" t="s">
        <v>32</v>
      </c>
      <c r="B71" s="4">
        <v>550</v>
      </c>
      <c r="C71" s="8" t="s">
        <v>110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89.338559999999987</v>
      </c>
      <c r="L71" s="7">
        <v>0</v>
      </c>
      <c r="M71" s="7">
        <v>1E-3</v>
      </c>
      <c r="N71" s="7">
        <v>0</v>
      </c>
      <c r="O71" s="7">
        <v>0</v>
      </c>
    </row>
    <row r="72" spans="1:15" x14ac:dyDescent="0.3">
      <c r="A72" s="4" t="s">
        <v>33</v>
      </c>
      <c r="B72" s="4"/>
      <c r="C72" s="8" t="s">
        <v>43</v>
      </c>
      <c r="D72" s="9">
        <v>0</v>
      </c>
      <c r="E72" s="9">
        <v>2766529.5082599996</v>
      </c>
      <c r="F72" s="9">
        <v>0</v>
      </c>
      <c r="G72" s="9">
        <v>2458019.0640700003</v>
      </c>
      <c r="H72" s="9">
        <v>0</v>
      </c>
      <c r="I72" s="9">
        <v>3053824.6924500004</v>
      </c>
      <c r="J72" s="9">
        <v>0</v>
      </c>
      <c r="K72" s="9">
        <v>2691240.5635299999</v>
      </c>
      <c r="L72" s="9">
        <v>0</v>
      </c>
      <c r="M72" s="9">
        <v>2181992.7700851299</v>
      </c>
      <c r="N72" s="9">
        <v>2461820.214575083</v>
      </c>
      <c r="O72" s="9">
        <v>2621922.8215692835</v>
      </c>
    </row>
    <row r="73" spans="1:15" x14ac:dyDescent="0.3">
      <c r="A73" s="4" t="s">
        <v>34</v>
      </c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">
      <c r="A74" s="4" t="s">
        <v>35</v>
      </c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thickBo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3">
      <c r="A76" s="4" t="s">
        <v>14</v>
      </c>
      <c r="B76" s="4"/>
      <c r="C76" s="6" t="s">
        <v>111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x14ac:dyDescent="0.3">
      <c r="A77" s="4" t="s">
        <v>15</v>
      </c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3">
      <c r="A78" s="4" t="s">
        <v>16</v>
      </c>
      <c r="B78" s="4">
        <v>551</v>
      </c>
      <c r="C78" s="8" t="s">
        <v>112</v>
      </c>
      <c r="D78" s="7">
        <v>0</v>
      </c>
      <c r="E78" s="7">
        <v>6721.0860700000003</v>
      </c>
      <c r="F78" s="7">
        <v>0</v>
      </c>
      <c r="G78" s="7">
        <v>7523.2659199999998</v>
      </c>
      <c r="H78" s="7">
        <v>0</v>
      </c>
      <c r="I78" s="7">
        <v>8618.6437899999983</v>
      </c>
      <c r="J78" s="7">
        <v>0</v>
      </c>
      <c r="K78" s="7">
        <v>8190.7726500000008</v>
      </c>
      <c r="L78" s="7">
        <v>0</v>
      </c>
      <c r="M78" s="7">
        <v>10032.655850000005</v>
      </c>
      <c r="N78" s="7"/>
      <c r="O78" s="7"/>
    </row>
    <row r="79" spans="1:15" x14ac:dyDescent="0.3">
      <c r="A79" s="4" t="s">
        <v>17</v>
      </c>
      <c r="B79" s="4">
        <v>552</v>
      </c>
      <c r="C79" s="8" t="s">
        <v>113</v>
      </c>
      <c r="D79" s="7">
        <v>0</v>
      </c>
      <c r="E79" s="7">
        <v>9189.6801900000009</v>
      </c>
      <c r="F79" s="7">
        <v>0</v>
      </c>
      <c r="G79" s="7">
        <v>10085.155369999999</v>
      </c>
      <c r="H79" s="7">
        <v>0</v>
      </c>
      <c r="I79" s="7">
        <v>15175.408020000001</v>
      </c>
      <c r="J79" s="7">
        <v>0</v>
      </c>
      <c r="K79" s="7">
        <v>13535.934199999998</v>
      </c>
      <c r="L79" s="7">
        <v>0</v>
      </c>
      <c r="M79" s="7">
        <v>14321.410410000004</v>
      </c>
      <c r="N79" s="7"/>
      <c r="O79" s="7"/>
    </row>
    <row r="80" spans="1:15" x14ac:dyDescent="0.3">
      <c r="A80" s="4" t="s">
        <v>18</v>
      </c>
      <c r="B80" s="4">
        <v>553</v>
      </c>
      <c r="C80" s="8" t="s">
        <v>114</v>
      </c>
      <c r="D80" s="7">
        <v>0</v>
      </c>
      <c r="E80" s="7">
        <v>56539.87601</v>
      </c>
      <c r="F80" s="7">
        <v>0</v>
      </c>
      <c r="G80" s="7">
        <v>53196.201239999995</v>
      </c>
      <c r="H80" s="7">
        <v>0</v>
      </c>
      <c r="I80" s="7">
        <v>52269.382099999995</v>
      </c>
      <c r="J80" s="7">
        <v>0</v>
      </c>
      <c r="K80" s="7">
        <v>51030.286220000002</v>
      </c>
      <c r="L80" s="7">
        <v>0</v>
      </c>
      <c r="M80" s="7">
        <v>51728.543420000031</v>
      </c>
      <c r="N80" s="7"/>
      <c r="O80" s="7"/>
    </row>
    <row r="81" spans="1:15" ht="15" thickBot="1" x14ac:dyDescent="0.35">
      <c r="A81" s="4" t="s">
        <v>19</v>
      </c>
      <c r="B81" s="4">
        <v>554</v>
      </c>
      <c r="C81" s="8" t="s">
        <v>115</v>
      </c>
      <c r="D81" s="7">
        <v>0</v>
      </c>
      <c r="E81" s="7">
        <v>3444.3124500000004</v>
      </c>
      <c r="F81" s="7">
        <v>0</v>
      </c>
      <c r="G81" s="7">
        <v>4605.6696600000005</v>
      </c>
      <c r="H81" s="7">
        <v>0</v>
      </c>
      <c r="I81" s="7">
        <v>9265.5568600000006</v>
      </c>
      <c r="J81" s="7">
        <v>0</v>
      </c>
      <c r="K81" s="7">
        <v>5426.275779999999</v>
      </c>
      <c r="L81" s="7">
        <v>0</v>
      </c>
      <c r="M81" s="7">
        <v>6959.2509699999973</v>
      </c>
      <c r="N81" s="7"/>
      <c r="O81" s="7"/>
    </row>
    <row r="82" spans="1:15" x14ac:dyDescent="0.3">
      <c r="A82" s="4" t="s">
        <v>20</v>
      </c>
      <c r="B82" s="4"/>
      <c r="C82" s="8" t="s">
        <v>111</v>
      </c>
      <c r="D82" s="9">
        <v>0</v>
      </c>
      <c r="E82" s="9">
        <v>75894.954719999994</v>
      </c>
      <c r="F82" s="9">
        <v>0</v>
      </c>
      <c r="G82" s="9">
        <v>75410.292189999993</v>
      </c>
      <c r="H82" s="9">
        <v>0</v>
      </c>
      <c r="I82" s="9">
        <v>85328.990769999989</v>
      </c>
      <c r="J82" s="9">
        <v>0</v>
      </c>
      <c r="K82" s="9">
        <v>78183.268849999993</v>
      </c>
      <c r="L82" s="9">
        <v>0</v>
      </c>
      <c r="M82" s="9">
        <v>83041.860650000031</v>
      </c>
      <c r="N82" s="9">
        <v>100805.79415999999</v>
      </c>
      <c r="O82" s="9">
        <v>92970.440200000012</v>
      </c>
    </row>
    <row r="83" spans="1:15" x14ac:dyDescent="0.3">
      <c r="A83" s="4" t="s">
        <v>21</v>
      </c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3">
      <c r="A84" s="4" t="s">
        <v>22</v>
      </c>
      <c r="B84" s="4"/>
      <c r="C84" s="6" t="s">
        <v>44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x14ac:dyDescent="0.3">
      <c r="A85" s="4" t="s">
        <v>24</v>
      </c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3">
      <c r="A86" s="4" t="s">
        <v>26</v>
      </c>
      <c r="B86" s="4">
        <v>555</v>
      </c>
      <c r="C86" s="8" t="s">
        <v>116</v>
      </c>
      <c r="D86" s="7">
        <v>0</v>
      </c>
      <c r="E86" s="7">
        <v>836932.99572000001</v>
      </c>
      <c r="F86" s="7">
        <v>0</v>
      </c>
      <c r="G86" s="7">
        <v>732551.89281999995</v>
      </c>
      <c r="H86" s="7">
        <v>0</v>
      </c>
      <c r="I86" s="7">
        <v>776444.78714000015</v>
      </c>
      <c r="J86" s="7">
        <v>0</v>
      </c>
      <c r="K86" s="7">
        <v>688733.30366999994</v>
      </c>
      <c r="L86" s="7">
        <v>0</v>
      </c>
      <c r="M86" s="7">
        <v>384617.36225999997</v>
      </c>
      <c r="N86" s="7"/>
      <c r="O86" s="7"/>
    </row>
    <row r="87" spans="1:15" x14ac:dyDescent="0.3">
      <c r="A87" s="4" t="s">
        <v>27</v>
      </c>
      <c r="B87" s="4">
        <v>556</v>
      </c>
      <c r="C87" s="8" t="s">
        <v>117</v>
      </c>
      <c r="D87" s="7">
        <v>0</v>
      </c>
      <c r="E87" s="7">
        <v>3090.78721</v>
      </c>
      <c r="F87" s="7">
        <v>0</v>
      </c>
      <c r="G87" s="7">
        <v>2830.8477200000002</v>
      </c>
      <c r="H87" s="7">
        <v>0</v>
      </c>
      <c r="I87" s="7">
        <v>2329.2411300000003</v>
      </c>
      <c r="J87" s="7">
        <v>0</v>
      </c>
      <c r="K87" s="7">
        <v>2330.3615500000001</v>
      </c>
      <c r="L87" s="7">
        <v>0</v>
      </c>
      <c r="M87" s="7">
        <v>3566.5302199999996</v>
      </c>
      <c r="N87" s="7"/>
      <c r="O87" s="7"/>
    </row>
    <row r="88" spans="1:15" ht="15" thickBot="1" x14ac:dyDescent="0.35">
      <c r="A88" s="4" t="s">
        <v>28</v>
      </c>
      <c r="B88" s="4">
        <v>557</v>
      </c>
      <c r="C88" s="8" t="s">
        <v>118</v>
      </c>
      <c r="D88" s="7">
        <v>0</v>
      </c>
      <c r="E88" s="7">
        <v>53591.169320000001</v>
      </c>
      <c r="F88" s="7">
        <v>0</v>
      </c>
      <c r="G88" s="7">
        <v>-98498.029180000027</v>
      </c>
      <c r="H88" s="7">
        <v>0</v>
      </c>
      <c r="I88" s="7">
        <v>-83905.782929999972</v>
      </c>
      <c r="J88" s="7">
        <v>0</v>
      </c>
      <c r="K88" s="7">
        <v>229568.38904000001</v>
      </c>
      <c r="L88" s="7">
        <v>0</v>
      </c>
      <c r="M88" s="7">
        <v>158410.85964889443</v>
      </c>
      <c r="N88" s="7"/>
      <c r="O88" s="7"/>
    </row>
    <row r="89" spans="1:15" x14ac:dyDescent="0.3">
      <c r="A89" s="4" t="s">
        <v>29</v>
      </c>
      <c r="B89" s="4"/>
      <c r="C89" s="8" t="s">
        <v>44</v>
      </c>
      <c r="D89" s="9">
        <v>0</v>
      </c>
      <c r="E89" s="9">
        <v>893614.95225000009</v>
      </c>
      <c r="F89" s="9">
        <v>0</v>
      </c>
      <c r="G89" s="9">
        <v>636884.71135999984</v>
      </c>
      <c r="H89" s="9">
        <v>0</v>
      </c>
      <c r="I89" s="9">
        <v>694868.24534000014</v>
      </c>
      <c r="J89" s="9">
        <v>0</v>
      </c>
      <c r="K89" s="9">
        <v>920632.05426</v>
      </c>
      <c r="L89" s="9">
        <v>0</v>
      </c>
      <c r="M89" s="9">
        <v>546594.75212889444</v>
      </c>
      <c r="N89" s="9">
        <v>459397.35586108477</v>
      </c>
      <c r="O89" s="9">
        <v>454570.84708714281</v>
      </c>
    </row>
    <row r="90" spans="1:15" x14ac:dyDescent="0.3">
      <c r="A90" s="4" t="s">
        <v>30</v>
      </c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3">
      <c r="A91" s="4" t="s">
        <v>31</v>
      </c>
      <c r="B91" s="4"/>
      <c r="C91" s="6" t="s">
        <v>119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x14ac:dyDescent="0.3">
      <c r="A92" s="4" t="s">
        <v>32</v>
      </c>
      <c r="B92" s="4">
        <v>560</v>
      </c>
      <c r="C92" s="8" t="s">
        <v>120</v>
      </c>
      <c r="D92" s="7">
        <v>0</v>
      </c>
      <c r="E92" s="7">
        <v>7171.2526699999999</v>
      </c>
      <c r="F92" s="7">
        <v>0</v>
      </c>
      <c r="G92" s="7">
        <v>7591.1424000000006</v>
      </c>
      <c r="H92" s="7">
        <v>0</v>
      </c>
      <c r="I92" s="7">
        <v>5666.7986199999996</v>
      </c>
      <c r="J92" s="7">
        <v>0</v>
      </c>
      <c r="K92" s="7">
        <v>5475.5255199999983</v>
      </c>
      <c r="L92" s="7">
        <v>0</v>
      </c>
      <c r="M92" s="7">
        <v>6664.042919999999</v>
      </c>
      <c r="N92" s="7"/>
      <c r="O92" s="7"/>
    </row>
    <row r="93" spans="1:15" x14ac:dyDescent="0.3">
      <c r="A93" s="4" t="s">
        <v>33</v>
      </c>
      <c r="B93" s="4">
        <v>561</v>
      </c>
      <c r="C93" s="8" t="s">
        <v>121</v>
      </c>
      <c r="D93" s="7">
        <v>0</v>
      </c>
      <c r="E93" s="7">
        <v>5806.0828700000002</v>
      </c>
      <c r="F93" s="7">
        <v>0</v>
      </c>
      <c r="G93" s="7">
        <v>2524.6558199999999</v>
      </c>
      <c r="H93" s="7">
        <v>0</v>
      </c>
      <c r="I93" s="7">
        <v>8999.6560800000007</v>
      </c>
      <c r="J93" s="7">
        <v>0</v>
      </c>
      <c r="K93" s="7">
        <v>9634.8585500000008</v>
      </c>
      <c r="L93" s="7">
        <v>0</v>
      </c>
      <c r="M93" s="7">
        <v>10675.6417</v>
      </c>
      <c r="N93" s="7"/>
      <c r="O93" s="7"/>
    </row>
    <row r="94" spans="1:15" x14ac:dyDescent="0.3">
      <c r="A94" s="4" t="s">
        <v>34</v>
      </c>
      <c r="B94" s="4">
        <v>562</v>
      </c>
      <c r="C94" s="8" t="s">
        <v>122</v>
      </c>
      <c r="D94" s="7">
        <v>0</v>
      </c>
      <c r="E94" s="7">
        <v>4618.8036700000002</v>
      </c>
      <c r="F94" s="7">
        <v>0</v>
      </c>
      <c r="G94" s="7">
        <v>2516.7578599999997</v>
      </c>
      <c r="H94" s="7">
        <v>0</v>
      </c>
      <c r="I94" s="7">
        <v>2502.2148800000004</v>
      </c>
      <c r="J94" s="7">
        <v>0</v>
      </c>
      <c r="K94" s="7">
        <v>3893.1077399999999</v>
      </c>
      <c r="L94" s="7">
        <v>0</v>
      </c>
      <c r="M94" s="7">
        <v>2132.5898800000009</v>
      </c>
      <c r="N94" s="7"/>
      <c r="O94" s="7"/>
    </row>
    <row r="95" spans="1:15" x14ac:dyDescent="0.3">
      <c r="A95" s="4" t="s">
        <v>35</v>
      </c>
      <c r="B95" s="4">
        <v>563</v>
      </c>
      <c r="C95" s="8" t="s">
        <v>123</v>
      </c>
      <c r="D95" s="7">
        <v>0</v>
      </c>
      <c r="E95" s="7">
        <v>570.84731000000011</v>
      </c>
      <c r="F95" s="7">
        <v>0</v>
      </c>
      <c r="G95" s="7">
        <v>426.43840999999998</v>
      </c>
      <c r="H95" s="7">
        <v>0</v>
      </c>
      <c r="I95" s="7">
        <v>477.20342999999997</v>
      </c>
      <c r="J95" s="7">
        <v>0</v>
      </c>
      <c r="K95" s="7">
        <v>669.69677999999999</v>
      </c>
      <c r="L95" s="7">
        <v>0</v>
      </c>
      <c r="M95" s="7">
        <v>375</v>
      </c>
      <c r="N95" s="7"/>
      <c r="O95" s="7"/>
    </row>
    <row r="96" spans="1:15" ht="15" thickBo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3">
      <c r="A97" s="4" t="s">
        <v>14</v>
      </c>
      <c r="B97" s="4">
        <v>564</v>
      </c>
      <c r="C97" s="8" t="s">
        <v>124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</row>
    <row r="98" spans="1:15" x14ac:dyDescent="0.3">
      <c r="A98" s="4" t="s">
        <v>15</v>
      </c>
      <c r="B98" s="4">
        <v>565</v>
      </c>
      <c r="C98" s="8" t="s">
        <v>125</v>
      </c>
      <c r="D98" s="7">
        <v>0</v>
      </c>
      <c r="E98" s="7">
        <v>38748.715559999997</v>
      </c>
      <c r="F98" s="7">
        <v>0</v>
      </c>
      <c r="G98" s="7">
        <v>40116.840280000004</v>
      </c>
      <c r="H98" s="7">
        <v>0</v>
      </c>
      <c r="I98" s="7">
        <v>47402.133439999998</v>
      </c>
      <c r="J98" s="7">
        <v>0</v>
      </c>
      <c r="K98" s="7">
        <v>48766.164339999996</v>
      </c>
      <c r="L98" s="7">
        <v>0</v>
      </c>
      <c r="M98" s="7">
        <v>28542.91836</v>
      </c>
      <c r="N98" s="7"/>
      <c r="O98" s="7"/>
    </row>
    <row r="99" spans="1:15" x14ac:dyDescent="0.3">
      <c r="A99" s="4" t="s">
        <v>16</v>
      </c>
      <c r="B99" s="4">
        <v>566</v>
      </c>
      <c r="C99" s="8" t="s">
        <v>126</v>
      </c>
      <c r="D99" s="7">
        <v>0</v>
      </c>
      <c r="E99" s="7">
        <v>13858.703380000001</v>
      </c>
      <c r="F99" s="7">
        <v>0</v>
      </c>
      <c r="G99" s="7">
        <v>10208.260960000001</v>
      </c>
      <c r="H99" s="7">
        <v>0</v>
      </c>
      <c r="I99" s="7">
        <v>8686.4114399999999</v>
      </c>
      <c r="J99" s="7">
        <v>0</v>
      </c>
      <c r="K99" s="7">
        <v>6648.2639100000015</v>
      </c>
      <c r="L99" s="7">
        <v>0</v>
      </c>
      <c r="M99" s="7">
        <v>4015.0864099999999</v>
      </c>
      <c r="N99" s="7"/>
      <c r="O99" s="7"/>
    </row>
    <row r="100" spans="1:15" ht="15" thickBot="1" x14ac:dyDescent="0.35">
      <c r="A100" s="4" t="s">
        <v>17</v>
      </c>
      <c r="B100" s="4">
        <v>567</v>
      </c>
      <c r="C100" s="8" t="s">
        <v>127</v>
      </c>
      <c r="D100" s="7">
        <v>0</v>
      </c>
      <c r="E100" s="7">
        <v>8.8759999999999994</v>
      </c>
      <c r="F100" s="7">
        <v>0</v>
      </c>
      <c r="G100" s="7">
        <v>17.993830000000003</v>
      </c>
      <c r="H100" s="7">
        <v>0</v>
      </c>
      <c r="I100" s="7">
        <v>0.27176</v>
      </c>
      <c r="J100" s="7">
        <v>0</v>
      </c>
      <c r="K100" s="7">
        <v>2.4</v>
      </c>
      <c r="L100" s="7">
        <v>0</v>
      </c>
      <c r="M100" s="7">
        <v>12</v>
      </c>
      <c r="N100" s="7"/>
      <c r="O100" s="7"/>
    </row>
    <row r="101" spans="1:15" x14ac:dyDescent="0.3">
      <c r="A101" s="4" t="s">
        <v>18</v>
      </c>
      <c r="B101" s="4"/>
      <c r="C101" s="8" t="s">
        <v>119</v>
      </c>
      <c r="D101" s="9">
        <v>0</v>
      </c>
      <c r="E101" s="9">
        <v>70783.281459999998</v>
      </c>
      <c r="F101" s="9">
        <v>0</v>
      </c>
      <c r="G101" s="9">
        <v>63402.08956</v>
      </c>
      <c r="H101" s="9">
        <v>0</v>
      </c>
      <c r="I101" s="9">
        <v>73734.68965</v>
      </c>
      <c r="J101" s="9">
        <v>0</v>
      </c>
      <c r="K101" s="9">
        <v>75090.016839999997</v>
      </c>
      <c r="L101" s="9">
        <v>0</v>
      </c>
      <c r="M101" s="9">
        <v>52417.279269999999</v>
      </c>
      <c r="N101" s="9">
        <v>48056.007730000005</v>
      </c>
      <c r="O101" s="9">
        <v>49044.488120000002</v>
      </c>
    </row>
    <row r="102" spans="1:15" x14ac:dyDescent="0.3">
      <c r="A102" s="4" t="s">
        <v>19</v>
      </c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3">
      <c r="A103" s="4" t="s">
        <v>20</v>
      </c>
      <c r="B103" s="4"/>
      <c r="C103" s="6" t="s">
        <v>128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x14ac:dyDescent="0.3">
      <c r="A104" s="4" t="s">
        <v>21</v>
      </c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3">
      <c r="A105" s="4" t="s">
        <v>22</v>
      </c>
      <c r="B105" s="4">
        <v>568</v>
      </c>
      <c r="C105" s="8" t="s">
        <v>129</v>
      </c>
      <c r="D105" s="7">
        <v>0</v>
      </c>
      <c r="E105" s="7">
        <v>1330.06717</v>
      </c>
      <c r="F105" s="7">
        <v>0</v>
      </c>
      <c r="G105" s="7">
        <v>653.64609999999993</v>
      </c>
      <c r="H105" s="7">
        <v>0</v>
      </c>
      <c r="I105" s="7">
        <v>656.27323000000001</v>
      </c>
      <c r="J105" s="7">
        <v>0</v>
      </c>
      <c r="K105" s="7">
        <v>928.28219000000001</v>
      </c>
      <c r="L105" s="7">
        <v>0</v>
      </c>
      <c r="M105" s="7">
        <v>624.29893000000015</v>
      </c>
      <c r="N105" s="7"/>
      <c r="O105" s="7"/>
    </row>
    <row r="106" spans="1:15" x14ac:dyDescent="0.3">
      <c r="A106" s="4" t="s">
        <v>24</v>
      </c>
      <c r="B106" s="4">
        <v>569</v>
      </c>
      <c r="C106" s="8" t="s">
        <v>130</v>
      </c>
      <c r="D106" s="7">
        <v>0</v>
      </c>
      <c r="E106" s="7">
        <v>6514.6812099999997</v>
      </c>
      <c r="F106" s="7">
        <v>0</v>
      </c>
      <c r="G106" s="7">
        <v>7030.0652300000002</v>
      </c>
      <c r="H106" s="7">
        <v>0</v>
      </c>
      <c r="I106" s="7">
        <v>4827.8672800000004</v>
      </c>
      <c r="J106" s="7">
        <v>0</v>
      </c>
      <c r="K106" s="7">
        <v>4155.9215000000004</v>
      </c>
      <c r="L106" s="7">
        <v>0</v>
      </c>
      <c r="M106" s="7">
        <v>3825.59827</v>
      </c>
      <c r="N106" s="7"/>
      <c r="O106" s="7"/>
    </row>
    <row r="107" spans="1:15" x14ac:dyDescent="0.3">
      <c r="A107" s="4" t="s">
        <v>26</v>
      </c>
      <c r="B107" s="4">
        <v>570</v>
      </c>
      <c r="C107" s="8" t="s">
        <v>131</v>
      </c>
      <c r="D107" s="7">
        <v>0</v>
      </c>
      <c r="E107" s="7">
        <v>10667.95275</v>
      </c>
      <c r="F107" s="7">
        <v>0</v>
      </c>
      <c r="G107" s="7">
        <v>7398.1394399999999</v>
      </c>
      <c r="H107" s="7">
        <v>0</v>
      </c>
      <c r="I107" s="7">
        <v>8342.8227799999986</v>
      </c>
      <c r="J107" s="7">
        <v>0</v>
      </c>
      <c r="K107" s="7">
        <v>7344.5327600000001</v>
      </c>
      <c r="L107" s="7">
        <v>0</v>
      </c>
      <c r="M107" s="7">
        <v>5194.1101700000017</v>
      </c>
      <c r="N107" s="7"/>
      <c r="O107" s="7"/>
    </row>
    <row r="108" spans="1:15" x14ac:dyDescent="0.3">
      <c r="A108" s="4" t="s">
        <v>27</v>
      </c>
      <c r="B108" s="4">
        <v>571</v>
      </c>
      <c r="C108" s="8" t="s">
        <v>132</v>
      </c>
      <c r="D108" s="7">
        <v>0</v>
      </c>
      <c r="E108" s="7">
        <v>10670.195099999999</v>
      </c>
      <c r="F108" s="7">
        <v>0</v>
      </c>
      <c r="G108" s="7">
        <v>10896.370289999999</v>
      </c>
      <c r="H108" s="7">
        <v>0</v>
      </c>
      <c r="I108" s="7">
        <v>9693.4092100000016</v>
      </c>
      <c r="J108" s="7">
        <v>0</v>
      </c>
      <c r="K108" s="7">
        <v>14801.86996</v>
      </c>
      <c r="L108" s="7">
        <v>0</v>
      </c>
      <c r="M108" s="7">
        <v>9762.6540499999974</v>
      </c>
      <c r="N108" s="7"/>
      <c r="O108" s="7"/>
    </row>
    <row r="109" spans="1:15" x14ac:dyDescent="0.3">
      <c r="A109" s="4" t="s">
        <v>28</v>
      </c>
      <c r="B109" s="4">
        <v>572</v>
      </c>
      <c r="C109" s="8" t="s">
        <v>133</v>
      </c>
      <c r="D109" s="7">
        <v>0</v>
      </c>
      <c r="E109" s="7">
        <v>919.00172999999995</v>
      </c>
      <c r="F109" s="7">
        <v>0</v>
      </c>
      <c r="G109" s="7">
        <v>959.52591000000007</v>
      </c>
      <c r="H109" s="7">
        <v>0</v>
      </c>
      <c r="I109" s="7">
        <v>897.44035000000008</v>
      </c>
      <c r="J109" s="7">
        <v>0</v>
      </c>
      <c r="K109" s="7">
        <v>1809.1264900000001</v>
      </c>
      <c r="L109" s="7">
        <v>0</v>
      </c>
      <c r="M109" s="7">
        <v>1254</v>
      </c>
      <c r="N109" s="7"/>
      <c r="O109" s="7"/>
    </row>
    <row r="110" spans="1:15" ht="15" thickBot="1" x14ac:dyDescent="0.35">
      <c r="A110" s="4" t="s">
        <v>29</v>
      </c>
      <c r="B110" s="4">
        <v>573</v>
      </c>
      <c r="C110" s="8" t="s">
        <v>134</v>
      </c>
      <c r="D110" s="7">
        <v>0</v>
      </c>
      <c r="E110" s="7">
        <v>553.79885999999999</v>
      </c>
      <c r="F110" s="7">
        <v>0</v>
      </c>
      <c r="G110" s="7">
        <v>513.51993000000004</v>
      </c>
      <c r="H110" s="7">
        <v>0</v>
      </c>
      <c r="I110" s="7">
        <v>565.48216000000002</v>
      </c>
      <c r="J110" s="7">
        <v>0</v>
      </c>
      <c r="K110" s="7">
        <v>633.65706999999998</v>
      </c>
      <c r="L110" s="7">
        <v>0</v>
      </c>
      <c r="M110" s="7">
        <v>589.93299999999999</v>
      </c>
      <c r="N110" s="7"/>
      <c r="O110" s="7"/>
    </row>
    <row r="111" spans="1:15" x14ac:dyDescent="0.3">
      <c r="A111" s="4" t="s">
        <v>30</v>
      </c>
      <c r="B111" s="4"/>
      <c r="C111" s="8" t="s">
        <v>128</v>
      </c>
      <c r="D111" s="9">
        <v>0</v>
      </c>
      <c r="E111" s="9">
        <v>30655.696819999997</v>
      </c>
      <c r="F111" s="9">
        <v>0</v>
      </c>
      <c r="G111" s="9">
        <v>27451.266899999999</v>
      </c>
      <c r="H111" s="9">
        <v>0</v>
      </c>
      <c r="I111" s="9">
        <v>24983.295010000002</v>
      </c>
      <c r="J111" s="9">
        <v>0</v>
      </c>
      <c r="K111" s="9">
        <v>29673.38997</v>
      </c>
      <c r="L111" s="9">
        <v>0</v>
      </c>
      <c r="M111" s="9">
        <v>21250.594419999998</v>
      </c>
      <c r="N111" s="9">
        <v>23932.088710000004</v>
      </c>
      <c r="O111" s="9">
        <v>24015.88191</v>
      </c>
    </row>
    <row r="112" spans="1:15" x14ac:dyDescent="0.3">
      <c r="A112" s="4" t="s">
        <v>31</v>
      </c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3">
      <c r="A113" s="4" t="s">
        <v>32</v>
      </c>
      <c r="B113" s="4"/>
      <c r="C113" s="6" t="s">
        <v>135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x14ac:dyDescent="0.3">
      <c r="A114" s="4" t="s">
        <v>33</v>
      </c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3">
      <c r="A115" s="4" t="s">
        <v>34</v>
      </c>
      <c r="B115" s="4">
        <v>580</v>
      </c>
      <c r="C115" s="8" t="s">
        <v>136</v>
      </c>
      <c r="D115" s="7">
        <v>0</v>
      </c>
      <c r="E115" s="7">
        <v>19368.33423</v>
      </c>
      <c r="F115" s="7">
        <v>0</v>
      </c>
      <c r="G115" s="7">
        <v>18090.752270000001</v>
      </c>
      <c r="H115" s="7">
        <v>0</v>
      </c>
      <c r="I115" s="7">
        <v>16970.327420000001</v>
      </c>
      <c r="J115" s="7">
        <v>0</v>
      </c>
      <c r="K115" s="7">
        <v>15287.619309999998</v>
      </c>
      <c r="L115" s="7">
        <v>0</v>
      </c>
      <c r="M115" s="7">
        <v>22114.789750000011</v>
      </c>
      <c r="N115" s="7"/>
      <c r="O115" s="7"/>
    </row>
    <row r="116" spans="1:15" x14ac:dyDescent="0.3">
      <c r="A116" s="4" t="s">
        <v>35</v>
      </c>
      <c r="B116" s="4">
        <v>581</v>
      </c>
      <c r="C116" s="8" t="s">
        <v>137</v>
      </c>
      <c r="D116" s="7">
        <v>0</v>
      </c>
      <c r="E116" s="7">
        <v>1540.9284499999999</v>
      </c>
      <c r="F116" s="7">
        <v>0</v>
      </c>
      <c r="G116" s="7">
        <v>1988.8477499999999</v>
      </c>
      <c r="H116" s="7">
        <v>0</v>
      </c>
      <c r="I116" s="7">
        <v>5255.4999299999999</v>
      </c>
      <c r="J116" s="7">
        <v>0</v>
      </c>
      <c r="K116" s="7">
        <v>4433.5562599999994</v>
      </c>
      <c r="L116" s="7">
        <v>0</v>
      </c>
      <c r="M116" s="7">
        <v>5107.5298000000003</v>
      </c>
      <c r="N116" s="7"/>
      <c r="O116" s="7"/>
    </row>
    <row r="117" spans="1:15" ht="15" thickBo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3">
      <c r="A118" s="4" t="s">
        <v>14</v>
      </c>
      <c r="B118" s="4">
        <v>582</v>
      </c>
      <c r="C118" s="8" t="s">
        <v>138</v>
      </c>
      <c r="D118" s="7">
        <v>0</v>
      </c>
      <c r="E118" s="7">
        <v>2808.0447400000003</v>
      </c>
      <c r="F118" s="7">
        <v>0</v>
      </c>
      <c r="G118" s="7">
        <v>2840.9482400000002</v>
      </c>
      <c r="H118" s="7">
        <v>0</v>
      </c>
      <c r="I118" s="7">
        <v>2881.0833700000003</v>
      </c>
      <c r="J118" s="7">
        <v>0</v>
      </c>
      <c r="K118" s="7">
        <v>3126.9392699999994</v>
      </c>
      <c r="L118" s="7">
        <v>0</v>
      </c>
      <c r="M118" s="7">
        <v>2776.8595599999994</v>
      </c>
      <c r="N118" s="7"/>
      <c r="O118" s="7"/>
    </row>
    <row r="119" spans="1:15" x14ac:dyDescent="0.3">
      <c r="A119" s="4" t="s">
        <v>15</v>
      </c>
      <c r="B119" s="4">
        <v>583</v>
      </c>
      <c r="C119" s="8" t="s">
        <v>139</v>
      </c>
      <c r="D119" s="7">
        <v>0</v>
      </c>
      <c r="E119" s="7">
        <v>4007.16887</v>
      </c>
      <c r="F119" s="7">
        <v>0</v>
      </c>
      <c r="G119" s="7">
        <v>-11767.7299</v>
      </c>
      <c r="H119" s="7">
        <v>0</v>
      </c>
      <c r="I119" s="7">
        <v>10058.307129999999</v>
      </c>
      <c r="J119" s="7">
        <v>0</v>
      </c>
      <c r="K119" s="7">
        <v>13577.112569999999</v>
      </c>
      <c r="L119" s="7">
        <v>0</v>
      </c>
      <c r="M119" s="7">
        <v>13244.936040000017</v>
      </c>
      <c r="N119" s="7"/>
      <c r="O119" s="7"/>
    </row>
    <row r="120" spans="1:15" x14ac:dyDescent="0.3">
      <c r="A120" s="4" t="s">
        <v>16</v>
      </c>
      <c r="B120" s="4">
        <v>584</v>
      </c>
      <c r="C120" s="8" t="s">
        <v>140</v>
      </c>
      <c r="D120" s="7">
        <v>0</v>
      </c>
      <c r="E120" s="7">
        <v>6663.8938899999994</v>
      </c>
      <c r="F120" s="7">
        <v>0</v>
      </c>
      <c r="G120" s="7">
        <v>6329.4598399999995</v>
      </c>
      <c r="H120" s="7">
        <v>0</v>
      </c>
      <c r="I120" s="7">
        <v>5226.6810500000001</v>
      </c>
      <c r="J120" s="7">
        <v>0</v>
      </c>
      <c r="K120" s="7">
        <v>6647.9475900000007</v>
      </c>
      <c r="L120" s="7">
        <v>0</v>
      </c>
      <c r="M120" s="7">
        <v>5530.0440100000014</v>
      </c>
      <c r="N120" s="7"/>
      <c r="O120" s="7"/>
    </row>
    <row r="121" spans="1:15" x14ac:dyDescent="0.3">
      <c r="A121" s="4" t="s">
        <v>17</v>
      </c>
      <c r="B121" s="4">
        <v>585</v>
      </c>
      <c r="C121" s="8" t="s">
        <v>141</v>
      </c>
      <c r="D121" s="7">
        <v>0</v>
      </c>
      <c r="E121" s="7">
        <v>1628.0028400000001</v>
      </c>
      <c r="F121" s="7">
        <v>0</v>
      </c>
      <c r="G121" s="7">
        <v>269.19203000000005</v>
      </c>
      <c r="H121" s="7">
        <v>0</v>
      </c>
      <c r="I121" s="7">
        <v>383.24475000000001</v>
      </c>
      <c r="J121" s="7">
        <v>0</v>
      </c>
      <c r="K121" s="7">
        <v>121.41500000000001</v>
      </c>
      <c r="L121" s="7">
        <v>0</v>
      </c>
      <c r="M121" s="7">
        <v>261.12754000000001</v>
      </c>
      <c r="N121" s="7"/>
      <c r="O121" s="7"/>
    </row>
    <row r="122" spans="1:15" x14ac:dyDescent="0.3">
      <c r="A122" s="4" t="s">
        <v>18</v>
      </c>
      <c r="B122" s="4">
        <v>586</v>
      </c>
      <c r="C122" s="8" t="s">
        <v>142</v>
      </c>
      <c r="D122" s="7">
        <v>0</v>
      </c>
      <c r="E122" s="7">
        <v>7628.0381699999998</v>
      </c>
      <c r="F122" s="7">
        <v>0</v>
      </c>
      <c r="G122" s="7">
        <v>5621.3516500000005</v>
      </c>
      <c r="H122" s="7">
        <v>0</v>
      </c>
      <c r="I122" s="7">
        <v>5998.2433300000012</v>
      </c>
      <c r="J122" s="7">
        <v>0</v>
      </c>
      <c r="K122" s="7">
        <v>2097.0350599999997</v>
      </c>
      <c r="L122" s="7">
        <v>0</v>
      </c>
      <c r="M122" s="7">
        <v>5105.1371500000005</v>
      </c>
      <c r="N122" s="7"/>
      <c r="O122" s="7"/>
    </row>
    <row r="123" spans="1:15" x14ac:dyDescent="0.3">
      <c r="A123" s="4" t="s">
        <v>19</v>
      </c>
      <c r="B123" s="4">
        <v>587</v>
      </c>
      <c r="C123" s="8" t="s">
        <v>143</v>
      </c>
      <c r="D123" s="7">
        <v>0</v>
      </c>
      <c r="E123" s="7">
        <v>1858.9978700000001</v>
      </c>
      <c r="F123" s="7">
        <v>0</v>
      </c>
      <c r="G123" s="7">
        <v>1349.6233300000001</v>
      </c>
      <c r="H123" s="7">
        <v>0</v>
      </c>
      <c r="I123" s="7">
        <v>1928.5952599999998</v>
      </c>
      <c r="J123" s="7">
        <v>0</v>
      </c>
      <c r="K123" s="7">
        <v>657.81943000000012</v>
      </c>
      <c r="L123" s="7">
        <v>0</v>
      </c>
      <c r="M123" s="7">
        <v>3867.4818400000008</v>
      </c>
      <c r="N123" s="7"/>
      <c r="O123" s="7"/>
    </row>
    <row r="124" spans="1:15" x14ac:dyDescent="0.3">
      <c r="A124" s="4" t="s">
        <v>20</v>
      </c>
      <c r="B124" s="4">
        <v>588</v>
      </c>
      <c r="C124" s="8" t="s">
        <v>144</v>
      </c>
      <c r="D124" s="7">
        <v>0</v>
      </c>
      <c r="E124" s="7">
        <v>26720.593120000001</v>
      </c>
      <c r="F124" s="7">
        <v>0</v>
      </c>
      <c r="G124" s="7">
        <v>26768.08325</v>
      </c>
      <c r="H124" s="7">
        <v>0</v>
      </c>
      <c r="I124" s="7">
        <v>30764.506490000003</v>
      </c>
      <c r="J124" s="7">
        <v>0</v>
      </c>
      <c r="K124" s="7">
        <v>34465.651149999998</v>
      </c>
      <c r="L124" s="7">
        <v>0</v>
      </c>
      <c r="M124" s="7">
        <v>32276.384919999997</v>
      </c>
      <c r="N124" s="7"/>
      <c r="O124" s="7"/>
    </row>
    <row r="125" spans="1:15" ht="15" thickBot="1" x14ac:dyDescent="0.35">
      <c r="A125" s="4" t="s">
        <v>21</v>
      </c>
      <c r="B125" s="4">
        <v>589</v>
      </c>
      <c r="C125" s="8" t="s">
        <v>145</v>
      </c>
      <c r="D125" s="7">
        <v>0</v>
      </c>
      <c r="E125" s="7">
        <v>9333.4804399999994</v>
      </c>
      <c r="F125" s="7">
        <v>0</v>
      </c>
      <c r="G125" s="7">
        <v>9380.6539000000012</v>
      </c>
      <c r="H125" s="7">
        <v>0</v>
      </c>
      <c r="I125" s="7">
        <v>9671.1244600000009</v>
      </c>
      <c r="J125" s="7">
        <v>0</v>
      </c>
      <c r="K125" s="7">
        <v>9660.4535600000017</v>
      </c>
      <c r="L125" s="7">
        <v>0</v>
      </c>
      <c r="M125" s="7">
        <v>10106</v>
      </c>
      <c r="N125" s="7"/>
      <c r="O125" s="7"/>
    </row>
    <row r="126" spans="1:15" x14ac:dyDescent="0.3">
      <c r="A126" s="4" t="s">
        <v>22</v>
      </c>
      <c r="B126" s="4"/>
      <c r="C126" s="8" t="s">
        <v>135</v>
      </c>
      <c r="D126" s="9">
        <v>0</v>
      </c>
      <c r="E126" s="9">
        <v>81557.482619999995</v>
      </c>
      <c r="F126" s="9">
        <v>0</v>
      </c>
      <c r="G126" s="9">
        <v>60871.182359999992</v>
      </c>
      <c r="H126" s="9">
        <v>0</v>
      </c>
      <c r="I126" s="9">
        <v>89137.613190000004</v>
      </c>
      <c r="J126" s="9">
        <v>0</v>
      </c>
      <c r="K126" s="9">
        <v>90075.549200000009</v>
      </c>
      <c r="L126" s="9">
        <v>0</v>
      </c>
      <c r="M126" s="9">
        <v>100390.29061000003</v>
      </c>
      <c r="N126" s="9">
        <v>106087.79412999999</v>
      </c>
      <c r="O126" s="9">
        <v>113949.09413000003</v>
      </c>
    </row>
    <row r="127" spans="1:15" x14ac:dyDescent="0.3">
      <c r="A127" s="4" t="s">
        <v>24</v>
      </c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3">
      <c r="A128" s="4" t="s">
        <v>26</v>
      </c>
      <c r="B128" s="4"/>
      <c r="C128" s="6" t="s">
        <v>146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x14ac:dyDescent="0.3">
      <c r="A129" s="4" t="s">
        <v>27</v>
      </c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3">
      <c r="A130" s="4" t="s">
        <v>28</v>
      </c>
      <c r="B130" s="4">
        <v>590</v>
      </c>
      <c r="C130" s="8" t="s">
        <v>147</v>
      </c>
      <c r="D130" s="7">
        <v>0</v>
      </c>
      <c r="E130" s="7">
        <v>21920.228569999999</v>
      </c>
      <c r="F130" s="7">
        <v>0</v>
      </c>
      <c r="G130" s="7">
        <v>20759.95737</v>
      </c>
      <c r="H130" s="7">
        <v>0</v>
      </c>
      <c r="I130" s="7">
        <v>20120.134520000003</v>
      </c>
      <c r="J130" s="7">
        <v>0</v>
      </c>
      <c r="K130" s="7">
        <v>20140.828799999999</v>
      </c>
      <c r="L130" s="7">
        <v>0</v>
      </c>
      <c r="M130" s="7">
        <v>16903.104690000007</v>
      </c>
      <c r="N130" s="7"/>
      <c r="O130" s="7"/>
    </row>
    <row r="131" spans="1:15" x14ac:dyDescent="0.3">
      <c r="A131" s="4" t="s">
        <v>29</v>
      </c>
      <c r="B131" s="4">
        <v>591</v>
      </c>
      <c r="C131" s="8" t="s">
        <v>148</v>
      </c>
      <c r="D131" s="7">
        <v>0</v>
      </c>
      <c r="E131" s="7">
        <v>31.328990000000001</v>
      </c>
      <c r="F131" s="7">
        <v>0</v>
      </c>
      <c r="G131" s="7">
        <v>53.350470000000001</v>
      </c>
      <c r="H131" s="7">
        <v>0</v>
      </c>
      <c r="I131" s="7">
        <v>35.225600000000007</v>
      </c>
      <c r="J131" s="7">
        <v>0</v>
      </c>
      <c r="K131" s="7">
        <v>35.690260000000002</v>
      </c>
      <c r="L131" s="7">
        <v>0</v>
      </c>
      <c r="M131" s="7">
        <v>0</v>
      </c>
      <c r="N131" s="7"/>
      <c r="O131" s="7"/>
    </row>
    <row r="132" spans="1:15" x14ac:dyDescent="0.3">
      <c r="A132" s="4" t="s">
        <v>30</v>
      </c>
      <c r="B132" s="4">
        <v>592</v>
      </c>
      <c r="C132" s="8" t="s">
        <v>149</v>
      </c>
      <c r="D132" s="7">
        <v>0</v>
      </c>
      <c r="E132" s="7">
        <v>9451.8287</v>
      </c>
      <c r="F132" s="7">
        <v>0</v>
      </c>
      <c r="G132" s="7">
        <v>11177.413359999999</v>
      </c>
      <c r="H132" s="7">
        <v>0</v>
      </c>
      <c r="I132" s="7">
        <v>11700.806549999999</v>
      </c>
      <c r="J132" s="7">
        <v>0</v>
      </c>
      <c r="K132" s="7">
        <v>13852.87959</v>
      </c>
      <c r="L132" s="7">
        <v>0</v>
      </c>
      <c r="M132" s="7">
        <v>14517.066910000001</v>
      </c>
      <c r="N132" s="7"/>
      <c r="O132" s="7"/>
    </row>
    <row r="133" spans="1:15" x14ac:dyDescent="0.3">
      <c r="A133" s="4" t="s">
        <v>31</v>
      </c>
      <c r="B133" s="4">
        <v>593</v>
      </c>
      <c r="C133" s="8" t="s">
        <v>150</v>
      </c>
      <c r="D133" s="7">
        <v>0</v>
      </c>
      <c r="E133" s="7">
        <v>122768.69440000001</v>
      </c>
      <c r="F133" s="7">
        <v>0</v>
      </c>
      <c r="G133" s="7">
        <v>123514.91068</v>
      </c>
      <c r="H133" s="7">
        <v>0</v>
      </c>
      <c r="I133" s="7">
        <v>105193.49051</v>
      </c>
      <c r="J133" s="7">
        <v>0</v>
      </c>
      <c r="K133" s="7">
        <v>111695.87837000001</v>
      </c>
      <c r="L133" s="7">
        <v>0</v>
      </c>
      <c r="M133" s="7">
        <v>108911.78106999988</v>
      </c>
      <c r="N133" s="7"/>
      <c r="O133" s="7"/>
    </row>
    <row r="134" spans="1:15" x14ac:dyDescent="0.3">
      <c r="A134" s="4" t="s">
        <v>32</v>
      </c>
      <c r="B134" s="4">
        <v>594</v>
      </c>
      <c r="C134" s="8" t="s">
        <v>151</v>
      </c>
      <c r="D134" s="7">
        <v>0</v>
      </c>
      <c r="E134" s="7">
        <v>31452.288570000001</v>
      </c>
      <c r="F134" s="7">
        <v>0</v>
      </c>
      <c r="G134" s="7">
        <v>28809.276409999999</v>
      </c>
      <c r="H134" s="7">
        <v>0</v>
      </c>
      <c r="I134" s="7">
        <v>22100.137490000001</v>
      </c>
      <c r="J134" s="7">
        <v>0</v>
      </c>
      <c r="K134" s="7">
        <v>18809.069159999999</v>
      </c>
      <c r="L134" s="7">
        <v>0</v>
      </c>
      <c r="M134" s="7">
        <v>23419.464089999998</v>
      </c>
      <c r="N134" s="7"/>
      <c r="O134" s="7"/>
    </row>
    <row r="135" spans="1:15" x14ac:dyDescent="0.3">
      <c r="A135" s="4" t="s">
        <v>33</v>
      </c>
      <c r="B135" s="4">
        <v>595</v>
      </c>
      <c r="C135" s="8" t="s">
        <v>152</v>
      </c>
      <c r="D135" s="7">
        <v>0</v>
      </c>
      <c r="E135" s="7">
        <v>42.06738</v>
      </c>
      <c r="F135" s="7">
        <v>0</v>
      </c>
      <c r="G135" s="7">
        <v>41.210589999999996</v>
      </c>
      <c r="H135" s="7">
        <v>0</v>
      </c>
      <c r="I135" s="7">
        <v>42.392249999999997</v>
      </c>
      <c r="J135" s="7">
        <v>0</v>
      </c>
      <c r="K135" s="7">
        <v>38.655319999999989</v>
      </c>
      <c r="L135" s="7">
        <v>0</v>
      </c>
      <c r="M135" s="7">
        <v>37.968849999999989</v>
      </c>
      <c r="N135" s="7"/>
      <c r="O135" s="7"/>
    </row>
    <row r="136" spans="1:15" x14ac:dyDescent="0.3">
      <c r="A136" s="4" t="s">
        <v>34</v>
      </c>
      <c r="B136" s="4">
        <v>596</v>
      </c>
      <c r="C136" s="8" t="s">
        <v>153</v>
      </c>
      <c r="D136" s="7">
        <v>0</v>
      </c>
      <c r="E136" s="7">
        <v>9459.6077499999992</v>
      </c>
      <c r="F136" s="7">
        <v>0</v>
      </c>
      <c r="G136" s="7">
        <v>10210.85815</v>
      </c>
      <c r="H136" s="7">
        <v>0</v>
      </c>
      <c r="I136" s="7">
        <v>10232.85896</v>
      </c>
      <c r="J136" s="7">
        <v>0</v>
      </c>
      <c r="K136" s="7">
        <v>10209.468080000001</v>
      </c>
      <c r="L136" s="7">
        <v>0</v>
      </c>
      <c r="M136" s="7">
        <v>10744.701690000005</v>
      </c>
      <c r="N136" s="7"/>
      <c r="O136" s="7"/>
    </row>
    <row r="137" spans="1:15" x14ac:dyDescent="0.3">
      <c r="A137" s="4" t="s">
        <v>35</v>
      </c>
      <c r="B137" s="4">
        <v>597</v>
      </c>
      <c r="C137" s="8" t="s">
        <v>154</v>
      </c>
      <c r="D137" s="7">
        <v>0</v>
      </c>
      <c r="E137" s="7">
        <v>5408.8442800000003</v>
      </c>
      <c r="F137" s="7">
        <v>0</v>
      </c>
      <c r="G137" s="7">
        <v>5694.19283</v>
      </c>
      <c r="H137" s="7">
        <v>0</v>
      </c>
      <c r="I137" s="7">
        <v>4060.2867800000004</v>
      </c>
      <c r="J137" s="7">
        <v>0</v>
      </c>
      <c r="K137" s="7">
        <v>3674.9139000000005</v>
      </c>
      <c r="L137" s="7">
        <v>0</v>
      </c>
      <c r="M137" s="7">
        <v>3773.2612399999994</v>
      </c>
      <c r="N137" s="7"/>
      <c r="O137" s="7"/>
    </row>
    <row r="138" spans="1:15" ht="15" thickBo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5" thickBot="1" x14ac:dyDescent="0.35">
      <c r="A139" s="4" t="s">
        <v>14</v>
      </c>
      <c r="B139" s="4">
        <v>598</v>
      </c>
      <c r="C139" s="8" t="s">
        <v>155</v>
      </c>
      <c r="D139" s="7">
        <v>0</v>
      </c>
      <c r="E139" s="7">
        <v>4271.6364299999996</v>
      </c>
      <c r="F139" s="7">
        <v>0</v>
      </c>
      <c r="G139" s="7">
        <v>4680.1852399999998</v>
      </c>
      <c r="H139" s="7">
        <v>0</v>
      </c>
      <c r="I139" s="7">
        <v>5962.2215099999994</v>
      </c>
      <c r="J139" s="7">
        <v>0</v>
      </c>
      <c r="K139" s="7">
        <v>6236.6183500000006</v>
      </c>
      <c r="L139" s="7">
        <v>0</v>
      </c>
      <c r="M139" s="7">
        <v>5438.5776900000019</v>
      </c>
      <c r="N139" s="7"/>
      <c r="O139" s="7"/>
    </row>
    <row r="140" spans="1:15" x14ac:dyDescent="0.3">
      <c r="A140" s="4" t="s">
        <v>15</v>
      </c>
      <c r="B140" s="4"/>
      <c r="C140" s="8" t="s">
        <v>146</v>
      </c>
      <c r="D140" s="9">
        <v>0</v>
      </c>
      <c r="E140" s="9">
        <v>204806.52507</v>
      </c>
      <c r="F140" s="9">
        <v>0</v>
      </c>
      <c r="G140" s="9">
        <v>204941.35510000002</v>
      </c>
      <c r="H140" s="9">
        <v>0</v>
      </c>
      <c r="I140" s="9">
        <v>179447.55417000002</v>
      </c>
      <c r="J140" s="9">
        <v>0</v>
      </c>
      <c r="K140" s="9">
        <v>184694.00182999999</v>
      </c>
      <c r="L140" s="9">
        <v>0</v>
      </c>
      <c r="M140" s="9">
        <v>183745.9262299999</v>
      </c>
      <c r="N140" s="9">
        <v>194297.06323000017</v>
      </c>
      <c r="O140" s="9">
        <v>209265.25297999999</v>
      </c>
    </row>
    <row r="141" spans="1:15" x14ac:dyDescent="0.3">
      <c r="A141" s="4" t="s">
        <v>16</v>
      </c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3">
      <c r="A142" s="4" t="s">
        <v>17</v>
      </c>
      <c r="B142" s="4"/>
      <c r="C142" s="6" t="s">
        <v>45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x14ac:dyDescent="0.3">
      <c r="A143" s="4" t="s">
        <v>18</v>
      </c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3">
      <c r="A144" s="4" t="s">
        <v>19</v>
      </c>
      <c r="B144" s="4">
        <v>901</v>
      </c>
      <c r="C144" s="8" t="s">
        <v>156</v>
      </c>
      <c r="D144" s="7">
        <v>0</v>
      </c>
      <c r="E144" s="7">
        <v>4369.7975099999994</v>
      </c>
      <c r="F144" s="7">
        <v>0</v>
      </c>
      <c r="G144" s="7">
        <v>3584.5315900000001</v>
      </c>
      <c r="H144" s="7">
        <v>0</v>
      </c>
      <c r="I144" s="7">
        <v>4088.2884300000005</v>
      </c>
      <c r="J144" s="7">
        <v>0</v>
      </c>
      <c r="K144" s="7">
        <v>5665.6122699999996</v>
      </c>
      <c r="L144" s="7">
        <v>0</v>
      </c>
      <c r="M144" s="7">
        <v>6449.2018300000018</v>
      </c>
      <c r="N144" s="7"/>
      <c r="O144" s="7"/>
    </row>
    <row r="145" spans="1:15" x14ac:dyDescent="0.3">
      <c r="A145" s="4" t="s">
        <v>20</v>
      </c>
      <c r="B145" s="4">
        <v>902</v>
      </c>
      <c r="C145" s="8" t="s">
        <v>157</v>
      </c>
      <c r="D145" s="7">
        <v>0</v>
      </c>
      <c r="E145" s="7">
        <v>35311.81439</v>
      </c>
      <c r="F145" s="7">
        <v>0</v>
      </c>
      <c r="G145" s="7">
        <v>29311.509829999999</v>
      </c>
      <c r="H145" s="7">
        <v>0</v>
      </c>
      <c r="I145" s="7">
        <v>18417.610920000003</v>
      </c>
      <c r="J145" s="7">
        <v>0</v>
      </c>
      <c r="K145" s="7">
        <v>15332.989029999997</v>
      </c>
      <c r="L145" s="7">
        <v>0</v>
      </c>
      <c r="M145" s="7">
        <v>11848.578240000003</v>
      </c>
      <c r="N145" s="7"/>
      <c r="O145" s="7"/>
    </row>
    <row r="146" spans="1:15" x14ac:dyDescent="0.3">
      <c r="A146" s="4" t="s">
        <v>21</v>
      </c>
      <c r="B146" s="4">
        <v>903</v>
      </c>
      <c r="C146" s="8" t="s">
        <v>158</v>
      </c>
      <c r="D146" s="7">
        <v>0</v>
      </c>
      <c r="E146" s="7">
        <v>94760.909440000003</v>
      </c>
      <c r="F146" s="7">
        <v>0</v>
      </c>
      <c r="G146" s="7">
        <v>93110.679029999999</v>
      </c>
      <c r="H146" s="7">
        <v>0</v>
      </c>
      <c r="I146" s="7">
        <v>86265.363600000012</v>
      </c>
      <c r="J146" s="7">
        <v>0</v>
      </c>
      <c r="K146" s="7">
        <v>84194.464099999997</v>
      </c>
      <c r="L146" s="7">
        <v>0</v>
      </c>
      <c r="M146" s="7">
        <v>82573.557489999905</v>
      </c>
      <c r="N146" s="7"/>
      <c r="O146" s="7"/>
    </row>
    <row r="147" spans="1:15" x14ac:dyDescent="0.3">
      <c r="A147" s="4" t="s">
        <v>22</v>
      </c>
      <c r="B147" s="4">
        <v>904</v>
      </c>
      <c r="C147" s="8" t="s">
        <v>159</v>
      </c>
      <c r="D147" s="7">
        <v>0</v>
      </c>
      <c r="E147" s="7">
        <v>9560.7737700000016</v>
      </c>
      <c r="F147" s="7">
        <v>0</v>
      </c>
      <c r="G147" s="7">
        <v>8772.7189999999991</v>
      </c>
      <c r="H147" s="7">
        <v>0</v>
      </c>
      <c r="I147" s="7">
        <v>9644.1336599999995</v>
      </c>
      <c r="J147" s="7">
        <v>0</v>
      </c>
      <c r="K147" s="7">
        <v>5381.2845599999991</v>
      </c>
      <c r="L147" s="7">
        <v>0</v>
      </c>
      <c r="M147" s="7">
        <v>6708.1847699999998</v>
      </c>
      <c r="N147" s="7"/>
      <c r="O147" s="7"/>
    </row>
    <row r="148" spans="1:15" ht="15" thickBot="1" x14ac:dyDescent="0.35">
      <c r="A148" s="4" t="s">
        <v>24</v>
      </c>
      <c r="B148" s="4">
        <v>905</v>
      </c>
      <c r="C148" s="8" t="s">
        <v>160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/>
      <c r="O148" s="7"/>
    </row>
    <row r="149" spans="1:15" x14ac:dyDescent="0.3">
      <c r="A149" s="4" t="s">
        <v>26</v>
      </c>
      <c r="B149" s="4"/>
      <c r="C149" s="8" t="s">
        <v>45</v>
      </c>
      <c r="D149" s="9">
        <v>0</v>
      </c>
      <c r="E149" s="9">
        <v>144003.29511000001</v>
      </c>
      <c r="F149" s="9">
        <v>0</v>
      </c>
      <c r="G149" s="9">
        <v>134779.43944999998</v>
      </c>
      <c r="H149" s="9">
        <v>0</v>
      </c>
      <c r="I149" s="9">
        <v>118415.39661000001</v>
      </c>
      <c r="J149" s="9">
        <v>0</v>
      </c>
      <c r="K149" s="9">
        <v>110574.34995999999</v>
      </c>
      <c r="L149" s="9">
        <v>0</v>
      </c>
      <c r="M149" s="9">
        <v>107579.52232999991</v>
      </c>
      <c r="N149" s="9">
        <v>108722.78376000001</v>
      </c>
      <c r="O149" s="9">
        <v>109652.05734000003</v>
      </c>
    </row>
    <row r="150" spans="1:15" x14ac:dyDescent="0.3">
      <c r="A150" s="4" t="s">
        <v>27</v>
      </c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3">
      <c r="A151" s="4" t="s">
        <v>28</v>
      </c>
      <c r="B151" s="4"/>
      <c r="C151" s="6" t="s">
        <v>46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x14ac:dyDescent="0.3">
      <c r="A152" s="4" t="s">
        <v>29</v>
      </c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3">
      <c r="A153" s="4" t="s">
        <v>30</v>
      </c>
      <c r="B153" s="4">
        <v>907</v>
      </c>
      <c r="C153" s="8" t="s">
        <v>161</v>
      </c>
      <c r="D153" s="7">
        <v>0</v>
      </c>
      <c r="E153" s="7">
        <v>9004.4528099999989</v>
      </c>
      <c r="F153" s="7">
        <v>0</v>
      </c>
      <c r="G153" s="7">
        <v>9010.1739599999983</v>
      </c>
      <c r="H153" s="7">
        <v>0</v>
      </c>
      <c r="I153" s="7">
        <v>8523.9599499999986</v>
      </c>
      <c r="J153" s="7">
        <v>0</v>
      </c>
      <c r="K153" s="7">
        <v>9348.8390500000005</v>
      </c>
      <c r="L153" s="7">
        <v>0</v>
      </c>
      <c r="M153" s="7">
        <v>7918.1849500000008</v>
      </c>
      <c r="N153" s="7"/>
      <c r="O153" s="7"/>
    </row>
    <row r="154" spans="1:15" x14ac:dyDescent="0.3">
      <c r="A154" s="4" t="s">
        <v>31</v>
      </c>
      <c r="B154" s="4">
        <v>908</v>
      </c>
      <c r="C154" s="8" t="s">
        <v>162</v>
      </c>
      <c r="D154" s="7">
        <v>0</v>
      </c>
      <c r="E154" s="7">
        <v>108647.27033</v>
      </c>
      <c r="F154" s="7">
        <v>0</v>
      </c>
      <c r="G154" s="7">
        <v>108634.46975999999</v>
      </c>
      <c r="H154" s="7">
        <v>0</v>
      </c>
      <c r="I154" s="7">
        <v>121260.37193000001</v>
      </c>
      <c r="J154" s="7">
        <v>0</v>
      </c>
      <c r="K154" s="7">
        <v>70749.694650000005</v>
      </c>
      <c r="L154" s="7">
        <v>0</v>
      </c>
      <c r="M154" s="7">
        <v>37584.907870000017</v>
      </c>
      <c r="N154" s="7"/>
      <c r="O154" s="7"/>
    </row>
    <row r="155" spans="1:15" x14ac:dyDescent="0.3">
      <c r="A155" s="4" t="s">
        <v>32</v>
      </c>
      <c r="B155" s="4">
        <v>909</v>
      </c>
      <c r="C155" s="8" t="s">
        <v>163</v>
      </c>
      <c r="D155" s="7">
        <v>0</v>
      </c>
      <c r="E155" s="7">
        <v>8870.6829399999988</v>
      </c>
      <c r="F155" s="7">
        <v>0</v>
      </c>
      <c r="G155" s="7">
        <v>8840.7216399999998</v>
      </c>
      <c r="H155" s="7">
        <v>0</v>
      </c>
      <c r="I155" s="7">
        <v>8718.297059999999</v>
      </c>
      <c r="J155" s="7">
        <v>0</v>
      </c>
      <c r="K155" s="7">
        <v>8572.7790100000002</v>
      </c>
      <c r="L155" s="7">
        <v>0</v>
      </c>
      <c r="M155" s="7">
        <v>8440.3598499999989</v>
      </c>
      <c r="N155" s="7"/>
      <c r="O155" s="7"/>
    </row>
    <row r="156" spans="1:15" ht="15" thickBot="1" x14ac:dyDescent="0.35">
      <c r="A156" s="4" t="s">
        <v>33</v>
      </c>
      <c r="B156" s="4">
        <v>910</v>
      </c>
      <c r="C156" s="8" t="s">
        <v>164</v>
      </c>
      <c r="D156" s="7">
        <v>0</v>
      </c>
      <c r="E156" s="7">
        <v>9205.7802599999995</v>
      </c>
      <c r="F156" s="7">
        <v>0</v>
      </c>
      <c r="G156" s="7">
        <v>10883.32228</v>
      </c>
      <c r="H156" s="7">
        <v>0</v>
      </c>
      <c r="I156" s="7">
        <v>11471.381879999999</v>
      </c>
      <c r="J156" s="7">
        <v>0</v>
      </c>
      <c r="K156" s="7">
        <v>13513.372509999999</v>
      </c>
      <c r="L156" s="7">
        <v>0</v>
      </c>
      <c r="M156" s="7">
        <v>11244.292430000001</v>
      </c>
      <c r="N156" s="7"/>
      <c r="O156" s="7"/>
    </row>
    <row r="157" spans="1:15" x14ac:dyDescent="0.3">
      <c r="A157" s="4" t="s">
        <v>34</v>
      </c>
      <c r="B157" s="4"/>
      <c r="C157" s="8" t="s">
        <v>46</v>
      </c>
      <c r="D157" s="9">
        <v>0</v>
      </c>
      <c r="E157" s="9">
        <v>135728.18634000001</v>
      </c>
      <c r="F157" s="9">
        <v>0</v>
      </c>
      <c r="G157" s="9">
        <v>137368.68763999999</v>
      </c>
      <c r="H157" s="9">
        <v>0</v>
      </c>
      <c r="I157" s="9">
        <v>149974.01082000002</v>
      </c>
      <c r="J157" s="9">
        <v>0</v>
      </c>
      <c r="K157" s="9">
        <v>102184.68522</v>
      </c>
      <c r="L157" s="9">
        <v>0</v>
      </c>
      <c r="M157" s="9">
        <v>65187.745100000022</v>
      </c>
      <c r="N157" s="9">
        <v>66065.295700000032</v>
      </c>
      <c r="O157" s="9">
        <v>65606.286919999999</v>
      </c>
    </row>
    <row r="158" spans="1:15" x14ac:dyDescent="0.3">
      <c r="A158" s="4" t="s">
        <v>35</v>
      </c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" thickBo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3">
      <c r="A160" s="4" t="s">
        <v>14</v>
      </c>
      <c r="B160" s="4"/>
      <c r="C160" s="6" t="s">
        <v>47</v>
      </c>
      <c r="D160" s="7"/>
      <c r="E160" s="7"/>
      <c r="F160" s="7"/>
      <c r="G160" s="7"/>
      <c r="H160" s="7"/>
      <c r="I160" s="7"/>
      <c r="J160" s="7"/>
      <c r="K160" s="7">
        <v>0</v>
      </c>
      <c r="L160" s="7"/>
      <c r="M160" s="7"/>
      <c r="N160" s="7"/>
      <c r="O160" s="7"/>
    </row>
    <row r="161" spans="1:15" x14ac:dyDescent="0.3">
      <c r="A161" s="4" t="s">
        <v>15</v>
      </c>
      <c r="B161" s="4"/>
      <c r="C161" s="1"/>
      <c r="D161" s="1"/>
      <c r="E161" s="1"/>
      <c r="F161" s="1"/>
      <c r="G161" s="1"/>
      <c r="H161" s="1"/>
      <c r="I161" s="1"/>
      <c r="J161" s="1"/>
      <c r="K161" s="1">
        <v>0</v>
      </c>
      <c r="L161" s="1"/>
      <c r="M161" s="1"/>
      <c r="N161" s="1"/>
      <c r="O161" s="1"/>
    </row>
    <row r="162" spans="1:15" x14ac:dyDescent="0.3">
      <c r="A162" s="4" t="s">
        <v>16</v>
      </c>
      <c r="B162" s="4">
        <v>911</v>
      </c>
      <c r="C162" s="8" t="s">
        <v>165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</row>
    <row r="163" spans="1:15" x14ac:dyDescent="0.3">
      <c r="A163" s="4" t="s">
        <v>17</v>
      </c>
      <c r="B163" s="4">
        <v>912</v>
      </c>
      <c r="C163" s="8" t="s">
        <v>166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</row>
    <row r="164" spans="1:15" ht="15" thickBot="1" x14ac:dyDescent="0.35">
      <c r="A164" s="4" t="s">
        <v>18</v>
      </c>
      <c r="B164" s="4">
        <v>916</v>
      </c>
      <c r="C164" s="8" t="s">
        <v>167</v>
      </c>
      <c r="D164" s="7">
        <v>0</v>
      </c>
      <c r="E164" s="7">
        <v>9836.4515800000008</v>
      </c>
      <c r="F164" s="7">
        <v>0</v>
      </c>
      <c r="G164" s="7">
        <v>4581.75252</v>
      </c>
      <c r="H164" s="7">
        <v>0</v>
      </c>
      <c r="I164" s="7">
        <v>9536.2710300000017</v>
      </c>
      <c r="J164" s="7">
        <v>0</v>
      </c>
      <c r="K164" s="7">
        <v>26149.384279999998</v>
      </c>
      <c r="L164" s="7">
        <v>0</v>
      </c>
      <c r="M164" s="7">
        <v>18084.320769999998</v>
      </c>
      <c r="N164" s="7"/>
      <c r="O164" s="7"/>
    </row>
    <row r="165" spans="1:15" x14ac:dyDescent="0.3">
      <c r="A165" s="4" t="s">
        <v>19</v>
      </c>
      <c r="B165" s="4"/>
      <c r="C165" s="8" t="s">
        <v>47</v>
      </c>
      <c r="D165" s="9">
        <v>0</v>
      </c>
      <c r="E165" s="9">
        <v>9836.4515800000008</v>
      </c>
      <c r="F165" s="9">
        <v>0</v>
      </c>
      <c r="G165" s="9">
        <v>4581.75252</v>
      </c>
      <c r="H165" s="9">
        <v>0</v>
      </c>
      <c r="I165" s="9">
        <v>9536.2710300000017</v>
      </c>
      <c r="J165" s="9">
        <v>0</v>
      </c>
      <c r="K165" s="9">
        <v>26149.384279999998</v>
      </c>
      <c r="L165" s="9">
        <v>0</v>
      </c>
      <c r="M165" s="9">
        <v>18084.320769999998</v>
      </c>
      <c r="N165" s="9">
        <v>14241.782479999998</v>
      </c>
      <c r="O165" s="9">
        <v>15746.958650000002</v>
      </c>
    </row>
    <row r="166" spans="1:15" x14ac:dyDescent="0.3">
      <c r="A166" s="4" t="s">
        <v>20</v>
      </c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3">
      <c r="A167" s="4" t="s">
        <v>21</v>
      </c>
      <c r="B167" s="4"/>
      <c r="C167" s="6" t="s">
        <v>168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x14ac:dyDescent="0.3">
      <c r="A168" s="4" t="s">
        <v>22</v>
      </c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3">
      <c r="A169" s="4" t="s">
        <v>24</v>
      </c>
      <c r="B169" s="4">
        <v>920</v>
      </c>
      <c r="C169" s="8" t="s">
        <v>169</v>
      </c>
      <c r="D169" s="7">
        <v>0</v>
      </c>
      <c r="E169" s="7">
        <v>192887.54296000002</v>
      </c>
      <c r="F169" s="7">
        <v>0</v>
      </c>
      <c r="G169" s="7">
        <v>210462.66021999999</v>
      </c>
      <c r="H169" s="7">
        <v>0</v>
      </c>
      <c r="I169" s="7">
        <v>192946.56156000003</v>
      </c>
      <c r="J169" s="7">
        <v>0</v>
      </c>
      <c r="K169" s="7">
        <v>220265.82498</v>
      </c>
      <c r="L169" s="7">
        <v>0</v>
      </c>
      <c r="M169" s="7">
        <v>214130.73217000018</v>
      </c>
      <c r="N169" s="7"/>
      <c r="O169" s="7"/>
    </row>
    <row r="170" spans="1:15" x14ac:dyDescent="0.3">
      <c r="A170" s="4" t="s">
        <v>26</v>
      </c>
      <c r="B170" s="4">
        <v>921</v>
      </c>
      <c r="C170" s="8" t="s">
        <v>170</v>
      </c>
      <c r="D170" s="7">
        <v>0</v>
      </c>
      <c r="E170" s="7">
        <v>49555.912680000001</v>
      </c>
      <c r="F170" s="7">
        <v>0</v>
      </c>
      <c r="G170" s="7">
        <v>44497.85194</v>
      </c>
      <c r="H170" s="7">
        <v>0</v>
      </c>
      <c r="I170" s="7">
        <v>42260.551920000005</v>
      </c>
      <c r="J170" s="7">
        <v>0</v>
      </c>
      <c r="K170" s="7">
        <v>42257.246089999993</v>
      </c>
      <c r="L170" s="7">
        <v>0</v>
      </c>
      <c r="M170" s="7">
        <v>48316.869290000039</v>
      </c>
      <c r="N170" s="7"/>
      <c r="O170" s="7"/>
    </row>
    <row r="171" spans="1:15" x14ac:dyDescent="0.3">
      <c r="A171" s="4" t="s">
        <v>27</v>
      </c>
      <c r="B171" s="4">
        <v>922</v>
      </c>
      <c r="C171" s="8" t="s">
        <v>171</v>
      </c>
      <c r="D171" s="7">
        <v>0</v>
      </c>
      <c r="E171" s="7">
        <v>-77457.461169999995</v>
      </c>
      <c r="F171" s="7">
        <v>0</v>
      </c>
      <c r="G171" s="7">
        <v>-80789.196469999995</v>
      </c>
      <c r="H171" s="7">
        <v>0</v>
      </c>
      <c r="I171" s="7">
        <v>-77560.374970000004</v>
      </c>
      <c r="J171" s="7">
        <v>0</v>
      </c>
      <c r="K171" s="7">
        <v>-87735.681309999985</v>
      </c>
      <c r="L171" s="7">
        <v>0</v>
      </c>
      <c r="M171" s="7">
        <v>-100689.85844000003</v>
      </c>
      <c r="N171" s="7"/>
      <c r="O171" s="7"/>
    </row>
    <row r="172" spans="1:15" x14ac:dyDescent="0.3">
      <c r="A172" s="4" t="s">
        <v>28</v>
      </c>
      <c r="B172" s="4">
        <v>923</v>
      </c>
      <c r="C172" s="8" t="s">
        <v>172</v>
      </c>
      <c r="D172" s="7">
        <v>0</v>
      </c>
      <c r="E172" s="7">
        <v>32454.085340000001</v>
      </c>
      <c r="F172" s="7">
        <v>0</v>
      </c>
      <c r="G172" s="7">
        <v>43526.084289999999</v>
      </c>
      <c r="H172" s="7">
        <v>0</v>
      </c>
      <c r="I172" s="7">
        <v>29972.036299999996</v>
      </c>
      <c r="J172" s="7">
        <v>0</v>
      </c>
      <c r="K172" s="7">
        <v>34740.627730000007</v>
      </c>
      <c r="L172" s="7">
        <v>0</v>
      </c>
      <c r="M172" s="7">
        <v>41041.438050000004</v>
      </c>
      <c r="N172" s="7"/>
      <c r="O172" s="7"/>
    </row>
    <row r="173" spans="1:15" x14ac:dyDescent="0.3">
      <c r="A173" s="4" t="s">
        <v>29</v>
      </c>
      <c r="B173" s="4">
        <v>924</v>
      </c>
      <c r="C173" s="8" t="s">
        <v>173</v>
      </c>
      <c r="D173" s="7">
        <v>0</v>
      </c>
      <c r="E173" s="7">
        <v>19967.821640000002</v>
      </c>
      <c r="F173" s="7">
        <v>0</v>
      </c>
      <c r="G173" s="7">
        <v>21401.725740000002</v>
      </c>
      <c r="H173" s="7">
        <v>0</v>
      </c>
      <c r="I173" s="7">
        <v>14469.548400000001</v>
      </c>
      <c r="J173" s="7">
        <v>0</v>
      </c>
      <c r="K173" s="7">
        <v>12625.92491</v>
      </c>
      <c r="L173" s="7">
        <v>0</v>
      </c>
      <c r="M173" s="7">
        <v>13680.896379999998</v>
      </c>
      <c r="N173" s="7"/>
      <c r="O173" s="7"/>
    </row>
    <row r="174" spans="1:15" x14ac:dyDescent="0.3">
      <c r="A174" s="4" t="s">
        <v>30</v>
      </c>
      <c r="B174" s="4">
        <v>925</v>
      </c>
      <c r="C174" s="8" t="s">
        <v>174</v>
      </c>
      <c r="D174" s="7">
        <v>0</v>
      </c>
      <c r="E174" s="7">
        <v>34604.733830000005</v>
      </c>
      <c r="F174" s="7">
        <v>0</v>
      </c>
      <c r="G174" s="7">
        <v>26928.385630000004</v>
      </c>
      <c r="H174" s="7">
        <v>0</v>
      </c>
      <c r="I174" s="7">
        <v>30960.443569999999</v>
      </c>
      <c r="J174" s="7">
        <v>0</v>
      </c>
      <c r="K174" s="7">
        <v>24646.524319999997</v>
      </c>
      <c r="L174" s="7">
        <v>0</v>
      </c>
      <c r="M174" s="7">
        <v>27991.700259999991</v>
      </c>
      <c r="N174" s="7"/>
      <c r="O174" s="7"/>
    </row>
    <row r="175" spans="1:15" x14ac:dyDescent="0.3">
      <c r="A175" s="4" t="s">
        <v>31</v>
      </c>
      <c r="B175" s="4">
        <v>926</v>
      </c>
      <c r="C175" s="8" t="s">
        <v>175</v>
      </c>
      <c r="D175" s="7">
        <v>0</v>
      </c>
      <c r="E175" s="7">
        <v>86959.155050000016</v>
      </c>
      <c r="F175" s="7">
        <v>0</v>
      </c>
      <c r="G175" s="7">
        <v>112066.72444999999</v>
      </c>
      <c r="H175" s="7">
        <v>0</v>
      </c>
      <c r="I175" s="7">
        <v>75811.708870000002</v>
      </c>
      <c r="J175" s="7">
        <v>0</v>
      </c>
      <c r="K175" s="7">
        <v>62491.319129999996</v>
      </c>
      <c r="L175" s="7">
        <v>0</v>
      </c>
      <c r="M175" s="7">
        <v>59595.397329999942</v>
      </c>
      <c r="N175" s="7"/>
      <c r="O175" s="7"/>
    </row>
    <row r="176" spans="1:15" x14ac:dyDescent="0.3">
      <c r="A176" s="4" t="s">
        <v>32</v>
      </c>
      <c r="B176" s="4">
        <v>928</v>
      </c>
      <c r="C176" s="8" t="s">
        <v>176</v>
      </c>
      <c r="D176" s="7">
        <v>0</v>
      </c>
      <c r="E176" s="7">
        <v>3486.2423399999998</v>
      </c>
      <c r="F176" s="7">
        <v>0</v>
      </c>
      <c r="G176" s="7">
        <v>3833.1374500000002</v>
      </c>
      <c r="H176" s="7">
        <v>0</v>
      </c>
      <c r="I176" s="7">
        <v>3344.8932699999996</v>
      </c>
      <c r="J176" s="7">
        <v>0</v>
      </c>
      <c r="K176" s="7">
        <v>3838.0714899999998</v>
      </c>
      <c r="L176" s="7">
        <v>0</v>
      </c>
      <c r="M176" s="7">
        <v>2535.1896400000001</v>
      </c>
      <c r="N176" s="7"/>
      <c r="O176" s="7"/>
    </row>
    <row r="177" spans="1:15" x14ac:dyDescent="0.3">
      <c r="A177" s="4" t="s">
        <v>33</v>
      </c>
      <c r="B177" s="4">
        <v>929</v>
      </c>
      <c r="C177" s="8" t="s">
        <v>177</v>
      </c>
      <c r="D177" s="7">
        <v>0</v>
      </c>
      <c r="E177" s="7">
        <v>41313.633520000003</v>
      </c>
      <c r="F177" s="7">
        <v>0</v>
      </c>
      <c r="G177" s="7">
        <v>-13895.174590000001</v>
      </c>
      <c r="H177" s="7">
        <v>0</v>
      </c>
      <c r="I177" s="7">
        <v>10689.790140000001</v>
      </c>
      <c r="J177" s="7">
        <v>0</v>
      </c>
      <c r="K177" s="7">
        <v>-2913.0994000000001</v>
      </c>
      <c r="L177" s="7">
        <v>0</v>
      </c>
      <c r="M177" s="7">
        <v>12951.31596023808</v>
      </c>
      <c r="N177" s="7"/>
      <c r="O177" s="7"/>
    </row>
    <row r="178" spans="1:15" x14ac:dyDescent="0.3">
      <c r="A178" s="4" t="s">
        <v>34</v>
      </c>
      <c r="B178" s="4">
        <v>930</v>
      </c>
      <c r="C178" s="8" t="s">
        <v>178</v>
      </c>
      <c r="D178" s="7">
        <v>0</v>
      </c>
      <c r="E178" s="7">
        <v>19213.318800000001</v>
      </c>
      <c r="F178" s="7">
        <v>0</v>
      </c>
      <c r="G178" s="7">
        <v>19196.883160000001</v>
      </c>
      <c r="H178" s="7">
        <v>0</v>
      </c>
      <c r="I178" s="7">
        <v>11686.08301</v>
      </c>
      <c r="J178" s="7">
        <v>0</v>
      </c>
      <c r="K178" s="7">
        <v>15103.164229999998</v>
      </c>
      <c r="L178" s="7">
        <v>0</v>
      </c>
      <c r="M178" s="7">
        <v>13182.80659</v>
      </c>
      <c r="N178" s="7"/>
      <c r="O178" s="7"/>
    </row>
    <row r="179" spans="1:15" x14ac:dyDescent="0.3">
      <c r="A179" s="4" t="s">
        <v>35</v>
      </c>
      <c r="B179" s="4">
        <v>931</v>
      </c>
      <c r="C179" s="8" t="s">
        <v>179</v>
      </c>
      <c r="D179" s="7">
        <v>0</v>
      </c>
      <c r="E179" s="7">
        <v>8359.5135300000002</v>
      </c>
      <c r="F179" s="7">
        <v>0</v>
      </c>
      <c r="G179" s="7">
        <v>9135.2803699999986</v>
      </c>
      <c r="H179" s="7">
        <v>0</v>
      </c>
      <c r="I179" s="7">
        <v>8922.6698300000007</v>
      </c>
      <c r="J179" s="7">
        <v>0</v>
      </c>
      <c r="K179" s="7">
        <v>9384.5189800000007</v>
      </c>
      <c r="L179" s="7">
        <v>0</v>
      </c>
      <c r="M179" s="7">
        <v>9653.2667000000019</v>
      </c>
      <c r="N179" s="7"/>
      <c r="O179" s="7"/>
    </row>
    <row r="180" spans="1:15" ht="15" thickBo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3">
      <c r="A181" s="4" t="s">
        <v>14</v>
      </c>
      <c r="B181" s="4"/>
      <c r="C181" s="8" t="s">
        <v>168</v>
      </c>
      <c r="D181" s="9">
        <v>0</v>
      </c>
      <c r="E181" s="9">
        <v>411344.49851999991</v>
      </c>
      <c r="F181" s="9">
        <v>0</v>
      </c>
      <c r="G181" s="9">
        <v>396364.36219000007</v>
      </c>
      <c r="H181" s="9">
        <v>0</v>
      </c>
      <c r="I181" s="9">
        <v>343503.91190000006</v>
      </c>
      <c r="J181" s="9">
        <v>0</v>
      </c>
      <c r="K181" s="9">
        <v>334704.44115000003</v>
      </c>
      <c r="L181" s="9">
        <v>0</v>
      </c>
      <c r="M181" s="9">
        <v>342389.75393023819</v>
      </c>
      <c r="N181" s="9">
        <v>334979.64069950319</v>
      </c>
      <c r="O181" s="9">
        <v>340415.59177000035</v>
      </c>
    </row>
    <row r="182" spans="1:15" x14ac:dyDescent="0.3">
      <c r="A182" s="4" t="s">
        <v>15</v>
      </c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3">
      <c r="A183" s="4" t="s">
        <v>16</v>
      </c>
      <c r="B183" s="4"/>
      <c r="C183" s="6" t="s">
        <v>180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 x14ac:dyDescent="0.3">
      <c r="A184" s="4" t="s">
        <v>17</v>
      </c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" thickBot="1" x14ac:dyDescent="0.35">
      <c r="A185" s="4" t="s">
        <v>18</v>
      </c>
      <c r="B185" s="4">
        <v>935</v>
      </c>
      <c r="C185" s="8" t="s">
        <v>193</v>
      </c>
      <c r="D185" s="7">
        <v>0</v>
      </c>
      <c r="E185" s="7">
        <v>12383.232980000001</v>
      </c>
      <c r="F185" s="7">
        <v>0</v>
      </c>
      <c r="G185" s="7">
        <v>11220.14811</v>
      </c>
      <c r="H185" s="7">
        <v>0</v>
      </c>
      <c r="I185" s="7">
        <v>11128.943979999998</v>
      </c>
      <c r="J185" s="7">
        <v>0</v>
      </c>
      <c r="K185" s="7">
        <v>14207.181489999999</v>
      </c>
      <c r="L185" s="7">
        <v>0</v>
      </c>
      <c r="M185" s="7">
        <v>13159.228459999997</v>
      </c>
      <c r="N185" s="7"/>
      <c r="O185" s="7"/>
    </row>
    <row r="186" spans="1:15" x14ac:dyDescent="0.3">
      <c r="A186" s="4" t="s">
        <v>19</v>
      </c>
      <c r="B186" s="4"/>
      <c r="C186" s="8" t="s">
        <v>180</v>
      </c>
      <c r="D186" s="9">
        <v>0</v>
      </c>
      <c r="E186" s="9">
        <v>12383.232980000001</v>
      </c>
      <c r="F186" s="9">
        <v>0</v>
      </c>
      <c r="G186" s="9">
        <v>11220.14811</v>
      </c>
      <c r="H186" s="9">
        <v>0</v>
      </c>
      <c r="I186" s="9">
        <v>11128.943979999998</v>
      </c>
      <c r="J186" s="9">
        <v>0</v>
      </c>
      <c r="K186" s="9">
        <v>14207.181489999999</v>
      </c>
      <c r="L186" s="9">
        <v>0</v>
      </c>
      <c r="M186" s="9">
        <v>13159.228459999997</v>
      </c>
      <c r="N186" s="9">
        <v>14197.526220000003</v>
      </c>
      <c r="O186" s="9">
        <v>14605.582589999995</v>
      </c>
    </row>
    <row r="187" spans="1:15" x14ac:dyDescent="0.3">
      <c r="A187" s="4" t="s">
        <v>20</v>
      </c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" thickBot="1" x14ac:dyDescent="0.35">
      <c r="A188" s="4" t="s">
        <v>21</v>
      </c>
      <c r="B188" s="4"/>
      <c r="C188" s="6" t="s">
        <v>23</v>
      </c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1:15" x14ac:dyDescent="0.3">
      <c r="A189" s="4" t="s">
        <v>22</v>
      </c>
      <c r="B189" s="4"/>
      <c r="C189" s="8" t="s">
        <v>48</v>
      </c>
      <c r="D189" s="9">
        <v>6163748</v>
      </c>
      <c r="E189" s="9">
        <v>6011882.7592899986</v>
      </c>
      <c r="F189" s="9">
        <v>5707682</v>
      </c>
      <c r="G189" s="9">
        <v>5446254.3136099996</v>
      </c>
      <c r="H189" s="9">
        <v>5970170</v>
      </c>
      <c r="I189" s="9">
        <v>5834257.1702199997</v>
      </c>
      <c r="J189" s="9">
        <v>5696126</v>
      </c>
      <c r="K189" s="9">
        <v>5818546.4141200017</v>
      </c>
      <c r="L189" s="9">
        <v>4911260</v>
      </c>
      <c r="M189" s="9">
        <v>4803334.2657097168</v>
      </c>
      <c r="N189" s="9">
        <v>5007149.4087562282</v>
      </c>
      <c r="O189" s="9">
        <v>5190939.9573501609</v>
      </c>
    </row>
    <row r="190" spans="1:15" x14ac:dyDescent="0.3">
      <c r="A190" s="4" t="s">
        <v>24</v>
      </c>
      <c r="B190" s="4"/>
      <c r="C190" s="1"/>
      <c r="D190" s="15"/>
      <c r="E190" s="15"/>
      <c r="F190" s="15"/>
      <c r="G190" s="15"/>
      <c r="H190" s="15"/>
      <c r="I190" s="15"/>
      <c r="J190" s="15"/>
      <c r="K190" s="15"/>
      <c r="L190" s="1"/>
      <c r="M190" s="15"/>
      <c r="N190" s="15"/>
      <c r="O190" s="15"/>
    </row>
    <row r="191" spans="1:15" ht="15" thickBot="1" x14ac:dyDescent="0.35">
      <c r="A191" s="4" t="s">
        <v>26</v>
      </c>
      <c r="B191" s="4"/>
      <c r="C191" s="6" t="s">
        <v>23</v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ht="15" thickTop="1" x14ac:dyDescent="0.3">
      <c r="A192" s="4" t="s">
        <v>27</v>
      </c>
      <c r="B192" s="4"/>
      <c r="C192" s="8" t="s">
        <v>182</v>
      </c>
      <c r="D192" s="10">
        <v>4015146</v>
      </c>
      <c r="E192" s="10">
        <v>4097134.5204699994</v>
      </c>
      <c r="F192" s="10">
        <v>4752148</v>
      </c>
      <c r="G192" s="10">
        <v>4843493.5260899989</v>
      </c>
      <c r="H192" s="10">
        <v>5346602</v>
      </c>
      <c r="I192" s="10">
        <v>5436823.8966000006</v>
      </c>
      <c r="J192" s="10">
        <v>5701583</v>
      </c>
      <c r="K192" s="10">
        <v>5754868.9491000008</v>
      </c>
      <c r="L192" s="10">
        <v>5736821</v>
      </c>
      <c r="M192" s="10">
        <v>5874403.8613870144</v>
      </c>
      <c r="N192" s="10">
        <v>5954518.4174489472</v>
      </c>
      <c r="O192" s="10">
        <v>6043771.3284470923</v>
      </c>
    </row>
    <row r="193" spans="1:15" x14ac:dyDescent="0.3">
      <c r="A193" s="4" t="s">
        <v>28</v>
      </c>
      <c r="B193" s="4"/>
      <c r="C193" s="1"/>
      <c r="D193" s="15"/>
      <c r="E193" s="15"/>
      <c r="F193" s="15"/>
      <c r="G193" s="15"/>
      <c r="H193" s="15"/>
      <c r="I193" s="15"/>
      <c r="J193" s="15"/>
      <c r="K193" s="15"/>
      <c r="L193" s="1"/>
      <c r="M193" s="15"/>
      <c r="N193" s="15"/>
      <c r="O193" s="13"/>
    </row>
    <row r="194" spans="1:15" x14ac:dyDescent="0.3">
      <c r="A194" s="4" t="s">
        <v>29</v>
      </c>
      <c r="B194" s="4"/>
      <c r="C194" s="3" t="s">
        <v>23</v>
      </c>
      <c r="D194" s="1"/>
      <c r="E194" s="1"/>
      <c r="F194" s="1"/>
      <c r="G194" s="1"/>
      <c r="H194" s="1"/>
      <c r="I194" s="1"/>
      <c r="J194" s="1"/>
      <c r="K194" s="14"/>
      <c r="L194" s="1"/>
      <c r="M194" s="1"/>
      <c r="N194" s="1"/>
      <c r="O194" s="1"/>
    </row>
    <row r="195" spans="1:15" x14ac:dyDescent="0.3">
      <c r="A195" s="4" t="s">
        <v>30</v>
      </c>
      <c r="B195" s="4"/>
      <c r="C195" s="3" t="s">
        <v>183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3">
      <c r="A196" s="4" t="s">
        <v>31</v>
      </c>
      <c r="B196" s="4"/>
      <c r="C196" s="3" t="s">
        <v>25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3">
      <c r="A197" s="4" t="s">
        <v>32</v>
      </c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3">
      <c r="A198" s="4" t="s">
        <v>33</v>
      </c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3">
      <c r="A199" s="4" t="s">
        <v>34</v>
      </c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3">
      <c r="A200" s="4" t="s">
        <v>35</v>
      </c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" thickBo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</sheetData>
  <mergeCells count="9">
    <mergeCell ref="N11:O11"/>
    <mergeCell ref="A11:A12"/>
    <mergeCell ref="C11:C12"/>
    <mergeCell ref="D11:E11"/>
    <mergeCell ref="F11:G11"/>
    <mergeCell ref="H11:I11"/>
    <mergeCell ref="J11:K11"/>
    <mergeCell ref="L11:M11"/>
    <mergeCell ref="B11:B12"/>
  </mergeCells>
  <pageMargins left="0.5" right="0.5" top="0.75" bottom="0.5" header="0.75" footer="0.5"/>
  <pageSetup scale="54" orientation="landscape" r:id="rId1"/>
  <headerFooter>
    <oddHeader>&amp;C&amp;"Arial"&amp;10 BUDGETED VERSUS ACTUAL OPERATING REVENUES AND EXPENSES&amp;L&amp;"Arial"&amp;10 Schedule C-6&amp;R&amp;"Arial"&amp;10 Page &amp;P of &amp;N</oddHeader>
    <oddFooter>&amp;L&amp;"Arial"&amp;10 Supporting Schedules: &amp;R&amp;"Arial"&amp;10 Recap Schedules: C-9, C-36, C-33</oddFooter>
  </headerFooter>
  <rowBreaks count="8" manualBreakCount="8">
    <brk id="33" max="16383" man="1"/>
    <brk id="54" max="16383" man="1"/>
    <brk id="75" max="16383" man="1"/>
    <brk id="96" max="16383" man="1"/>
    <brk id="117" max="16383" man="1"/>
    <brk id="138" max="16383" man="1"/>
    <brk id="159" max="16383" man="1"/>
    <brk id="1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201"/>
  <sheetViews>
    <sheetView showGridLines="0" showZeros="0" workbookViewId="0">
      <pane xSplit="2" ySplit="12" topLeftCell="C13" activePane="bottomRight" state="frozen"/>
      <selection activeCell="D62" sqref="D62"/>
      <selection pane="topRight" activeCell="D62" sqref="D62"/>
      <selection pane="bottomLeft" activeCell="D62" sqref="D62"/>
      <selection pane="bottomRight" activeCell="D62" sqref="D62"/>
    </sheetView>
  </sheetViews>
  <sheetFormatPr defaultRowHeight="14.4" x14ac:dyDescent="0.3"/>
  <cols>
    <col min="1" max="1" width="5.44140625" customWidth="1"/>
    <col min="2" max="2" width="32" customWidth="1"/>
    <col min="3" max="14" width="11" customWidth="1"/>
  </cols>
  <sheetData>
    <row r="1" spans="1:14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3" t="s">
        <v>49</v>
      </c>
      <c r="B2" s="1"/>
      <c r="C2" s="1"/>
      <c r="D2" s="1"/>
      <c r="E2" s="3" t="s">
        <v>50</v>
      </c>
      <c r="F2" s="1"/>
      <c r="G2" s="1"/>
      <c r="H2" s="1"/>
      <c r="I2" s="1"/>
      <c r="J2" s="1"/>
      <c r="K2" s="3" t="s">
        <v>0</v>
      </c>
      <c r="L2" s="1"/>
      <c r="M2" s="1"/>
      <c r="N2" s="1"/>
    </row>
    <row r="3" spans="1:14" x14ac:dyDescent="0.3">
      <c r="A3" s="1"/>
      <c r="B3" s="1"/>
      <c r="C3" s="1"/>
      <c r="D3" s="1"/>
      <c r="E3" s="3" t="s">
        <v>51</v>
      </c>
      <c r="F3" s="1"/>
      <c r="G3" s="1"/>
      <c r="H3" s="1"/>
      <c r="I3" s="1"/>
      <c r="J3" s="1"/>
      <c r="K3" s="3" t="s">
        <v>36</v>
      </c>
      <c r="L3" s="1"/>
      <c r="M3" s="1"/>
      <c r="N3" s="1"/>
    </row>
    <row r="4" spans="1:14" x14ac:dyDescent="0.3">
      <c r="A4" s="3" t="s">
        <v>2</v>
      </c>
      <c r="B4" s="1"/>
      <c r="C4" s="1"/>
      <c r="D4" s="1"/>
      <c r="E4" s="3" t="s">
        <v>52</v>
      </c>
      <c r="F4" s="1"/>
      <c r="G4" s="1"/>
      <c r="H4" s="1"/>
      <c r="I4" s="1"/>
      <c r="J4" s="1"/>
      <c r="K4" s="3" t="s">
        <v>37</v>
      </c>
      <c r="L4" s="1"/>
      <c r="M4" s="1"/>
      <c r="N4" s="1"/>
    </row>
    <row r="5" spans="1:14" x14ac:dyDescent="0.3">
      <c r="A5" s="1"/>
      <c r="B5" s="3" t="s">
        <v>4</v>
      </c>
      <c r="C5" s="1"/>
      <c r="D5" s="1"/>
      <c r="E5" s="3" t="s">
        <v>54</v>
      </c>
      <c r="F5" s="1"/>
      <c r="G5" s="1"/>
      <c r="H5" s="1"/>
      <c r="I5" s="1"/>
      <c r="J5" s="1"/>
      <c r="K5" s="3" t="s">
        <v>5</v>
      </c>
      <c r="L5" s="1"/>
      <c r="M5" s="1"/>
      <c r="N5" s="1"/>
    </row>
    <row r="6" spans="1:14" x14ac:dyDescent="0.3">
      <c r="A6" s="1"/>
      <c r="B6" s="1"/>
      <c r="C6" s="1"/>
      <c r="D6" s="1"/>
      <c r="E6" s="3" t="s">
        <v>55</v>
      </c>
      <c r="F6" s="1"/>
      <c r="G6" s="1"/>
      <c r="H6" s="1"/>
      <c r="I6" s="1"/>
      <c r="J6" s="1"/>
      <c r="K6" s="3" t="s">
        <v>38</v>
      </c>
      <c r="L6" s="1"/>
      <c r="M6" s="1"/>
      <c r="N6" s="1"/>
    </row>
    <row r="7" spans="1:14" x14ac:dyDescent="0.3">
      <c r="A7" s="3" t="s">
        <v>7</v>
      </c>
      <c r="B7" s="1"/>
      <c r="C7" s="1"/>
      <c r="D7" s="1"/>
      <c r="E7" s="1"/>
      <c r="F7" s="1"/>
      <c r="G7" s="1"/>
      <c r="H7" s="1"/>
      <c r="I7" s="1"/>
      <c r="J7" s="1"/>
      <c r="K7" s="3" t="s">
        <v>184</v>
      </c>
      <c r="L7" s="1"/>
      <c r="M7" s="1"/>
      <c r="N7" s="1"/>
    </row>
    <row r="8" spans="1:14" ht="15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1"/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39</v>
      </c>
      <c r="H9" s="4" t="s">
        <v>57</v>
      </c>
      <c r="I9" s="4" t="s">
        <v>58</v>
      </c>
      <c r="J9" s="4" t="s">
        <v>59</v>
      </c>
      <c r="K9" s="4" t="s">
        <v>60</v>
      </c>
      <c r="L9" s="4" t="s">
        <v>61</v>
      </c>
      <c r="M9" s="4" t="s">
        <v>62</v>
      </c>
      <c r="N9" s="4" t="s">
        <v>63</v>
      </c>
    </row>
    <row r="10" spans="1:14" ht="15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" customHeight="1" thickBot="1" x14ac:dyDescent="0.35">
      <c r="A11" s="75" t="s">
        <v>13</v>
      </c>
      <c r="B11" s="75" t="s">
        <v>40</v>
      </c>
      <c r="C11" s="75" t="s">
        <v>185</v>
      </c>
      <c r="D11" s="76"/>
      <c r="E11" s="75" t="s">
        <v>186</v>
      </c>
      <c r="F11" s="76"/>
      <c r="G11" s="75" t="s">
        <v>187</v>
      </c>
      <c r="H11" s="76"/>
      <c r="I11" s="75" t="s">
        <v>188</v>
      </c>
      <c r="J11" s="76"/>
      <c r="K11" s="75" t="s">
        <v>189</v>
      </c>
      <c r="L11" s="76"/>
      <c r="M11" s="75"/>
      <c r="N11" s="75"/>
    </row>
    <row r="12" spans="1:14" ht="40.200000000000003" thickBot="1" x14ac:dyDescent="0.35">
      <c r="A12" s="75"/>
      <c r="B12" s="75"/>
      <c r="C12" s="5" t="s">
        <v>69</v>
      </c>
      <c r="D12" s="5" t="s">
        <v>70</v>
      </c>
      <c r="E12" s="5" t="s">
        <v>69</v>
      </c>
      <c r="F12" s="5" t="s">
        <v>70</v>
      </c>
      <c r="G12" s="5" t="s">
        <v>69</v>
      </c>
      <c r="H12" s="5" t="s">
        <v>70</v>
      </c>
      <c r="I12" s="5" t="s">
        <v>69</v>
      </c>
      <c r="J12" s="5" t="s">
        <v>70</v>
      </c>
      <c r="K12" s="5" t="s">
        <v>69</v>
      </c>
      <c r="L12" s="5" t="s">
        <v>70</v>
      </c>
      <c r="M12" s="5" t="s">
        <v>72</v>
      </c>
      <c r="N12" s="5" t="s">
        <v>190</v>
      </c>
    </row>
    <row r="13" spans="1:14" x14ac:dyDescent="0.3">
      <c r="A13" s="4" t="s">
        <v>14</v>
      </c>
      <c r="B13" s="6" t="s">
        <v>73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3">
      <c r="A14" s="4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4" t="s">
        <v>16</v>
      </c>
      <c r="B15" s="8" t="s">
        <v>74</v>
      </c>
      <c r="C15" s="7">
        <v>0</v>
      </c>
      <c r="D15" s="7">
        <v>9805919.6204899997</v>
      </c>
      <c r="E15" s="7">
        <v>0</v>
      </c>
      <c r="F15" s="7">
        <v>9809284.4421999995</v>
      </c>
      <c r="G15" s="7">
        <v>0</v>
      </c>
      <c r="H15" s="7">
        <v>10586319.926270001</v>
      </c>
      <c r="I15" s="7">
        <v>0</v>
      </c>
      <c r="J15" s="7" t="e">
        <f>VLOOKUP(B15,#REF!,11,FALSE)</f>
        <v>#REF!</v>
      </c>
      <c r="K15" s="7">
        <v>0</v>
      </c>
      <c r="L15" s="7">
        <v>9994445.1765428837</v>
      </c>
      <c r="M15" s="7">
        <v>10263865.562797481</v>
      </c>
      <c r="N15" s="7">
        <v>10509593.089803278</v>
      </c>
    </row>
    <row r="16" spans="1:14" x14ac:dyDescent="0.3">
      <c r="A16" s="4" t="s">
        <v>17</v>
      </c>
      <c r="B16" s="8" t="s">
        <v>75</v>
      </c>
      <c r="C16" s="7">
        <v>0</v>
      </c>
      <c r="D16" s="7">
        <v>157079.29712999996</v>
      </c>
      <c r="E16" s="7">
        <v>0</v>
      </c>
      <c r="F16" s="7">
        <v>212326.23142</v>
      </c>
      <c r="G16" s="7">
        <v>0</v>
      </c>
      <c r="H16" s="7">
        <v>504583.23347999994</v>
      </c>
      <c r="I16" s="7">
        <v>0</v>
      </c>
      <c r="J16" s="7" t="e">
        <f>VLOOKUP(B16,#REF!,11,FALSE)</f>
        <v>#REF!</v>
      </c>
      <c r="K16" s="7">
        <v>0</v>
      </c>
      <c r="L16" s="7">
        <v>447959.72210252762</v>
      </c>
      <c r="M16" s="7">
        <v>447882.15667414741</v>
      </c>
      <c r="N16" s="7">
        <v>471512.65744441428</v>
      </c>
    </row>
    <row r="17" spans="1:14" x14ac:dyDescent="0.3">
      <c r="A17" s="4" t="s">
        <v>18</v>
      </c>
      <c r="B17" s="8" t="s">
        <v>76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-41.796000000000113</v>
      </c>
      <c r="I17" s="7">
        <v>0</v>
      </c>
      <c r="J17" s="7" t="e">
        <f>VLOOKUP(B17,#REF!,11,FALSE)</f>
        <v>#REF!</v>
      </c>
      <c r="K17" s="7">
        <v>0</v>
      </c>
      <c r="L17" s="7">
        <v>0</v>
      </c>
      <c r="M17" s="7">
        <v>0</v>
      </c>
      <c r="N17" s="7">
        <v>0</v>
      </c>
    </row>
    <row r="18" spans="1:14" x14ac:dyDescent="0.3">
      <c r="A18" s="4" t="s">
        <v>19</v>
      </c>
      <c r="B18" s="8" t="s">
        <v>77</v>
      </c>
      <c r="C18" s="7">
        <v>0</v>
      </c>
      <c r="D18" s="7">
        <v>32762.206469999997</v>
      </c>
      <c r="E18" s="7">
        <v>0</v>
      </c>
      <c r="F18" s="7">
        <v>60542.655319999998</v>
      </c>
      <c r="G18" s="7">
        <v>0</v>
      </c>
      <c r="H18" s="7">
        <v>59892.188729999994</v>
      </c>
      <c r="I18" s="7">
        <v>0</v>
      </c>
      <c r="J18" s="7" t="e">
        <f>VLOOKUP(B18,#REF!,11,FALSE)</f>
        <v>#REF!</v>
      </c>
      <c r="K18" s="7">
        <v>0</v>
      </c>
      <c r="L18" s="7">
        <v>59439.028348698987</v>
      </c>
      <c r="M18" s="7">
        <v>59902.438385227382</v>
      </c>
      <c r="N18" s="7">
        <v>61610.36742838363</v>
      </c>
    </row>
    <row r="19" spans="1:14" ht="27" x14ac:dyDescent="0.3">
      <c r="A19" s="4" t="s">
        <v>20</v>
      </c>
      <c r="B19" s="8" t="s">
        <v>78</v>
      </c>
      <c r="C19" s="7">
        <v>0</v>
      </c>
      <c r="D19" s="7">
        <v>29740.132720000001</v>
      </c>
      <c r="E19" s="7">
        <v>0</v>
      </c>
      <c r="F19" s="7">
        <v>33851.894610000003</v>
      </c>
      <c r="G19" s="7">
        <v>0</v>
      </c>
      <c r="H19" s="7">
        <v>41912.242590000002</v>
      </c>
      <c r="I19" s="7">
        <v>0</v>
      </c>
      <c r="J19" s="7" t="e">
        <f>VLOOKUP(B19,#REF!,11,FALSE)</f>
        <v>#REF!</v>
      </c>
      <c r="K19" s="7">
        <v>0</v>
      </c>
      <c r="L19" s="7">
        <v>40698.812191644392</v>
      </c>
      <c r="M19" s="7">
        <v>41068.291304447295</v>
      </c>
      <c r="N19" s="7">
        <v>41294.279189600093</v>
      </c>
    </row>
    <row r="20" spans="1:14" x14ac:dyDescent="0.3">
      <c r="A20" s="4" t="s">
        <v>21</v>
      </c>
      <c r="B20" s="8" t="s">
        <v>79</v>
      </c>
      <c r="C20" s="7">
        <v>0</v>
      </c>
      <c r="D20" s="7">
        <v>42121.824719999997</v>
      </c>
      <c r="E20" s="7">
        <v>0</v>
      </c>
      <c r="F20" s="7">
        <v>44235.270499999999</v>
      </c>
      <c r="G20" s="7">
        <v>0</v>
      </c>
      <c r="H20" s="7">
        <v>48767.390900000006</v>
      </c>
      <c r="I20" s="7">
        <v>0</v>
      </c>
      <c r="J20" s="7" t="e">
        <f>VLOOKUP(B20,#REF!,11,FALSE)</f>
        <v>#REF!</v>
      </c>
      <c r="K20" s="7">
        <v>0</v>
      </c>
      <c r="L20" s="7">
        <v>56032.215896939597</v>
      </c>
      <c r="M20" s="7">
        <v>58649.462369023946</v>
      </c>
      <c r="N20" s="7">
        <v>57570.574288027943</v>
      </c>
    </row>
    <row r="21" spans="1:14" ht="15" thickBot="1" x14ac:dyDescent="0.35">
      <c r="A21" s="4" t="s">
        <v>22</v>
      </c>
      <c r="B21" s="8" t="s">
        <v>80</v>
      </c>
      <c r="C21" s="7">
        <v>0</v>
      </c>
      <c r="D21" s="7">
        <v>41394.198229999995</v>
      </c>
      <c r="E21" s="7">
        <v>0</v>
      </c>
      <c r="F21" s="7">
        <v>129507.34564999999</v>
      </c>
      <c r="G21" s="7">
        <v>0</v>
      </c>
      <c r="H21" s="7">
        <v>29647.880849999994</v>
      </c>
      <c r="I21" s="7">
        <v>0</v>
      </c>
      <c r="J21" s="7" t="e">
        <f>VLOOKUP(B21,#REF!,11,FALSE)</f>
        <v>#REF!</v>
      </c>
      <c r="K21" s="7">
        <v>0</v>
      </c>
      <c r="L21" s="7">
        <v>79163.172014036056</v>
      </c>
      <c r="M21" s="7">
        <v>90299.914674846848</v>
      </c>
      <c r="N21" s="7">
        <v>93130.317643548973</v>
      </c>
    </row>
    <row r="22" spans="1:14" x14ac:dyDescent="0.3">
      <c r="A22" s="4" t="s">
        <v>24</v>
      </c>
      <c r="B22" s="8" t="s">
        <v>73</v>
      </c>
      <c r="C22" s="9" t="e">
        <f>#REF!</f>
        <v>#REF!</v>
      </c>
      <c r="D22" s="9">
        <v>10109017.279759998</v>
      </c>
      <c r="E22" s="9" t="e">
        <f>#REF!</f>
        <v>#REF!</v>
      </c>
      <c r="F22" s="9">
        <v>10289747.839699998</v>
      </c>
      <c r="G22" s="9" t="e">
        <f>#REF!</f>
        <v>#REF!</v>
      </c>
      <c r="H22" s="9">
        <v>11271081.066819999</v>
      </c>
      <c r="I22" s="9" t="e">
        <f>#REF!</f>
        <v>#REF!</v>
      </c>
      <c r="J22" s="9" t="e">
        <f>SUM(J15:J21)</f>
        <v>#REF!</v>
      </c>
      <c r="K22" s="9">
        <v>10648081</v>
      </c>
      <c r="L22" s="9">
        <v>10677738.127096731</v>
      </c>
      <c r="M22" s="9">
        <v>10961667.826205175</v>
      </c>
      <c r="N22" s="9">
        <v>11234711.285797253</v>
      </c>
    </row>
    <row r="23" spans="1:14" x14ac:dyDescent="0.3">
      <c r="A23" s="4" t="s">
        <v>26</v>
      </c>
      <c r="B23" s="1"/>
      <c r="C23" s="15" t="e">
        <f>C22=#REF!</f>
        <v>#REF!</v>
      </c>
      <c r="D23" s="15" t="e">
        <f>D22=#REF!</f>
        <v>#REF!</v>
      </c>
      <c r="E23" s="15" t="e">
        <f>E22=#REF!</f>
        <v>#REF!</v>
      </c>
      <c r="F23" s="15" t="e">
        <f>F22=#REF!</f>
        <v>#REF!</v>
      </c>
      <c r="G23" s="15" t="e">
        <f>G22=#REF!</f>
        <v>#REF!</v>
      </c>
      <c r="H23" s="15" t="e">
        <f>H22=#REF!</f>
        <v>#REF!</v>
      </c>
      <c r="I23" s="15" t="e">
        <f>I22=#REF!</f>
        <v>#REF!</v>
      </c>
      <c r="J23" s="15" t="e">
        <f>J22=#REF!</f>
        <v>#REF!</v>
      </c>
      <c r="K23" s="16" t="e">
        <f>K22-#REF!</f>
        <v>#REF!</v>
      </c>
      <c r="L23" s="15" t="e">
        <f>L22=#REF!</f>
        <v>#REF!</v>
      </c>
      <c r="M23" s="15" t="e">
        <f>M22=#REF!</f>
        <v>#REF!</v>
      </c>
      <c r="N23" s="15" t="e">
        <f>N22=-#REF!/1000</f>
        <v>#REF!</v>
      </c>
    </row>
    <row r="24" spans="1:14" x14ac:dyDescent="0.3">
      <c r="A24" s="4" t="s">
        <v>27</v>
      </c>
      <c r="B24" s="6" t="s">
        <v>41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">
      <c r="A25" s="4" t="s">
        <v>28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27" x14ac:dyDescent="0.3">
      <c r="A26" s="4" t="s">
        <v>29</v>
      </c>
      <c r="B26" s="8" t="s">
        <v>81</v>
      </c>
      <c r="C26" s="7">
        <v>0</v>
      </c>
      <c r="D26" s="7">
        <v>3598.4924799999999</v>
      </c>
      <c r="E26" s="7">
        <v>0</v>
      </c>
      <c r="F26" s="7">
        <v>7167.8498</v>
      </c>
      <c r="G26" s="7">
        <v>0</v>
      </c>
      <c r="H26" s="7">
        <v>3659.0989</v>
      </c>
      <c r="I26" s="7">
        <v>0</v>
      </c>
      <c r="J26" s="7" t="e">
        <f>VLOOKUP(B26,#REF!,11,FALSE)</f>
        <v>#REF!</v>
      </c>
      <c r="K26" s="7">
        <v>0</v>
      </c>
      <c r="L26" s="7">
        <v>4848.2479699999976</v>
      </c>
      <c r="M26" s="7">
        <v>7007.7190200000005</v>
      </c>
      <c r="N26" s="7">
        <v>5164.8884199999984</v>
      </c>
    </row>
    <row r="27" spans="1:14" ht="27" x14ac:dyDescent="0.3">
      <c r="A27" s="4" t="s">
        <v>30</v>
      </c>
      <c r="B27" s="8" t="s">
        <v>82</v>
      </c>
      <c r="C27" s="7">
        <v>0</v>
      </c>
      <c r="D27" s="7">
        <v>522417.46898999996</v>
      </c>
      <c r="E27" s="7">
        <v>0</v>
      </c>
      <c r="F27" s="7">
        <v>528777.50184000004</v>
      </c>
      <c r="G27" s="7">
        <v>0</v>
      </c>
      <c r="H27" s="7">
        <v>319069.46071999997</v>
      </c>
      <c r="I27" s="7">
        <v>0</v>
      </c>
      <c r="J27" s="7" t="e">
        <f>VLOOKUP(B27,#REF!,11,FALSE)</f>
        <v>#REF!</v>
      </c>
      <c r="K27" s="7">
        <v>0</v>
      </c>
      <c r="L27" s="7">
        <v>346235.65231999994</v>
      </c>
      <c r="M27" s="7">
        <v>363799.58354000008</v>
      </c>
      <c r="N27" s="7">
        <v>374482.95867000002</v>
      </c>
    </row>
    <row r="28" spans="1:14" ht="27" x14ac:dyDescent="0.3">
      <c r="A28" s="4" t="s">
        <v>31</v>
      </c>
      <c r="B28" s="8" t="s">
        <v>83</v>
      </c>
      <c r="C28" s="7">
        <v>0</v>
      </c>
      <c r="D28" s="7">
        <v>5331.5168200000007</v>
      </c>
      <c r="E28" s="7">
        <v>0</v>
      </c>
      <c r="F28" s="7">
        <v>5388.9438700000001</v>
      </c>
      <c r="G28" s="7">
        <v>0</v>
      </c>
      <c r="H28" s="7">
        <v>5460.8561300000001</v>
      </c>
      <c r="I28" s="7">
        <v>0</v>
      </c>
      <c r="J28" s="7" t="e">
        <f>VLOOKUP(B28,#REF!,11,FALSE)</f>
        <v>#REF!</v>
      </c>
      <c r="K28" s="7">
        <v>0</v>
      </c>
      <c r="L28" s="7">
        <v>8660.9561100000028</v>
      </c>
      <c r="M28" s="7">
        <v>5883.3081499999998</v>
      </c>
      <c r="N28" s="7">
        <v>4947.1196400000008</v>
      </c>
    </row>
    <row r="29" spans="1:14" ht="27" x14ac:dyDescent="0.3">
      <c r="A29" s="4" t="s">
        <v>32</v>
      </c>
      <c r="B29" s="8" t="s">
        <v>84</v>
      </c>
      <c r="C29" s="7">
        <v>0</v>
      </c>
      <c r="D29" s="7">
        <v>2085.4171999999999</v>
      </c>
      <c r="E29" s="7">
        <v>0</v>
      </c>
      <c r="F29" s="7">
        <v>2032.94937</v>
      </c>
      <c r="G29" s="7">
        <v>0</v>
      </c>
      <c r="H29" s="7">
        <v>1993.5797</v>
      </c>
      <c r="I29" s="7">
        <v>0</v>
      </c>
      <c r="J29" s="7" t="e">
        <f>VLOOKUP(B29,#REF!,11,FALSE)</f>
        <v>#REF!</v>
      </c>
      <c r="K29" s="7">
        <v>0</v>
      </c>
      <c r="L29" s="7">
        <v>1904.7773500000008</v>
      </c>
      <c r="M29" s="7">
        <v>1708.5623899999996</v>
      </c>
      <c r="N29" s="7">
        <v>1734.2888199999995</v>
      </c>
    </row>
    <row r="30" spans="1:14" ht="27" x14ac:dyDescent="0.3">
      <c r="A30" s="4" t="s">
        <v>33</v>
      </c>
      <c r="B30" s="8" t="s">
        <v>85</v>
      </c>
      <c r="C30" s="7">
        <v>0</v>
      </c>
      <c r="D30" s="7">
        <v>27657.468199999999</v>
      </c>
      <c r="E30" s="7">
        <v>0</v>
      </c>
      <c r="F30" s="7">
        <v>26152.67655</v>
      </c>
      <c r="G30" s="7">
        <v>0</v>
      </c>
      <c r="H30" s="7">
        <v>24269.907749999998</v>
      </c>
      <c r="I30" s="7">
        <v>0</v>
      </c>
      <c r="J30" s="7" t="e">
        <f>VLOOKUP(B30,#REF!,11,FALSE)</f>
        <v>#REF!</v>
      </c>
      <c r="K30" s="7">
        <v>0</v>
      </c>
      <c r="L30" s="7">
        <v>36378.819899999995</v>
      </c>
      <c r="M30" s="7">
        <v>22159.47360999999</v>
      </c>
      <c r="N30" s="7">
        <v>21393.300459999999</v>
      </c>
    </row>
    <row r="31" spans="1:14" ht="27" x14ac:dyDescent="0.3">
      <c r="A31" s="4" t="s">
        <v>34</v>
      </c>
      <c r="B31" s="8" t="s">
        <v>86</v>
      </c>
      <c r="C31" s="7">
        <v>0</v>
      </c>
      <c r="D31" s="7">
        <v>73.500259999999997</v>
      </c>
      <c r="E31" s="7">
        <v>0</v>
      </c>
      <c r="F31" s="7">
        <v>70.642660000000006</v>
      </c>
      <c r="G31" s="7">
        <v>0</v>
      </c>
      <c r="H31" s="7">
        <v>86.397030000000001</v>
      </c>
      <c r="I31" s="7">
        <v>0</v>
      </c>
      <c r="J31" s="7" t="e">
        <f>VLOOKUP(B31,#REF!,11,FALSE)</f>
        <v>#REF!</v>
      </c>
      <c r="K31" s="7">
        <v>0</v>
      </c>
      <c r="L31" s="7">
        <v>65.416560000000004</v>
      </c>
      <c r="M31" s="7">
        <v>66.098959999999991</v>
      </c>
      <c r="N31" s="7">
        <v>66.795909999999992</v>
      </c>
    </row>
    <row r="32" spans="1:14" x14ac:dyDescent="0.3">
      <c r="A32" s="4" t="s">
        <v>35</v>
      </c>
      <c r="B32" s="8" t="s">
        <v>87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 t="e">
        <f>VLOOKUP(B32,#REF!,11,FALSE)</f>
        <v>#REF!</v>
      </c>
      <c r="K32" s="7">
        <v>0</v>
      </c>
      <c r="L32" s="7">
        <v>0</v>
      </c>
      <c r="M32" s="7">
        <v>0</v>
      </c>
      <c r="N32" s="7">
        <v>0</v>
      </c>
    </row>
    <row r="33" spans="1:14" ht="15" thickBo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">
      <c r="A34" s="4" t="s">
        <v>14</v>
      </c>
      <c r="B34" s="8" t="s">
        <v>41</v>
      </c>
      <c r="C34" s="9">
        <v>0</v>
      </c>
      <c r="D34" s="9">
        <v>561163.86395000003</v>
      </c>
      <c r="E34" s="9">
        <v>0</v>
      </c>
      <c r="F34" s="9">
        <v>569590.56409</v>
      </c>
      <c r="G34" s="9">
        <v>0</v>
      </c>
      <c r="H34" s="9">
        <v>354539.30022999994</v>
      </c>
      <c r="I34" s="9">
        <v>0</v>
      </c>
      <c r="J34" s="9" t="e">
        <f>SUM(J26:J32)</f>
        <v>#REF!</v>
      </c>
      <c r="K34" s="9">
        <v>0</v>
      </c>
      <c r="L34" s="9">
        <v>398093.87020999991</v>
      </c>
      <c r="M34" s="9">
        <v>400624.74567000003</v>
      </c>
      <c r="N34" s="9">
        <v>407789.35192000004</v>
      </c>
    </row>
    <row r="35" spans="1:14" x14ac:dyDescent="0.3">
      <c r="A35" s="4" t="s">
        <v>15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4" t="s">
        <v>16</v>
      </c>
      <c r="B36" s="6" t="s">
        <v>88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3">
      <c r="A37" s="4" t="s">
        <v>17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27" x14ac:dyDescent="0.3">
      <c r="A38" s="4" t="s">
        <v>18</v>
      </c>
      <c r="B38" s="8" t="s">
        <v>89</v>
      </c>
      <c r="C38" s="7">
        <v>0</v>
      </c>
      <c r="D38" s="7">
        <v>13836.790060000001</v>
      </c>
      <c r="E38" s="7">
        <v>0</v>
      </c>
      <c r="F38" s="7">
        <v>14879.061220000001</v>
      </c>
      <c r="G38" s="7">
        <v>0</v>
      </c>
      <c r="H38" s="7">
        <v>14159.66084</v>
      </c>
      <c r="I38" s="7">
        <v>0</v>
      </c>
      <c r="J38" s="7" t="e">
        <f>VLOOKUP(B38,#REF!,11,FALSE)</f>
        <v>#REF!</v>
      </c>
      <c r="K38" s="7">
        <v>0</v>
      </c>
      <c r="L38" s="7">
        <v>12593.305109999999</v>
      </c>
      <c r="M38" s="7">
        <v>15403.634569999997</v>
      </c>
      <c r="N38" s="7">
        <v>15432.519890000001</v>
      </c>
    </row>
    <row r="39" spans="1:14" ht="27" x14ac:dyDescent="0.3">
      <c r="A39" s="4" t="s">
        <v>19</v>
      </c>
      <c r="B39" s="8" t="s">
        <v>90</v>
      </c>
      <c r="C39" s="7">
        <v>0</v>
      </c>
      <c r="D39" s="7">
        <v>31456.091189999999</v>
      </c>
      <c r="E39" s="7">
        <v>0</v>
      </c>
      <c r="F39" s="7">
        <v>21740.960439999999</v>
      </c>
      <c r="G39" s="7">
        <v>0</v>
      </c>
      <c r="H39" s="7">
        <v>30624.97725</v>
      </c>
      <c r="I39" s="7">
        <v>0</v>
      </c>
      <c r="J39" s="7" t="e">
        <f>VLOOKUP(B39,#REF!,11,FALSE)</f>
        <v>#REF!</v>
      </c>
      <c r="K39" s="7">
        <v>0</v>
      </c>
      <c r="L39" s="7">
        <v>35536.663140000011</v>
      </c>
      <c r="M39" s="7">
        <v>23765.185920000004</v>
      </c>
      <c r="N39" s="7">
        <v>41498.657050000009</v>
      </c>
    </row>
    <row r="40" spans="1:14" ht="27" x14ac:dyDescent="0.3">
      <c r="A40" s="4" t="s">
        <v>20</v>
      </c>
      <c r="B40" s="8" t="s">
        <v>91</v>
      </c>
      <c r="C40" s="7">
        <v>0</v>
      </c>
      <c r="D40" s="7">
        <v>7515.9510799999998</v>
      </c>
      <c r="E40" s="7">
        <v>0</v>
      </c>
      <c r="F40" s="7">
        <v>8352.4240800000007</v>
      </c>
      <c r="G40" s="7">
        <v>0</v>
      </c>
      <c r="H40" s="7">
        <v>4871.14426</v>
      </c>
      <c r="I40" s="7">
        <v>0</v>
      </c>
      <c r="J40" s="7" t="e">
        <f>VLOOKUP(B40,#REF!,11,FALSE)</f>
        <v>#REF!</v>
      </c>
      <c r="K40" s="7">
        <v>0</v>
      </c>
      <c r="L40" s="7">
        <v>8836.3070800000005</v>
      </c>
      <c r="M40" s="7">
        <v>4699.8353399999996</v>
      </c>
      <c r="N40" s="7">
        <v>6251.7082900000041</v>
      </c>
    </row>
    <row r="41" spans="1:14" ht="27.6" thickBot="1" x14ac:dyDescent="0.35">
      <c r="A41" s="4" t="s">
        <v>21</v>
      </c>
      <c r="B41" s="8" t="s">
        <v>92</v>
      </c>
      <c r="C41" s="7">
        <v>0</v>
      </c>
      <c r="D41" s="7">
        <v>3151.5733</v>
      </c>
      <c r="E41" s="7">
        <v>0</v>
      </c>
      <c r="F41" s="7">
        <v>2341.4174199999998</v>
      </c>
      <c r="G41" s="7">
        <v>0</v>
      </c>
      <c r="H41" s="7">
        <v>4776.5863899999995</v>
      </c>
      <c r="I41" s="7">
        <v>0</v>
      </c>
      <c r="J41" s="7" t="e">
        <f>VLOOKUP(B41,#REF!,11,FALSE)</f>
        <v>#REF!</v>
      </c>
      <c r="K41" s="7">
        <v>0</v>
      </c>
      <c r="L41" s="7">
        <v>2240.0667300000005</v>
      </c>
      <c r="M41" s="7">
        <v>1882.0391200000001</v>
      </c>
      <c r="N41" s="7">
        <v>1961.4360599999995</v>
      </c>
    </row>
    <row r="42" spans="1:14" x14ac:dyDescent="0.3">
      <c r="A42" s="4" t="s">
        <v>22</v>
      </c>
      <c r="B42" s="8" t="s">
        <v>88</v>
      </c>
      <c r="C42" s="9">
        <v>0</v>
      </c>
      <c r="D42" s="9">
        <v>55960.405629999994</v>
      </c>
      <c r="E42" s="9">
        <v>0</v>
      </c>
      <c r="F42" s="9">
        <v>47313.863159999994</v>
      </c>
      <c r="G42" s="9">
        <v>0</v>
      </c>
      <c r="H42" s="9">
        <v>54432.368739999998</v>
      </c>
      <c r="I42" s="9">
        <v>0</v>
      </c>
      <c r="J42" s="9" t="e">
        <f>SUM(J38:J41)</f>
        <v>#REF!</v>
      </c>
      <c r="K42" s="9">
        <v>0</v>
      </c>
      <c r="L42" s="9">
        <v>59206.34206000001</v>
      </c>
      <c r="M42" s="9">
        <v>45750.694950000005</v>
      </c>
      <c r="N42" s="9">
        <v>65144.321290000014</v>
      </c>
    </row>
    <row r="43" spans="1:14" x14ac:dyDescent="0.3">
      <c r="A43" s="4" t="s">
        <v>24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5" t="e">
        <f>N34+N42=#REF!/1000</f>
        <v>#REF!</v>
      </c>
    </row>
    <row r="44" spans="1:14" x14ac:dyDescent="0.3">
      <c r="A44" s="4" t="s">
        <v>26</v>
      </c>
      <c r="B44" s="6" t="s">
        <v>42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3">
      <c r="A45" s="4" t="s">
        <v>27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27" x14ac:dyDescent="0.3">
      <c r="A46" s="4" t="s">
        <v>28</v>
      </c>
      <c r="B46" s="8" t="s">
        <v>93</v>
      </c>
      <c r="C46" s="7">
        <v>0</v>
      </c>
      <c r="D46" s="7">
        <v>74297.621010000003</v>
      </c>
      <c r="E46" s="7">
        <v>0</v>
      </c>
      <c r="F46" s="7">
        <v>68307.419510000007</v>
      </c>
      <c r="G46" s="7">
        <v>0</v>
      </c>
      <c r="H46" s="7">
        <v>71991.195269999997</v>
      </c>
      <c r="I46" s="7">
        <v>0</v>
      </c>
      <c r="J46" s="7" t="e">
        <f>VLOOKUP(B46,#REF!,11,FALSE)</f>
        <v>#REF!</v>
      </c>
      <c r="K46" s="7">
        <v>0</v>
      </c>
      <c r="L46" s="7">
        <v>74552.705080000014</v>
      </c>
      <c r="M46" s="7">
        <v>77979.736470000018</v>
      </c>
      <c r="N46" s="7">
        <v>81567.988369999992</v>
      </c>
    </row>
    <row r="47" spans="1:14" ht="27" x14ac:dyDescent="0.3">
      <c r="A47" s="4" t="s">
        <v>29</v>
      </c>
      <c r="B47" s="8" t="s">
        <v>94</v>
      </c>
      <c r="C47" s="7">
        <v>0</v>
      </c>
      <c r="D47" s="7">
        <v>127099.58221000001</v>
      </c>
      <c r="E47" s="7">
        <v>0</v>
      </c>
      <c r="F47" s="7">
        <v>203773.96368000002</v>
      </c>
      <c r="G47" s="7">
        <v>0</v>
      </c>
      <c r="H47" s="7">
        <v>206983.04402999999</v>
      </c>
      <c r="I47" s="7">
        <v>0</v>
      </c>
      <c r="J47" s="7" t="e">
        <f>VLOOKUP(B47,#REF!,11,FALSE)</f>
        <v>#REF!</v>
      </c>
      <c r="K47" s="7">
        <v>0</v>
      </c>
      <c r="L47" s="7">
        <v>206605.31490545307</v>
      </c>
      <c r="M47" s="7">
        <v>201796.16711055633</v>
      </c>
      <c r="N47" s="7">
        <v>193702.15123373512</v>
      </c>
    </row>
    <row r="48" spans="1:14" ht="27" x14ac:dyDescent="0.3">
      <c r="A48" s="4" t="s">
        <v>30</v>
      </c>
      <c r="B48" s="8" t="s">
        <v>95</v>
      </c>
      <c r="C48" s="7">
        <v>0</v>
      </c>
      <c r="D48" s="7">
        <v>12462.97957</v>
      </c>
      <c r="E48" s="7">
        <v>0</v>
      </c>
      <c r="F48" s="7">
        <v>9856.2031900000002</v>
      </c>
      <c r="G48" s="7">
        <v>0</v>
      </c>
      <c r="H48" s="7">
        <v>12689.224179999999</v>
      </c>
      <c r="I48" s="7">
        <v>0</v>
      </c>
      <c r="J48" s="7" t="e">
        <f>VLOOKUP(B48,#REF!,11,FALSE)</f>
        <v>#REF!</v>
      </c>
      <c r="K48" s="7">
        <v>0</v>
      </c>
      <c r="L48" s="7">
        <v>9863.5826000000015</v>
      </c>
      <c r="M48" s="7">
        <v>9741.2681000000011</v>
      </c>
      <c r="N48" s="7">
        <v>10678.965179999999</v>
      </c>
    </row>
    <row r="49" spans="1:14" ht="27" x14ac:dyDescent="0.3">
      <c r="A49" s="4" t="s">
        <v>31</v>
      </c>
      <c r="B49" s="8" t="s">
        <v>96</v>
      </c>
      <c r="C49" s="7">
        <v>0</v>
      </c>
      <c r="D49" s="7">
        <v>74608.732380000001</v>
      </c>
      <c r="E49" s="7">
        <v>0</v>
      </c>
      <c r="F49" s="7">
        <v>55557.081840000006</v>
      </c>
      <c r="G49" s="7">
        <v>0</v>
      </c>
      <c r="H49" s="7">
        <v>56814.291880000004</v>
      </c>
      <c r="I49" s="7">
        <v>0</v>
      </c>
      <c r="J49" s="7" t="e">
        <f>VLOOKUP(B49,#REF!,11,FALSE)</f>
        <v>#REF!</v>
      </c>
      <c r="K49" s="7">
        <v>0</v>
      </c>
      <c r="L49" s="7">
        <v>47657.191129999992</v>
      </c>
      <c r="M49" s="7">
        <v>49339.30356</v>
      </c>
      <c r="N49" s="7">
        <v>49802.962179999995</v>
      </c>
    </row>
    <row r="50" spans="1:14" ht="27" x14ac:dyDescent="0.3">
      <c r="A50" s="4" t="s">
        <v>32</v>
      </c>
      <c r="B50" s="8" t="s">
        <v>97</v>
      </c>
      <c r="C50" s="7">
        <v>0</v>
      </c>
      <c r="D50" s="7">
        <v>289.57011</v>
      </c>
      <c r="E50" s="7">
        <v>0</v>
      </c>
      <c r="F50" s="7">
        <v>-87.634789999999995</v>
      </c>
      <c r="G50" s="7">
        <v>0</v>
      </c>
      <c r="H50" s="7">
        <v>584.51427999999987</v>
      </c>
      <c r="I50" s="7">
        <v>0</v>
      </c>
      <c r="J50" s="7" t="e">
        <f>VLOOKUP(B50,#REF!,11,FALSE)</f>
        <v>#REF!</v>
      </c>
      <c r="K50" s="7">
        <v>0</v>
      </c>
      <c r="L50" s="7">
        <v>383.47651999999999</v>
      </c>
      <c r="M50" s="7">
        <v>104.02172</v>
      </c>
      <c r="N50" s="7">
        <v>243.86436999999998</v>
      </c>
    </row>
    <row r="51" spans="1:14" ht="27" x14ac:dyDescent="0.3">
      <c r="A51" s="4" t="s">
        <v>33</v>
      </c>
      <c r="B51" s="8" t="s">
        <v>98</v>
      </c>
      <c r="C51" s="7">
        <v>0</v>
      </c>
      <c r="D51" s="7">
        <v>103625.79001</v>
      </c>
      <c r="E51" s="7">
        <v>0</v>
      </c>
      <c r="F51" s="7">
        <v>119615.89393000001</v>
      </c>
      <c r="G51" s="7">
        <v>0</v>
      </c>
      <c r="H51" s="7">
        <v>105586.35053</v>
      </c>
      <c r="I51" s="7">
        <v>0</v>
      </c>
      <c r="J51" s="7" t="e">
        <f>VLOOKUP(B51,#REF!,11,FALSE)</f>
        <v>#REF!</v>
      </c>
      <c r="K51" s="7">
        <v>0</v>
      </c>
      <c r="L51" s="7">
        <v>122065.82537000002</v>
      </c>
      <c r="M51" s="7">
        <v>123085.48132000002</v>
      </c>
      <c r="N51" s="7">
        <v>116078.45902000001</v>
      </c>
    </row>
    <row r="52" spans="1:14" ht="27.6" thickBot="1" x14ac:dyDescent="0.35">
      <c r="A52" s="4" t="s">
        <v>34</v>
      </c>
      <c r="B52" s="8" t="s">
        <v>99</v>
      </c>
      <c r="C52" s="7">
        <v>0</v>
      </c>
      <c r="D52" s="7">
        <v>147.26820000000001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 t="e">
        <f>VLOOKUP(B52,#REF!,11,FALSE)</f>
        <v>#REF!</v>
      </c>
      <c r="K52" s="7">
        <v>0</v>
      </c>
      <c r="L52" s="7">
        <v>0</v>
      </c>
      <c r="M52" s="7">
        <v>0</v>
      </c>
      <c r="N52" s="7">
        <v>0</v>
      </c>
    </row>
    <row r="53" spans="1:14" x14ac:dyDescent="0.3">
      <c r="A53" s="4" t="s">
        <v>35</v>
      </c>
      <c r="B53" s="8" t="s">
        <v>42</v>
      </c>
      <c r="C53" s="9">
        <v>0</v>
      </c>
      <c r="D53" s="9">
        <v>392531.54349000001</v>
      </c>
      <c r="E53" s="9">
        <v>0</v>
      </c>
      <c r="F53" s="9">
        <v>457022.92735999997</v>
      </c>
      <c r="G53" s="9">
        <v>0</v>
      </c>
      <c r="H53" s="9">
        <v>454648.62016999995</v>
      </c>
      <c r="I53" s="9">
        <v>0</v>
      </c>
      <c r="J53" s="9" t="e">
        <f>SUM(J46:J52)</f>
        <v>#REF!</v>
      </c>
      <c r="K53" s="9">
        <v>0</v>
      </c>
      <c r="L53" s="9">
        <v>461128.09560545313</v>
      </c>
      <c r="M53" s="9">
        <v>462045.97828055645</v>
      </c>
      <c r="N53" s="9">
        <v>452074.39035373513</v>
      </c>
    </row>
    <row r="54" spans="1:14" ht="15" thickBo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3">
      <c r="A55" s="4" t="s">
        <v>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 s="4" t="s">
        <v>15</v>
      </c>
      <c r="B56" s="6" t="s">
        <v>100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3">
      <c r="A57" s="4" t="s">
        <v>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27" x14ac:dyDescent="0.3">
      <c r="A58" s="4" t="s">
        <v>17</v>
      </c>
      <c r="B58" s="8" t="s">
        <v>101</v>
      </c>
      <c r="C58" s="7">
        <v>0</v>
      </c>
      <c r="D58" s="7">
        <v>87862.453980000006</v>
      </c>
      <c r="E58" s="7">
        <v>0</v>
      </c>
      <c r="F58" s="7">
        <v>107163.46218999999</v>
      </c>
      <c r="G58" s="7">
        <v>0</v>
      </c>
      <c r="H58" s="7">
        <v>60561.45036000001</v>
      </c>
      <c r="I58" s="7">
        <v>0</v>
      </c>
      <c r="J58" s="7" t="e">
        <f>VLOOKUP(B58,#REF!,11,FALSE)</f>
        <v>#REF!</v>
      </c>
      <c r="K58" s="7">
        <v>0</v>
      </c>
      <c r="L58" s="7">
        <v>102904.68330000003</v>
      </c>
      <c r="M58" s="7">
        <v>84301.296589999984</v>
      </c>
      <c r="N58" s="7">
        <v>91165.449900000007</v>
      </c>
    </row>
    <row r="59" spans="1:14" ht="27" x14ac:dyDescent="0.3">
      <c r="A59" s="4" t="s">
        <v>18</v>
      </c>
      <c r="B59" s="8" t="s">
        <v>102</v>
      </c>
      <c r="C59" s="7">
        <v>0</v>
      </c>
      <c r="D59" s="7">
        <v>10960.26555</v>
      </c>
      <c r="E59" s="7">
        <v>0</v>
      </c>
      <c r="F59" s="7">
        <v>7369.9144000000006</v>
      </c>
      <c r="G59" s="7">
        <v>0</v>
      </c>
      <c r="H59" s="7">
        <v>10880.106260000002</v>
      </c>
      <c r="I59" s="7">
        <v>0</v>
      </c>
      <c r="J59" s="7" t="e">
        <f>VLOOKUP(B59,#REF!,11,FALSE)</f>
        <v>#REF!</v>
      </c>
      <c r="K59" s="7">
        <v>0</v>
      </c>
      <c r="L59" s="7">
        <v>38422.83221</v>
      </c>
      <c r="M59" s="7">
        <v>35443.853219999997</v>
      </c>
      <c r="N59" s="7">
        <v>11842.05185</v>
      </c>
    </row>
    <row r="60" spans="1:14" ht="27" x14ac:dyDescent="0.3">
      <c r="A60" s="4" t="s">
        <v>19</v>
      </c>
      <c r="B60" s="8" t="s">
        <v>103</v>
      </c>
      <c r="C60" s="7">
        <v>0</v>
      </c>
      <c r="D60" s="7">
        <v>27885.105399999997</v>
      </c>
      <c r="E60" s="7">
        <v>0</v>
      </c>
      <c r="F60" s="7">
        <v>27189.408530000001</v>
      </c>
      <c r="G60" s="7">
        <v>0</v>
      </c>
      <c r="H60" s="7">
        <v>29599.49624</v>
      </c>
      <c r="I60" s="7">
        <v>0</v>
      </c>
      <c r="J60" s="7" t="e">
        <f>VLOOKUP(B60,#REF!,11,FALSE)</f>
        <v>#REF!</v>
      </c>
      <c r="K60" s="7">
        <v>0</v>
      </c>
      <c r="L60" s="7">
        <v>9650.3098499999996</v>
      </c>
      <c r="M60" s="7">
        <v>20982.857239999998</v>
      </c>
      <c r="N60" s="7">
        <v>17146.986820000002</v>
      </c>
    </row>
    <row r="61" spans="1:14" ht="27" x14ac:dyDescent="0.3">
      <c r="A61" s="4" t="s">
        <v>20</v>
      </c>
      <c r="B61" s="8" t="s">
        <v>104</v>
      </c>
      <c r="C61" s="7">
        <v>0</v>
      </c>
      <c r="D61" s="7">
        <v>15064.42561</v>
      </c>
      <c r="E61" s="7">
        <v>0</v>
      </c>
      <c r="F61" s="7">
        <v>9540.9435599999997</v>
      </c>
      <c r="G61" s="7">
        <v>0</v>
      </c>
      <c r="H61" s="7">
        <v>13143.01619</v>
      </c>
      <c r="I61" s="7">
        <v>0</v>
      </c>
      <c r="J61" s="7" t="e">
        <f>VLOOKUP(B61,#REF!,11,FALSE)</f>
        <v>#REF!</v>
      </c>
      <c r="K61" s="7">
        <v>0</v>
      </c>
      <c r="L61" s="7">
        <v>8226.7554699999982</v>
      </c>
      <c r="M61" s="7">
        <v>7381.7952700000005</v>
      </c>
      <c r="N61" s="7">
        <v>12880.892829999999</v>
      </c>
    </row>
    <row r="62" spans="1:14" ht="27.6" thickBot="1" x14ac:dyDescent="0.35">
      <c r="A62" s="4" t="s">
        <v>21</v>
      </c>
      <c r="B62" s="8" t="s">
        <v>105</v>
      </c>
      <c r="C62" s="7">
        <v>0</v>
      </c>
      <c r="D62" s="7">
        <v>23316.629949999999</v>
      </c>
      <c r="E62" s="7">
        <v>0</v>
      </c>
      <c r="F62" s="7">
        <v>9768.8788700000005</v>
      </c>
      <c r="G62" s="7">
        <v>0</v>
      </c>
      <c r="H62" s="7">
        <v>22569.197109999997</v>
      </c>
      <c r="I62" s="7">
        <v>0</v>
      </c>
      <c r="J62" s="7" t="e">
        <f>VLOOKUP(B62,#REF!,11,FALSE)</f>
        <v>#REF!</v>
      </c>
      <c r="K62" s="7">
        <v>0</v>
      </c>
      <c r="L62" s="7">
        <v>9867.3330200000019</v>
      </c>
      <c r="M62" s="7">
        <v>18014.840279999997</v>
      </c>
      <c r="N62" s="7">
        <v>21131.20912</v>
      </c>
    </row>
    <row r="63" spans="1:14" x14ac:dyDescent="0.3">
      <c r="A63" s="4" t="s">
        <v>22</v>
      </c>
      <c r="B63" s="8" t="s">
        <v>100</v>
      </c>
      <c r="C63" s="9">
        <v>0</v>
      </c>
      <c r="D63" s="9">
        <v>165088.88049000001</v>
      </c>
      <c r="E63" s="9">
        <v>0</v>
      </c>
      <c r="F63" s="9">
        <v>161032.60755000002</v>
      </c>
      <c r="G63" s="9">
        <v>0</v>
      </c>
      <c r="H63" s="9">
        <v>136753.26616000003</v>
      </c>
      <c r="I63" s="9">
        <v>0</v>
      </c>
      <c r="J63" s="9" t="e">
        <f>SUM(J58:J62)</f>
        <v>#REF!</v>
      </c>
      <c r="K63" s="9">
        <v>0</v>
      </c>
      <c r="L63" s="9">
        <v>169071.91385000001</v>
      </c>
      <c r="M63" s="9">
        <v>166124.64259999996</v>
      </c>
      <c r="N63" s="9">
        <v>154166.59052</v>
      </c>
    </row>
    <row r="64" spans="1:14" x14ac:dyDescent="0.3">
      <c r="A64" s="4" t="s">
        <v>24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5" t="e">
        <f>N53+N63=#REF!/1000</f>
        <v>#REF!</v>
      </c>
    </row>
    <row r="65" spans="1:14" x14ac:dyDescent="0.3">
      <c r="A65" s="4" t="s">
        <v>26</v>
      </c>
      <c r="B65" s="6" t="s">
        <v>43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3">
      <c r="A66" s="4" t="s">
        <v>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27" x14ac:dyDescent="0.3">
      <c r="A67" s="4" t="s">
        <v>28</v>
      </c>
      <c r="B67" s="8" t="s">
        <v>106</v>
      </c>
      <c r="C67" s="7">
        <v>0</v>
      </c>
      <c r="D67" s="7">
        <v>12754.219419999999</v>
      </c>
      <c r="E67" s="7">
        <v>0</v>
      </c>
      <c r="F67" s="7">
        <v>13141.96658</v>
      </c>
      <c r="G67" s="7">
        <v>0</v>
      </c>
      <c r="H67" s="7">
        <v>13556.993319999998</v>
      </c>
      <c r="I67" s="7">
        <v>0</v>
      </c>
      <c r="J67" s="7" t="e">
        <f>VLOOKUP(B67,#REF!,11,FALSE)</f>
        <v>#REF!</v>
      </c>
      <c r="K67" s="7">
        <v>0</v>
      </c>
      <c r="L67" s="7">
        <v>14927.52817</v>
      </c>
      <c r="M67" s="7">
        <v>16234.534090000008</v>
      </c>
      <c r="N67" s="7">
        <v>16670.758119999999</v>
      </c>
    </row>
    <row r="68" spans="1:14" ht="27" x14ac:dyDescent="0.3">
      <c r="A68" s="4" t="s">
        <v>29</v>
      </c>
      <c r="B68" s="8" t="s">
        <v>107</v>
      </c>
      <c r="C68" s="7">
        <v>0</v>
      </c>
      <c r="D68" s="7">
        <v>2696886.9665399999</v>
      </c>
      <c r="E68" s="7">
        <v>0</v>
      </c>
      <c r="F68" s="7">
        <v>2384312.1778800003</v>
      </c>
      <c r="G68" s="7">
        <v>0</v>
      </c>
      <c r="H68" s="7">
        <v>2981140.96936</v>
      </c>
      <c r="I68" s="7">
        <v>0</v>
      </c>
      <c r="J68" s="7" t="e">
        <f>VLOOKUP(B68,#REF!,11,FALSE)</f>
        <v>#REF!</v>
      </c>
      <c r="K68" s="7">
        <v>0</v>
      </c>
      <c r="L68" s="7">
        <v>2068014.9018201297</v>
      </c>
      <c r="M68" s="7">
        <v>2328243.6419100827</v>
      </c>
      <c r="N68" s="7">
        <v>2475269.4725392833</v>
      </c>
    </row>
    <row r="69" spans="1:14" ht="27" x14ac:dyDescent="0.3">
      <c r="A69" s="4" t="s">
        <v>30</v>
      </c>
      <c r="B69" s="8" t="s">
        <v>108</v>
      </c>
      <c r="C69" s="7">
        <v>0</v>
      </c>
      <c r="D69" s="7">
        <v>20693.820769999998</v>
      </c>
      <c r="E69" s="7">
        <v>0</v>
      </c>
      <c r="F69" s="7">
        <v>21957.192480000002</v>
      </c>
      <c r="G69" s="7">
        <v>0</v>
      </c>
      <c r="H69" s="7">
        <v>21729.890580000007</v>
      </c>
      <c r="I69" s="7">
        <v>0</v>
      </c>
      <c r="J69" s="7" t="e">
        <f>VLOOKUP(B69,#REF!,11,FALSE)</f>
        <v>#REF!</v>
      </c>
      <c r="K69" s="7">
        <v>0</v>
      </c>
      <c r="L69" s="7">
        <v>19498.24553</v>
      </c>
      <c r="M69" s="7">
        <v>19700.794380000007</v>
      </c>
      <c r="N69" s="7">
        <v>19641.032740000002</v>
      </c>
    </row>
    <row r="70" spans="1:14" ht="27" x14ac:dyDescent="0.3">
      <c r="A70" s="4" t="s">
        <v>31</v>
      </c>
      <c r="B70" s="8" t="s">
        <v>109</v>
      </c>
      <c r="C70" s="7">
        <v>0</v>
      </c>
      <c r="D70" s="7">
        <v>36194.501530000001</v>
      </c>
      <c r="E70" s="7">
        <v>0</v>
      </c>
      <c r="F70" s="7">
        <v>38607.727129999992</v>
      </c>
      <c r="G70" s="7">
        <v>0</v>
      </c>
      <c r="H70" s="7">
        <v>37396.839189999999</v>
      </c>
      <c r="I70" s="7">
        <v>0</v>
      </c>
      <c r="J70" s="7" t="e">
        <f>VLOOKUP(B70,#REF!,11,FALSE)</f>
        <v>#REF!</v>
      </c>
      <c r="K70" s="7">
        <v>0</v>
      </c>
      <c r="L70" s="7">
        <v>79552.093564999974</v>
      </c>
      <c r="M70" s="7">
        <v>97641.244195000007</v>
      </c>
      <c r="N70" s="7">
        <v>110341.55816999999</v>
      </c>
    </row>
    <row r="71" spans="1:14" ht="27.6" thickBot="1" x14ac:dyDescent="0.35">
      <c r="A71" s="4" t="s">
        <v>32</v>
      </c>
      <c r="B71" s="8" t="s">
        <v>110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 t="e">
        <f>VLOOKUP(B71,#REF!,11,FALSE)</f>
        <v>#REF!</v>
      </c>
      <c r="K71" s="7">
        <v>0</v>
      </c>
      <c r="L71" s="7">
        <v>1E-3</v>
      </c>
      <c r="M71" s="7">
        <v>0</v>
      </c>
      <c r="N71" s="7">
        <v>0</v>
      </c>
    </row>
    <row r="72" spans="1:14" x14ac:dyDescent="0.3">
      <c r="A72" s="4" t="s">
        <v>33</v>
      </c>
      <c r="B72" s="8" t="s">
        <v>43</v>
      </c>
      <c r="C72" s="9">
        <v>0</v>
      </c>
      <c r="D72" s="9">
        <v>2766529.5082599996</v>
      </c>
      <c r="E72" s="9">
        <v>0</v>
      </c>
      <c r="F72" s="9">
        <v>2458019.0640700003</v>
      </c>
      <c r="G72" s="9">
        <v>0</v>
      </c>
      <c r="H72" s="9">
        <v>3053824.6924500004</v>
      </c>
      <c r="I72" s="9">
        <v>0</v>
      </c>
      <c r="J72" s="9" t="e">
        <f>SUM(J67:J71)</f>
        <v>#REF!</v>
      </c>
      <c r="K72" s="9">
        <v>0</v>
      </c>
      <c r="L72" s="9">
        <v>2181992.7700851299</v>
      </c>
      <c r="M72" s="9">
        <v>2461820.214575083</v>
      </c>
      <c r="N72" s="9">
        <v>2621922.8215692835</v>
      </c>
    </row>
    <row r="73" spans="1:14" x14ac:dyDescent="0.3">
      <c r="A73" s="4" t="s">
        <v>34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 s="4" t="s">
        <v>35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" thickBo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3">
      <c r="A76" s="4" t="s">
        <v>14</v>
      </c>
      <c r="B76" s="6" t="s">
        <v>111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3">
      <c r="A77" s="4" t="s">
        <v>15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27" x14ac:dyDescent="0.3">
      <c r="A78" s="4" t="s">
        <v>16</v>
      </c>
      <c r="B78" s="8" t="s">
        <v>112</v>
      </c>
      <c r="C78" s="7">
        <v>0</v>
      </c>
      <c r="D78" s="7">
        <v>6721.0860700000003</v>
      </c>
      <c r="E78" s="7">
        <v>0</v>
      </c>
      <c r="F78" s="7">
        <v>7523.2659199999998</v>
      </c>
      <c r="G78" s="7">
        <v>0</v>
      </c>
      <c r="H78" s="7">
        <v>8618.6437899999983</v>
      </c>
      <c r="I78" s="7">
        <v>0</v>
      </c>
      <c r="J78" s="7" t="e">
        <f>VLOOKUP(B78,#REF!,11,FALSE)</f>
        <v>#REF!</v>
      </c>
      <c r="K78" s="7">
        <v>0</v>
      </c>
      <c r="L78" s="7">
        <v>10032.655850000005</v>
      </c>
      <c r="M78" s="7">
        <v>10309.490880000008</v>
      </c>
      <c r="N78" s="7">
        <v>10700.397600000004</v>
      </c>
    </row>
    <row r="79" spans="1:14" ht="27" x14ac:dyDescent="0.3">
      <c r="A79" s="4" t="s">
        <v>17</v>
      </c>
      <c r="B79" s="8" t="s">
        <v>113</v>
      </c>
      <c r="C79" s="7">
        <v>0</v>
      </c>
      <c r="D79" s="7">
        <v>9189.6801900000009</v>
      </c>
      <c r="E79" s="7">
        <v>0</v>
      </c>
      <c r="F79" s="7">
        <v>10085.155369999999</v>
      </c>
      <c r="G79" s="7">
        <v>0</v>
      </c>
      <c r="H79" s="7">
        <v>15175.408020000001</v>
      </c>
      <c r="I79" s="7">
        <v>0</v>
      </c>
      <c r="J79" s="7" t="e">
        <f>VLOOKUP(B79,#REF!,11,FALSE)</f>
        <v>#REF!</v>
      </c>
      <c r="K79" s="7">
        <v>0</v>
      </c>
      <c r="L79" s="7">
        <v>14321.410410000004</v>
      </c>
      <c r="M79" s="7">
        <v>15784.982779999986</v>
      </c>
      <c r="N79" s="7">
        <v>19113.498319999992</v>
      </c>
    </row>
    <row r="80" spans="1:14" ht="27" x14ac:dyDescent="0.3">
      <c r="A80" s="4" t="s">
        <v>18</v>
      </c>
      <c r="B80" s="8" t="s">
        <v>114</v>
      </c>
      <c r="C80" s="7">
        <v>0</v>
      </c>
      <c r="D80" s="7">
        <v>56539.87601</v>
      </c>
      <c r="E80" s="7">
        <v>0</v>
      </c>
      <c r="F80" s="7">
        <v>53196.201239999995</v>
      </c>
      <c r="G80" s="7">
        <v>0</v>
      </c>
      <c r="H80" s="7">
        <v>52269.382099999995</v>
      </c>
      <c r="I80" s="7">
        <v>0</v>
      </c>
      <c r="J80" s="7" t="e">
        <f>VLOOKUP(B80,#REF!,11,FALSE)</f>
        <v>#REF!</v>
      </c>
      <c r="K80" s="7">
        <v>0</v>
      </c>
      <c r="L80" s="7">
        <v>51728.543420000031</v>
      </c>
      <c r="M80" s="7">
        <v>66848.714850000004</v>
      </c>
      <c r="N80" s="7">
        <v>56166.312720000024</v>
      </c>
    </row>
    <row r="81" spans="1:14" ht="27.6" thickBot="1" x14ac:dyDescent="0.35">
      <c r="A81" s="4" t="s">
        <v>19</v>
      </c>
      <c r="B81" s="8" t="s">
        <v>115</v>
      </c>
      <c r="C81" s="7">
        <v>0</v>
      </c>
      <c r="D81" s="7">
        <v>3444.3124500000004</v>
      </c>
      <c r="E81" s="7">
        <v>0</v>
      </c>
      <c r="F81" s="7">
        <v>4605.6696600000005</v>
      </c>
      <c r="G81" s="7">
        <v>0</v>
      </c>
      <c r="H81" s="7">
        <v>9265.5568600000006</v>
      </c>
      <c r="I81" s="7">
        <v>0</v>
      </c>
      <c r="J81" s="7" t="e">
        <f>VLOOKUP(B81,#REF!,11,FALSE)</f>
        <v>#REF!</v>
      </c>
      <c r="K81" s="7">
        <v>0</v>
      </c>
      <c r="L81" s="7">
        <v>6959.2509699999973</v>
      </c>
      <c r="M81" s="7">
        <v>7862.6056500000004</v>
      </c>
      <c r="N81" s="7">
        <v>6990.2315599999993</v>
      </c>
    </row>
    <row r="82" spans="1:14" x14ac:dyDescent="0.3">
      <c r="A82" s="4" t="s">
        <v>20</v>
      </c>
      <c r="B82" s="8" t="s">
        <v>111</v>
      </c>
      <c r="C82" s="9">
        <v>0</v>
      </c>
      <c r="D82" s="9">
        <v>75894.954719999994</v>
      </c>
      <c r="E82" s="9">
        <v>0</v>
      </c>
      <c r="F82" s="9">
        <v>75410.292189999993</v>
      </c>
      <c r="G82" s="9">
        <v>0</v>
      </c>
      <c r="H82" s="9">
        <v>85328.990769999989</v>
      </c>
      <c r="I82" s="9">
        <v>0</v>
      </c>
      <c r="J82" s="9" t="e">
        <f>SUM(J78:J81)</f>
        <v>#REF!</v>
      </c>
      <c r="K82" s="9">
        <v>0</v>
      </c>
      <c r="L82" s="9">
        <v>83041.860650000031</v>
      </c>
      <c r="M82" s="9">
        <v>100805.79415999999</v>
      </c>
      <c r="N82" s="9">
        <v>92970.440200000012</v>
      </c>
    </row>
    <row r="83" spans="1:14" x14ac:dyDescent="0.3">
      <c r="A83" s="4" t="s">
        <v>21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">
      <c r="A84" s="4" t="s">
        <v>22</v>
      </c>
      <c r="B84" s="6" t="s">
        <v>44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3">
      <c r="A85" s="4" t="s">
        <v>24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27" x14ac:dyDescent="0.3">
      <c r="A86" s="4" t="s">
        <v>26</v>
      </c>
      <c r="B86" s="8" t="s">
        <v>116</v>
      </c>
      <c r="C86" s="7">
        <v>0</v>
      </c>
      <c r="D86" s="7">
        <v>836932.99572000001</v>
      </c>
      <c r="E86" s="7">
        <v>0</v>
      </c>
      <c r="F86" s="7">
        <v>732551.89281999995</v>
      </c>
      <c r="G86" s="7">
        <v>0</v>
      </c>
      <c r="H86" s="7">
        <v>776444.78714000015</v>
      </c>
      <c r="I86" s="7">
        <v>0</v>
      </c>
      <c r="J86" s="7" t="e">
        <f>VLOOKUP(B86,#REF!,11,FALSE)</f>
        <v>#REF!</v>
      </c>
      <c r="K86" s="7">
        <v>0</v>
      </c>
      <c r="L86" s="7">
        <v>384617.36225999997</v>
      </c>
      <c r="M86" s="7">
        <v>362610.43460000004</v>
      </c>
      <c r="N86" s="7">
        <v>357804.64011000004</v>
      </c>
    </row>
    <row r="87" spans="1:14" ht="27" x14ac:dyDescent="0.3">
      <c r="A87" s="4" t="s">
        <v>27</v>
      </c>
      <c r="B87" s="8" t="s">
        <v>117</v>
      </c>
      <c r="C87" s="7">
        <v>0</v>
      </c>
      <c r="D87" s="7">
        <v>3090.78721</v>
      </c>
      <c r="E87" s="7">
        <v>0</v>
      </c>
      <c r="F87" s="7">
        <v>2830.8477200000002</v>
      </c>
      <c r="G87" s="7">
        <v>0</v>
      </c>
      <c r="H87" s="7">
        <v>2329.2411300000003</v>
      </c>
      <c r="I87" s="7">
        <v>0</v>
      </c>
      <c r="J87" s="7" t="e">
        <f>VLOOKUP(B87,#REF!,11,FALSE)</f>
        <v>#REF!</v>
      </c>
      <c r="K87" s="7">
        <v>0</v>
      </c>
      <c r="L87" s="7">
        <v>3566.5302199999996</v>
      </c>
      <c r="M87" s="7">
        <v>3954.1043199999995</v>
      </c>
      <c r="N87" s="7">
        <v>4089.1823200000008</v>
      </c>
    </row>
    <row r="88" spans="1:14" ht="27.6" thickBot="1" x14ac:dyDescent="0.35">
      <c r="A88" s="4" t="s">
        <v>28</v>
      </c>
      <c r="B88" s="8" t="s">
        <v>118</v>
      </c>
      <c r="C88" s="7">
        <v>0</v>
      </c>
      <c r="D88" s="7">
        <v>53591.169320000001</v>
      </c>
      <c r="E88" s="7">
        <v>0</v>
      </c>
      <c r="F88" s="7">
        <v>-98498.029180000027</v>
      </c>
      <c r="G88" s="7">
        <v>0</v>
      </c>
      <c r="H88" s="7">
        <v>-83905.782929999972</v>
      </c>
      <c r="I88" s="7">
        <v>0</v>
      </c>
      <c r="J88" s="7" t="e">
        <f>VLOOKUP(B88,#REF!,11,FALSE)</f>
        <v>#REF!</v>
      </c>
      <c r="K88" s="7">
        <v>0</v>
      </c>
      <c r="L88" s="7">
        <v>158410.85964889443</v>
      </c>
      <c r="M88" s="7">
        <v>92832.816941084719</v>
      </c>
      <c r="N88" s="7">
        <v>92677.024657142814</v>
      </c>
    </row>
    <row r="89" spans="1:14" x14ac:dyDescent="0.3">
      <c r="A89" s="4" t="s">
        <v>29</v>
      </c>
      <c r="B89" s="8" t="s">
        <v>44</v>
      </c>
      <c r="C89" s="9">
        <v>0</v>
      </c>
      <c r="D89" s="9">
        <v>893614.95225000009</v>
      </c>
      <c r="E89" s="9">
        <v>0</v>
      </c>
      <c r="F89" s="9">
        <v>636884.71135999984</v>
      </c>
      <c r="G89" s="9">
        <v>0</v>
      </c>
      <c r="H89" s="9">
        <v>694868.24534000014</v>
      </c>
      <c r="I89" s="9">
        <v>0</v>
      </c>
      <c r="J89" s="9" t="e">
        <f>SUM(J86:J88)</f>
        <v>#REF!</v>
      </c>
      <c r="K89" s="9">
        <v>0</v>
      </c>
      <c r="L89" s="9">
        <v>546594.75212889444</v>
      </c>
      <c r="M89" s="9">
        <v>459397.35586108477</v>
      </c>
      <c r="N89" s="9">
        <v>454570.84708714281</v>
      </c>
    </row>
    <row r="90" spans="1:14" x14ac:dyDescent="0.3">
      <c r="A90" s="4" t="s">
        <v>30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5" t="e">
        <f>N72+N82+N89=#REF!/1000</f>
        <v>#REF!</v>
      </c>
    </row>
    <row r="91" spans="1:14" x14ac:dyDescent="0.3">
      <c r="A91" s="4" t="s">
        <v>31</v>
      </c>
      <c r="B91" s="6" t="s">
        <v>119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27" x14ac:dyDescent="0.3">
      <c r="A92" s="4" t="s">
        <v>32</v>
      </c>
      <c r="B92" s="8" t="s">
        <v>120</v>
      </c>
      <c r="C92" s="7">
        <v>0</v>
      </c>
      <c r="D92" s="7">
        <v>7171.2526699999999</v>
      </c>
      <c r="E92" s="7">
        <v>0</v>
      </c>
      <c r="F92" s="7">
        <v>7591.1424000000006</v>
      </c>
      <c r="G92" s="7">
        <v>0</v>
      </c>
      <c r="H92" s="7">
        <v>5666.7986199999996</v>
      </c>
      <c r="I92" s="7">
        <v>0</v>
      </c>
      <c r="J92" s="7" t="e">
        <f>VLOOKUP(B92,#REF!,11,FALSE)</f>
        <v>#REF!</v>
      </c>
      <c r="K92" s="7">
        <v>0</v>
      </c>
      <c r="L92" s="7">
        <v>6664.042919999999</v>
      </c>
      <c r="M92" s="7">
        <v>6917.5575100000033</v>
      </c>
      <c r="N92" s="7">
        <v>7370.787220000002</v>
      </c>
    </row>
    <row r="93" spans="1:14" ht="27" x14ac:dyDescent="0.3">
      <c r="A93" s="4" t="s">
        <v>33</v>
      </c>
      <c r="B93" s="8" t="s">
        <v>121</v>
      </c>
      <c r="C93" s="7">
        <v>0</v>
      </c>
      <c r="D93" s="7">
        <v>5806.0828700000002</v>
      </c>
      <c r="E93" s="7">
        <v>0</v>
      </c>
      <c r="F93" s="7">
        <v>2524.6558199999999</v>
      </c>
      <c r="G93" s="7">
        <v>0</v>
      </c>
      <c r="H93" s="7">
        <v>8999.6560800000007</v>
      </c>
      <c r="I93" s="7">
        <v>0</v>
      </c>
      <c r="J93" s="7" t="e">
        <f>VLOOKUP(B93,#REF!,11,FALSE)</f>
        <v>#REF!</v>
      </c>
      <c r="K93" s="7">
        <v>0</v>
      </c>
      <c r="L93" s="7">
        <v>10675.6417</v>
      </c>
      <c r="M93" s="7">
        <v>10823.21537</v>
      </c>
      <c r="N93" s="7">
        <v>11111.6785</v>
      </c>
    </row>
    <row r="94" spans="1:14" ht="27" x14ac:dyDescent="0.3">
      <c r="A94" s="4" t="s">
        <v>34</v>
      </c>
      <c r="B94" s="8" t="s">
        <v>122</v>
      </c>
      <c r="C94" s="7">
        <v>0</v>
      </c>
      <c r="D94" s="7">
        <v>4618.8036700000002</v>
      </c>
      <c r="E94" s="7">
        <v>0</v>
      </c>
      <c r="F94" s="7">
        <v>2516.7578599999997</v>
      </c>
      <c r="G94" s="7">
        <v>0</v>
      </c>
      <c r="H94" s="7">
        <v>2502.2148800000004</v>
      </c>
      <c r="I94" s="7">
        <v>0</v>
      </c>
      <c r="J94" s="7" t="e">
        <f>VLOOKUP(B94,#REF!,11,FALSE)</f>
        <v>#REF!</v>
      </c>
      <c r="K94" s="7">
        <v>0</v>
      </c>
      <c r="L94" s="7">
        <v>2132.5898800000009</v>
      </c>
      <c r="M94" s="7">
        <v>3325.0468200000005</v>
      </c>
      <c r="N94" s="7">
        <v>3252.4334100000001</v>
      </c>
    </row>
    <row r="95" spans="1:14" ht="27" x14ac:dyDescent="0.3">
      <c r="A95" s="4" t="s">
        <v>35</v>
      </c>
      <c r="B95" s="8" t="s">
        <v>123</v>
      </c>
      <c r="C95" s="7">
        <v>0</v>
      </c>
      <c r="D95" s="7">
        <v>570.84731000000011</v>
      </c>
      <c r="E95" s="7">
        <v>0</v>
      </c>
      <c r="F95" s="7">
        <v>426.43840999999998</v>
      </c>
      <c r="G95" s="7">
        <v>0</v>
      </c>
      <c r="H95" s="7">
        <v>477.20342999999997</v>
      </c>
      <c r="I95" s="7">
        <v>0</v>
      </c>
      <c r="J95" s="7" t="e">
        <f>VLOOKUP(B95,#REF!,11,FALSE)</f>
        <v>#REF!</v>
      </c>
      <c r="K95" s="7">
        <v>0</v>
      </c>
      <c r="L95" s="7">
        <v>375</v>
      </c>
      <c r="M95" s="7">
        <v>375</v>
      </c>
      <c r="N95" s="7">
        <v>375</v>
      </c>
    </row>
    <row r="96" spans="1:14" ht="15" thickBo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27" x14ac:dyDescent="0.3">
      <c r="A97" s="4" t="s">
        <v>14</v>
      </c>
      <c r="B97" s="8" t="s">
        <v>124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 t="e">
        <f>VLOOKUP(B97,#REF!,11,FALSE)</f>
        <v>#REF!</v>
      </c>
      <c r="K97" s="7">
        <v>0</v>
      </c>
      <c r="L97" s="7">
        <v>0</v>
      </c>
      <c r="M97" s="7">
        <v>0</v>
      </c>
      <c r="N97" s="7">
        <v>0</v>
      </c>
    </row>
    <row r="98" spans="1:14" ht="27" x14ac:dyDescent="0.3">
      <c r="A98" s="4" t="s">
        <v>15</v>
      </c>
      <c r="B98" s="8" t="s">
        <v>125</v>
      </c>
      <c r="C98" s="7">
        <v>0</v>
      </c>
      <c r="D98" s="7">
        <v>38748.715559999997</v>
      </c>
      <c r="E98" s="7">
        <v>0</v>
      </c>
      <c r="F98" s="7">
        <v>40116.840280000004</v>
      </c>
      <c r="G98" s="7">
        <v>0</v>
      </c>
      <c r="H98" s="7">
        <v>47402.133439999998</v>
      </c>
      <c r="I98" s="7">
        <v>0</v>
      </c>
      <c r="J98" s="7" t="e">
        <f>VLOOKUP(B98,#REF!,11,FALSE)</f>
        <v>#REF!</v>
      </c>
      <c r="K98" s="7">
        <v>0</v>
      </c>
      <c r="L98" s="7">
        <v>28542.91836</v>
      </c>
      <c r="M98" s="7">
        <v>22494.724990000002</v>
      </c>
      <c r="N98" s="7">
        <v>22736.390820000004</v>
      </c>
    </row>
    <row r="99" spans="1:14" ht="27" x14ac:dyDescent="0.3">
      <c r="A99" s="4" t="s">
        <v>16</v>
      </c>
      <c r="B99" s="8" t="s">
        <v>126</v>
      </c>
      <c r="C99" s="7">
        <v>0</v>
      </c>
      <c r="D99" s="7">
        <v>13858.703380000001</v>
      </c>
      <c r="E99" s="7">
        <v>0</v>
      </c>
      <c r="F99" s="7">
        <v>10208.260960000001</v>
      </c>
      <c r="G99" s="7">
        <v>0</v>
      </c>
      <c r="H99" s="7">
        <v>8686.4114399999999</v>
      </c>
      <c r="I99" s="7">
        <v>0</v>
      </c>
      <c r="J99" s="7" t="e">
        <f>VLOOKUP(B99,#REF!,11,FALSE)</f>
        <v>#REF!</v>
      </c>
      <c r="K99" s="7">
        <v>0</v>
      </c>
      <c r="L99" s="7">
        <v>4015.0864099999999</v>
      </c>
      <c r="M99" s="7">
        <v>4108.4630399999978</v>
      </c>
      <c r="N99" s="7">
        <v>4210.1981699999997</v>
      </c>
    </row>
    <row r="100" spans="1:14" ht="15" thickBot="1" x14ac:dyDescent="0.35">
      <c r="A100" s="4" t="s">
        <v>17</v>
      </c>
      <c r="B100" s="8" t="s">
        <v>127</v>
      </c>
      <c r="C100" s="7">
        <v>0</v>
      </c>
      <c r="D100" s="7">
        <v>8.8759999999999994</v>
      </c>
      <c r="E100" s="7">
        <v>0</v>
      </c>
      <c r="F100" s="7">
        <v>17.993830000000003</v>
      </c>
      <c r="G100" s="7">
        <v>0</v>
      </c>
      <c r="H100" s="7">
        <v>0.27176</v>
      </c>
      <c r="I100" s="7">
        <v>0</v>
      </c>
      <c r="J100" s="7" t="e">
        <f>VLOOKUP(B100,#REF!,11,FALSE)</f>
        <v>#REF!</v>
      </c>
      <c r="K100" s="7">
        <v>0</v>
      </c>
      <c r="L100" s="7">
        <v>12</v>
      </c>
      <c r="M100" s="7">
        <v>12</v>
      </c>
      <c r="N100" s="7">
        <v>-12</v>
      </c>
    </row>
    <row r="101" spans="1:14" ht="27" x14ac:dyDescent="0.3">
      <c r="A101" s="4" t="s">
        <v>18</v>
      </c>
      <c r="B101" s="8" t="s">
        <v>119</v>
      </c>
      <c r="C101" s="9">
        <v>0</v>
      </c>
      <c r="D101" s="9">
        <v>70783.281459999998</v>
      </c>
      <c r="E101" s="9">
        <v>0</v>
      </c>
      <c r="F101" s="9">
        <v>63402.08956</v>
      </c>
      <c r="G101" s="9">
        <v>0</v>
      </c>
      <c r="H101" s="9">
        <v>73734.68965</v>
      </c>
      <c r="I101" s="9">
        <v>0</v>
      </c>
      <c r="J101" s="9" t="e">
        <f>SUM(J92:J100)</f>
        <v>#REF!</v>
      </c>
      <c r="K101" s="9">
        <v>0</v>
      </c>
      <c r="L101" s="9">
        <v>52417.279269999999</v>
      </c>
      <c r="M101" s="9">
        <v>48056.007730000005</v>
      </c>
      <c r="N101" s="9">
        <v>49044.488120000002</v>
      </c>
    </row>
    <row r="102" spans="1:14" x14ac:dyDescent="0.3">
      <c r="A102" s="4" t="s">
        <v>19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">
      <c r="A103" s="4" t="s">
        <v>20</v>
      </c>
      <c r="B103" s="6" t="s">
        <v>128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4" x14ac:dyDescent="0.3">
      <c r="A104" s="4" t="s">
        <v>21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27" x14ac:dyDescent="0.3">
      <c r="A105" s="4" t="s">
        <v>22</v>
      </c>
      <c r="B105" s="8" t="s">
        <v>129</v>
      </c>
      <c r="C105" s="7">
        <v>0</v>
      </c>
      <c r="D105" s="7">
        <v>1330.06717</v>
      </c>
      <c r="E105" s="7">
        <v>0</v>
      </c>
      <c r="F105" s="7">
        <v>653.64609999999993</v>
      </c>
      <c r="G105" s="7">
        <v>0</v>
      </c>
      <c r="H105" s="7">
        <v>656.27323000000001</v>
      </c>
      <c r="I105" s="7">
        <v>0</v>
      </c>
      <c r="J105" s="7" t="e">
        <f>VLOOKUP(B105,#REF!,11,FALSE)</f>
        <v>#REF!</v>
      </c>
      <c r="K105" s="7">
        <v>0</v>
      </c>
      <c r="L105" s="7">
        <v>624.29893000000015</v>
      </c>
      <c r="M105" s="7">
        <v>609.36059</v>
      </c>
      <c r="N105" s="7">
        <v>605.67912999999999</v>
      </c>
    </row>
    <row r="106" spans="1:14" ht="27" x14ac:dyDescent="0.3">
      <c r="A106" s="4" t="s">
        <v>24</v>
      </c>
      <c r="B106" s="8" t="s">
        <v>130</v>
      </c>
      <c r="C106" s="7">
        <v>0</v>
      </c>
      <c r="D106" s="7">
        <v>6514.6812099999997</v>
      </c>
      <c r="E106" s="7">
        <v>0</v>
      </c>
      <c r="F106" s="7">
        <v>7030.0652300000002</v>
      </c>
      <c r="G106" s="7">
        <v>0</v>
      </c>
      <c r="H106" s="7">
        <v>4827.8672800000004</v>
      </c>
      <c r="I106" s="7">
        <v>0</v>
      </c>
      <c r="J106" s="7" t="e">
        <f>VLOOKUP(B106,#REF!,11,FALSE)</f>
        <v>#REF!</v>
      </c>
      <c r="K106" s="7">
        <v>0</v>
      </c>
      <c r="L106" s="7">
        <v>3825.59827</v>
      </c>
      <c r="M106" s="7">
        <v>4125.5139799999997</v>
      </c>
      <c r="N106" s="7">
        <v>4196.67641</v>
      </c>
    </row>
    <row r="107" spans="1:14" ht="27" x14ac:dyDescent="0.3">
      <c r="A107" s="4" t="s">
        <v>26</v>
      </c>
      <c r="B107" s="8" t="s">
        <v>131</v>
      </c>
      <c r="C107" s="7">
        <v>0</v>
      </c>
      <c r="D107" s="7">
        <v>10667.95275</v>
      </c>
      <c r="E107" s="7">
        <v>0</v>
      </c>
      <c r="F107" s="7">
        <v>7398.1394399999999</v>
      </c>
      <c r="G107" s="7">
        <v>0</v>
      </c>
      <c r="H107" s="7">
        <v>8342.8227799999986</v>
      </c>
      <c r="I107" s="7">
        <v>0</v>
      </c>
      <c r="J107" s="7" t="e">
        <f>VLOOKUP(B107,#REF!,11,FALSE)</f>
        <v>#REF!</v>
      </c>
      <c r="K107" s="7">
        <v>0</v>
      </c>
      <c r="L107" s="7">
        <v>5194.1101700000017</v>
      </c>
      <c r="M107" s="7">
        <v>5879.4825199999987</v>
      </c>
      <c r="N107" s="7">
        <v>5552.8040499999997</v>
      </c>
    </row>
    <row r="108" spans="1:14" ht="27" x14ac:dyDescent="0.3">
      <c r="A108" s="4" t="s">
        <v>27</v>
      </c>
      <c r="B108" s="8" t="s">
        <v>132</v>
      </c>
      <c r="C108" s="7">
        <v>0</v>
      </c>
      <c r="D108" s="7">
        <v>10670.195099999999</v>
      </c>
      <c r="E108" s="7">
        <v>0</v>
      </c>
      <c r="F108" s="7">
        <v>10896.370289999999</v>
      </c>
      <c r="G108" s="7">
        <v>0</v>
      </c>
      <c r="H108" s="7">
        <v>9693.4092100000016</v>
      </c>
      <c r="I108" s="7">
        <v>0</v>
      </c>
      <c r="J108" s="7" t="e">
        <f>VLOOKUP(B108,#REF!,11,FALSE)</f>
        <v>#REF!</v>
      </c>
      <c r="K108" s="7">
        <v>0</v>
      </c>
      <c r="L108" s="7">
        <v>9762.6540499999974</v>
      </c>
      <c r="M108" s="7">
        <v>11419.948070000004</v>
      </c>
      <c r="N108" s="7">
        <v>11739.22452</v>
      </c>
    </row>
    <row r="109" spans="1:14" ht="27" x14ac:dyDescent="0.3">
      <c r="A109" s="4" t="s">
        <v>28</v>
      </c>
      <c r="B109" s="8" t="s">
        <v>133</v>
      </c>
      <c r="C109" s="7">
        <v>0</v>
      </c>
      <c r="D109" s="7">
        <v>919.00172999999995</v>
      </c>
      <c r="E109" s="7">
        <v>0</v>
      </c>
      <c r="F109" s="7">
        <v>959.52591000000007</v>
      </c>
      <c r="G109" s="7">
        <v>0</v>
      </c>
      <c r="H109" s="7">
        <v>897.44035000000008</v>
      </c>
      <c r="I109" s="7">
        <v>0</v>
      </c>
      <c r="J109" s="7" t="e">
        <f>VLOOKUP(B109,#REF!,11,FALSE)</f>
        <v>#REF!</v>
      </c>
      <c r="K109" s="7">
        <v>0</v>
      </c>
      <c r="L109" s="7">
        <v>1254</v>
      </c>
      <c r="M109" s="7">
        <v>1254</v>
      </c>
      <c r="N109" s="7">
        <v>1254</v>
      </c>
    </row>
    <row r="110" spans="1:14" ht="27.6" thickBot="1" x14ac:dyDescent="0.35">
      <c r="A110" s="4" t="s">
        <v>29</v>
      </c>
      <c r="B110" s="8" t="s">
        <v>134</v>
      </c>
      <c r="C110" s="7">
        <v>0</v>
      </c>
      <c r="D110" s="7">
        <v>553.79885999999999</v>
      </c>
      <c r="E110" s="7">
        <v>0</v>
      </c>
      <c r="F110" s="7">
        <v>513.51993000000004</v>
      </c>
      <c r="G110" s="7">
        <v>0</v>
      </c>
      <c r="H110" s="7">
        <v>565.48216000000002</v>
      </c>
      <c r="I110" s="7">
        <v>0</v>
      </c>
      <c r="J110" s="7" t="e">
        <f>VLOOKUP(B110,#REF!,11,FALSE)</f>
        <v>#REF!</v>
      </c>
      <c r="K110" s="7">
        <v>0</v>
      </c>
      <c r="L110" s="7">
        <v>589.93299999999999</v>
      </c>
      <c r="M110" s="7">
        <v>643.78355000000022</v>
      </c>
      <c r="N110" s="7">
        <v>667.49779999999987</v>
      </c>
    </row>
    <row r="111" spans="1:14" ht="27" x14ac:dyDescent="0.3">
      <c r="A111" s="4" t="s">
        <v>30</v>
      </c>
      <c r="B111" s="8" t="s">
        <v>128</v>
      </c>
      <c r="C111" s="9">
        <v>0</v>
      </c>
      <c r="D111" s="9">
        <v>30655.696819999997</v>
      </c>
      <c r="E111" s="9">
        <v>0</v>
      </c>
      <c r="F111" s="9">
        <v>27451.266899999999</v>
      </c>
      <c r="G111" s="9">
        <v>0</v>
      </c>
      <c r="H111" s="9">
        <v>24983.295010000002</v>
      </c>
      <c r="I111" s="9">
        <v>0</v>
      </c>
      <c r="J111" s="9" t="e">
        <f>SUM(J105:J110)</f>
        <v>#REF!</v>
      </c>
      <c r="K111" s="9">
        <v>0</v>
      </c>
      <c r="L111" s="9">
        <v>21250.594419999998</v>
      </c>
      <c r="M111" s="9">
        <v>23932.088710000004</v>
      </c>
      <c r="N111" s="9">
        <v>24015.88191</v>
      </c>
    </row>
    <row r="112" spans="1:14" x14ac:dyDescent="0.3">
      <c r="A112" s="4" t="s">
        <v>31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5" t="e">
        <f>N101+N111=#REF!/1000</f>
        <v>#REF!</v>
      </c>
    </row>
    <row r="113" spans="1:14" x14ac:dyDescent="0.3">
      <c r="A113" s="4" t="s">
        <v>32</v>
      </c>
      <c r="B113" s="6" t="s">
        <v>135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x14ac:dyDescent="0.3">
      <c r="A114" s="4" t="s">
        <v>33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27" x14ac:dyDescent="0.3">
      <c r="A115" s="4" t="s">
        <v>34</v>
      </c>
      <c r="B115" s="8" t="s">
        <v>136</v>
      </c>
      <c r="C115" s="7">
        <v>0</v>
      </c>
      <c r="D115" s="7">
        <v>19368.33423</v>
      </c>
      <c r="E115" s="7">
        <v>0</v>
      </c>
      <c r="F115" s="7">
        <v>18090.752270000001</v>
      </c>
      <c r="G115" s="7">
        <v>0</v>
      </c>
      <c r="H115" s="7">
        <v>16970.327420000001</v>
      </c>
      <c r="I115" s="7">
        <v>0</v>
      </c>
      <c r="J115" s="7" t="e">
        <f>VLOOKUP(B115,#REF!,11,FALSE)</f>
        <v>#REF!</v>
      </c>
      <c r="K115" s="7">
        <v>0</v>
      </c>
      <c r="L115" s="7">
        <v>22114.789750000011</v>
      </c>
      <c r="M115" s="7">
        <v>21701.549749999995</v>
      </c>
      <c r="N115" s="7">
        <v>22178.624260000001</v>
      </c>
    </row>
    <row r="116" spans="1:14" ht="27" x14ac:dyDescent="0.3">
      <c r="A116" s="4" t="s">
        <v>35</v>
      </c>
      <c r="B116" s="8" t="s">
        <v>137</v>
      </c>
      <c r="C116" s="7">
        <v>0</v>
      </c>
      <c r="D116" s="7">
        <v>1540.9284499999999</v>
      </c>
      <c r="E116" s="7">
        <v>0</v>
      </c>
      <c r="F116" s="7">
        <v>1988.8477499999999</v>
      </c>
      <c r="G116" s="7">
        <v>0</v>
      </c>
      <c r="H116" s="7">
        <v>5255.4999299999999</v>
      </c>
      <c r="I116" s="7">
        <v>0</v>
      </c>
      <c r="J116" s="7" t="e">
        <f>VLOOKUP(B116,#REF!,11,FALSE)</f>
        <v>#REF!</v>
      </c>
      <c r="K116" s="7">
        <v>0</v>
      </c>
      <c r="L116" s="7">
        <v>5107.5298000000003</v>
      </c>
      <c r="M116" s="7">
        <v>5768.1349099999998</v>
      </c>
      <c r="N116" s="7">
        <v>5995.4832500000002</v>
      </c>
    </row>
    <row r="117" spans="1:14" ht="15" thickBo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27" x14ac:dyDescent="0.3">
      <c r="A118" s="4" t="s">
        <v>14</v>
      </c>
      <c r="B118" s="8" t="s">
        <v>138</v>
      </c>
      <c r="C118" s="7">
        <v>0</v>
      </c>
      <c r="D118" s="7">
        <v>2808.0447400000003</v>
      </c>
      <c r="E118" s="7">
        <v>0</v>
      </c>
      <c r="F118" s="7">
        <v>2840.9482400000002</v>
      </c>
      <c r="G118" s="7">
        <v>0</v>
      </c>
      <c r="H118" s="7">
        <v>2881.0833700000003</v>
      </c>
      <c r="I118" s="7">
        <v>0</v>
      </c>
      <c r="J118" s="7" t="e">
        <f>VLOOKUP(B118,#REF!,11,FALSE)</f>
        <v>#REF!</v>
      </c>
      <c r="K118" s="7">
        <v>0</v>
      </c>
      <c r="L118" s="7">
        <v>2776.8595599999994</v>
      </c>
      <c r="M118" s="7">
        <v>2696.0347700000002</v>
      </c>
      <c r="N118" s="7">
        <v>2650.2281000000007</v>
      </c>
    </row>
    <row r="119" spans="1:14" ht="27" x14ac:dyDescent="0.3">
      <c r="A119" s="4" t="s">
        <v>15</v>
      </c>
      <c r="B119" s="8" t="s">
        <v>139</v>
      </c>
      <c r="C119" s="7">
        <v>0</v>
      </c>
      <c r="D119" s="7">
        <v>4007.16887</v>
      </c>
      <c r="E119" s="7">
        <v>0</v>
      </c>
      <c r="F119" s="7">
        <v>-11767.7299</v>
      </c>
      <c r="G119" s="7">
        <v>0</v>
      </c>
      <c r="H119" s="7">
        <v>10058.307129999999</v>
      </c>
      <c r="I119" s="7">
        <v>0</v>
      </c>
      <c r="J119" s="7" t="e">
        <f>VLOOKUP(B119,#REF!,11,FALSE)</f>
        <v>#REF!</v>
      </c>
      <c r="K119" s="7">
        <v>0</v>
      </c>
      <c r="L119" s="7">
        <v>13244.936040000017</v>
      </c>
      <c r="M119" s="7">
        <v>14426.977470000027</v>
      </c>
      <c r="N119" s="7">
        <v>14872.852460000036</v>
      </c>
    </row>
    <row r="120" spans="1:14" ht="27" x14ac:dyDescent="0.3">
      <c r="A120" s="4" t="s">
        <v>16</v>
      </c>
      <c r="B120" s="8" t="s">
        <v>140</v>
      </c>
      <c r="C120" s="7">
        <v>0</v>
      </c>
      <c r="D120" s="7">
        <v>6663.8938899999994</v>
      </c>
      <c r="E120" s="7">
        <v>0</v>
      </c>
      <c r="F120" s="7">
        <v>6329.4598399999995</v>
      </c>
      <c r="G120" s="7">
        <v>0</v>
      </c>
      <c r="H120" s="7">
        <v>5226.6810500000001</v>
      </c>
      <c r="I120" s="7">
        <v>0</v>
      </c>
      <c r="J120" s="7" t="e">
        <f>VLOOKUP(B120,#REF!,11,FALSE)</f>
        <v>#REF!</v>
      </c>
      <c r="K120" s="7">
        <v>0</v>
      </c>
      <c r="L120" s="7">
        <v>5530.0440100000014</v>
      </c>
      <c r="M120" s="7">
        <v>5792.9582099999989</v>
      </c>
      <c r="N120" s="7">
        <v>6436.9045199999955</v>
      </c>
    </row>
    <row r="121" spans="1:14" ht="27" x14ac:dyDescent="0.3">
      <c r="A121" s="4" t="s">
        <v>17</v>
      </c>
      <c r="B121" s="8" t="s">
        <v>141</v>
      </c>
      <c r="C121" s="7">
        <v>0</v>
      </c>
      <c r="D121" s="7">
        <v>1628.0028400000001</v>
      </c>
      <c r="E121" s="7">
        <v>0</v>
      </c>
      <c r="F121" s="7">
        <v>269.19203000000005</v>
      </c>
      <c r="G121" s="7">
        <v>0</v>
      </c>
      <c r="H121" s="7">
        <v>383.24475000000001</v>
      </c>
      <c r="I121" s="7">
        <v>0</v>
      </c>
      <c r="J121" s="7" t="e">
        <f>VLOOKUP(B121,#REF!,11,FALSE)</f>
        <v>#REF!</v>
      </c>
      <c r="K121" s="7">
        <v>0</v>
      </c>
      <c r="L121" s="7">
        <v>261.12754000000001</v>
      </c>
      <c r="M121" s="7">
        <v>267.52850000000001</v>
      </c>
      <c r="N121" s="7">
        <v>267.11111999999997</v>
      </c>
    </row>
    <row r="122" spans="1:14" x14ac:dyDescent="0.3">
      <c r="A122" s="4" t="s">
        <v>18</v>
      </c>
      <c r="B122" s="8" t="s">
        <v>142</v>
      </c>
      <c r="C122" s="7">
        <v>0</v>
      </c>
      <c r="D122" s="7">
        <v>7628.0381699999998</v>
      </c>
      <c r="E122" s="7">
        <v>0</v>
      </c>
      <c r="F122" s="7">
        <v>5621.3516500000005</v>
      </c>
      <c r="G122" s="7">
        <v>0</v>
      </c>
      <c r="H122" s="7">
        <v>5998.2433300000012</v>
      </c>
      <c r="I122" s="7">
        <v>0</v>
      </c>
      <c r="J122" s="7" t="e">
        <f>VLOOKUP(B122,#REF!,11,FALSE)</f>
        <v>#REF!</v>
      </c>
      <c r="K122" s="7">
        <v>0</v>
      </c>
      <c r="L122" s="7">
        <v>5105.1371500000005</v>
      </c>
      <c r="M122" s="7">
        <v>3470.4099200000051</v>
      </c>
      <c r="N122" s="7">
        <v>4059.4431</v>
      </c>
    </row>
    <row r="123" spans="1:14" ht="27" x14ac:dyDescent="0.3">
      <c r="A123" s="4" t="s">
        <v>19</v>
      </c>
      <c r="B123" s="8" t="s">
        <v>143</v>
      </c>
      <c r="C123" s="7">
        <v>0</v>
      </c>
      <c r="D123" s="7">
        <v>1858.9978700000001</v>
      </c>
      <c r="E123" s="7">
        <v>0</v>
      </c>
      <c r="F123" s="7">
        <v>1349.6233300000001</v>
      </c>
      <c r="G123" s="7">
        <v>0</v>
      </c>
      <c r="H123" s="7">
        <v>1928.5952599999998</v>
      </c>
      <c r="I123" s="7">
        <v>0</v>
      </c>
      <c r="J123" s="7" t="e">
        <f>VLOOKUP(B123,#REF!,11,FALSE)</f>
        <v>#REF!</v>
      </c>
      <c r="K123" s="7">
        <v>0</v>
      </c>
      <c r="L123" s="7">
        <v>3867.4818400000008</v>
      </c>
      <c r="M123" s="7">
        <v>3978.1802100000004</v>
      </c>
      <c r="N123" s="7">
        <v>4063.3253100000011</v>
      </c>
    </row>
    <row r="124" spans="1:14" ht="27" x14ac:dyDescent="0.3">
      <c r="A124" s="4" t="s">
        <v>20</v>
      </c>
      <c r="B124" s="8" t="s">
        <v>144</v>
      </c>
      <c r="C124" s="7">
        <v>0</v>
      </c>
      <c r="D124" s="7">
        <v>26720.593120000001</v>
      </c>
      <c r="E124" s="7">
        <v>0</v>
      </c>
      <c r="F124" s="7">
        <v>26768.08325</v>
      </c>
      <c r="G124" s="7">
        <v>0</v>
      </c>
      <c r="H124" s="7">
        <v>30764.506490000003</v>
      </c>
      <c r="I124" s="7">
        <v>0</v>
      </c>
      <c r="J124" s="7" t="e">
        <f>VLOOKUP(B124,#REF!,11,FALSE)</f>
        <v>#REF!</v>
      </c>
      <c r="K124" s="7">
        <v>0</v>
      </c>
      <c r="L124" s="7">
        <v>32276.384919999997</v>
      </c>
      <c r="M124" s="7">
        <v>37628.020389999961</v>
      </c>
      <c r="N124" s="7">
        <v>42803.122009999992</v>
      </c>
    </row>
    <row r="125" spans="1:14" ht="15" thickBot="1" x14ac:dyDescent="0.35">
      <c r="A125" s="4" t="s">
        <v>21</v>
      </c>
      <c r="B125" s="8" t="s">
        <v>145</v>
      </c>
      <c r="C125" s="7">
        <v>0</v>
      </c>
      <c r="D125" s="7">
        <v>9333.4804399999994</v>
      </c>
      <c r="E125" s="7">
        <v>0</v>
      </c>
      <c r="F125" s="7">
        <v>9380.6539000000012</v>
      </c>
      <c r="G125" s="7">
        <v>0</v>
      </c>
      <c r="H125" s="7">
        <v>9671.1244600000009</v>
      </c>
      <c r="I125" s="7">
        <v>0</v>
      </c>
      <c r="J125" s="7" t="e">
        <f>VLOOKUP(B125,#REF!,11,FALSE)</f>
        <v>#REF!</v>
      </c>
      <c r="K125" s="7">
        <v>0</v>
      </c>
      <c r="L125" s="7">
        <v>10106</v>
      </c>
      <c r="M125" s="7">
        <v>10358</v>
      </c>
      <c r="N125" s="7">
        <v>10622</v>
      </c>
    </row>
    <row r="126" spans="1:14" ht="27" x14ac:dyDescent="0.3">
      <c r="A126" s="4" t="s">
        <v>22</v>
      </c>
      <c r="B126" s="8" t="s">
        <v>135</v>
      </c>
      <c r="C126" s="9">
        <v>0</v>
      </c>
      <c r="D126" s="9">
        <v>81557.482619999995</v>
      </c>
      <c r="E126" s="9">
        <v>0</v>
      </c>
      <c r="F126" s="9">
        <v>60871.182359999992</v>
      </c>
      <c r="G126" s="9">
        <v>0</v>
      </c>
      <c r="H126" s="9">
        <v>89137.613190000004</v>
      </c>
      <c r="I126" s="9">
        <v>0</v>
      </c>
      <c r="J126" s="9" t="e">
        <f>SUM(J115:J125)</f>
        <v>#REF!</v>
      </c>
      <c r="K126" s="9">
        <v>0</v>
      </c>
      <c r="L126" s="9">
        <v>100390.29061000003</v>
      </c>
      <c r="M126" s="9">
        <v>106087.79412999999</v>
      </c>
      <c r="N126" s="9">
        <v>113949.09413000003</v>
      </c>
    </row>
    <row r="127" spans="1:14" x14ac:dyDescent="0.3">
      <c r="A127" s="4" t="s">
        <v>24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3">
      <c r="A128" s="4" t="s">
        <v>26</v>
      </c>
      <c r="B128" s="6" t="s">
        <v>146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x14ac:dyDescent="0.3">
      <c r="A129" s="4" t="s">
        <v>27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27" x14ac:dyDescent="0.3">
      <c r="A130" s="4" t="s">
        <v>28</v>
      </c>
      <c r="B130" s="8" t="s">
        <v>147</v>
      </c>
      <c r="C130" s="7">
        <v>0</v>
      </c>
      <c r="D130" s="7">
        <v>21920.228569999999</v>
      </c>
      <c r="E130" s="7">
        <v>0</v>
      </c>
      <c r="F130" s="7">
        <v>20759.95737</v>
      </c>
      <c r="G130" s="7">
        <v>0</v>
      </c>
      <c r="H130" s="7">
        <v>20120.134520000003</v>
      </c>
      <c r="I130" s="7">
        <v>0</v>
      </c>
      <c r="J130" s="7" t="e">
        <f>VLOOKUP(B130,#REF!,11,FALSE)</f>
        <v>#REF!</v>
      </c>
      <c r="K130" s="7">
        <v>0</v>
      </c>
      <c r="L130" s="7">
        <v>16903.104690000007</v>
      </c>
      <c r="M130" s="7">
        <v>17359.888060000005</v>
      </c>
      <c r="N130" s="7">
        <v>17881.648880000004</v>
      </c>
    </row>
    <row r="131" spans="1:14" ht="27" x14ac:dyDescent="0.3">
      <c r="A131" s="4" t="s">
        <v>29</v>
      </c>
      <c r="B131" s="8" t="s">
        <v>148</v>
      </c>
      <c r="C131" s="7">
        <v>0</v>
      </c>
      <c r="D131" s="7">
        <v>31.328990000000001</v>
      </c>
      <c r="E131" s="7">
        <v>0</v>
      </c>
      <c r="F131" s="7">
        <v>53.350470000000001</v>
      </c>
      <c r="G131" s="7">
        <v>0</v>
      </c>
      <c r="H131" s="7">
        <v>35.225600000000007</v>
      </c>
      <c r="I131" s="7">
        <v>0</v>
      </c>
      <c r="J131" s="7" t="e">
        <f>VLOOKUP(B131,#REF!,11,FALSE)</f>
        <v>#REF!</v>
      </c>
      <c r="K131" s="7">
        <v>0</v>
      </c>
      <c r="L131" s="7">
        <v>0</v>
      </c>
      <c r="M131" s="7">
        <v>0</v>
      </c>
      <c r="N131" s="7">
        <v>0</v>
      </c>
    </row>
    <row r="132" spans="1:14" ht="27" x14ac:dyDescent="0.3">
      <c r="A132" s="4" t="s">
        <v>30</v>
      </c>
      <c r="B132" s="8" t="s">
        <v>149</v>
      </c>
      <c r="C132" s="7">
        <v>0</v>
      </c>
      <c r="D132" s="7">
        <v>9451.8287</v>
      </c>
      <c r="E132" s="7">
        <v>0</v>
      </c>
      <c r="F132" s="7">
        <v>11177.413359999999</v>
      </c>
      <c r="G132" s="7">
        <v>0</v>
      </c>
      <c r="H132" s="7">
        <v>11700.806549999999</v>
      </c>
      <c r="I132" s="7">
        <v>0</v>
      </c>
      <c r="J132" s="7" t="e">
        <f>VLOOKUP(B132,#REF!,11,FALSE)</f>
        <v>#REF!</v>
      </c>
      <c r="K132" s="7">
        <v>0</v>
      </c>
      <c r="L132" s="7">
        <v>14517.066910000001</v>
      </c>
      <c r="M132" s="7">
        <v>14401.392550000002</v>
      </c>
      <c r="N132" s="7">
        <v>14225.474370000007</v>
      </c>
    </row>
    <row r="133" spans="1:14" ht="27" x14ac:dyDescent="0.3">
      <c r="A133" s="4" t="s">
        <v>31</v>
      </c>
      <c r="B133" s="8" t="s">
        <v>150</v>
      </c>
      <c r="C133" s="7">
        <v>0</v>
      </c>
      <c r="D133" s="7">
        <v>122768.69440000001</v>
      </c>
      <c r="E133" s="7">
        <v>0</v>
      </c>
      <c r="F133" s="7">
        <v>123514.91068</v>
      </c>
      <c r="G133" s="7">
        <v>0</v>
      </c>
      <c r="H133" s="7">
        <v>105193.49051</v>
      </c>
      <c r="I133" s="7">
        <v>0</v>
      </c>
      <c r="J133" s="7" t="e">
        <f>VLOOKUP(B133,#REF!,11,FALSE)</f>
        <v>#REF!</v>
      </c>
      <c r="K133" s="7">
        <v>0</v>
      </c>
      <c r="L133" s="7">
        <v>108911.78106999988</v>
      </c>
      <c r="M133" s="7">
        <v>116078.11441000013</v>
      </c>
      <c r="N133" s="7">
        <v>127045.72369999997</v>
      </c>
    </row>
    <row r="134" spans="1:14" ht="27" x14ac:dyDescent="0.3">
      <c r="A134" s="4" t="s">
        <v>32</v>
      </c>
      <c r="B134" s="8" t="s">
        <v>151</v>
      </c>
      <c r="C134" s="7">
        <v>0</v>
      </c>
      <c r="D134" s="7">
        <v>31452.288570000001</v>
      </c>
      <c r="E134" s="7">
        <v>0</v>
      </c>
      <c r="F134" s="7">
        <v>28809.276409999999</v>
      </c>
      <c r="G134" s="7">
        <v>0</v>
      </c>
      <c r="H134" s="7">
        <v>22100.137490000001</v>
      </c>
      <c r="I134" s="7">
        <v>0</v>
      </c>
      <c r="J134" s="7" t="e">
        <f>VLOOKUP(B134,#REF!,11,FALSE)</f>
        <v>#REF!</v>
      </c>
      <c r="K134" s="7">
        <v>0</v>
      </c>
      <c r="L134" s="7">
        <v>23419.464089999998</v>
      </c>
      <c r="M134" s="7">
        <v>25091.133760000004</v>
      </c>
      <c r="N134" s="7">
        <v>28531.696430000018</v>
      </c>
    </row>
    <row r="135" spans="1:14" ht="27" x14ac:dyDescent="0.3">
      <c r="A135" s="4" t="s">
        <v>33</v>
      </c>
      <c r="B135" s="8" t="s">
        <v>152</v>
      </c>
      <c r="C135" s="7">
        <v>0</v>
      </c>
      <c r="D135" s="7">
        <v>42.06738</v>
      </c>
      <c r="E135" s="7">
        <v>0</v>
      </c>
      <c r="F135" s="7">
        <v>41.210589999999996</v>
      </c>
      <c r="G135" s="7">
        <v>0</v>
      </c>
      <c r="H135" s="7">
        <v>42.392249999999997</v>
      </c>
      <c r="I135" s="7">
        <v>0</v>
      </c>
      <c r="J135" s="7" t="e">
        <f>VLOOKUP(B135,#REF!,11,FALSE)</f>
        <v>#REF!</v>
      </c>
      <c r="K135" s="7">
        <v>0</v>
      </c>
      <c r="L135" s="7">
        <v>37.968849999999989</v>
      </c>
      <c r="M135" s="7">
        <v>39.032089999999997</v>
      </c>
      <c r="N135" s="7">
        <v>-9.1000000000000033E-4</v>
      </c>
    </row>
    <row r="136" spans="1:14" ht="27" x14ac:dyDescent="0.3">
      <c r="A136" s="4" t="s">
        <v>34</v>
      </c>
      <c r="B136" s="8" t="s">
        <v>153</v>
      </c>
      <c r="C136" s="7">
        <v>0</v>
      </c>
      <c r="D136" s="7">
        <v>9459.6077499999992</v>
      </c>
      <c r="E136" s="7">
        <v>0</v>
      </c>
      <c r="F136" s="7">
        <v>10210.85815</v>
      </c>
      <c r="G136" s="7">
        <v>0</v>
      </c>
      <c r="H136" s="7">
        <v>10232.85896</v>
      </c>
      <c r="I136" s="7">
        <v>0</v>
      </c>
      <c r="J136" s="7" t="e">
        <f>VLOOKUP(B136,#REF!,11,FALSE)</f>
        <v>#REF!</v>
      </c>
      <c r="K136" s="7">
        <v>0</v>
      </c>
      <c r="L136" s="7">
        <v>10744.701690000005</v>
      </c>
      <c r="M136" s="7">
        <v>11158.299170000015</v>
      </c>
      <c r="N136" s="7">
        <v>11802.670370000014</v>
      </c>
    </row>
    <row r="137" spans="1:14" ht="27" x14ac:dyDescent="0.3">
      <c r="A137" s="4" t="s">
        <v>35</v>
      </c>
      <c r="B137" s="8" t="s">
        <v>154</v>
      </c>
      <c r="C137" s="7">
        <v>0</v>
      </c>
      <c r="D137" s="7">
        <v>5408.8442800000003</v>
      </c>
      <c r="E137" s="7">
        <v>0</v>
      </c>
      <c r="F137" s="7">
        <v>5694.19283</v>
      </c>
      <c r="G137" s="7">
        <v>0</v>
      </c>
      <c r="H137" s="7">
        <v>4060.2867800000004</v>
      </c>
      <c r="I137" s="7">
        <v>0</v>
      </c>
      <c r="J137" s="7" t="e">
        <f>VLOOKUP(B137,#REF!,11,FALSE)</f>
        <v>#REF!</v>
      </c>
      <c r="K137" s="7">
        <v>0</v>
      </c>
      <c r="L137" s="7">
        <v>3773.2612399999994</v>
      </c>
      <c r="M137" s="7">
        <v>3998.6199500000016</v>
      </c>
      <c r="N137" s="7">
        <v>4142.111789999999</v>
      </c>
    </row>
    <row r="138" spans="1:14" ht="15" thickBo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27.6" thickBot="1" x14ac:dyDescent="0.35">
      <c r="A139" s="4" t="s">
        <v>14</v>
      </c>
      <c r="B139" s="8" t="s">
        <v>155</v>
      </c>
      <c r="C139" s="7">
        <v>0</v>
      </c>
      <c r="D139" s="7">
        <v>4271.6364299999996</v>
      </c>
      <c r="E139" s="7">
        <v>0</v>
      </c>
      <c r="F139" s="7">
        <v>4680.1852399999998</v>
      </c>
      <c r="G139" s="7">
        <v>0</v>
      </c>
      <c r="H139" s="7">
        <v>5962.2215099999994</v>
      </c>
      <c r="I139" s="7">
        <v>0</v>
      </c>
      <c r="J139" s="7" t="e">
        <f>VLOOKUP(B139,#REF!,11,FALSE)</f>
        <v>#REF!</v>
      </c>
      <c r="K139" s="7">
        <v>0</v>
      </c>
      <c r="L139" s="7">
        <v>5438.5776900000019</v>
      </c>
      <c r="M139" s="7">
        <v>6170.5832400000054</v>
      </c>
      <c r="N139" s="7">
        <v>5635.9283500000083</v>
      </c>
    </row>
    <row r="140" spans="1:14" ht="27" x14ac:dyDescent="0.3">
      <c r="A140" s="4" t="s">
        <v>15</v>
      </c>
      <c r="B140" s="8" t="s">
        <v>146</v>
      </c>
      <c r="C140" s="9">
        <v>0</v>
      </c>
      <c r="D140" s="9">
        <v>204806.52507</v>
      </c>
      <c r="E140" s="9">
        <v>0</v>
      </c>
      <c r="F140" s="9">
        <v>204941.35510000002</v>
      </c>
      <c r="G140" s="9">
        <v>0</v>
      </c>
      <c r="H140" s="9">
        <v>179447.55417000002</v>
      </c>
      <c r="I140" s="9">
        <v>0</v>
      </c>
      <c r="J140" s="9" t="e">
        <f>SUM(J130:J139)</f>
        <v>#REF!</v>
      </c>
      <c r="K140" s="9">
        <v>0</v>
      </c>
      <c r="L140" s="9">
        <v>183745.9262299999</v>
      </c>
      <c r="M140" s="9">
        <v>194297.06323000017</v>
      </c>
      <c r="N140" s="9">
        <v>209265.25297999999</v>
      </c>
    </row>
    <row r="141" spans="1:14" x14ac:dyDescent="0.3">
      <c r="A141" s="4" t="s">
        <v>16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5" t="e">
        <f>N126+N140=#REF!/1000</f>
        <v>#REF!</v>
      </c>
    </row>
    <row r="142" spans="1:14" x14ac:dyDescent="0.3">
      <c r="A142" s="4" t="s">
        <v>17</v>
      </c>
      <c r="B142" s="6" t="s">
        <v>45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x14ac:dyDescent="0.3">
      <c r="A143" s="4" t="s">
        <v>18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27" x14ac:dyDescent="0.3">
      <c r="A144" s="4" t="s">
        <v>19</v>
      </c>
      <c r="B144" s="8" t="s">
        <v>156</v>
      </c>
      <c r="C144" s="7">
        <v>0</v>
      </c>
      <c r="D144" s="7">
        <v>4369.7975099999994</v>
      </c>
      <c r="E144" s="7">
        <v>0</v>
      </c>
      <c r="F144" s="7">
        <v>3584.5315900000001</v>
      </c>
      <c r="G144" s="7">
        <v>0</v>
      </c>
      <c r="H144" s="7">
        <v>4088.2884300000005</v>
      </c>
      <c r="I144" s="7">
        <v>0</v>
      </c>
      <c r="J144" s="7" t="e">
        <f>VLOOKUP(B144,#REF!,11,FALSE)</f>
        <v>#REF!</v>
      </c>
      <c r="K144" s="7">
        <v>0</v>
      </c>
      <c r="L144" s="7">
        <v>6449.2018300000018</v>
      </c>
      <c r="M144" s="7">
        <v>6379.9317100000007</v>
      </c>
      <c r="N144" s="7">
        <v>6524.268250000001</v>
      </c>
    </row>
    <row r="145" spans="1:14" ht="27" x14ac:dyDescent="0.3">
      <c r="A145" s="4" t="s">
        <v>20</v>
      </c>
      <c r="B145" s="8" t="s">
        <v>157</v>
      </c>
      <c r="C145" s="7">
        <v>0</v>
      </c>
      <c r="D145" s="7">
        <v>35311.81439</v>
      </c>
      <c r="E145" s="7">
        <v>0</v>
      </c>
      <c r="F145" s="7">
        <v>29311.509829999999</v>
      </c>
      <c r="G145" s="7">
        <v>0</v>
      </c>
      <c r="H145" s="7">
        <v>18417.610920000003</v>
      </c>
      <c r="I145" s="7">
        <v>0</v>
      </c>
      <c r="J145" s="7" t="e">
        <f>VLOOKUP(B145,#REF!,11,FALSE)</f>
        <v>#REF!</v>
      </c>
      <c r="K145" s="7">
        <v>0</v>
      </c>
      <c r="L145" s="7">
        <v>11848.578240000003</v>
      </c>
      <c r="M145" s="7">
        <v>12031.202190000002</v>
      </c>
      <c r="N145" s="7">
        <v>12109.453750000001</v>
      </c>
    </row>
    <row r="146" spans="1:14" ht="27" x14ac:dyDescent="0.3">
      <c r="A146" s="4" t="s">
        <v>21</v>
      </c>
      <c r="B146" s="8" t="s">
        <v>158</v>
      </c>
      <c r="C146" s="7">
        <v>0</v>
      </c>
      <c r="D146" s="7">
        <v>94760.909440000003</v>
      </c>
      <c r="E146" s="7">
        <v>0</v>
      </c>
      <c r="F146" s="7">
        <v>93110.679029999999</v>
      </c>
      <c r="G146" s="7">
        <v>0</v>
      </c>
      <c r="H146" s="7">
        <v>86265.363600000012</v>
      </c>
      <c r="I146" s="7">
        <v>0</v>
      </c>
      <c r="J146" s="7" t="e">
        <f>VLOOKUP(B146,#REF!,11,FALSE)</f>
        <v>#REF!</v>
      </c>
      <c r="K146" s="7">
        <v>0</v>
      </c>
      <c r="L146" s="7">
        <v>82573.557489999905</v>
      </c>
      <c r="M146" s="7">
        <v>83759.406650000004</v>
      </c>
      <c r="N146" s="7">
        <v>83906.718950000039</v>
      </c>
    </row>
    <row r="147" spans="1:14" ht="27" x14ac:dyDescent="0.3">
      <c r="A147" s="4" t="s">
        <v>22</v>
      </c>
      <c r="B147" s="8" t="s">
        <v>159</v>
      </c>
      <c r="C147" s="7">
        <v>0</v>
      </c>
      <c r="D147" s="7">
        <v>9560.7737700000016</v>
      </c>
      <c r="E147" s="7">
        <v>0</v>
      </c>
      <c r="F147" s="7">
        <v>8772.7189999999991</v>
      </c>
      <c r="G147" s="7">
        <v>0</v>
      </c>
      <c r="H147" s="7">
        <v>9644.1336599999995</v>
      </c>
      <c r="I147" s="7">
        <v>0</v>
      </c>
      <c r="J147" s="7" t="e">
        <f>VLOOKUP(B147,#REF!,11,FALSE)</f>
        <v>#REF!</v>
      </c>
      <c r="K147" s="7">
        <v>0</v>
      </c>
      <c r="L147" s="7">
        <v>6708.1847699999998</v>
      </c>
      <c r="M147" s="7">
        <v>6552.2432099999987</v>
      </c>
      <c r="N147" s="7">
        <v>7111.616390000001</v>
      </c>
    </row>
    <row r="148" spans="1:14" ht="27.6" thickBot="1" x14ac:dyDescent="0.35">
      <c r="A148" s="4" t="s">
        <v>24</v>
      </c>
      <c r="B148" s="8" t="s">
        <v>160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 t="e">
        <f>VLOOKUP(B148,#REF!,11,FALSE)</f>
        <v>#REF!</v>
      </c>
      <c r="K148" s="7">
        <v>0</v>
      </c>
      <c r="L148" s="7">
        <v>0</v>
      </c>
      <c r="M148" s="7">
        <v>0</v>
      </c>
      <c r="N148" s="7">
        <v>0</v>
      </c>
    </row>
    <row r="149" spans="1:14" ht="27" x14ac:dyDescent="0.3">
      <c r="A149" s="4" t="s">
        <v>26</v>
      </c>
      <c r="B149" s="8" t="s">
        <v>45</v>
      </c>
      <c r="C149" s="9">
        <v>0</v>
      </c>
      <c r="D149" s="9">
        <v>144003.29511000001</v>
      </c>
      <c r="E149" s="9">
        <v>0</v>
      </c>
      <c r="F149" s="9">
        <v>134779.43944999998</v>
      </c>
      <c r="G149" s="9">
        <v>0</v>
      </c>
      <c r="H149" s="9">
        <v>118415.39661000001</v>
      </c>
      <c r="I149" s="9">
        <v>0</v>
      </c>
      <c r="J149" s="9" t="e">
        <f>SUM(J144:J148)</f>
        <v>#REF!</v>
      </c>
      <c r="K149" s="9">
        <v>0</v>
      </c>
      <c r="L149" s="9">
        <v>107579.52232999991</v>
      </c>
      <c r="M149" s="9">
        <v>108722.78376000001</v>
      </c>
      <c r="N149" s="9">
        <v>109652.05734000003</v>
      </c>
    </row>
    <row r="150" spans="1:14" x14ac:dyDescent="0.3">
      <c r="A150" s="4" t="s">
        <v>27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5" t="e">
        <f>N149=#REF!/1000</f>
        <v>#REF!</v>
      </c>
    </row>
    <row r="151" spans="1:14" x14ac:dyDescent="0.3">
      <c r="A151" s="4" t="s">
        <v>28</v>
      </c>
      <c r="B151" s="6" t="s">
        <v>46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1:14" x14ac:dyDescent="0.3">
      <c r="A152" s="4" t="s">
        <v>29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27" x14ac:dyDescent="0.3">
      <c r="A153" s="4" t="s">
        <v>30</v>
      </c>
      <c r="B153" s="8" t="s">
        <v>161</v>
      </c>
      <c r="C153" s="7">
        <v>0</v>
      </c>
      <c r="D153" s="7">
        <v>9004.4528099999989</v>
      </c>
      <c r="E153" s="7">
        <v>0</v>
      </c>
      <c r="F153" s="7">
        <v>9010.1739599999983</v>
      </c>
      <c r="G153" s="7">
        <v>0</v>
      </c>
      <c r="H153" s="7">
        <v>8523.9599499999986</v>
      </c>
      <c r="I153" s="7">
        <v>0</v>
      </c>
      <c r="J153" s="7" t="e">
        <f>VLOOKUP(B153,#REF!,11,FALSE)</f>
        <v>#REF!</v>
      </c>
      <c r="K153" s="7">
        <v>0</v>
      </c>
      <c r="L153" s="7">
        <v>7918.1849500000008</v>
      </c>
      <c r="M153" s="7">
        <v>8113.287229999999</v>
      </c>
      <c r="N153" s="7">
        <v>8370.6168900000011</v>
      </c>
    </row>
    <row r="154" spans="1:14" ht="27" x14ac:dyDescent="0.3">
      <c r="A154" s="4" t="s">
        <v>31</v>
      </c>
      <c r="B154" s="8" t="s">
        <v>162</v>
      </c>
      <c r="C154" s="7">
        <v>0</v>
      </c>
      <c r="D154" s="7">
        <v>108647.27033</v>
      </c>
      <c r="E154" s="7">
        <v>0</v>
      </c>
      <c r="F154" s="7">
        <v>108634.46975999999</v>
      </c>
      <c r="G154" s="7">
        <v>0</v>
      </c>
      <c r="H154" s="7">
        <v>121260.37193000001</v>
      </c>
      <c r="I154" s="7">
        <v>0</v>
      </c>
      <c r="J154" s="7" t="e">
        <f>VLOOKUP(B154,#REF!,11,FALSE)</f>
        <v>#REF!</v>
      </c>
      <c r="K154" s="7">
        <v>0</v>
      </c>
      <c r="L154" s="7">
        <v>37584.907870000017</v>
      </c>
      <c r="M154" s="7">
        <v>37670.856210000027</v>
      </c>
      <c r="N154" s="7">
        <v>37232.551629999987</v>
      </c>
    </row>
    <row r="155" spans="1:14" ht="27" x14ac:dyDescent="0.3">
      <c r="A155" s="4" t="s">
        <v>32</v>
      </c>
      <c r="B155" s="8" t="s">
        <v>163</v>
      </c>
      <c r="C155" s="7">
        <v>0</v>
      </c>
      <c r="D155" s="7">
        <v>8870.6829399999988</v>
      </c>
      <c r="E155" s="7">
        <v>0</v>
      </c>
      <c r="F155" s="7">
        <v>8840.7216399999998</v>
      </c>
      <c r="G155" s="7">
        <v>0</v>
      </c>
      <c r="H155" s="7">
        <v>8718.297059999999</v>
      </c>
      <c r="I155" s="7">
        <v>0</v>
      </c>
      <c r="J155" s="7" t="e">
        <f>VLOOKUP(B155,#REF!,11,FALSE)</f>
        <v>#REF!</v>
      </c>
      <c r="K155" s="7">
        <v>0</v>
      </c>
      <c r="L155" s="7">
        <v>8440.3598499999989</v>
      </c>
      <c r="M155" s="7">
        <v>8649.2980500000012</v>
      </c>
      <c r="N155" s="7">
        <v>8872.0262700000021</v>
      </c>
    </row>
    <row r="156" spans="1:14" ht="27.6" thickBot="1" x14ac:dyDescent="0.35">
      <c r="A156" s="4" t="s">
        <v>33</v>
      </c>
      <c r="B156" s="8" t="s">
        <v>164</v>
      </c>
      <c r="C156" s="7">
        <v>0</v>
      </c>
      <c r="D156" s="7">
        <v>9205.7802599999995</v>
      </c>
      <c r="E156" s="7">
        <v>0</v>
      </c>
      <c r="F156" s="7">
        <v>10883.32228</v>
      </c>
      <c r="G156" s="7">
        <v>0</v>
      </c>
      <c r="H156" s="7">
        <v>11471.381879999999</v>
      </c>
      <c r="I156" s="7">
        <v>0</v>
      </c>
      <c r="J156" s="7" t="e">
        <f>VLOOKUP(B156,#REF!,11,FALSE)</f>
        <v>#REF!</v>
      </c>
      <c r="K156" s="7">
        <v>0</v>
      </c>
      <c r="L156" s="7">
        <v>11244.292430000001</v>
      </c>
      <c r="M156" s="7">
        <v>11631.85421</v>
      </c>
      <c r="N156" s="7">
        <v>11131.092130000001</v>
      </c>
    </row>
    <row r="157" spans="1:14" ht="27" x14ac:dyDescent="0.3">
      <c r="A157" s="4" t="s">
        <v>34</v>
      </c>
      <c r="B157" s="8" t="s">
        <v>46</v>
      </c>
      <c r="C157" s="9">
        <v>0</v>
      </c>
      <c r="D157" s="9">
        <v>135728.18634000001</v>
      </c>
      <c r="E157" s="9">
        <v>0</v>
      </c>
      <c r="F157" s="9">
        <v>137368.68763999999</v>
      </c>
      <c r="G157" s="9">
        <v>0</v>
      </c>
      <c r="H157" s="9">
        <v>149974.01082000002</v>
      </c>
      <c r="I157" s="9">
        <v>0</v>
      </c>
      <c r="J157" s="9" t="e">
        <f>SUM(J153:J156)</f>
        <v>#REF!</v>
      </c>
      <c r="K157" s="9">
        <v>0</v>
      </c>
      <c r="L157" s="9">
        <v>65187.745100000022</v>
      </c>
      <c r="M157" s="9">
        <v>66065.295700000032</v>
      </c>
      <c r="N157" s="9">
        <v>65606.286919999999</v>
      </c>
    </row>
    <row r="158" spans="1:14" x14ac:dyDescent="0.3">
      <c r="A158" s="4" t="s">
        <v>35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5" t="e">
        <f>N157=#REF!/1000</f>
        <v>#REF!</v>
      </c>
    </row>
    <row r="159" spans="1:14" ht="15" thickBo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3">
      <c r="A160" s="4" t="s">
        <v>14</v>
      </c>
      <c r="B160" s="6" t="s">
        <v>47</v>
      </c>
      <c r="C160" s="7"/>
      <c r="D160" s="7"/>
      <c r="E160" s="7"/>
      <c r="F160" s="7"/>
      <c r="G160" s="7"/>
      <c r="H160" s="7"/>
      <c r="I160" s="7"/>
      <c r="J160" s="7">
        <v>0</v>
      </c>
      <c r="K160" s="7"/>
      <c r="L160" s="7"/>
      <c r="M160" s="7"/>
      <c r="N160" s="7"/>
    </row>
    <row r="161" spans="1:14" x14ac:dyDescent="0.3">
      <c r="A161" s="4" t="s">
        <v>15</v>
      </c>
      <c r="B161" s="1"/>
      <c r="C161" s="1"/>
      <c r="D161" s="1"/>
      <c r="E161" s="1"/>
      <c r="F161" s="1"/>
      <c r="G161" s="1"/>
      <c r="H161" s="1"/>
      <c r="I161" s="1"/>
      <c r="J161" s="1">
        <v>0</v>
      </c>
      <c r="K161" s="1"/>
      <c r="L161" s="1"/>
      <c r="M161" s="1"/>
      <c r="N161" s="1"/>
    </row>
    <row r="162" spans="1:14" x14ac:dyDescent="0.3">
      <c r="A162" s="4" t="s">
        <v>16</v>
      </c>
      <c r="B162" s="8" t="s">
        <v>165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 t="e">
        <f>VLOOKUP(B162,#REF!,11,FALSE)</f>
        <v>#REF!</v>
      </c>
      <c r="K162" s="7">
        <v>0</v>
      </c>
      <c r="L162" s="7">
        <v>0</v>
      </c>
      <c r="M162" s="7">
        <v>0</v>
      </c>
      <c r="N162" s="7">
        <v>0</v>
      </c>
    </row>
    <row r="163" spans="1:14" ht="27" x14ac:dyDescent="0.3">
      <c r="A163" s="4" t="s">
        <v>17</v>
      </c>
      <c r="B163" s="8" t="s">
        <v>166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 t="e">
        <f>VLOOKUP(B163,#REF!,11,FALSE)</f>
        <v>#REF!</v>
      </c>
      <c r="K163" s="7">
        <v>0</v>
      </c>
      <c r="L163" s="7">
        <v>0</v>
      </c>
      <c r="M163" s="7">
        <v>0</v>
      </c>
      <c r="N163" s="7">
        <v>0</v>
      </c>
    </row>
    <row r="164" spans="1:14" ht="27.6" thickBot="1" x14ac:dyDescent="0.35">
      <c r="A164" s="4" t="s">
        <v>18</v>
      </c>
      <c r="B164" s="8" t="s">
        <v>167</v>
      </c>
      <c r="C164" s="7">
        <v>0</v>
      </c>
      <c r="D164" s="7">
        <v>9836.4515800000008</v>
      </c>
      <c r="E164" s="7">
        <v>0</v>
      </c>
      <c r="F164" s="7">
        <v>4581.75252</v>
      </c>
      <c r="G164" s="7">
        <v>0</v>
      </c>
      <c r="H164" s="7">
        <v>9536.2710300000017</v>
      </c>
      <c r="I164" s="7">
        <v>0</v>
      </c>
      <c r="J164" s="7" t="e">
        <f>VLOOKUP(B164,#REF!,11,FALSE)</f>
        <v>#REF!</v>
      </c>
      <c r="K164" s="7">
        <v>0</v>
      </c>
      <c r="L164" s="7">
        <v>18084.320769999998</v>
      </c>
      <c r="M164" s="7">
        <v>14241.782479999998</v>
      </c>
      <c r="N164" s="7">
        <v>15746.958650000002</v>
      </c>
    </row>
    <row r="165" spans="1:14" x14ac:dyDescent="0.3">
      <c r="A165" s="4" t="s">
        <v>19</v>
      </c>
      <c r="B165" s="8" t="s">
        <v>47</v>
      </c>
      <c r="C165" s="9">
        <v>0</v>
      </c>
      <c r="D165" s="9">
        <v>9836.4515800000008</v>
      </c>
      <c r="E165" s="9">
        <v>0</v>
      </c>
      <c r="F165" s="9">
        <v>4581.75252</v>
      </c>
      <c r="G165" s="9">
        <v>0</v>
      </c>
      <c r="H165" s="9">
        <v>9536.2710300000017</v>
      </c>
      <c r="I165" s="9">
        <v>0</v>
      </c>
      <c r="J165" s="9" t="e">
        <f>J164</f>
        <v>#REF!</v>
      </c>
      <c r="K165" s="9">
        <v>0</v>
      </c>
      <c r="L165" s="9">
        <v>18084.320769999998</v>
      </c>
      <c r="M165" s="9">
        <v>14241.782479999998</v>
      </c>
      <c r="N165" s="9">
        <v>15746.958650000002</v>
      </c>
    </row>
    <row r="166" spans="1:14" x14ac:dyDescent="0.3">
      <c r="A166" s="4" t="s">
        <v>20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5" t="e">
        <f>N165=#REF!/1000</f>
        <v>#REF!</v>
      </c>
    </row>
    <row r="167" spans="1:14" x14ac:dyDescent="0.3">
      <c r="A167" s="4" t="s">
        <v>21</v>
      </c>
      <c r="B167" s="6" t="s">
        <v>168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x14ac:dyDescent="0.3">
      <c r="A168" s="4" t="s">
        <v>22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27" x14ac:dyDescent="0.3">
      <c r="A169" s="4" t="s">
        <v>24</v>
      </c>
      <c r="B169" s="8" t="s">
        <v>169</v>
      </c>
      <c r="C169" s="7">
        <v>0</v>
      </c>
      <c r="D169" s="7">
        <v>192887.54296000002</v>
      </c>
      <c r="E169" s="7">
        <v>0</v>
      </c>
      <c r="F169" s="7">
        <v>210462.66021999999</v>
      </c>
      <c r="G169" s="7">
        <v>0</v>
      </c>
      <c r="H169" s="7">
        <v>192946.56156000003</v>
      </c>
      <c r="I169" s="7">
        <v>0</v>
      </c>
      <c r="J169" s="7" t="e">
        <f>VLOOKUP(B169,#REF!,11,FALSE)</f>
        <v>#REF!</v>
      </c>
      <c r="K169" s="7">
        <v>0</v>
      </c>
      <c r="L169" s="7">
        <v>214130.73217000018</v>
      </c>
      <c r="M169" s="7">
        <v>213331.77359000011</v>
      </c>
      <c r="N169" s="7">
        <v>217876.45616000044</v>
      </c>
    </row>
    <row r="170" spans="1:14" ht="27" x14ac:dyDescent="0.3">
      <c r="A170" s="4" t="s">
        <v>26</v>
      </c>
      <c r="B170" s="8" t="s">
        <v>170</v>
      </c>
      <c r="C170" s="7">
        <v>0</v>
      </c>
      <c r="D170" s="7">
        <v>49555.912680000001</v>
      </c>
      <c r="E170" s="7">
        <v>0</v>
      </c>
      <c r="F170" s="7">
        <v>44497.85194</v>
      </c>
      <c r="G170" s="7">
        <v>0</v>
      </c>
      <c r="H170" s="7">
        <v>42260.551920000005</v>
      </c>
      <c r="I170" s="7">
        <v>0</v>
      </c>
      <c r="J170" s="7" t="e">
        <f>VLOOKUP(B170,#REF!,11,FALSE)</f>
        <v>#REF!</v>
      </c>
      <c r="K170" s="7">
        <v>0</v>
      </c>
      <c r="L170" s="7">
        <v>48316.869290000039</v>
      </c>
      <c r="M170" s="7">
        <v>45423.187470000019</v>
      </c>
      <c r="N170" s="7">
        <v>46098.742320000027</v>
      </c>
    </row>
    <row r="171" spans="1:14" ht="27" x14ac:dyDescent="0.3">
      <c r="A171" s="4" t="s">
        <v>27</v>
      </c>
      <c r="B171" s="8" t="s">
        <v>171</v>
      </c>
      <c r="C171" s="7">
        <v>0</v>
      </c>
      <c r="D171" s="7">
        <v>-77457.461169999995</v>
      </c>
      <c r="E171" s="7">
        <v>0</v>
      </c>
      <c r="F171" s="7">
        <v>-80789.196469999995</v>
      </c>
      <c r="G171" s="7">
        <v>0</v>
      </c>
      <c r="H171" s="7">
        <v>-77560.374970000004</v>
      </c>
      <c r="I171" s="7">
        <v>0</v>
      </c>
      <c r="J171" s="7" t="e">
        <f>VLOOKUP(B171,#REF!,11,FALSE)</f>
        <v>#REF!</v>
      </c>
      <c r="K171" s="7">
        <v>0</v>
      </c>
      <c r="L171" s="7">
        <v>-100689.85844000003</v>
      </c>
      <c r="M171" s="7">
        <v>-99674.78714</v>
      </c>
      <c r="N171" s="7">
        <v>-103518.98948000005</v>
      </c>
    </row>
    <row r="172" spans="1:14" ht="27" x14ac:dyDescent="0.3">
      <c r="A172" s="4" t="s">
        <v>28</v>
      </c>
      <c r="B172" s="8" t="s">
        <v>172</v>
      </c>
      <c r="C172" s="7">
        <v>0</v>
      </c>
      <c r="D172" s="7">
        <v>32454.085340000001</v>
      </c>
      <c r="E172" s="7">
        <v>0</v>
      </c>
      <c r="F172" s="7">
        <v>43526.084289999999</v>
      </c>
      <c r="G172" s="7">
        <v>0</v>
      </c>
      <c r="H172" s="7">
        <v>29972.036299999996</v>
      </c>
      <c r="I172" s="7">
        <v>0</v>
      </c>
      <c r="J172" s="7" t="e">
        <f>VLOOKUP(B172,#REF!,11,FALSE)</f>
        <v>#REF!</v>
      </c>
      <c r="K172" s="7">
        <v>0</v>
      </c>
      <c r="L172" s="7">
        <v>41041.438050000004</v>
      </c>
      <c r="M172" s="7">
        <v>40413.832720000028</v>
      </c>
      <c r="N172" s="7">
        <v>43113.746330000016</v>
      </c>
    </row>
    <row r="173" spans="1:14" ht="27" x14ac:dyDescent="0.3">
      <c r="A173" s="4" t="s">
        <v>29</v>
      </c>
      <c r="B173" s="8" t="s">
        <v>173</v>
      </c>
      <c r="C173" s="7">
        <v>0</v>
      </c>
      <c r="D173" s="7">
        <v>19967.821640000002</v>
      </c>
      <c r="E173" s="7">
        <v>0</v>
      </c>
      <c r="F173" s="7">
        <v>21401.725740000002</v>
      </c>
      <c r="G173" s="7">
        <v>0</v>
      </c>
      <c r="H173" s="7">
        <v>14469.548400000001</v>
      </c>
      <c r="I173" s="7">
        <v>0</v>
      </c>
      <c r="J173" s="7" t="e">
        <f>VLOOKUP(B173,#REF!,11,FALSE)</f>
        <v>#REF!</v>
      </c>
      <c r="K173" s="7">
        <v>0</v>
      </c>
      <c r="L173" s="7">
        <v>13680.896379999998</v>
      </c>
      <c r="M173" s="7">
        <v>16132.02233</v>
      </c>
      <c r="N173" s="7">
        <v>17238.79782</v>
      </c>
    </row>
    <row r="174" spans="1:14" ht="27" x14ac:dyDescent="0.3">
      <c r="A174" s="4" t="s">
        <v>30</v>
      </c>
      <c r="B174" s="8" t="s">
        <v>174</v>
      </c>
      <c r="C174" s="7">
        <v>0</v>
      </c>
      <c r="D174" s="7">
        <v>34604.733830000005</v>
      </c>
      <c r="E174" s="7">
        <v>0</v>
      </c>
      <c r="F174" s="7">
        <v>26928.385630000004</v>
      </c>
      <c r="G174" s="7">
        <v>0</v>
      </c>
      <c r="H174" s="7">
        <v>30960.443569999999</v>
      </c>
      <c r="I174" s="7">
        <v>0</v>
      </c>
      <c r="J174" s="7" t="e">
        <f>VLOOKUP(B174,#REF!,11,FALSE)</f>
        <v>#REF!</v>
      </c>
      <c r="K174" s="7">
        <v>0</v>
      </c>
      <c r="L174" s="7">
        <v>27991.700259999991</v>
      </c>
      <c r="M174" s="7">
        <v>28987.602039999998</v>
      </c>
      <c r="N174" s="7">
        <v>29474.182589999997</v>
      </c>
    </row>
    <row r="175" spans="1:14" ht="27" x14ac:dyDescent="0.3">
      <c r="A175" s="4" t="s">
        <v>31</v>
      </c>
      <c r="B175" s="8" t="s">
        <v>175</v>
      </c>
      <c r="C175" s="7">
        <v>0</v>
      </c>
      <c r="D175" s="7">
        <v>86959.155050000016</v>
      </c>
      <c r="E175" s="7">
        <v>0</v>
      </c>
      <c r="F175" s="7">
        <v>112066.72444999999</v>
      </c>
      <c r="G175" s="7">
        <v>0</v>
      </c>
      <c r="H175" s="7">
        <v>75811.708870000002</v>
      </c>
      <c r="I175" s="7">
        <v>0</v>
      </c>
      <c r="J175" s="7" t="e">
        <f>VLOOKUP(B175,#REF!,11,FALSE)</f>
        <v>#REF!</v>
      </c>
      <c r="K175" s="7">
        <v>0</v>
      </c>
      <c r="L175" s="7">
        <v>59595.397329999942</v>
      </c>
      <c r="M175" s="7">
        <v>62297.872479999867</v>
      </c>
      <c r="N175" s="7">
        <v>63906.536729999956</v>
      </c>
    </row>
    <row r="176" spans="1:14" ht="27" x14ac:dyDescent="0.3">
      <c r="A176" s="4" t="s">
        <v>32</v>
      </c>
      <c r="B176" s="8" t="s">
        <v>176</v>
      </c>
      <c r="C176" s="7">
        <v>0</v>
      </c>
      <c r="D176" s="7">
        <v>3486.2423399999998</v>
      </c>
      <c r="E176" s="7">
        <v>0</v>
      </c>
      <c r="F176" s="7">
        <v>3833.1374500000002</v>
      </c>
      <c r="G176" s="7">
        <v>0</v>
      </c>
      <c r="H176" s="7">
        <v>3344.8932699999996</v>
      </c>
      <c r="I176" s="7">
        <v>0</v>
      </c>
      <c r="J176" s="7" t="e">
        <f>VLOOKUP(B176,#REF!,11,FALSE)</f>
        <v>#REF!</v>
      </c>
      <c r="K176" s="7">
        <v>0</v>
      </c>
      <c r="L176" s="7">
        <v>2535.1896400000001</v>
      </c>
      <c r="M176" s="7">
        <v>2289.2231399999996</v>
      </c>
      <c r="N176" s="7">
        <v>2151.22199</v>
      </c>
    </row>
    <row r="177" spans="1:14" ht="27" x14ac:dyDescent="0.3">
      <c r="A177" s="4" t="s">
        <v>33</v>
      </c>
      <c r="B177" s="8" t="s">
        <v>177</v>
      </c>
      <c r="C177" s="7">
        <v>0</v>
      </c>
      <c r="D177" s="7">
        <v>41313.633520000003</v>
      </c>
      <c r="E177" s="7">
        <v>0</v>
      </c>
      <c r="F177" s="7">
        <v>-13895.174590000001</v>
      </c>
      <c r="G177" s="7">
        <v>0</v>
      </c>
      <c r="H177" s="7">
        <v>10689.790140000001</v>
      </c>
      <c r="I177" s="7">
        <v>0</v>
      </c>
      <c r="J177" s="7" t="e">
        <f>VLOOKUP(B177,#REF!,11,FALSE)</f>
        <v>#REF!</v>
      </c>
      <c r="K177" s="7">
        <v>0</v>
      </c>
      <c r="L177" s="7">
        <v>12951.31596023808</v>
      </c>
      <c r="M177" s="7">
        <v>2253.3862895031812</v>
      </c>
      <c r="N177" s="7">
        <v>0</v>
      </c>
    </row>
    <row r="178" spans="1:14" ht="27" x14ac:dyDescent="0.3">
      <c r="A178" s="4" t="s">
        <v>34</v>
      </c>
      <c r="B178" s="8" t="s">
        <v>178</v>
      </c>
      <c r="C178" s="7">
        <v>0</v>
      </c>
      <c r="D178" s="7">
        <v>19213.318800000001</v>
      </c>
      <c r="E178" s="7">
        <v>0</v>
      </c>
      <c r="F178" s="7">
        <v>19196.883160000001</v>
      </c>
      <c r="G178" s="7">
        <v>0</v>
      </c>
      <c r="H178" s="7">
        <v>11686.08301</v>
      </c>
      <c r="I178" s="7">
        <v>0</v>
      </c>
      <c r="J178" s="7" t="e">
        <f>VLOOKUP(B178,#REF!,11,FALSE)</f>
        <v>#REF!</v>
      </c>
      <c r="K178" s="7">
        <v>0</v>
      </c>
      <c r="L178" s="7">
        <v>13182.80659</v>
      </c>
      <c r="M178" s="7">
        <v>13406.844320000004</v>
      </c>
      <c r="N178" s="7">
        <v>13804.789930000003</v>
      </c>
    </row>
    <row r="179" spans="1:14" x14ac:dyDescent="0.3">
      <c r="A179" s="4" t="s">
        <v>35</v>
      </c>
      <c r="B179" s="8" t="s">
        <v>179</v>
      </c>
      <c r="C179" s="7">
        <v>0</v>
      </c>
      <c r="D179" s="7">
        <v>8359.5135300000002</v>
      </c>
      <c r="E179" s="7">
        <v>0</v>
      </c>
      <c r="F179" s="7">
        <v>9135.2803699999986</v>
      </c>
      <c r="G179" s="7">
        <v>0</v>
      </c>
      <c r="H179" s="7">
        <v>8922.6698300000007</v>
      </c>
      <c r="I179" s="7">
        <v>0</v>
      </c>
      <c r="J179" s="7" t="e">
        <f>VLOOKUP(B179,#REF!,11,FALSE)</f>
        <v>#REF!</v>
      </c>
      <c r="K179" s="7">
        <v>0</v>
      </c>
      <c r="L179" s="7">
        <v>9653.2667000000019</v>
      </c>
      <c r="M179" s="7">
        <v>10118.683459999998</v>
      </c>
      <c r="N179" s="7">
        <v>10270.107380000001</v>
      </c>
    </row>
    <row r="180" spans="1:14" ht="15" thickBo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27" x14ac:dyDescent="0.3">
      <c r="A181" s="4" t="s">
        <v>14</v>
      </c>
      <c r="B181" s="8" t="s">
        <v>168</v>
      </c>
      <c r="C181" s="9">
        <v>0</v>
      </c>
      <c r="D181" s="9">
        <v>411344.49851999991</v>
      </c>
      <c r="E181" s="9">
        <v>0</v>
      </c>
      <c r="F181" s="9">
        <v>396364.36219000007</v>
      </c>
      <c r="G181" s="9">
        <v>0</v>
      </c>
      <c r="H181" s="9">
        <v>343503.91190000006</v>
      </c>
      <c r="I181" s="9">
        <v>0</v>
      </c>
      <c r="J181" s="9" t="e">
        <f>SUM(J169:J180)</f>
        <v>#REF!</v>
      </c>
      <c r="K181" s="9">
        <v>0</v>
      </c>
      <c r="L181" s="9">
        <v>342389.75393023819</v>
      </c>
      <c r="M181" s="9">
        <v>334979.64069950319</v>
      </c>
      <c r="N181" s="9">
        <v>340415.59177000035</v>
      </c>
    </row>
    <row r="182" spans="1:14" x14ac:dyDescent="0.3">
      <c r="A182" s="4" t="s">
        <v>15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3">
      <c r="A183" s="4" t="s">
        <v>16</v>
      </c>
      <c r="B183" s="6" t="s">
        <v>180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 x14ac:dyDescent="0.3">
      <c r="A184" s="4" t="s">
        <v>17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27.6" thickBot="1" x14ac:dyDescent="0.35">
      <c r="A185" s="4" t="s">
        <v>18</v>
      </c>
      <c r="B185" s="8" t="s">
        <v>181</v>
      </c>
      <c r="C185" s="7">
        <v>0</v>
      </c>
      <c r="D185" s="7">
        <v>12383.232980000001</v>
      </c>
      <c r="E185" s="7">
        <v>0</v>
      </c>
      <c r="F185" s="7">
        <v>11220.14811</v>
      </c>
      <c r="G185" s="7">
        <v>0</v>
      </c>
      <c r="H185" s="7">
        <v>11128.943979999998</v>
      </c>
      <c r="I185" s="7">
        <v>0</v>
      </c>
      <c r="J185" s="7" t="e">
        <f>VLOOKUP(B185,#REF!,11,FALSE)</f>
        <v>#REF!</v>
      </c>
      <c r="K185" s="7">
        <v>0</v>
      </c>
      <c r="L185" s="7">
        <v>13159.228459999997</v>
      </c>
      <c r="M185" s="7">
        <v>14197.526220000003</v>
      </c>
      <c r="N185" s="7">
        <v>14605.582589999995</v>
      </c>
    </row>
    <row r="186" spans="1:14" ht="27" x14ac:dyDescent="0.3">
      <c r="A186" s="4" t="s">
        <v>19</v>
      </c>
      <c r="B186" s="8" t="s">
        <v>180</v>
      </c>
      <c r="C186" s="9">
        <v>0</v>
      </c>
      <c r="D186" s="9">
        <v>12383.232980000001</v>
      </c>
      <c r="E186" s="9">
        <v>0</v>
      </c>
      <c r="F186" s="9">
        <v>11220.14811</v>
      </c>
      <c r="G186" s="9">
        <v>0</v>
      </c>
      <c r="H186" s="9">
        <v>11128.943979999998</v>
      </c>
      <c r="I186" s="9">
        <v>0</v>
      </c>
      <c r="J186" s="9" t="e">
        <f>J185</f>
        <v>#REF!</v>
      </c>
      <c r="K186" s="9">
        <v>0</v>
      </c>
      <c r="L186" s="9">
        <v>13159.228459999997</v>
      </c>
      <c r="M186" s="9">
        <v>14197.526220000003</v>
      </c>
      <c r="N186" s="9">
        <v>14605.582589999995</v>
      </c>
    </row>
    <row r="187" spans="1:14" x14ac:dyDescent="0.3">
      <c r="A187" s="4" t="s">
        <v>20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5" t="e">
        <f>N181+N186=#REF!/1000</f>
        <v>#REF!</v>
      </c>
    </row>
    <row r="188" spans="1:14" ht="15" thickBot="1" x14ac:dyDescent="0.35">
      <c r="A188" s="4" t="s">
        <v>21</v>
      </c>
      <c r="B188" s="6" t="s">
        <v>23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x14ac:dyDescent="0.3">
      <c r="A189" s="4" t="s">
        <v>22</v>
      </c>
      <c r="B189" s="8" t="s">
        <v>48</v>
      </c>
      <c r="C189" s="9" t="e">
        <f>#REF!</f>
        <v>#REF!</v>
      </c>
      <c r="D189" s="9">
        <v>6011882.7592899986</v>
      </c>
      <c r="E189" s="9" t="e">
        <f>#REF!</f>
        <v>#REF!</v>
      </c>
      <c r="F189" s="9">
        <v>5446254.3136099996</v>
      </c>
      <c r="G189" s="9" t="e">
        <f>#REF!</f>
        <v>#REF!</v>
      </c>
      <c r="H189" s="9">
        <v>5834257.1702199997</v>
      </c>
      <c r="I189" s="9" t="e">
        <f>#REF!</f>
        <v>#REF!</v>
      </c>
      <c r="J189" s="9" t="e">
        <f>J34+J42+J53+J63+J72+J82+J89+J101+J111+J126+J140+J149+J157+J165+J181+J186</f>
        <v>#REF!</v>
      </c>
      <c r="K189" s="9">
        <v>4911260</v>
      </c>
      <c r="L189" s="9">
        <v>4803334.2657097168</v>
      </c>
      <c r="M189" s="9">
        <v>5007149.4087562282</v>
      </c>
      <c r="N189" s="9">
        <v>5190939.9573501609</v>
      </c>
    </row>
    <row r="190" spans="1:14" x14ac:dyDescent="0.3">
      <c r="A190" s="4" t="s">
        <v>24</v>
      </c>
      <c r="B190" s="1"/>
      <c r="C190" s="15" t="e">
        <f>C189=#REF!</f>
        <v>#REF!</v>
      </c>
      <c r="D190" s="15" t="e">
        <f>D189=#REF!</f>
        <v>#REF!</v>
      </c>
      <c r="E190" s="15" t="e">
        <f>E189=#REF!</f>
        <v>#REF!</v>
      </c>
      <c r="F190" s="15" t="e">
        <f>F189=#REF!</f>
        <v>#REF!</v>
      </c>
      <c r="G190" s="15" t="e">
        <f>G189=#REF!</f>
        <v>#REF!</v>
      </c>
      <c r="H190" s="15" t="e">
        <f>H189=#REF!</f>
        <v>#REF!</v>
      </c>
      <c r="I190" s="15" t="e">
        <f>I189=#REF!</f>
        <v>#REF!</v>
      </c>
      <c r="J190" s="15" t="e">
        <f>J189=#REF!</f>
        <v>#REF!</v>
      </c>
      <c r="K190" s="17" t="e">
        <f>K189-#REF!</f>
        <v>#REF!</v>
      </c>
      <c r="L190" s="15" t="e">
        <f>L189=#REF!</f>
        <v>#REF!</v>
      </c>
      <c r="M190" s="15" t="e">
        <f>M189=#REF!</f>
        <v>#REF!</v>
      </c>
      <c r="N190" s="15" t="e">
        <f>N189=#REF!/1000</f>
        <v>#REF!</v>
      </c>
    </row>
    <row r="191" spans="1:14" ht="15" thickBot="1" x14ac:dyDescent="0.35">
      <c r="A191" s="4" t="s">
        <v>26</v>
      </c>
      <c r="B191" s="6" t="s">
        <v>23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ht="15" thickTop="1" x14ac:dyDescent="0.3">
      <c r="A192" s="4" t="s">
        <v>27</v>
      </c>
      <c r="B192" s="8" t="s">
        <v>182</v>
      </c>
      <c r="C192" s="10" t="e">
        <f>C22-C189</f>
        <v>#REF!</v>
      </c>
      <c r="D192" s="10">
        <v>4097134.5204699994</v>
      </c>
      <c r="E192" s="10" t="e">
        <f>E22-E189</f>
        <v>#REF!</v>
      </c>
      <c r="F192" s="10">
        <v>4843493.5260899989</v>
      </c>
      <c r="G192" s="10" t="e">
        <f>G22-G189</f>
        <v>#REF!</v>
      </c>
      <c r="H192" s="10">
        <v>5436823.8966000006</v>
      </c>
      <c r="I192" s="10" t="e">
        <f>I22-I189</f>
        <v>#REF!</v>
      </c>
      <c r="J192" s="10" t="e">
        <f>J22-J189</f>
        <v>#REF!</v>
      </c>
      <c r="K192" s="10">
        <f>K22-K189</f>
        <v>5736821</v>
      </c>
      <c r="L192" s="10">
        <v>5874403.8613870144</v>
      </c>
      <c r="M192" s="10">
        <v>5954518.4174489472</v>
      </c>
      <c r="N192" s="10">
        <v>6043771.3284470923</v>
      </c>
    </row>
    <row r="193" spans="1:14" x14ac:dyDescent="0.3">
      <c r="A193" s="4" t="s">
        <v>28</v>
      </c>
      <c r="B193" s="1"/>
      <c r="C193" s="15" t="e">
        <f>C192=#REF!</f>
        <v>#REF!</v>
      </c>
      <c r="D193" s="15" t="e">
        <f>D192=#REF!</f>
        <v>#REF!</v>
      </c>
      <c r="E193" s="15" t="e">
        <f>E192=#REF!</f>
        <v>#REF!</v>
      </c>
      <c r="F193" s="15" t="e">
        <f>F192=#REF!</f>
        <v>#REF!</v>
      </c>
      <c r="G193" s="15" t="e">
        <f>G192=#REF!</f>
        <v>#REF!</v>
      </c>
      <c r="H193" s="15" t="e">
        <f>H192=#REF!</f>
        <v>#REF!</v>
      </c>
      <c r="I193" s="15" t="e">
        <f>I192=#REF!</f>
        <v>#REF!</v>
      </c>
      <c r="J193" s="15" t="e">
        <f>J192=#REF!</f>
        <v>#REF!</v>
      </c>
      <c r="K193" s="13">
        <f>K22-K189-K192</f>
        <v>0</v>
      </c>
      <c r="L193" s="15" t="e">
        <f>L192=#REF!</f>
        <v>#REF!</v>
      </c>
      <c r="M193" s="15" t="e">
        <f>M192=#REF!</f>
        <v>#REF!</v>
      </c>
      <c r="N193" s="13">
        <f>N22-N189-N192</f>
        <v>0</v>
      </c>
    </row>
    <row r="194" spans="1:14" x14ac:dyDescent="0.3">
      <c r="A194" s="4" t="s">
        <v>29</v>
      </c>
      <c r="B194" s="3" t="s">
        <v>23</v>
      </c>
      <c r="C194" s="1"/>
      <c r="D194" s="1"/>
      <c r="E194" s="1"/>
      <c r="F194" s="1"/>
      <c r="G194" s="1"/>
      <c r="H194" s="1"/>
      <c r="I194" s="1"/>
      <c r="J194" s="14"/>
      <c r="K194" s="1"/>
      <c r="L194" s="1"/>
      <c r="M194" s="1"/>
      <c r="N194" s="1"/>
    </row>
    <row r="195" spans="1:14" x14ac:dyDescent="0.3">
      <c r="A195" s="4" t="s">
        <v>30</v>
      </c>
      <c r="B195" s="3" t="s">
        <v>183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3">
      <c r="A196" s="4" t="s">
        <v>31</v>
      </c>
      <c r="B196" s="3" t="s">
        <v>25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3">
      <c r="A197" s="4" t="s">
        <v>32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3">
      <c r="A198" s="4" t="s">
        <v>33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3">
      <c r="A199" s="4" t="s">
        <v>34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3">
      <c r="A200" s="4" t="s">
        <v>35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" thickBo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</sheetData>
  <mergeCells count="8">
    <mergeCell ref="K11:L11"/>
    <mergeCell ref="M11:N11"/>
    <mergeCell ref="A11:A12"/>
    <mergeCell ref="B11:B12"/>
    <mergeCell ref="C11:D11"/>
    <mergeCell ref="E11:F11"/>
    <mergeCell ref="G11:H11"/>
    <mergeCell ref="I11:J11"/>
  </mergeCells>
  <pageMargins left="0.5" right="0.5" top="0.75" bottom="0.5" header="0.75" footer="0.5"/>
  <pageSetup scale="75" orientation="landscape" r:id="rId1"/>
  <headerFooter>
    <oddHeader>&amp;C&amp;"Arial"&amp;10 BUDGETED VERSUS ACTUAL OPERATING REVENUES AND EXPENSES&amp;L&amp;"Arial"&amp;10 Schedule C-6&amp;R&amp;"Arial"&amp;10 Page &amp;P of &amp;N</oddHeader>
    <oddFooter>&amp;L&amp;"Arial"&amp;10 Supporting Schedules: &amp;R&amp;"Arial"&amp;10 Recap Schedules: C-9, C-36, C-33</oddFooter>
  </headerFooter>
  <rowBreaks count="8" manualBreakCount="8">
    <brk id="33" max="16383" man="1"/>
    <brk id="54" max="16383" man="1"/>
    <brk id="75" max="16383" man="1"/>
    <brk id="96" max="16383" man="1"/>
    <brk id="117" max="16383" man="1"/>
    <brk id="138" max="16383" man="1"/>
    <brk id="159" max="16383" man="1"/>
    <brk id="18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8A85C-E944-44F4-AEC6-B0BEE293AA7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4D4C351-F8BA-46E5-9C97-F74A6CC752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B56A84-5E42-4EAE-A30C-C6B2115D0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MFR_C_6</vt:lpstr>
      <vt:lpstr>MFR_C_6 Tie Out (2)</vt:lpstr>
      <vt:lpstr>MFR_C_6_Sub</vt:lpstr>
      <vt:lpstr>MFR_C_6_Sub Tie Out</vt:lpstr>
      <vt:lpstr>MFR_C_6!Print_Titles</vt:lpstr>
      <vt:lpstr>'MFR_C_6 Tie Out (2)'!Print_Titles</vt:lpstr>
      <vt:lpstr>MFR_C_6_Sub!Print_Titles</vt:lpstr>
      <vt:lpstr>'MFR_C_6_Sub Tie Out'!Print_Titles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FPL_User</cp:lastModifiedBy>
  <cp:lastPrinted>2016-02-29T19:56:25Z</cp:lastPrinted>
  <dcterms:created xsi:type="dcterms:W3CDTF">2016-02-22T19:29:51Z</dcterms:created>
  <dcterms:modified xsi:type="dcterms:W3CDTF">2016-04-07T16:44:01Z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