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45" windowWidth="9600" windowHeight="7860" activeTab="16"/>
  </bookViews>
  <sheets>
    <sheet name="2 " sheetId="8" r:id="rId1"/>
    <sheet name="3" sheetId="7" r:id="rId2"/>
    <sheet name="4" sheetId="13" r:id="rId3"/>
    <sheet name="5" sheetId="9" r:id="rId4"/>
    <sheet name="6" sheetId="10" r:id="rId5"/>
    <sheet name="7" sheetId="11" r:id="rId6"/>
    <sheet name="8" sheetId="12" r:id="rId7"/>
    <sheet name="9" sheetId="25" r:id="rId8"/>
    <sheet name="10" sheetId="26" r:id="rId9"/>
    <sheet name="11" sheetId="27" r:id="rId10"/>
    <sheet name="12" sheetId="15" r:id="rId11"/>
    <sheet name="13" sheetId="20" r:id="rId12"/>
    <sheet name="14" sheetId="18" r:id="rId13"/>
    <sheet name="15" sheetId="17" r:id="rId14"/>
    <sheet name="16" sheetId="3" r:id="rId15"/>
    <sheet name="17" sheetId="19" r:id="rId16"/>
    <sheet name="18" sheetId="2" r:id="rId17"/>
  </sheets>
  <definedNames>
    <definedName name="_1C_61">#REF!</definedName>
    <definedName name="DF_GRID_1" localSheetId="6">'8'!$A$6:$O$52</definedName>
    <definedName name="DF_GRID_1">'7'!$B$5:$X$51</definedName>
    <definedName name="_xlnm.Print_Area" localSheetId="8">'10'!$A$1:$B$361</definedName>
    <definedName name="_xlnm.Print_Area" localSheetId="9">'11'!$A$1:$B$591</definedName>
    <definedName name="_xlnm.Print_Area" localSheetId="10">'12'!$A$1:$S$77</definedName>
    <definedName name="_xlnm.Print_Area" localSheetId="12">'14'!$A$1:$C$371</definedName>
    <definedName name="_xlnm.Print_Area" localSheetId="14">'16'!$A$1:$S$55</definedName>
    <definedName name="_xlnm.Print_Area" localSheetId="15">'17'!$A$1:$G$191</definedName>
    <definedName name="_xlnm.Print_Area" localSheetId="16">'18'!$A$1:$R$39</definedName>
    <definedName name="_xlnm.Print_Area" localSheetId="0">'2 '!$A$1:$F$60</definedName>
    <definedName name="_xlnm.Print_Area" localSheetId="1">'3'!$A$3:$C$41</definedName>
    <definedName name="_xlnm.Print_Area" localSheetId="2">'4'!$A$3:$C$41</definedName>
    <definedName name="_xlnm.Print_Area" localSheetId="3">'5'!$A$1:$D$313</definedName>
    <definedName name="_xlnm.Print_Area" localSheetId="5">'7'!$A$4:$X$51</definedName>
    <definedName name="_xlnm.Print_Area" localSheetId="6">'8'!$A$1:$O$52</definedName>
    <definedName name="_xlnm.Print_Area" localSheetId="7">'9'!$A$3:$D$46</definedName>
    <definedName name="_xlnm.Print_Titles" localSheetId="8">'10'!$A:$A,'10'!$1:$5</definedName>
    <definedName name="_xlnm.Print_Titles" localSheetId="9">'11'!$A:$A,'11'!$1:$5</definedName>
    <definedName name="_xlnm.Print_Titles" localSheetId="10">'12'!$B:$B</definedName>
    <definedName name="_xlnm.Print_Titles" localSheetId="12">'14'!$A:$A,'14'!$1:$5</definedName>
    <definedName name="_xlnm.Print_Titles" localSheetId="13">'15'!$A:$A,'15'!$4:$5</definedName>
    <definedName name="_xlnm.Print_Titles" localSheetId="0">'2 '!$A:$A,'2 '!$1:$6</definedName>
    <definedName name="_xlnm.Print_Titles" localSheetId="3">'5'!$A:$A,'5'!$1:$4</definedName>
    <definedName name="_xlnm.Print_Titles" localSheetId="4">'6'!$A:$A,'6'!$3:$4</definedName>
    <definedName name="_xlnm.Print_Titles" localSheetId="5">'7'!$F:$F,'7'!$18:$18</definedName>
    <definedName name="_xlnm.Print_Titles" localSheetId="6">'8'!$F:$F,'8'!$1:$18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C51" i="18" l="1"/>
  <c r="C194" i="18" s="1"/>
  <c r="D25" i="20" l="1"/>
  <c r="C25" i="20"/>
  <c r="D24" i="20"/>
  <c r="C24" i="20"/>
  <c r="D23" i="20"/>
  <c r="D20" i="20"/>
  <c r="D21" i="20"/>
  <c r="D22" i="20"/>
  <c r="C21" i="20"/>
  <c r="C22" i="20"/>
  <c r="C20" i="20"/>
  <c r="C21" i="25"/>
  <c r="C20" i="25"/>
  <c r="C19" i="25"/>
  <c r="C23" i="25"/>
  <c r="C24" i="25"/>
  <c r="C19" i="13"/>
  <c r="C19" i="7"/>
  <c r="J79" i="19" l="1"/>
  <c r="I79" i="19"/>
  <c r="H91" i="19"/>
  <c r="D40" i="17"/>
  <c r="C40" i="17"/>
  <c r="B40" i="17"/>
  <c r="C41" i="27"/>
  <c r="B188" i="26" l="1"/>
  <c r="D46" i="25"/>
  <c r="C44" i="25"/>
  <c r="C42" i="25"/>
  <c r="C40" i="25"/>
  <c r="C38" i="25"/>
  <c r="C36" i="25"/>
  <c r="C34" i="25"/>
  <c r="C29" i="25"/>
  <c r="C28" i="25"/>
  <c r="C27" i="25"/>
  <c r="C22" i="25"/>
  <c r="C17" i="25"/>
  <c r="C15" i="25"/>
  <c r="C14" i="25"/>
  <c r="C13" i="25"/>
  <c r="C12" i="25"/>
  <c r="C9" i="25"/>
  <c r="C8" i="25"/>
  <c r="C7" i="25"/>
  <c r="C25" i="25" l="1"/>
  <c r="C30" i="25"/>
  <c r="C32" i="25" l="1"/>
  <c r="D35" i="20"/>
  <c r="D37" i="20"/>
  <c r="D39" i="20"/>
  <c r="D41" i="20"/>
  <c r="D43" i="20"/>
  <c r="D45" i="20"/>
  <c r="D28" i="20"/>
  <c r="D29" i="20"/>
  <c r="D30" i="20"/>
  <c r="D8" i="20"/>
  <c r="D9" i="20"/>
  <c r="D10" i="20"/>
  <c r="D13" i="20"/>
  <c r="D14" i="20"/>
  <c r="D15" i="20"/>
  <c r="D16" i="20"/>
  <c r="D18" i="20"/>
  <c r="C45" i="20"/>
  <c r="C43" i="20"/>
  <c r="C41" i="20"/>
  <c r="C39" i="20"/>
  <c r="C37" i="20"/>
  <c r="C35" i="20"/>
  <c r="C30" i="20"/>
  <c r="C29" i="20"/>
  <c r="C28" i="20"/>
  <c r="C18" i="20"/>
  <c r="C16" i="20"/>
  <c r="C15" i="20"/>
  <c r="C14" i="20"/>
  <c r="C13" i="20"/>
  <c r="C10" i="20"/>
  <c r="C9" i="20"/>
  <c r="C8" i="20"/>
  <c r="I91" i="19"/>
  <c r="H152" i="19"/>
  <c r="H154" i="19"/>
  <c r="C26" i="20" l="1"/>
  <c r="D26" i="20"/>
  <c r="D31" i="20"/>
  <c r="E95" i="18" s="1"/>
  <c r="C46" i="25"/>
  <c r="C47" i="25" s="1"/>
  <c r="D47" i="25" s="1"/>
  <c r="F95" i="18"/>
  <c r="C31" i="20"/>
  <c r="D95" i="18" s="1"/>
  <c r="D33" i="20" l="1"/>
  <c r="D47" i="20" s="1"/>
  <c r="D48" i="20" s="1"/>
  <c r="C33" i="20"/>
  <c r="C47" i="20" s="1"/>
  <c r="C48" i="20" s="1"/>
  <c r="P28" i="15" l="1"/>
  <c r="L28" i="15"/>
  <c r="H28" i="15"/>
  <c r="D28" i="15"/>
  <c r="Q52" i="15"/>
  <c r="M52" i="15"/>
  <c r="I52" i="15"/>
  <c r="H52" i="15"/>
  <c r="J52" i="15" s="1"/>
  <c r="K52" i="15" s="1"/>
  <c r="D52" i="15"/>
  <c r="F52" i="15" l="1"/>
  <c r="G52" i="15" s="1"/>
  <c r="E52" i="15"/>
  <c r="P52" i="15"/>
  <c r="R52" i="15" s="1"/>
  <c r="S52" i="15" s="1"/>
  <c r="L52" i="15"/>
  <c r="N52" i="15" s="1"/>
  <c r="O52" i="15" s="1"/>
  <c r="G18" i="15"/>
  <c r="K18" i="15"/>
  <c r="O18" i="15"/>
  <c r="S18" i="15"/>
  <c r="F24" i="15"/>
  <c r="F29" i="15" s="1"/>
  <c r="J24" i="15"/>
  <c r="N24" i="15"/>
  <c r="R24" i="15"/>
  <c r="E24" i="15"/>
  <c r="I24" i="15"/>
  <c r="I29" i="15" s="1"/>
  <c r="I69" i="15" s="1"/>
  <c r="M24" i="15"/>
  <c r="Q24" i="15"/>
  <c r="Q67" i="15" s="1"/>
  <c r="D24" i="15"/>
  <c r="D67" i="15" s="1"/>
  <c r="H24" i="15"/>
  <c r="L24" i="15"/>
  <c r="L67" i="15" s="1"/>
  <c r="P24" i="15"/>
  <c r="F28" i="15"/>
  <c r="J28" i="15"/>
  <c r="N28" i="15"/>
  <c r="R28" i="15"/>
  <c r="R31" i="15" s="1"/>
  <c r="E28" i="15"/>
  <c r="E31" i="15" s="1"/>
  <c r="E32" i="15" s="1"/>
  <c r="I28" i="15"/>
  <c r="M28" i="15"/>
  <c r="M31" i="15" s="1"/>
  <c r="M32" i="15" s="1"/>
  <c r="Q28" i="15"/>
  <c r="D31" i="15"/>
  <c r="D68" i="15"/>
  <c r="K24" i="15"/>
  <c r="J29" i="15"/>
  <c r="O24" i="15"/>
  <c r="S24" i="15"/>
  <c r="R29" i="15"/>
  <c r="I67" i="15"/>
  <c r="M67" i="15"/>
  <c r="H29" i="15"/>
  <c r="H69" i="15" s="1"/>
  <c r="H67" i="15"/>
  <c r="L29" i="15"/>
  <c r="L69" i="15" s="1"/>
  <c r="P29" i="15"/>
  <c r="P69" i="15" s="1"/>
  <c r="P67" i="15"/>
  <c r="J31" i="15"/>
  <c r="K28" i="15"/>
  <c r="N31" i="15"/>
  <c r="I31" i="15"/>
  <c r="I32" i="15" s="1"/>
  <c r="I68" i="15"/>
  <c r="M68" i="15"/>
  <c r="Q31" i="15"/>
  <c r="Q32" i="15" s="1"/>
  <c r="Q68" i="15"/>
  <c r="H68" i="15"/>
  <c r="J68" i="15" s="1"/>
  <c r="K68" i="15" s="1"/>
  <c r="H31" i="15"/>
  <c r="H32" i="15" s="1"/>
  <c r="L31" i="15"/>
  <c r="L32" i="15" s="1"/>
  <c r="L68" i="15"/>
  <c r="P68" i="15"/>
  <c r="P31" i="15"/>
  <c r="C12" i="13"/>
  <c r="C39" i="13"/>
  <c r="C37" i="13"/>
  <c r="C35" i="13"/>
  <c r="C33" i="13"/>
  <c r="C31" i="13"/>
  <c r="C29" i="13"/>
  <c r="C24" i="13"/>
  <c r="C23" i="13"/>
  <c r="C22" i="13"/>
  <c r="C17" i="13"/>
  <c r="C15" i="13"/>
  <c r="C14" i="13"/>
  <c r="C13" i="13"/>
  <c r="C10" i="13"/>
  <c r="C9" i="13"/>
  <c r="C8" i="13"/>
  <c r="C7" i="13"/>
  <c r="C39" i="7"/>
  <c r="C37" i="7"/>
  <c r="C35" i="7"/>
  <c r="C33" i="7"/>
  <c r="C31" i="7"/>
  <c r="C29" i="7"/>
  <c r="C24" i="7"/>
  <c r="C23" i="7"/>
  <c r="C22" i="7"/>
  <c r="C17" i="7"/>
  <c r="C15" i="7"/>
  <c r="C14" i="7"/>
  <c r="C13" i="7"/>
  <c r="C12" i="7"/>
  <c r="C10" i="7"/>
  <c r="C9" i="7"/>
  <c r="C8" i="7"/>
  <c r="C7" i="7"/>
  <c r="C20" i="7" l="1"/>
  <c r="R67" i="15"/>
  <c r="S67" i="15" s="1"/>
  <c r="G28" i="15"/>
  <c r="E29" i="15"/>
  <c r="E69" i="15" s="1"/>
  <c r="R69" i="15"/>
  <c r="S69" i="15" s="1"/>
  <c r="S28" i="15"/>
  <c r="Q29" i="15"/>
  <c r="Q69" i="15" s="1"/>
  <c r="O28" i="15"/>
  <c r="M29" i="15"/>
  <c r="M69" i="15" s="1"/>
  <c r="N69" i="15" s="1"/>
  <c r="O69" i="15" s="1"/>
  <c r="N29" i="15"/>
  <c r="G24" i="15"/>
  <c r="E68" i="15"/>
  <c r="F68" i="15" s="1"/>
  <c r="G68" i="15" s="1"/>
  <c r="D29" i="15"/>
  <c r="D69" i="15" s="1"/>
  <c r="R68" i="15"/>
  <c r="S68" i="15" s="1"/>
  <c r="F31" i="15"/>
  <c r="F32" i="15" s="1"/>
  <c r="G32" i="15" s="1"/>
  <c r="E67" i="15"/>
  <c r="F67" i="15" s="1"/>
  <c r="G67" i="15" s="1"/>
  <c r="P32" i="15"/>
  <c r="D32" i="15"/>
  <c r="S29" i="15"/>
  <c r="K29" i="15"/>
  <c r="S31" i="15"/>
  <c r="K31" i="15"/>
  <c r="O31" i="15"/>
  <c r="G31" i="15"/>
  <c r="N67" i="15"/>
  <c r="O67" i="15" s="1"/>
  <c r="J67" i="15"/>
  <c r="K67" i="15" s="1"/>
  <c r="F69" i="15"/>
  <c r="G69" i="15" s="1"/>
  <c r="N32" i="15"/>
  <c r="O32" i="15" s="1"/>
  <c r="J32" i="15"/>
  <c r="K32" i="15" s="1"/>
  <c r="N68" i="15"/>
  <c r="O68" i="15" s="1"/>
  <c r="J69" i="15"/>
  <c r="K69" i="15" s="1"/>
  <c r="R32" i="15"/>
  <c r="S32" i="15" s="1"/>
  <c r="G29" i="15" l="1"/>
  <c r="O29" i="15"/>
  <c r="D41" i="13" l="1"/>
  <c r="C18" i="13"/>
  <c r="C20" i="12"/>
  <c r="C37" i="12" s="1"/>
  <c r="D37" i="12" s="1"/>
  <c r="E37" i="12" s="1"/>
  <c r="E53" i="11"/>
  <c r="E54" i="11" s="1"/>
  <c r="Q25" i="11"/>
  <c r="R25" i="11" s="1"/>
  <c r="N25" i="11"/>
  <c r="K19" i="11"/>
  <c r="K36" i="11" s="1"/>
  <c r="M36" i="11" s="1"/>
  <c r="N36" i="11" s="1"/>
  <c r="G19" i="11"/>
  <c r="G23" i="11" s="1"/>
  <c r="C25" i="7"/>
  <c r="D20" i="12" l="1"/>
  <c r="E20" i="12" s="1"/>
  <c r="C42" i="12"/>
  <c r="D42" i="12" s="1"/>
  <c r="E42" i="12" s="1"/>
  <c r="G20" i="12"/>
  <c r="H20" i="12" s="1"/>
  <c r="I20" i="12" s="1"/>
  <c r="C24" i="12"/>
  <c r="C26" i="12" s="1"/>
  <c r="C44" i="12" s="1"/>
  <c r="D44" i="12" s="1"/>
  <c r="E44" i="12" s="1"/>
  <c r="C27" i="7"/>
  <c r="C41" i="7" s="1"/>
  <c r="C25" i="13"/>
  <c r="C20" i="13"/>
  <c r="G25" i="11"/>
  <c r="I23" i="11"/>
  <c r="J23" i="11" s="1"/>
  <c r="K41" i="11"/>
  <c r="M41" i="11" s="1"/>
  <c r="N41" i="11" s="1"/>
  <c r="K23" i="11"/>
  <c r="G41" i="11"/>
  <c r="I41" i="11" s="1"/>
  <c r="J41" i="11" s="1"/>
  <c r="O19" i="11"/>
  <c r="G36" i="11"/>
  <c r="I36" i="11" s="1"/>
  <c r="J36" i="11" s="1"/>
  <c r="M19" i="11"/>
  <c r="N19" i="11" s="1"/>
  <c r="I19" i="11"/>
  <c r="J19" i="11" s="1"/>
  <c r="G24" i="12" l="1"/>
  <c r="H24" i="12" s="1"/>
  <c r="I24" i="12" s="1"/>
  <c r="D26" i="12"/>
  <c r="E26" i="12" s="1"/>
  <c r="C39" i="12"/>
  <c r="D39" i="12" s="1"/>
  <c r="E39" i="12" s="1"/>
  <c r="G42" i="12"/>
  <c r="H42" i="12" s="1"/>
  <c r="I42" i="12" s="1"/>
  <c r="G37" i="12"/>
  <c r="H37" i="12" s="1"/>
  <c r="I37" i="12" s="1"/>
  <c r="G26" i="12"/>
  <c r="H26" i="12" s="1"/>
  <c r="I26" i="12" s="1"/>
  <c r="D24" i="12"/>
  <c r="E24" i="12" s="1"/>
  <c r="C27" i="13"/>
  <c r="G39" i="12"/>
  <c r="H39" i="12" s="1"/>
  <c r="I39" i="12" s="1"/>
  <c r="G43" i="11"/>
  <c r="I43" i="11" s="1"/>
  <c r="J43" i="11" s="1"/>
  <c r="I25" i="11"/>
  <c r="J25" i="11" s="1"/>
  <c r="G38" i="11"/>
  <c r="I38" i="11" s="1"/>
  <c r="J38" i="11" s="1"/>
  <c r="K25" i="11"/>
  <c r="M23" i="11"/>
  <c r="N23" i="11" s="1"/>
  <c r="O41" i="11"/>
  <c r="Q41" i="11" s="1"/>
  <c r="R41" i="11" s="1"/>
  <c r="O36" i="11"/>
  <c r="Q36" i="11" s="1"/>
  <c r="R36" i="11" s="1"/>
  <c r="O23" i="11"/>
  <c r="Q23" i="11" s="1"/>
  <c r="R23" i="11" s="1"/>
  <c r="Q19" i="11"/>
  <c r="R19" i="11" s="1"/>
  <c r="G44" i="12" l="1"/>
  <c r="H44" i="12" s="1"/>
  <c r="I44" i="12" s="1"/>
  <c r="C41" i="13"/>
  <c r="K43" i="11"/>
  <c r="M43" i="11" s="1"/>
  <c r="N43" i="11" s="1"/>
  <c r="K38" i="11"/>
  <c r="M38" i="11" s="1"/>
  <c r="N38" i="11" s="1"/>
  <c r="O25" i="11"/>
  <c r="O38" i="11" l="1"/>
  <c r="Q38" i="11" s="1"/>
  <c r="R38" i="11" s="1"/>
  <c r="O43" i="11"/>
  <c r="Q43" i="11" s="1"/>
  <c r="R43" i="11" s="1"/>
</calcChain>
</file>

<file path=xl/sharedStrings.xml><?xml version="1.0" encoding="utf-8"?>
<sst xmlns="http://schemas.openxmlformats.org/spreadsheetml/2006/main" count="3170" uniqueCount="1736">
  <si>
    <t>DATA AND CALCULATIONS</t>
  </si>
  <si>
    <t>FOR MFR C-33</t>
  </si>
  <si>
    <t xml:space="preserve"> Power Production Expense</t>
  </si>
  <si>
    <t xml:space="preserve"> Transmission Expenses</t>
  </si>
  <si>
    <t xml:space="preserve"> Distribution Expenses</t>
  </si>
  <si>
    <t xml:space="preserve"> Customer Account Expenses</t>
  </si>
  <si>
    <t xml:space="preserve"> Customer Service Expenses</t>
  </si>
  <si>
    <t xml:space="preserve"> Sales Expenses</t>
  </si>
  <si>
    <t xml:space="preserve"> Administration &amp; General Expenses</t>
  </si>
  <si>
    <t xml:space="preserve">    Total Other O &amp; M  Expenses</t>
  </si>
  <si>
    <t>SUMMARY OF OTHER O&amp;M EXPENSES LESS FUEL &amp; INTERCHANGE ($000)</t>
  </si>
  <si>
    <t>SUMMARY OF OTHER O&amp;M EXPENSES LESS FUEL &amp; INTERCHANGE ($ PER CUSTOMER)</t>
  </si>
  <si>
    <t xml:space="preserve"> Consumer Price Index</t>
  </si>
  <si>
    <t xml:space="preserve"> Average Customer</t>
  </si>
  <si>
    <t xml:space="preserve"> CPI Percent Increase</t>
  </si>
  <si>
    <t xml:space="preserve"> Average Customer Percent Increase</t>
  </si>
  <si>
    <t xml:space="preserve"> Index Percent CPI x Customer Growth</t>
  </si>
  <si>
    <t xml:space="preserve"> Average Customer Increase</t>
  </si>
  <si>
    <t>W/P Ref</t>
  </si>
  <si>
    <t>GROWTH INDICES:</t>
  </si>
  <si>
    <t>DOLLAR AMOUNTS &amp; ANNUAL GROWTH RATES FOR:</t>
  </si>
  <si>
    <t>O &amp; M Expense Less Fuel &amp; Interchange</t>
  </si>
  <si>
    <t>Billed Sales (retail &amp; wholesale) (kwh)</t>
  </si>
  <si>
    <t>O &amp; M Expense Less Fuel per KWH Sold</t>
  </si>
  <si>
    <t>Capital Cost</t>
  </si>
  <si>
    <t>Installed Kilowatt of Capacity</t>
  </si>
  <si>
    <t>Capital Cost per Installed Kilowatt of Capacity</t>
  </si>
  <si>
    <t>Total Revenue from Sales less Unbilled Revenues</t>
  </si>
  <si>
    <t>Billed Sales (retail &amp; wholesale)</t>
  </si>
  <si>
    <t>AVERAGE NUMBER OF CUSTOMERS</t>
  </si>
  <si>
    <t xml:space="preserve">  Total</t>
  </si>
  <si>
    <t>Distribution Expenses</t>
  </si>
  <si>
    <t>Transmission Expenses</t>
  </si>
  <si>
    <t>Customer Accounts Expenses</t>
  </si>
  <si>
    <t>Demonstrating &amp; Selling Expenses</t>
  </si>
  <si>
    <t>Administrative &amp; General Expenses</t>
  </si>
  <si>
    <t>Account #</t>
  </si>
  <si>
    <t>Description</t>
  </si>
  <si>
    <t>From Detailed COS ID Income Statement Report</t>
  </si>
  <si>
    <t>Scenario: Multiple</t>
  </si>
  <si>
    <t>INC101110</t>
  </si>
  <si>
    <t>INC101210</t>
  </si>
  <si>
    <t>Steam Power Fuel - Oil Gas, &amp; Coal</t>
  </si>
  <si>
    <t>Steam Power Fuel - Non Recv Exp</t>
  </si>
  <si>
    <t>INC118110</t>
  </si>
  <si>
    <t>Nuclear Power - Nuclear Fuel Expense</t>
  </si>
  <si>
    <t>INC118151</t>
  </si>
  <si>
    <t>Nuclear Power - Nucl Fuel Exp - Fuel Disposable</t>
  </si>
  <si>
    <t>INC118180</t>
  </si>
  <si>
    <t>Nuclear Power - Plant Recoverable Adjustment</t>
  </si>
  <si>
    <t>INC118210</t>
  </si>
  <si>
    <t>INC147200</t>
  </si>
  <si>
    <t>Other Power - Fuel Non Recov Annual Emission</t>
  </si>
  <si>
    <t>Other Power - Fuel - Oil Gas &amp; Coal</t>
  </si>
  <si>
    <t>INC147110</t>
  </si>
  <si>
    <t>INC155110</t>
  </si>
  <si>
    <t>Other Power - Purchased Power Interchange</t>
  </si>
  <si>
    <t>INC155210</t>
  </si>
  <si>
    <t>Other Power - Non Recoverable</t>
  </si>
  <si>
    <t>INC155410</t>
  </si>
  <si>
    <t>Other Power - UPS Capacity</t>
  </si>
  <si>
    <t>INC155431</t>
  </si>
  <si>
    <t>Other Power - SJRPP Cap</t>
  </si>
  <si>
    <t>INC157980</t>
  </si>
  <si>
    <t>Other Power - Other Expenses - Deferred</t>
  </si>
  <si>
    <t xml:space="preserve">Subtotal Power Cost </t>
  </si>
  <si>
    <t>Steam Power Generation</t>
  </si>
  <si>
    <t>Nuclear Power Generation</t>
  </si>
  <si>
    <t>Other Power Generation</t>
  </si>
  <si>
    <t>Total Power Generation</t>
  </si>
  <si>
    <t xml:space="preserve">B - A   </t>
  </si>
  <si>
    <t>Total O &amp; M Expenses</t>
  </si>
  <si>
    <t>Amount</t>
  </si>
  <si>
    <t>Actual Year 2013</t>
  </si>
  <si>
    <t>Customer Service &amp; Info Expenses</t>
  </si>
  <si>
    <t>RA: 21 Detailed COS ID Income Statement</t>
  </si>
  <si>
    <t>Dec - 2013</t>
  </si>
  <si>
    <t>Dec - 2014</t>
  </si>
  <si>
    <t>Annual</t>
  </si>
  <si>
    <t>REVENUE FROM SALES</t>
  </si>
  <si>
    <t>INC040000: RETAIL SALES - BASE REVENUES</t>
  </si>
  <si>
    <t>OTHER OPERATING REVENUES</t>
  </si>
  <si>
    <t>STEAM POWER GENERATION</t>
  </si>
  <si>
    <t>INC100000: STEAM POWER - OPERATION SUPERVISION &amp; ENGINEERING</t>
  </si>
  <si>
    <t>INC101110: STEAM POWER - FUEL - OIL, GAS &amp; COAL</t>
  </si>
  <si>
    <t>INC101210: STEAM POWER - FUEL - NON RECV EXP</t>
  </si>
  <si>
    <t>INC102000: STEAM POWER - STEAM EXPENSES</t>
  </si>
  <si>
    <t>INC105000: STEAM POWER - ELECTRIC EXPENSES</t>
  </si>
  <si>
    <t>INC106000: STEAM POWER - MISCELLANEOUS STEAM POWER EXPENSES</t>
  </si>
  <si>
    <t>INC106100: STEAM POWER - MISC STEAM POWER EXPENSES- ECRC -</t>
  </si>
  <si>
    <t>INC106310: STEAM POWER - MISC - ADDITIONAL SECURITY</t>
  </si>
  <si>
    <t>INC107000: STEAM POWER - RENTS</t>
  </si>
  <si>
    <t>INC110000: STEAM POWER - MAINTENANCE SUPERVISION &amp; ENGINEERING</t>
  </si>
  <si>
    <t>INC111000: STEAM POWER - MAINTENANCE OF STRUCTURES</t>
  </si>
  <si>
    <t>INC111100: STEAM POWER - MAINT OF STRUCTURES - ECRC -</t>
  </si>
  <si>
    <t>INC112000: STEAM POWER - MAINTENANCE OF BOILER PLANT</t>
  </si>
  <si>
    <t>INC112100: STEAM POWER - MAINT OF BOILER PLANT - ECRC -</t>
  </si>
  <si>
    <t>INC113000: STEAM POWER - MAINTENANCE OF ELECTRIC PLANT</t>
  </si>
  <si>
    <t>INC113100: STEAM POWER - MAINTENANCE OF ELECTRIC PLANT - ECRC</t>
  </si>
  <si>
    <t>INC114000: STEAM POWER - MAINTENANCE OF MISCELLANEOUS STEAM PLT</t>
  </si>
  <si>
    <t>INC114100: STEAM POWER - MAINT OF MISC STEAM PLT - ECRC -</t>
  </si>
  <si>
    <t>NUCLEAR POWER GENERATION</t>
  </si>
  <si>
    <t>INC117000: NUCLEAR POWER - OPERATION SUPERVISION &amp; ENGINEERING</t>
  </si>
  <si>
    <t>INC118110: NUCLEAR POWER - NUCLEAR FUEL EXPENSE</t>
  </si>
  <si>
    <t>INC118151: NUCLEAR POWER - NUCL FUEL EXP - FUEL DISPOSAL COSTS</t>
  </si>
  <si>
    <t>INC118160: NUCLEAR POWER - MISC - ADDITIONAL SECURITY</t>
  </si>
  <si>
    <t>INC118210: NUCLEAR POWER - NUCL FUEL EXP - NON RECOV FUEL EXP</t>
  </si>
  <si>
    <t>INC119000: NUCLEAR POWER - COOLANTS AND WATER</t>
  </si>
  <si>
    <t>INC120000: NUCLEAR POWER - STEAM EXPENSES</t>
  </si>
  <si>
    <t>INC123000: NUCLEAR POWER - ELECTRIC EXPENSES</t>
  </si>
  <si>
    <t>INC124000: NUCLEAR POWER - MISCELLANEOUS NUCLEAR POWER EXPENSES</t>
  </si>
  <si>
    <t>INC124100: NUCLEAR POWER - MISC NUCLEAR POWER EXP - ECRC -</t>
  </si>
  <si>
    <t>INC124500: NUCLEAR POWER - COSTS RECOVERED IN NUC COST REC (NCRC)</t>
  </si>
  <si>
    <t>INC124502: NUCLEAR POWER - COSTS NOT RECOVERED IN NUC COST REC</t>
  </si>
  <si>
    <t>INC128000: NUCLEAR POWER - MAINTENANCE SUPERVISION &amp; ENGINEERING</t>
  </si>
  <si>
    <t>INC129000: NUCLEAR POWER - MAINTENANCE OF STRUCTURES</t>
  </si>
  <si>
    <t>INC129100: NUCLEAR POWER - MAINT OF STRUCTURES - ECRC -</t>
  </si>
  <si>
    <t>INC129900: NUCLEAR POWER - MAINT OF STRUCTURES - CAPACITY</t>
  </si>
  <si>
    <t>INC130000: NUCLEAR POWER - MAINTENANCE OF REACTOR PLANT</t>
  </si>
  <si>
    <t>INC131000: NUCLEAR POWER - MAINTENANCE OF ELECTRIC PLANT</t>
  </si>
  <si>
    <t>INC132000: NUCLEAR POWER - MAINTENANCE OF MISC NUCLEAR PLANT</t>
  </si>
  <si>
    <t>INC132100: NUCLEAR POWER - MAINT OF MISC NUC PLT - ECRC -</t>
  </si>
  <si>
    <t>OTHER POWER GENERATION</t>
  </si>
  <si>
    <t>INC146000: OTHER POWER - OPERATION SUPERVISION &amp; ENGINEERING</t>
  </si>
  <si>
    <t>INC146100: OTHER POWER - OPERATION SUPERVISION &amp; ENGINEERING - ECRC</t>
  </si>
  <si>
    <t>INC147110: OTHER POWER - FUEL - OIL, GAS &amp; COAL</t>
  </si>
  <si>
    <t>INC147200: OTHER POWER - FUEL -NON RECOV ANNUAL EMISSIONS FEE</t>
  </si>
  <si>
    <t>INC148000: OTHER POWER - GENERATION EXPENSES</t>
  </si>
  <si>
    <t>INC149000: OTHER POWER - MISC OTHER POWER GENERATION EXPENSES</t>
  </si>
  <si>
    <t>INC149100: OTHER POWER - MISC OTHER POWER GEN EXP - ECRC -</t>
  </si>
  <si>
    <t>INC149111: OTHER POWER - WC H20 RECLAMATION</t>
  </si>
  <si>
    <t>INC149900: OTHER POWER - ADDITIONAL SECURITY</t>
  </si>
  <si>
    <t>INC151000: OTHER POWER - MAINTENANCE SUPERVISION &amp; ENGINEERING</t>
  </si>
  <si>
    <t>INC151100: OTHER POWER - MAINTENANCE SUPERVISION &amp; ENGINEERING - ECRC</t>
  </si>
  <si>
    <t>INC152000: OTHER POWER - MAINTENANCE OF STRUCTURES</t>
  </si>
  <si>
    <t>INC152100: OTHER POWER - MAINT OF STRUCTURES - ECRC -</t>
  </si>
  <si>
    <t>INC153000: OTHER POWER - MAINTENANCE GENERATING &amp; ELECTRIC PLANT</t>
  </si>
  <si>
    <t>INC153100: OTHER POWER - MAINT GEN &amp; ELECT PLT - ECRC -</t>
  </si>
  <si>
    <t>INC154000: OTHER POWER - MAINTENANCE MISC OTHER POWER GENERATION</t>
  </si>
  <si>
    <t>INC154100: OTHER POWER - MAINT MISC OTH PWR GEN - ECRC -</t>
  </si>
  <si>
    <t>INC155110: OTHER POWER - PURCHASED POWER - INTERCHANGE RECOV</t>
  </si>
  <si>
    <t>INC155111: OTHER POWER - PURCHASED POWER - SWAPC ECCR</t>
  </si>
  <si>
    <t>INC155112: OTHER POWER - PURCHASED POWER - SWAPC ECCR OFFSET</t>
  </si>
  <si>
    <t>INC155410: OTHER POWER - UPS CAPACITY CHGS -</t>
  </si>
  <si>
    <t>INC156000: OTHER POWER - SYSTEM CONTROL AND LOAD DISPATCHING</t>
  </si>
  <si>
    <t>INC157000: OTHER POWER - OTHER EXPENSES</t>
  </si>
  <si>
    <t>INC157900: OTHER POWER - OTHER EXPENSES - DEFERRED FUEL FPSC</t>
  </si>
  <si>
    <t>INC157944: OTHER POWER - OTHER EXPENSES - DEFERRED CAPACITY</t>
  </si>
  <si>
    <t>INC157949: OTHER POWER - OTHER EXPENSES - DEFERRED - ECRC</t>
  </si>
  <si>
    <t>INC157980: OTHER POWER - OTHER EXPENSES - DEFERRED FUEL FERC</t>
  </si>
  <si>
    <t>TRANSMISSION EXPENSES</t>
  </si>
  <si>
    <t>INC260010: TRANS EXP - OPERATION SUPERV &amp; ENGINEERING</t>
  </si>
  <si>
    <t>INC261000: TRANS EXP - LOAD DISPATCHING</t>
  </si>
  <si>
    <t>INC262000: TRANS EXP - STATION EXPENSES</t>
  </si>
  <si>
    <t>INC263000: TRANS EXP - OVERHEAD LINE EXPENSES</t>
  </si>
  <si>
    <t>INC265000: TRANS EXP - TRANSMISSION OF ELECTRICITY BY OTHERS</t>
  </si>
  <si>
    <t>INC265120: TRANS EXPENSE BY OTHERS FPL SALES -</t>
  </si>
  <si>
    <t>INC265130: TRANS EXP - INTERCHANGE RECOVERABLE</t>
  </si>
  <si>
    <t>INC266000: TRANS EXP - MISC TRANSMISSION EXPENSES</t>
  </si>
  <si>
    <t>INC267000: TRANS EXP - RENTS</t>
  </si>
  <si>
    <t>INC268010: TRANS EXP - MAINTENANCE SUPERV &amp; ENGINEERING</t>
  </si>
  <si>
    <t>INC269000: TRANS EXP - MAINTENANCE OF STRUCTURES</t>
  </si>
  <si>
    <t>INC270000: TRANS EXP - MAINTENANCE OF STATION EQUIPMENT</t>
  </si>
  <si>
    <t>INC270020: TRANS EXP - MAINT OF STATION EQUIP - ECRC -</t>
  </si>
  <si>
    <t>INC271000: TRANS EXP - MAINTENANCE OF OVERHEAD LINES</t>
  </si>
  <si>
    <t>INC272000: TRANS EXP - MAINTENANCE OF UNDERGROUND LINES</t>
  </si>
  <si>
    <t>INC273000: TRANS EXP - MAINTENANCE OF MISC TRANS PLANT</t>
  </si>
  <si>
    <t>DISTRIBUTION EXPENSES</t>
  </si>
  <si>
    <t>INC380000: DIST EXP - OPERATION SUPERVISION AND ENGINEERING</t>
  </si>
  <si>
    <t>INC381000: DIST EXP - LOAD DISPATCHING</t>
  </si>
  <si>
    <t>INC382000: DIST EXP - SUBSTATION EXPENSES</t>
  </si>
  <si>
    <t>INC383000: DIST EXP - OVERHEAD LINE EXPENSES</t>
  </si>
  <si>
    <t>INC384000: DIST EXP - UNDERGROUND LINE EXPENSES</t>
  </si>
  <si>
    <t>INC385000: DIST EXP - STREET LIGHTING AND SIGNAL SYSTEM EXPENSES</t>
  </si>
  <si>
    <t>INC386000: DIST EXP - METER EXPENSES</t>
  </si>
  <si>
    <t>INC387000: DIST EXP - CUSTOMER INSTALLATIONS EXPENSES</t>
  </si>
  <si>
    <t>INC387010: DIST EXP - LMS-LOAD CONTROL RECOVERABLE -ECCR</t>
  </si>
  <si>
    <t>INC388000: DIST EXP - MISCELLANEOUS DISTRIBUTION EXPENSES</t>
  </si>
  <si>
    <t>INC389000: DIST EXP - RENTS</t>
  </si>
  <si>
    <t>INC390000: DIST EXP - MAINTENANCE SUPERVISION AND ENGINEERING</t>
  </si>
  <si>
    <t>INC390010: DIST EXP - MAINT-LMS-LOAD CONTROL RECOVERABLE -ECCR</t>
  </si>
  <si>
    <t>INC391000: DIST EXP - MAINTENANCE OF STRUCTURES</t>
  </si>
  <si>
    <t>INC392000: DIST EXP - MAINTENANCE OF STATION EQUIPMENT</t>
  </si>
  <si>
    <t>INC392010: DIST EXP - MAINT OF STATION EQUIP - ECRC -</t>
  </si>
  <si>
    <t>INC393000: DIST EXP - MAINTENANCE OF OVERHEAD LINES</t>
  </si>
  <si>
    <t>INC394000: DIST EXP - MAINTENANCE OF UNDERGROUND LINES</t>
  </si>
  <si>
    <t>INC395000: DIST EXP - MAINTENANCE OF LINE TRANSFORMERS</t>
  </si>
  <si>
    <t>INC396000: DIST EXP - MAINT OF STREET LIGHTING &amp; SIGNAL SYSTEMS</t>
  </si>
  <si>
    <t>INC397000: DIST EXP - MAINTENANCE OF METERS</t>
  </si>
  <si>
    <t>INC398000: DIST EXP - MAINTENANCE OF MISC DISTRIBUTION PLANT</t>
  </si>
  <si>
    <t>CUSTOMER ACCOUNTS EXPENSES</t>
  </si>
  <si>
    <t>INC401000: CUST ACCT EXP - SUPERVISION</t>
  </si>
  <si>
    <t>INC402000: CUST ACCT EXP - METER READING EXPENSES</t>
  </si>
  <si>
    <t>INC403000: CUST ACCT EXP - CUSTOMER RECORDS AND COLLECTION EXP</t>
  </si>
  <si>
    <t>INC404000: CUST ACCT EXP - UNCOLLECTIBLE ACCOUNTS</t>
  </si>
  <si>
    <t>INC404151: CUST ACCT EXP - UNCOLL ACCTS - STORM SECURITIZATION</t>
  </si>
  <si>
    <t>CUSTOMER SERVICE &amp; INFO EXPENSE</t>
  </si>
  <si>
    <t>INC407000: CUST SERV &amp; INFO - SUPERVISION</t>
  </si>
  <si>
    <t>INC407100: CUST SERV &amp; INFO - SUPERVISION - ECCR RECOVERABLE</t>
  </si>
  <si>
    <t>INC408000: CUST SERV &amp; INFO - CUST ASSISTANCE EXP</t>
  </si>
  <si>
    <t>INC408100: CUST SERV &amp; INFO - CUST ASSISTANCE EXP - ECCR RECOV</t>
  </si>
  <si>
    <t>INC409100: CUST SERV &amp; INFO - INFO &amp; INST ADV -ECCR RECOV</t>
  </si>
  <si>
    <t>INC410000: CUST SERV &amp; INFO - MISC CUST SERV &amp; INFO EXP</t>
  </si>
  <si>
    <t>INC410100: CUST SERV &amp; INFO - MISC CUST SERV &amp; INFO EXP - ECCR</t>
  </si>
  <si>
    <t>DEMONSTRATING &amp; SELLING EXPENSES</t>
  </si>
  <si>
    <t>INC516000: MISCELLANEOUS AND SELLING EXPENSES</t>
  </si>
  <si>
    <t>ADMINISTRATIVE &amp; GENERAL EXPENSES</t>
  </si>
  <si>
    <t>INC520010: A&amp;G EXP - ADMINISTRATIVE &amp; GENERAL SALARIES</t>
  </si>
  <si>
    <t>INC521000: A&amp;G EXP - OFFICE SUPPLIES AND EXPENSES</t>
  </si>
  <si>
    <t>INC521151: A&amp;G EXP - ADMINISTRATION FEES - FREC</t>
  </si>
  <si>
    <t>INC522000: A&amp;G EXP - ADMINISTRATIVE EXPENSES TRANSFERRED CR.</t>
  </si>
  <si>
    <t>INC522151: A&amp;G EXP - EXPENSES TRANSFERRED - FREC</t>
  </si>
  <si>
    <t>INC523000: A&amp;G EXP - OUTSIDE SERVICES EMPLOYED</t>
  </si>
  <si>
    <t>INC524000: A&amp;G EXP - PROPERTY INSURANCE</t>
  </si>
  <si>
    <t>INC524100: A&amp;G EXP - PROPERTY INSURANCE - NUCLEAR OUTAGE</t>
  </si>
  <si>
    <t>INC524121: A&amp;G EXP - STORM DEFICIENCY RECOVERY</t>
  </si>
  <si>
    <t>INC525000: A&amp;G EXP - INJURIES AND DAMAGES</t>
  </si>
  <si>
    <t>INC525100: A&amp;G EXP - INJURIES &amp; DAMAGES - CPRC</t>
  </si>
  <si>
    <t>INC525101: A&amp;G EXP - INJURIES &amp; DAMAGES - NUC</t>
  </si>
  <si>
    <t>INC525106: A&amp;G EXP - INJURIES &amp; DAMAGES - FUEL</t>
  </si>
  <si>
    <t>INC525110: A&amp;G EXP - INJURIES &amp; DAMAGES - ECCR</t>
  </si>
  <si>
    <t>INC525120: A&amp;G EXP - INJURIES &amp; DAMAGES -  ECRC</t>
  </si>
  <si>
    <t>INC526100: A&amp;G EXP - EMP PENSIONS &amp; BENEFITS</t>
  </si>
  <si>
    <t>INC526110: A&amp;G EXP - EMP PENSIONS &amp; BENEFITS - FUEL</t>
  </si>
  <si>
    <t>INC526120: A&amp;G EXP - EMP PENSIONS &amp; BENEFITS - ECRC</t>
  </si>
  <si>
    <t>INC526130: A&amp;G EXP - EMP PENSIONS &amp; BENEFITS - CAPACITY</t>
  </si>
  <si>
    <t>INC526131: A&amp;G EXP - EMP PENSIONS &amp; BENEFITS - NUC</t>
  </si>
  <si>
    <t>INC526211: A&amp;G EXP - EMP PENSIONS &amp; BENEFITS - ECCR</t>
  </si>
  <si>
    <t>INC528010: A&amp;G EXP - REGULATORY COMMISSION EXPENSE - FPSC</t>
  </si>
  <si>
    <t>INC528020: A&amp;G EXP - REGULATORY COMMISSION EXPENSE - FERC</t>
  </si>
  <si>
    <t>INC528100: A&amp;G EXP - REGULATORY COMMISSION EXPENSE - FERC FEE</t>
  </si>
  <si>
    <t>INC529100: A&amp;G EXP - DUPLICATE CHARGES CR - ECCR COSTS DEFERRED</t>
  </si>
  <si>
    <t>INC530000: A&amp;G EXP - MISC GENERAL EXPENSES</t>
  </si>
  <si>
    <t>INC531000: A&amp;G EXP - RENTS</t>
  </si>
  <si>
    <t>INC535000: A&amp;G EXP - MAINTENANCE OF GENERAL PLANT</t>
  </si>
  <si>
    <t>INTANG DEPRECIATION</t>
  </si>
  <si>
    <t>INC603000: DEPR &amp; AMORT EXP - INTANGIBLE</t>
  </si>
  <si>
    <t>INC603001: DEPR &amp; AMORT  EXP - INTANGIBLE ARO</t>
  </si>
  <si>
    <t>INC603005: DEPR &amp; AMORT EXP - NCRC AVOIDED AFUDC- INTANG- FERC RECLASS</t>
  </si>
  <si>
    <t>INC603006: DEPR &amp; AMORT EXP - SURPLUS FLOWBACK - FERC RECLASS</t>
  </si>
  <si>
    <t>INC603007: DEPR &amp; AMORT EXP - INT ECCR</t>
  </si>
  <si>
    <t>INC603092: DEPR &amp; AMORT EXP - INT ECRC</t>
  </si>
  <si>
    <t>STEAM DEPRECIATION PRODUCTION</t>
  </si>
  <si>
    <t>INC603010: DEPR &amp; AMORT EXP - STEAM</t>
  </si>
  <si>
    <t>INC603011: DEPR &amp; AMORT EXP - FOSSIL DECOMM</t>
  </si>
  <si>
    <t>INC603013: DEPR &amp; AMORT EXP - STEAM PLANT - ECRC -</t>
  </si>
  <si>
    <t>INC603015: DEPR &amp; AMORT EXP - SURPLUS DISMANTLEMENT DEPR</t>
  </si>
  <si>
    <t>INC603016: DEPR &amp; AMORT EXP - SURPLUS DISMANTLEMENT - FERC RECLASS</t>
  </si>
  <si>
    <t>INC603980: DEPR EXP - AMORT ELECT PLT  - ACQUI ADJ</t>
  </si>
  <si>
    <t>NUCLEAR DEPRECIATION PRODUCTION</t>
  </si>
  <si>
    <t>INC603020: DEPR &amp; AMORT EXP - TURKEY POINT</t>
  </si>
  <si>
    <t>INC603022: DEPR &amp; AMORT EXP - ST LUCIE 1</t>
  </si>
  <si>
    <t>INC603024: DEPR &amp; AMORT EXP - ST LUCIE COMMON</t>
  </si>
  <si>
    <t>INC603026: DEPR &amp; AMORT EXP - ST LUCIE 2</t>
  </si>
  <si>
    <t>INC603027: DEPR &amp; AMORT EXP - NCRC AVOIDED AFUDC- NUCL- FERC RECLASS</t>
  </si>
  <si>
    <t>INC603028: DEPR &amp; AMORT EXP - NUCLEAR PLANT - ECRC -</t>
  </si>
  <si>
    <t>INC603029: DEPR &amp; AMORT EXP - NUCLEAR FLOWBACK</t>
  </si>
  <si>
    <t>OTHER DEPRECIATION PRODUCTION</t>
  </si>
  <si>
    <t>INC603030: DEPR &amp; AMORT EXP - OTHER PRODUCTION</t>
  </si>
  <si>
    <t>INC603036: DEPR &amp; AMORT EXP - DISMANTLEMENT - OTHER PROD</t>
  </si>
  <si>
    <t>INC603037: DEPR &amp; AMORT EXP - DISMANTLEMENT - OTHER PROD (ECRC)</t>
  </si>
  <si>
    <t>INC603040: DEPR &amp; AMORT EXP - OTH PROD - ECRC -</t>
  </si>
  <si>
    <t>TRANSMISSION DEPRECIATION EXPENSE</t>
  </si>
  <si>
    <t>INC603041: DEPR &amp; AMORT EXP - TRANSMISSION</t>
  </si>
  <si>
    <t>INC603042: DEPR &amp; AMORT EXP - TRANS - ECRC -</t>
  </si>
  <si>
    <t>INC603046: DEPR &amp; AMORT EXP - AVOIDED AFUDC- TRANS- FERC RECLASS</t>
  </si>
  <si>
    <t>INC603047: DEPR &amp; AMORT EXP - TRANSMISSION - GSU</t>
  </si>
  <si>
    <t>INC603048: DEPR &amp; AMORT EXP - TRANSMISSION - OTHER RETAIL</t>
  </si>
  <si>
    <t>INC603049: DEPR &amp; AMORT EXP - TRANSMISSION - OTHER WHOLESALE</t>
  </si>
  <si>
    <t>DISTRIBUTION DEPRECIATION EXPENSE</t>
  </si>
  <si>
    <t>INC603051: DEPR &amp; AMORT EXP - DISTRIBUTION A/C 361</t>
  </si>
  <si>
    <t>INC603052: DEPR &amp; AMORT EXP - DISTRIBUTION A/C 362</t>
  </si>
  <si>
    <t>INC603054: DEPR &amp; AMORT EXP - DISTRIBUTION A/C 364</t>
  </si>
  <si>
    <t>INC603055: DEPR &amp; AMORT EXP - DISTRIBUTION A/C 365</t>
  </si>
  <si>
    <t>INC603056: DEPR &amp; AMORT EXP - DISTRIBUTION A/C 366</t>
  </si>
  <si>
    <t>INC603057: DEPR &amp; AMORT EXP - DISTRIBUTION A/C 367</t>
  </si>
  <si>
    <t>INC603058: DEPR &amp; AMORT EXP - DISTRIBUTION A/C 368</t>
  </si>
  <si>
    <t>INC603059: DEPR &amp; AMORT EXP - DISTRIBUTION A/C 369</t>
  </si>
  <si>
    <t>INC603060: DEPR &amp; AMORT EXP - DISTRIBUTION A/C 370</t>
  </si>
  <si>
    <t>INC603061: DEPR &amp; AMORT EXP - DISTRIBUTION A/C 371</t>
  </si>
  <si>
    <t>INC603063: DEPR &amp; AMORT EXP - DISTRIBUTION A/C 373</t>
  </si>
  <si>
    <t>INC603065: DEPR &amp; AMORT EXP - DISTRIBUTION - ECRC -</t>
  </si>
  <si>
    <t>INC603072: DEPR &amp; AMORT EXP - DISTRIBUTION A/C 362 ECCR</t>
  </si>
  <si>
    <t>INC603081: DEPR &amp; AMORT EXP - DISTRIBUTION A/C 371 ECCR</t>
  </si>
  <si>
    <t>INC603089: DEPR &amp; AMORT EXP - DISTRIBUTION FLOWBACK</t>
  </si>
  <si>
    <t>GENERAL DEPRECIATION EXPENSE</t>
  </si>
  <si>
    <t>INC603091: DEPR &amp; AMORT EXP - GENERAL STRUCTURES</t>
  </si>
  <si>
    <t>INC603093: DEPR &amp; AMORT EXP - GENERAL OTHER (EXC ECCR &amp; FERC)</t>
  </si>
  <si>
    <t>INC603095: DEPR &amp; AMORT EXP - GENERAL OTHER ECCR</t>
  </si>
  <si>
    <t>INC603097: DEPR &amp; AMORT EXP - GENERAL OTHER ECRC -</t>
  </si>
  <si>
    <t>AMORT REGULATORY ASSET &amp; LIABILITY</t>
  </si>
  <si>
    <t>INC605000: ACCRETION EXPENSE - ARO REG DEBIT</t>
  </si>
  <si>
    <t>INC607000: AMORT OF PROP LOSSES, UNRECOV PLT &amp; REGUL STUDY COSTS</t>
  </si>
  <si>
    <t>INC607143: REGULATORY CREDIT - ASSET RET OBLIGATION</t>
  </si>
  <si>
    <t>INC607340: AMORT OF GLADES POWER PARK</t>
  </si>
  <si>
    <t>INC607351: AMORT OF STORM SECURITIZATION</t>
  </si>
  <si>
    <t>INC607352: AMORT OF STORM SECURITIZATION - OVER/UNDER TAX RECOV</t>
  </si>
  <si>
    <t>INC607360: AMORTIZATION OF NUCLEAR RESERVE</t>
  </si>
  <si>
    <t>INC607370: NUCLEAR RECOVERY AMORTIZATION</t>
  </si>
  <si>
    <t>INC607371: AMORT NCRC BASE RATE REV REQ</t>
  </si>
  <si>
    <t>INC607373: AMORT REG ASSET - CONVERTIBLE ITC DEPR LOSS</t>
  </si>
  <si>
    <t>INC607404: AMORT REG LIAB - CONVERTIBLE ITC GROSS-UP</t>
  </si>
  <si>
    <t>INC607408: AMORT OF REG ASSETS - DEPREC RESERVE SURPLUS- FERC RECLASS</t>
  </si>
  <si>
    <t>INC607409: AMORT OF REG ASSETS - SURPLUS DISMANTLEMENT -  FERC RECLASS</t>
  </si>
  <si>
    <t>INC607411: AMORT OF PROP GAINS-AVIAT TRF-FPL GROUP</t>
  </si>
  <si>
    <t>INC608050: AMORT OF REG ASSETS - AVOIDED AFUDC DEPR - FERC RECLASS</t>
  </si>
  <si>
    <t>TAXES OTHER THAN INCOME TAXES</t>
  </si>
  <si>
    <t>INC608100: TAX OTH TH INC TAX - UTILITY OPERAT INCOME CLEARING</t>
  </si>
  <si>
    <t>INC608101: TAX OTH TH INC TAX - PAYROLL - CAPACITY</t>
  </si>
  <si>
    <t>INC608102: TAX OTH TH INC TAX - PAYROLL - ECCR</t>
  </si>
  <si>
    <t>INC608103: TAX OTH TH INC TAX - PAYROLL - ECRC</t>
  </si>
  <si>
    <t>INC608104: TAX OTH TH INC TAX - PAYROLL - NUC</t>
  </si>
  <si>
    <t>INC608105: TAX OTH TH INC TAX - REAL &amp; PERS PROPERTY TAX</t>
  </si>
  <si>
    <t>INC608106: TAX OTH TH INC TAX - PAYROLL - FUEL</t>
  </si>
  <si>
    <t>INC608110: TAX OTH TH INC TAX - FRANCHISE TAX</t>
  </si>
  <si>
    <t>INC608130: TAX OTH TH INC TAX - GROSS RECEIPTS TAX - RETAIL BASE</t>
  </si>
  <si>
    <t>INC608131: TAX OTH TH INC TAX - GROSS RECEIPTS TAX - FRANCHISE</t>
  </si>
  <si>
    <t>INC608135: TAX OTH TH INC TAX - REG ASSESS FEE - RETAIL BASE</t>
  </si>
  <si>
    <t>INC608136: TAX OTH TH INC TAX - REG ASSESS FEE - FRANCHISE</t>
  </si>
  <si>
    <t>INC608137: TAX OTH TH INC TAX - REG ASSESS FEE - ECCR</t>
  </si>
  <si>
    <t>INC608138: TAX OTH TH INC TAX - REG ASSESS FEE - FUEL FPSC</t>
  </si>
  <si>
    <t>INC608140: TAX OTH TH INC TAX - REG ASSESS FEE - CAPACITY</t>
  </si>
  <si>
    <t>INC608147: TAX OTH TH INC TAX - REG ASSESS FEE - ECRC</t>
  </si>
  <si>
    <t>INC608150: TAX OTH TH INC TAX - OCCUPATIONAL LICENCES</t>
  </si>
  <si>
    <t>INCOME TAXES CURRENT</t>
  </si>
  <si>
    <t>INC609100: INCOME TAXES - UTILITY OPER INCOME - CURRENT FEDERAL</t>
  </si>
  <si>
    <t>INC609110: INCOME TAXES - UTILITY OPER INCOME - CURRENT STATE</t>
  </si>
  <si>
    <t>DEFERRED TAXES</t>
  </si>
  <si>
    <t>INC610000: INCOME TAXES - DEFERRED FEDERAL</t>
  </si>
  <si>
    <t>INC611000: INCOME TAXES - DEFERRED STATE</t>
  </si>
  <si>
    <t>INVESTMENT TAX CREDIT</t>
  </si>
  <si>
    <t>INC611450: AMORTIZATION OF ITC</t>
  </si>
  <si>
    <t>GAIN LOSS ON SALE OF PLANT</t>
  </si>
  <si>
    <t>INC611600: GAIN FROM DISP OF UTILITY PLANT - FUTURE USE</t>
  </si>
  <si>
    <t>INC611800: GAIN FROM DISP OF ALLOWANCE - ECRC -</t>
  </si>
  <si>
    <t>OTHER INCOME</t>
  </si>
  <si>
    <t>INC718000: NON OPER RENTAL INCOME &amp; EXPENSE - NON UTILITY PROP</t>
  </si>
  <si>
    <t>INC719000: INTEREST INCOME AND DIVIDENDS - OTHER</t>
  </si>
  <si>
    <t>INC719071: INTEREST INCOME AND DIVIDENDS - FREC</t>
  </si>
  <si>
    <t>INC719110: AFUDC</t>
  </si>
  <si>
    <t>INC719112: NUCLEAR G/U CARRYING COST</t>
  </si>
  <si>
    <t>INC719210: INTEREST &amp; DIVIDEND INCOME - STORM FUND PREFERRED DIV</t>
  </si>
  <si>
    <t>INC719300: INTEREST &amp; DIVIDEND INCOME - OTHER INVESTMENTS</t>
  </si>
  <si>
    <t>INC719600: INTEREST &amp; DIVIDEND INCOME - NUCLEAR DECOMM FUND INC</t>
  </si>
  <si>
    <t>INC719700: INTEREST &amp; DIVIDEND INCOME - TRF TO STORM FUND RESERVE</t>
  </si>
  <si>
    <t>INC719720: INTEREST &amp; DIVIDEND INCOME - TRF TO DECOMM RESERV FUND</t>
  </si>
  <si>
    <t>INC719721: EARNINGS QUALIFIED FUND</t>
  </si>
  <si>
    <t>INC719725: TRANSFER QUALIFIED RESERVE NET AFTER TAXES</t>
  </si>
  <si>
    <t>INC721000: MISCELLANEOUS NON OPERATING INCOME</t>
  </si>
  <si>
    <t>INC721100: GAIN ON DISPOSITION OF PROPERTY - PLANT IN SERVICE</t>
  </si>
  <si>
    <t>INC726300: PENALTIES</t>
  </si>
  <si>
    <t>INC726530: OTHER MISCELLANEOUS INCOME &amp; DEDUCTIONS</t>
  </si>
  <si>
    <t>INC728200: TAX OTH TH INC TAX, OTH INC &amp; DED - PROP &amp; SALES TAX</t>
  </si>
  <si>
    <t>INC729200: INCOME TAXES - CURRENT - FEDERAL - OTH INC &amp; DED</t>
  </si>
  <si>
    <t>INC729210: INCOME TAXES - CURRENT - STATE - OTH INC &amp; DED</t>
  </si>
  <si>
    <t>INC730000: INCOME TAXES- DEFERRED FEDERAL- OTH INCOME &amp; DED</t>
  </si>
  <si>
    <t>INC731000: INCOME TAXES- DEFERRED STATE- OTH INCOME &amp; DED</t>
  </si>
  <si>
    <t>LONG TERM DEBT EXPENSE</t>
  </si>
  <si>
    <t>INC827000: INTEREST ON LONG-TERM DEBT</t>
  </si>
  <si>
    <t>INC827151: INTEREST ON LONG-TERM DEBT - SECURITIZATION</t>
  </si>
  <si>
    <t>INC828000: AMORTIZATION OF DEBT DISCOUNT &amp; EXPENSE</t>
  </si>
  <si>
    <t>INC828100: AMORTIZATION OF LOSS ON REACQ. DEBT</t>
  </si>
  <si>
    <t>INC828151: AMORT DEBT DISCOUNT &amp; EXPENSE - SECURITIZATION</t>
  </si>
  <si>
    <t>OTHER INTEREST EXPENSE</t>
  </si>
  <si>
    <t>INC831100: INTEREST ON CUSTOMER DEPOSITS</t>
  </si>
  <si>
    <t>INC831470: INTEREST ON DEFERRED REVENUES-FERC</t>
  </si>
  <si>
    <t>INC831500: OTHER INTEREST EXPENSE</t>
  </si>
  <si>
    <t>INC831510: INTEREST ON SHORT TERM DEBT</t>
  </si>
  <si>
    <t>INC831520: INTEREST ON INTERNAL REVENUE SERVICE AUDITS</t>
  </si>
  <si>
    <t>INC832000: AFBFUDC</t>
  </si>
  <si>
    <t>NET INCOME</t>
  </si>
  <si>
    <t>RA: 22 Detailed COS ID Balance Sheet</t>
  </si>
  <si>
    <t>TOTAL ASSETS</t>
  </si>
  <si>
    <t>NET UTILITY PLANT</t>
  </si>
  <si>
    <t>TOTAL PLANT IN SERVICE</t>
  </si>
  <si>
    <t>INTANGIBLE</t>
  </si>
  <si>
    <t>BAL001000: PLT IN SERV - INTANGIBLE</t>
  </si>
  <si>
    <t>BAL001070: PLT IN SERV - INTAN - ECCR</t>
  </si>
  <si>
    <t>BAL001092: PLT IN SERV - INTAN - ECRC</t>
  </si>
  <si>
    <t>BAL001093: PLT IN SERV - NCRC AVOIDED AFUDC - INTANG - FERC RECLASS</t>
  </si>
  <si>
    <t>BAL001098: PLT IN SERV - INTANGIBLE ARO</t>
  </si>
  <si>
    <t>STEAM PRODUCTION</t>
  </si>
  <si>
    <t>BAL001100: PLT IN SERV - STEAM</t>
  </si>
  <si>
    <t>BAL001140: PLT IN SERV - STEAM MARTIN PIPELINE</t>
  </si>
  <si>
    <t>BAL001145: PLT IN SERV - STEAM - ECRC</t>
  </si>
  <si>
    <t>BAL001170: PLT IN SERV - COAL CARS</t>
  </si>
  <si>
    <t>BAL001800: ACQUISITION ADJUSTMENT SCHERER 4</t>
  </si>
  <si>
    <t>NUCLEAR PRODUCTION</t>
  </si>
  <si>
    <t>BAL001200: PLT IN SERV - NUCLEAR TURKEY PT</t>
  </si>
  <si>
    <t>BAL001220: PLT IN SERV - NUCLEAR ST LUCIE 1</t>
  </si>
  <si>
    <t>BAL001250: PLT IN SERV - NUCLEAR ST LUCIE COM</t>
  </si>
  <si>
    <t>BAL001270: PLT IN SERV - NUCLEAR ST LUCIE 2</t>
  </si>
  <si>
    <t>BAL001280: PLT IN SERV - NUCLEAR - ECRC</t>
  </si>
  <si>
    <t>BAL001291: PLT IN SERV - NCRC AVOIDED AFUDC - NUCLEAR - FERC RECLASS</t>
  </si>
  <si>
    <t>OTHER PRODUCTION</t>
  </si>
  <si>
    <t>BAL001300: PLT IN SERV - OTHER PRODUCTION</t>
  </si>
  <si>
    <t>BAL001385: PLT IN SERV - OTH PROD - ECRC</t>
  </si>
  <si>
    <t>TRANSMISSION</t>
  </si>
  <si>
    <t>BAL001400: PLT IN SERV - TRANSMISSION</t>
  </si>
  <si>
    <t>BAL001401: PLT IN SERV - TRANSMISSION - GSU</t>
  </si>
  <si>
    <t>BAL001402: PLT IN SERV - TRANSMISSION - OTHER RETAIL</t>
  </si>
  <si>
    <t>BAL001403: PLT IN SERV - TRANSMISSION - OTHER WHOLESALE</t>
  </si>
  <si>
    <t>BAL001410: PLT IN SERV - TRANSMISSION - ECRC</t>
  </si>
  <si>
    <t>BAL001451: PLT IN SERV - AVOIDED AFUDC - TRANS - FERC RECLASS</t>
  </si>
  <si>
    <t>BAL001590: ELECTRIC PLANT PURCHASED OR SOLD</t>
  </si>
  <si>
    <t>DISTRIBUTION EXCL ECCR</t>
  </si>
  <si>
    <t>BAL001510: PLT IN SERV - DISTRIBUTION ACCT 360</t>
  </si>
  <si>
    <t>BAL001511: PLT IN SERV - DISTRIBUTION ACCT 361</t>
  </si>
  <si>
    <t>BAL001512: PLT IN SERV - DISTRIBUTION ACCT 362</t>
  </si>
  <si>
    <t>BAL001514: PLT IN SERV - DISTRIBUTION ACCT 364</t>
  </si>
  <si>
    <t>BAL001515: PLT IN SERV - DISTRIBUTION ACCT 365</t>
  </si>
  <si>
    <t>BAL001516: PLT IN SERV - DISTRIBUTION ACCT 366</t>
  </si>
  <si>
    <t>BAL001517: PLT IN SERV - DISTRIBUTION ACCT 367</t>
  </si>
  <si>
    <t>BAL001518: PLT IN SERV - DISTRIBUTION ACCT 368</t>
  </si>
  <si>
    <t>BAL001519: PLT IN SERV - DISTRIBUTION ACCT 369</t>
  </si>
  <si>
    <t>BAL001520: PLT IN SERV - DISTRIBUTION ACCT 37O</t>
  </si>
  <si>
    <t>BAL001521: PLT IN SERV - DISTRIBUTION ACCT 371</t>
  </si>
  <si>
    <t>BAL001523: PLT IN SERV - DISTRIBUTION ACCT 373</t>
  </si>
  <si>
    <t>BAL001530: PLT IN SERV - DISTRIBUTION - ECRC</t>
  </si>
  <si>
    <t>DISTRIBUTION ECCR</t>
  </si>
  <si>
    <t>BAL001562: PLT IN SERV - DISTRIBUTION ACCT 362 ECCR</t>
  </si>
  <si>
    <t>BAL001571: PLT IN SERV - DISTRIBUTION ACCT 371 ECCR</t>
  </si>
  <si>
    <t>GENERAL PLANT</t>
  </si>
  <si>
    <t>BAL001600: PLT IN SERV - GENERAL PLANT TRANSPORTATION EQUIP</t>
  </si>
  <si>
    <t>BAL001710: PLT IN SERV - GENERAL PLANT STRUCTURES</t>
  </si>
  <si>
    <t>BAL001720: PLT IN SERV - GENERAL PLANT OTHER (EXC ECCR )</t>
  </si>
  <si>
    <t>BAL001730: PLT IN SERV - GENERAL PLANT OTHER ECCR</t>
  </si>
  <si>
    <t>BAL001740: PLT IN SERV - GENERAL PLANT OTHER ECRC</t>
  </si>
  <si>
    <t>BAL001900: PROPERTY UNDER CAPITAL LEASES</t>
  </si>
  <si>
    <t>TOTAL TOTAL PLANT IN SERVICE</t>
  </si>
  <si>
    <t>FUTURE USE PLANT</t>
  </si>
  <si>
    <t>BAL005300: PLT FUTURE USE - OTHER PRODUCTION</t>
  </si>
  <si>
    <t>BAL005400: PLT FUTURE USE - TRANSMISSION</t>
  </si>
  <si>
    <t>BAL005500: PLT FUTURE USE - DISTRIBUTION</t>
  </si>
  <si>
    <t>BAL005700: PLT FUTURE USE - GENERAL</t>
  </si>
  <si>
    <t>TOTAL FUTURE USE PLANT</t>
  </si>
  <si>
    <t>CONSTRUCTION WORK IN PROGRESS</t>
  </si>
  <si>
    <t>BAL007000: CWIP - INTANGIBLE PLANT</t>
  </si>
  <si>
    <t>BAL007001: CWIP - NCRC AVOIDED AFUDC - INTANG - FERC RECLASS</t>
  </si>
  <si>
    <t>BAL007100: CWIP - STEAM (EXC COAL)</t>
  </si>
  <si>
    <t>BAL007200: CWIP - NUCLEAR</t>
  </si>
  <si>
    <t>BAL007201: CWIP - NCRC AVOIDED AFUDC - NUCLEAR - FERC RECLASS</t>
  </si>
  <si>
    <t>BAL007300: CWIP - OTHER PRODUCTION - GT</t>
  </si>
  <si>
    <t>BAL007400: CWIP - TRANSMISSION</t>
  </si>
  <si>
    <t>BAL007401: CWIP - AVOIDED AFUDC - TRANS - FERC RECLASS</t>
  </si>
  <si>
    <t>BAL007500: CWIP - DISTRIBUTION</t>
  </si>
  <si>
    <t>BAL007600: CWIP - GENERAL - TRANSPORTATION EQUIP</t>
  </si>
  <si>
    <t>TOTAL CONSTRUCTION WORK IN PROGRESS</t>
  </si>
  <si>
    <t>TOTAL ACCUM DEPRECIATION</t>
  </si>
  <si>
    <t>ACCUM DEPR INTANGIBLE</t>
  </si>
  <si>
    <t>BAL008000: ACC PROV DEPR &amp; AMORT - INTANGIBLE</t>
  </si>
  <si>
    <t>BAL008001: ACC PROV DEPR &amp; AMORT - INTANGIBLE ARO</t>
  </si>
  <si>
    <t>BAL008070: ACC AMORT - INTANGIBLE -ECCR</t>
  </si>
  <si>
    <t>BAL008075: ACC PROV DEPR - ITC INTEREST SYNCHRONIZATION</t>
  </si>
  <si>
    <t>BAL008091: ACC PROV DEPR &amp; AMORT - SURPLUS FLOWBACK - FERC RECLASS</t>
  </si>
  <si>
    <t>BAL008092: ACC AMORT - INTANGIBLE -ECRC</t>
  </si>
  <si>
    <t>ACCUM DEPR STEAM PRODUCTION</t>
  </si>
  <si>
    <t>BAL008100: ACC PROV DEPR &amp; AMORT - STEAM</t>
  </si>
  <si>
    <t>BAL008140: ACC PROV DEPR &amp; AMORT - STEAM MARTIN PIPELINE</t>
  </si>
  <si>
    <t>BAL008145: ACC PROV DEPR &amp; AMORT - STEAM - ECRC</t>
  </si>
  <si>
    <t>BAL008155: ACC PROV DEPR - FOSSIL DECOM</t>
  </si>
  <si>
    <t>BAL008170: ACC PROV DEPR &amp; AMORT - COAL CARS</t>
  </si>
  <si>
    <t>BAL008175: ACC PROV DEPR - SURPLUS DISMANTLEMENT DEPR</t>
  </si>
  <si>
    <t>BAL008176: ACC PROV DEPR - SURPLUS DISMANTLEMENT - FERC RECLASS</t>
  </si>
  <si>
    <t>BAL009180: ACC PROV DEPR - AMORT ELECT PLANT</t>
  </si>
  <si>
    <t>ACCUM DEPR NUCLEAR PRODUCTION</t>
  </si>
  <si>
    <t>BAL008093: ACC PROV DEPR &amp; AMORT - NCRC AVOIDED AFUDC - INTANG - FERC RECLASS</t>
  </si>
  <si>
    <t>BAL008200: ACC PROV DEPR &amp; AMORT - TURKEY POINT</t>
  </si>
  <si>
    <t>BAL008220: ACC PROV DEPR &amp; AMORT - ST LUCIE 1</t>
  </si>
  <si>
    <t>BAL008250: ACC PROV DEPR &amp; AMORT - ST LUCIE COM</t>
  </si>
  <si>
    <t>BAL008270: ACC PROV DEPR &amp; AMORT - ST LUCIE 2</t>
  </si>
  <si>
    <t>BAL008280: ACC PROV DEPR &amp; AMORT - NUCLEAR - ECRC</t>
  </si>
  <si>
    <t>BAL008289: ACC PROV DEPR &amp; AMORT - NUCLEAR FLOWBACK</t>
  </si>
  <si>
    <t>BAL008291: ACC PROV DEPR &amp; AMORT - NCRC AVOIDED AFUDC - NUCL - FERC RECLASS</t>
  </si>
  <si>
    <t>ACCUM DEPR OTHER PRODUCTION</t>
  </si>
  <si>
    <t>BAL008300: ACC PROV DEPR &amp; AMORT - OTH PROD</t>
  </si>
  <si>
    <t>BAL008350: ACC PROV DEPR &amp; AMORT - DISMANTLEMENT -OTH</t>
  </si>
  <si>
    <t>BAL008351: ACC PROV DEPR &amp; AMORT - DISMANTLEMENT -OTHER PROD (ECRC)</t>
  </si>
  <si>
    <t>BAL008385: ACC PROV DEPR &amp; AMORT - OTH PROD - ECRC</t>
  </si>
  <si>
    <t>ACCUM DEPR TRANSMISSION</t>
  </si>
  <si>
    <t>BAL008400: ACC PROV DEPR &amp; AMORT - TRANSMISSION</t>
  </si>
  <si>
    <t>BAL008401: ACC PROV DEPR &amp; AMORT - TRANSMISSION - GSU</t>
  </si>
  <si>
    <t>BAL008402: ACC PROV DEPR &amp; AMORT - TRANSMISSION - OTHER RETAIL</t>
  </si>
  <si>
    <t>BAL008403: ACC PROV DEPR &amp; AMORT - TRANSMISSION - OTHER WHOLESALE</t>
  </si>
  <si>
    <t>BAL008410: ACC PROV DEPR &amp; AMORT - TRANS - ECRC</t>
  </si>
  <si>
    <t>BAL008451: ACC PROV DEPR &amp; AMORT - AVOIDED AFUDC - TRANS - FERC RECLASS</t>
  </si>
  <si>
    <t>ACCUM DEPR DISTRIB EXCL ECCR</t>
  </si>
  <si>
    <t>BAL008510: ACC PROV DEPR &amp; AMORT - DISTRIB A/C 360</t>
  </si>
  <si>
    <t>BAL008511: ACC PROV DEPR &amp; AMORT - DISTRIB A/C 361</t>
  </si>
  <si>
    <t>BAL008512: ACC PROV DEPR &amp; AMORT - DISTRIB A/C 362</t>
  </si>
  <si>
    <t>BAL008514: ACC PROV DEPR &amp; AMORT - DISTRIBUTION A/C 364</t>
  </si>
  <si>
    <t>BAL008515: ACC PROV DEPR &amp; AMORT - DISTRIBUTION A/C 365</t>
  </si>
  <si>
    <t>BAL008516: ACC PROV DEPR &amp; AMORT - DISTRIBUTION A/C 366</t>
  </si>
  <si>
    <t>BAL008517: ACC PROV DEPR &amp; AMORT - DISTRIBUTION A/C 367</t>
  </si>
  <si>
    <t>BAL008518: ACC PROV DEPR &amp; AMORT - DISTRIBUTION A/C 368</t>
  </si>
  <si>
    <t>BAL008519: ACC PROV DEPR &amp; AMORT - DISTRIBUTION A/C 369</t>
  </si>
  <si>
    <t>BAL008520: ACC PROV DEPR &amp; AMORT - DISTRIBUTION A/C 370</t>
  </si>
  <si>
    <t>BAL008521: ACC PROV DEPR &amp; AMORT - DISTRIBUTION A/C 371</t>
  </si>
  <si>
    <t>BAL008523: ACC PROV DEPR &amp; AMORT - DISTRIBUTION A/C 373</t>
  </si>
  <si>
    <t>BAL008530: ACC PROV DEPR &amp; AMORT - DISTRIBUTION - ECRC</t>
  </si>
  <si>
    <t>BAL008589: ACC PROV DEPR &amp; AMORT - DISTRIBUTION FLOWBACK</t>
  </si>
  <si>
    <t>ACCUM DEPR DISTRIB ECCR</t>
  </si>
  <si>
    <t>BAL008562: ACC PROV DEPR &amp; AMORT - DISTRIBUTION A/C 362 ECCR</t>
  </si>
  <si>
    <t>BAL008571: ACC PROV DEPR &amp; AMORT - DISTRIBUTION A/C 371 ECCR</t>
  </si>
  <si>
    <t>ACCUM DEPR GENERAL PLANT</t>
  </si>
  <si>
    <t>BAL008600: ACC PROV DEPR &amp; AMORT - GENERAL PLANT TRANSPORT EQUIP</t>
  </si>
  <si>
    <t>BAL008710: ACC PROV DEPR &amp; AMORT - GENERAL PLT STRUCTURES</t>
  </si>
  <si>
    <t>BAL008720: ACC PROV DEPR &amp; AMORT - GEN PLT OTH(EXC ECCR)</t>
  </si>
  <si>
    <t>BAL008730: ACC PROV DEPR &amp; AMORT - GENERAL PLT OTH ECCR</t>
  </si>
  <si>
    <t>BAL008740: ACC PROV DEPR &amp; AMORT - GENERAL PLT OTH ECRC</t>
  </si>
  <si>
    <t>BAL008900: ACC PROV DEPR &amp; AMORT - PROP UND CAPT LEASES</t>
  </si>
  <si>
    <t>NUCLEAR DECOMM RESERVE</t>
  </si>
  <si>
    <t>BAL009150: ACC PROV DEPR - NUCLEAR DECOMMISSIONING RESERVE</t>
  </si>
  <si>
    <t>BAL009171: ACC PROV DEPR - DECOMMISSIONING RESERVE - ARO CONTRA</t>
  </si>
  <si>
    <t>TOTAL TOTAL ACCUM DEPRECIATION</t>
  </si>
  <si>
    <t>NUCLEAR FUEL</t>
  </si>
  <si>
    <t>BAL020100: NUCLEAR FUEL IN PROCESS</t>
  </si>
  <si>
    <t>BAL020200: NUCLEAR FUEL MATERIALS &amp; ASSEMBLIES</t>
  </si>
  <si>
    <t>BAL020300: NUCLEAR FUEL ASSEMBLIES IN REACTOR</t>
  </si>
  <si>
    <t>BAL020400: SPENT NUCLEAR FUEL</t>
  </si>
  <si>
    <t>BAL020500: ACCUM PROV FOR AMORT OF NUCLEAR FUEL ASSEMBLIES</t>
  </si>
  <si>
    <t>TOTAL NUCLEAR FUEL</t>
  </si>
  <si>
    <t>TOTAL OTHER PROPERTY AND INVESTMENT</t>
  </si>
  <si>
    <t>NON UTILITY PROPERTY</t>
  </si>
  <si>
    <t>BAL121000: NONUTILITY PROPERTY</t>
  </si>
  <si>
    <t>TOTAL NON UTILITY PROPERTY</t>
  </si>
  <si>
    <t>OTHER INVESTMENT</t>
  </si>
  <si>
    <t>BAL123000: INVESTMENT IN ASSOCIATED COMPANIES (EXC GROUP)</t>
  </si>
  <si>
    <t>BAL124000: OTHER INVESTMENTS</t>
  </si>
  <si>
    <t>TOTAL OTHER INVESTMENT</t>
  </si>
  <si>
    <t>OTHER SPECIAL FUNDS</t>
  </si>
  <si>
    <t>BAL128100: OTHER SPECIAL FUNDS - GENERAL</t>
  </si>
  <si>
    <t>BAL128151: OTHER SPECIAL FUNDS - FREC SUB ACCOUNT</t>
  </si>
  <si>
    <t>BAL128300: OTHER SPECIAL FUNDS - STORM &amp; PROPERTY INSURANCE</t>
  </si>
  <si>
    <t>BAL128320: OTHER SPECIAL FUNDS - NUCLEAR DECOMMISSIONING COST</t>
  </si>
  <si>
    <t>BAL128321: OTHER SPECIAL FUNDS - NUCLEAR DECOMMISSIONING COST NON RETAIL</t>
  </si>
  <si>
    <t>TOTAL OTHER SPECIAL FUNDS</t>
  </si>
  <si>
    <t>CURRENT ASSETS</t>
  </si>
  <si>
    <t>CASH</t>
  </si>
  <si>
    <t>BAL231000: CASH</t>
  </si>
  <si>
    <t>TOTAL CASH</t>
  </si>
  <si>
    <t>SPECIAL DEPOSITS</t>
  </si>
  <si>
    <t>BAL234000: OTHER SPECIAL DEPOSITS</t>
  </si>
  <si>
    <t>TOTAL SPECIAL DEPOSITS</t>
  </si>
  <si>
    <t>WORKING FUNDS</t>
  </si>
  <si>
    <t>BAL235000: WORKING FUNDS</t>
  </si>
  <si>
    <t>TOTAL WORKING FUNDS</t>
  </si>
  <si>
    <t>TEMPORARY CASH INVESTMENTS</t>
  </si>
  <si>
    <t>BAL236000: TEMPORARY CASH INVESTMENTS</t>
  </si>
  <si>
    <t>TOTAL TEMPORARY CASH INVESTMENTS</t>
  </si>
  <si>
    <t>ACCOUNTS RECEIVABLE</t>
  </si>
  <si>
    <t>BAL242000: CUSTOMER ACCOUNTS RECEIVABLE</t>
  </si>
  <si>
    <t>TOTAL ACCOUNTS RECEIVABLE</t>
  </si>
  <si>
    <t>OTHER ACCTS RECEIVABLE</t>
  </si>
  <si>
    <t>BAL243100: OTH ACCTS REC - MISCELLANEOUS</t>
  </si>
  <si>
    <t>TOTAL OTHER ACCTS RECEIVABLE</t>
  </si>
  <si>
    <t>ACCUM PROV FR UNCOLLECT ACCTS</t>
  </si>
  <si>
    <t>BAL244000: ACCUM PROVISION FR UNCOLLECTIBLE ACCTS</t>
  </si>
  <si>
    <t>TOTAL ACCUM PROV FR UNCOLLECT ACCTS</t>
  </si>
  <si>
    <t>ACCTS RECEIV ASSOC COMPANIES</t>
  </si>
  <si>
    <t>BAL246000: ACCTS RECEIV FROM ASSOCIATED COMPANIES</t>
  </si>
  <si>
    <t>TOTAL ACCTS RECEIV ASSOC COMPANIES</t>
  </si>
  <si>
    <t>FUEL STOCK</t>
  </si>
  <si>
    <t>BAL251000: FUEL STOCK</t>
  </si>
  <si>
    <t>TOTAL FUEL STOCK</t>
  </si>
  <si>
    <t>PLT MAT &amp; OPER SUPPLIES</t>
  </si>
  <si>
    <t>BAL254100: PLANT MATERIALS &amp; OPERATING SUPPLIES</t>
  </si>
  <si>
    <t>TOTAL PLT MAT &amp; OPER SUPPLIES</t>
  </si>
  <si>
    <t>STORES EXPENSE</t>
  </si>
  <si>
    <t>BAL263000: STORES EXPENSE</t>
  </si>
  <si>
    <t>TOTAL STORES EXPENSE</t>
  </si>
  <si>
    <t>PREPAYMENTS</t>
  </si>
  <si>
    <t>BAL265100: PREPAYMENTS - GENERAL</t>
  </si>
  <si>
    <t>BAL265210: PREPAYMENTS - FRANCHISE TAXES</t>
  </si>
  <si>
    <t>BAL265500: PREPAYMENTS - SWAPC ECCR</t>
  </si>
  <si>
    <t>BAL265600: PREPAYMENTS - INTEREST PAPER &amp; DEBT</t>
  </si>
  <si>
    <t>TOTAL PREPAYMENTS</t>
  </si>
  <si>
    <t>INTEREST &amp; DIV RECEIVABLE</t>
  </si>
  <si>
    <t>BAL271000: INTEREST AND DIVIDENDS RECEIVABLE</t>
  </si>
  <si>
    <t>TOTAL INTEREST &amp; DIV RECEIVABLE</t>
  </si>
  <si>
    <t>RENTS RECEIVABLE</t>
  </si>
  <si>
    <t>BAL272000: RENTS RECEIVABLE</t>
  </si>
  <si>
    <t>TOTAL RENTS RECEIVABLE</t>
  </si>
  <si>
    <t>ACCRUED REVENUES</t>
  </si>
  <si>
    <t>BAL273200: ACCRUED UTILITY REVENUES - FPSC</t>
  </si>
  <si>
    <t>BAL273220: ACCRUED UTILITY REVENUES - FERC</t>
  </si>
  <si>
    <t>TOTAL ACCRUED REVENUES</t>
  </si>
  <si>
    <t>MISC CUR &amp; ACCR ASSETS</t>
  </si>
  <si>
    <t>BAL274100: MISC CUR &amp; ACC ASSTS - JOB ACCT OTHER</t>
  </si>
  <si>
    <t>BAL275000: MISC CUR &amp; ACC ASSTS - DERIVATIVE ASSETS</t>
  </si>
  <si>
    <t>TOTAL MISC CUR &amp; ACCR ASSETS</t>
  </si>
  <si>
    <t>FAS109 REGULATORY ASSET</t>
  </si>
  <si>
    <t>BAL382310: OTHER REG ASSETS - FAS109 - DEFERRED TAXES</t>
  </si>
  <si>
    <t>OTHER REG ASSETS</t>
  </si>
  <si>
    <t>BAL382301: OTHER REG ASSETS - OTHER</t>
  </si>
  <si>
    <t>BAL382314: OTHER REG ASSETS - INT EXP - FIN 48</t>
  </si>
  <si>
    <t>BAL382315: OTHER REG ASSETS - NUCLEAR COST RECOVERY</t>
  </si>
  <si>
    <t>BAL382321: OTHER REG ASSETS - DERIVATIVES</t>
  </si>
  <si>
    <t>BAL382326: OTHER REG ASSETS - DEPREC SURPLUS FLOWBACK - FERC RECLASS</t>
  </si>
  <si>
    <t>BAL382330: OTHER REG ASSETS - DISMANTLEMENT SURPLUS - FERC RECLASS</t>
  </si>
  <si>
    <t>BAL382340: OTHER REG ASSETS - GLADES POWER PARK</t>
  </si>
  <si>
    <t>BAL382351: OTHER REG ASSETS - STORM SECURITIZATION - BONDS</t>
  </si>
  <si>
    <t>BAL382352: OTHER REG ASSETS - STORM SECURITIZATION - DEF TAX</t>
  </si>
  <si>
    <t>BAL382355: OTHER REG ASSETS - STORM SECUR- OVER/UNDER -TAX</t>
  </si>
  <si>
    <t>BAL382356: OTHER REG ASSETS - STORM SECUR- OVER/UNDER -BONDS</t>
  </si>
  <si>
    <t>BAL382360: OTHER REG ASSETS - UNDERRECOVERED CONSERVATION COSTS</t>
  </si>
  <si>
    <t>BAL382361: OTHER REG ASSETS - UNDERRECOVERED FUEL COSTS - FPSC</t>
  </si>
  <si>
    <t>BAL382362: OTHER REG ASSETS - UNDERRECOVERED CAP COSTS</t>
  </si>
  <si>
    <t>BAL382364: OTHER REG ASSETS - UNDERRECOVERED ECRC COSTS</t>
  </si>
  <si>
    <t>BAL382370: OTHER REG ASSETS - UNDERRECOVERED FUEL COST - FERC</t>
  </si>
  <si>
    <t>BAL382373: OTHER REG ASSETS - CONVERTIBLE ITC DEPR LOSS</t>
  </si>
  <si>
    <t>UNAMORTIZED DEBT EXPENSE</t>
  </si>
  <si>
    <t>BAL381000: UNAMORTIZED DEBT EXPENSE</t>
  </si>
  <si>
    <t>BAL381151: UNAMORTIZED DEBT EXPENSE - STORM SECURITIZATION</t>
  </si>
  <si>
    <t>OTHER DEFERRED DEBITS</t>
  </si>
  <si>
    <t>STUDIES &amp; ANALYSIS</t>
  </si>
  <si>
    <t>BAL383000: PRELIM SURVEY &amp; INVESTIGATION CHARGES &amp; RIGHT OF WAY</t>
  </si>
  <si>
    <t>TOTAL STUDIES &amp; ANALYSIS</t>
  </si>
  <si>
    <t>CLEARING ACCOUNTS</t>
  </si>
  <si>
    <t>BAL384000: CLEARING ACCOUNTS - OTHER</t>
  </si>
  <si>
    <t>TOTAL CLEARING ACCOUNTS</t>
  </si>
  <si>
    <t>MISC DEFERRED DEBITS</t>
  </si>
  <si>
    <t>BAL386100: MISC DEFD DEB - OTHER</t>
  </si>
  <si>
    <t>BAL386102: MISC DEFD DEB - FIN 48 - INTEREST REC</t>
  </si>
  <si>
    <t>BAL386150: MISC DEF DEBITS - GPIF</t>
  </si>
  <si>
    <t>BAL386180: MISC DEFD DEB - STORM MAINTENANCE</t>
  </si>
  <si>
    <t>BAL386181: MISC DEFD DEB - STORM MAINT - OFFSET</t>
  </si>
  <si>
    <t>BAL386190: MISC DEFD DEB - DEFERRED PENSION DEBIT</t>
  </si>
  <si>
    <t>BAL386415: MISC DEFD DEB - SJRPP</t>
  </si>
  <si>
    <t>TOTAL MISC DEFERRED DEBITS</t>
  </si>
  <si>
    <t>LOSS ON REACQUIRED DEBT</t>
  </si>
  <si>
    <t>BAL389000: UNAMORTIZED LOSS ON REACQUIRED DEBT</t>
  </si>
  <si>
    <t>ACCUM DEF INC TAX DB</t>
  </si>
  <si>
    <t>BAL390000: ACCUMULATED DEFERRED INCOME TAXES</t>
  </si>
  <si>
    <t>TOTAL LIABILITIES</t>
  </si>
  <si>
    <t>TOTAL PROPRIETARY CAPITAL</t>
  </si>
  <si>
    <t>COMMON STOCK ISSUED</t>
  </si>
  <si>
    <t>BAL401000: COMMON STOCK ISSUED</t>
  </si>
  <si>
    <t>TOTAL COMMON STOCK ISSUED</t>
  </si>
  <si>
    <t>MISCELLANEOUS PAID IN CAPITAL</t>
  </si>
  <si>
    <t>BAL411000: MISCELLANEOUS PAID-IN CAPITAL</t>
  </si>
  <si>
    <t>TOTAL MISCELLANEOUS PAID IN CAPITAL</t>
  </si>
  <si>
    <t>CAPITAL STOCK EXPENSE</t>
  </si>
  <si>
    <t>BAL414200: CAPITAL STOCK EXPENSE - COMMON</t>
  </si>
  <si>
    <t>TOTAL CAPITAL STOCK EXPENSE</t>
  </si>
  <si>
    <t>UNAPPROP RETAINED EARNINGS</t>
  </si>
  <si>
    <t>BAL416000: UNAPPROPRIATED RETAINED EARNINGS</t>
  </si>
  <si>
    <t>TOTAL UNAPPROP RETAINED EARNINGS</t>
  </si>
  <si>
    <t>LONG TERM DEBT</t>
  </si>
  <si>
    <t>BAL521000: BONDS</t>
  </si>
  <si>
    <t>BAL521151: BONDS - STORM SECURITIZATION</t>
  </si>
  <si>
    <t>BAL524000: OTHER LONG-TERM DEBT</t>
  </si>
  <si>
    <t>BAL526000: UNAMORTIZED DISCOUNT ON LONG-TERM DEBT</t>
  </si>
  <si>
    <t>BAL526151: UNAMORTIZED DISC LONG-TERM DEBT - STORM SECURITIZATION</t>
  </si>
  <si>
    <t>NON CURRENT CAPITAL LEASES</t>
  </si>
  <si>
    <t>BAL627000: OBLIGATIONS UNDER CAPITAL LEASES - NONCURRENT (NUC)</t>
  </si>
  <si>
    <t>NON CURRENT LIABILITIES</t>
  </si>
  <si>
    <t>ACCUM PROVISION LIABILITY</t>
  </si>
  <si>
    <t>BAL628100: ACCUM PROVISION FOR PROPERTY INSURANCE</t>
  </si>
  <si>
    <t>BAL628106: ACCUM PROVISION FOR PROPERTY INS - STORM - FERC</t>
  </si>
  <si>
    <t>BAL628200: ACCUM PROV INJURIES &amp; DAMAGES - WORKERS COMPENSATION</t>
  </si>
  <si>
    <t>BAL628370: ACCUM PROV PEN/BENFS-POST RETIREMENT BENEFITS</t>
  </si>
  <si>
    <t>BAL628410: ACC MISC OPER PROV - MISCELLANEOUS OPER RESERVES</t>
  </si>
  <si>
    <t>BAL628411: ACC MISC OPER PROV - NUCLEAR MAINTENANCE RSV</t>
  </si>
  <si>
    <t>BAL628430: ACC MISC OPER PROV - DEFERRED COMPENSATION</t>
  </si>
  <si>
    <t>BAL730000: OTHER NON CURRENT LIABILITY - ARO LIABILITY</t>
  </si>
  <si>
    <t>BAL730200: OTHER NON CURRENT LIABILITY - OTHER</t>
  </si>
  <si>
    <t>TOTAL ACCUM PROVISION LIABILITY</t>
  </si>
  <si>
    <t>ACCUM PROV RATE REFUNDS</t>
  </si>
  <si>
    <t>BAL629100: ACCUM PROV FOR RATE REFUNDS - FPSC</t>
  </si>
  <si>
    <t>TOTAL ACCUM PROV RATE REFUNDS</t>
  </si>
  <si>
    <t>CURRENT LIABILITIES</t>
  </si>
  <si>
    <t>NOTES PAYABLE</t>
  </si>
  <si>
    <t>BAL731000: NOTES PAYABLE</t>
  </si>
  <si>
    <t>TOTAL NOTES PAYABLE</t>
  </si>
  <si>
    <t>ACCOUNTS PAYABLE</t>
  </si>
  <si>
    <t>BAL732100: ACCTS PAY - GENERAL</t>
  </si>
  <si>
    <t>TOTAL ACCOUNTS PAYABLE</t>
  </si>
  <si>
    <t>ACCTS PAYABLE ASSOC COMPANIES</t>
  </si>
  <si>
    <t>BAL734100: ACCTS PAYABLE - ASSOCIATED COMPANIES</t>
  </si>
  <si>
    <t>BAL735600: CUSTOMER DEPOSITS - NON-ELECTRIC</t>
  </si>
  <si>
    <t>TOTAL ACCTS PAYABLE ASSOC COMPANIES</t>
  </si>
  <si>
    <t>CUSTOMER DEPOSITS</t>
  </si>
  <si>
    <t>BAL735100: CUSTOMER DEPOSITS - ACTIVE</t>
  </si>
  <si>
    <t>TOTAL CUSTOMER DEPOSITS</t>
  </si>
  <si>
    <t>TAXES ACCRUED</t>
  </si>
  <si>
    <t>BAL736100: TAXES ACCRUED - FEDERAL INCOME TAXES</t>
  </si>
  <si>
    <t>BAL736110: TAXES ACCRUED - STATE INCOME TAXES</t>
  </si>
  <si>
    <t>BAL736205: TAXES ACCRUED - CITY &amp; COUNTY REAL &amp; PERSONAL PROPERTY</t>
  </si>
  <si>
    <t>BAL736210: TAXES ACCRUED - REVENUE TAXES</t>
  </si>
  <si>
    <t>BAL736245: TAXES ACCRUED - OTHER</t>
  </si>
  <si>
    <t>TOTAL TAXES ACCRUED</t>
  </si>
  <si>
    <t>INTEREST ACCRUED</t>
  </si>
  <si>
    <t>BAL737000: INTEREST ACCRUED ON LONG - TERM DEBT</t>
  </si>
  <si>
    <t>BAL737151: INTEREST ACCRUED ON LTD - STORM SECURITIZITION</t>
  </si>
  <si>
    <t>BAL737200: INTEREST ACCRUED ON CUSTOMER DEPOSITS</t>
  </si>
  <si>
    <t>BAL737470: INTEREST ACCRUED ON WHOLESALE REFUND</t>
  </si>
  <si>
    <t>TOTAL INTEREST ACCRUED</t>
  </si>
  <si>
    <t>TAX COLLECTIONS PAYABLE</t>
  </si>
  <si>
    <t>BAL741100: TAX COLLECTIONS PAYABLE</t>
  </si>
  <si>
    <t>TOTAL TAX COLLECTIONS PAYABLE</t>
  </si>
  <si>
    <t>MISC CURR &amp; ACC LIABILITIES</t>
  </si>
  <si>
    <t>BAL742100: MISC CURR &amp; ACC LIAB - OTHER</t>
  </si>
  <si>
    <t>BAL742101: MISC CURR &amp; ACC LIAB - STORM LIABILITIES</t>
  </si>
  <si>
    <t>BAL742121: MISC CURR &amp; ACC LIAB - MISCELLANEOUS - FERC</t>
  </si>
  <si>
    <t>BAL742600: MISC CURR &amp; ACC LIAB - JOBBING ACCOUNTS ADVANCED</t>
  </si>
  <si>
    <t>BAL742800: MISC CURR &amp; ACC LIAB - POLE ATTACHMENT RENTALS</t>
  </si>
  <si>
    <t>BAL742801: MISC CURR &amp; ACC LIAB - POLE ATTCH RENT - PHONE</t>
  </si>
  <si>
    <t>BAL744000: MISC CURRENT LIAB - DERIVATIVES LIABILITY</t>
  </si>
  <si>
    <t>TOTAL MISC CURR &amp; ACC LIABILITIES</t>
  </si>
  <si>
    <t>CURRENT OBLIG CAPITAL LEASES</t>
  </si>
  <si>
    <t>BAL743000: CURRENT OBLIGATIONS UNDER CAPITAL LEASES</t>
  </si>
  <si>
    <t>TOTAL CURRENT OBLIG CAPITAL LEASES</t>
  </si>
  <si>
    <t>TOTAL DEFERRED CREDITS</t>
  </si>
  <si>
    <t>CUSTOMER ADVANCES CONSTRUCTION</t>
  </si>
  <si>
    <t>BAL852000: CUSTOMER ADVANCES FOR CONSTRUCTION</t>
  </si>
  <si>
    <t>TOTAL CUSTOMER ADVANCES CONSTRUCTION</t>
  </si>
  <si>
    <t>OTHER DEFERRED CREDITS</t>
  </si>
  <si>
    <t>BAL853113: OTHER DEFD CREDITS - INCOME TAX PAYABLE - FIN48</t>
  </si>
  <si>
    <t>BAL853182: OTHER DEFD CREDITS - STORM LIABILITIES</t>
  </si>
  <si>
    <t>BAL853200: OTHER DEFD CREDITS - OTHER</t>
  </si>
  <si>
    <t>BAL853250: OTHER DEFD CREDITS - DEFERRED SJRPP INTEREST</t>
  </si>
  <si>
    <t>TOTAL OTHER DEFERRED CREDITS</t>
  </si>
  <si>
    <t>FAS109 REGULATORY LIABILITY</t>
  </si>
  <si>
    <t>BAL854310: OTHER REG LIAB - FAS109 - DEFERRED TAXES</t>
  </si>
  <si>
    <t>TOTAL FAS109 REGULATORY LIABILITY</t>
  </si>
  <si>
    <t>OTHER REGULATORY LIABILITY</t>
  </si>
  <si>
    <t>BAL854143: OTHER REG LIAB - ARO LIABILITY</t>
  </si>
  <si>
    <t>BAL854303: OTHER REG LIAB - OTHER</t>
  </si>
  <si>
    <t>BAL854304: OTHER REG LIAB - TAX AUDIT REFUND INTEREST</t>
  </si>
  <si>
    <t>BAL854306: OTHER REG LIAB - DEFRD GAIN LAND SALES - PIS</t>
  </si>
  <si>
    <t>BAL854311: OTHER REG LIAB - DF GAIN AVIAT TRF-FPL GROUP</t>
  </si>
  <si>
    <t>BAL854314: OTHER REG LIAB - INTEREST INCOME - FIN 48</t>
  </si>
  <si>
    <t>BAL854321: OTHER REG LIAB - DERIVATIVES</t>
  </si>
  <si>
    <t>BAL854325: OTHER REG LIAB - NUCLEAR COST RECOVERY</t>
  </si>
  <si>
    <t>BAL854333: OTHER REG LIAB - NCRC AVOIDED AFUDC</t>
  </si>
  <si>
    <t>BAL854401: OTHER REG LIAB - NUCLEAR AMORT</t>
  </si>
  <si>
    <t>BAL854404: OTHER REG LIAB - CONVERTIBLE ITC GROSS-UP</t>
  </si>
  <si>
    <t>BAL854600: OTHER REG LIAB - OVERRECOVERED ECCR REVENUES</t>
  </si>
  <si>
    <t>BAL854610: OTHER REG LIAB - OVERRECOVERED FUEL REVNUS FPSC</t>
  </si>
  <si>
    <t>BAL854620: OTHER REG LIAB - OVERRECOVERED CAPACITY REVENUES</t>
  </si>
  <si>
    <t>BAL854640: OTHER REG LIAB - OVERRECOVERED ENVIRONMENTL REVNUS</t>
  </si>
  <si>
    <t>BAL854700: OTHER REG LIAB - OVERRECOVERED FUEL REVNUS FERC</t>
  </si>
  <si>
    <t>BAL854900: OTHER REG LIAB - GAINS ON SALE EMISSION ALLOW</t>
  </si>
  <si>
    <t>TOTAL OTHER REGULATORY LIABILITY</t>
  </si>
  <si>
    <t>INVESTMENT TAX CREDITS</t>
  </si>
  <si>
    <t>BAL855000: ACCUMULATED DEFERRED INVESTMENT TAX CREDITS</t>
  </si>
  <si>
    <t>TOTAL INVESTMENT TAX CREDITS</t>
  </si>
  <si>
    <t>DEFERRED GAINS PROPERTY</t>
  </si>
  <si>
    <t>BAL856100: DEFERRED GAINS FUTURE USE</t>
  </si>
  <si>
    <t>TOTAL DEFERRED GAINS PROPERTY</t>
  </si>
  <si>
    <t>GAIN REACQUIRED DEBT</t>
  </si>
  <si>
    <t>BAL857000: UNAMORTIZED GAIN ON REACQUIRED DEBT</t>
  </si>
  <si>
    <t>TOTAL GAIN REACQUIRED DEBT</t>
  </si>
  <si>
    <t>ACCUM DEFERRED INCOME TAX</t>
  </si>
  <si>
    <t>BAL882000: ACCUM DEFERRED INCOME TAXES - OTHER PROPERTY</t>
  </si>
  <si>
    <t>BAL883000: ACCUM DEFERRED INCOME TAXES - OTHER</t>
  </si>
  <si>
    <t>TOTAL ACCUM DEFERRED INCOME TAX</t>
  </si>
  <si>
    <t>Table</t>
  </si>
  <si>
    <t/>
  </si>
  <si>
    <t>Current Month
DEC 2013</t>
  </si>
  <si>
    <t>Current Month
Last Year
DEC 2012</t>
  </si>
  <si>
    <t>Net Increase
(Decrease)</t>
  </si>
  <si>
    <t>% Change</t>
  </si>
  <si>
    <t>QTD Current Year</t>
  </si>
  <si>
    <t>QTD Last Year</t>
  </si>
  <si>
    <t>QTD Net
Increase/(Decrease)</t>
  </si>
  <si>
    <t>QTD % Change</t>
  </si>
  <si>
    <t>YTD
JAN 2013
DEC 2013</t>
  </si>
  <si>
    <t>YTD_
JAN 2012
DEC 2012</t>
  </si>
  <si>
    <t>YTD Net
Increase/(Decrease)</t>
  </si>
  <si>
    <t>YTD
% Change</t>
  </si>
  <si>
    <t>12 Months
Ended
DEC 2013</t>
  </si>
  <si>
    <t>12 Months_
Ended
DEC 2012</t>
  </si>
  <si>
    <t>12 Months Net
Increase/(Decrease)</t>
  </si>
  <si>
    <t>12 Months Ended
% Change</t>
  </si>
  <si>
    <t>QTD_CMTH_CY</t>
  </si>
  <si>
    <t>QTD_CMTH_PY</t>
  </si>
  <si>
    <t>YTD_CMTH_CY</t>
  </si>
  <si>
    <t>YTD_CMTH_PY</t>
  </si>
  <si>
    <t>12MTH_CMTH_CY</t>
  </si>
  <si>
    <t>12MTH_CMTH_PY</t>
  </si>
  <si>
    <t>BILLED ELECTRIC REVENUES:</t>
  </si>
  <si>
    <t xml:space="preserve">  RESIDENTIAL</t>
  </si>
  <si>
    <t xml:space="preserve">  COMMERCIAL</t>
  </si>
  <si>
    <t xml:space="preserve">  INDUSTRIAL</t>
  </si>
  <si>
    <t xml:space="preserve">  PUB SALES ST LTG &amp; OTHER</t>
  </si>
  <si>
    <t xml:space="preserve">  SALES RAILROADS &amp; RAILWAYS</t>
  </si>
  <si>
    <t xml:space="preserve">  SALES FOR RESALE</t>
  </si>
  <si>
    <t xml:space="preserve">    TOTAL SALES OF ELECTRICITY</t>
  </si>
  <si>
    <t>RETAIL/WHOLESALE ANALYSIS-KWH</t>
  </si>
  <si>
    <t xml:space="preserve">  ENERGY SALES RETAIL-(BILLED)</t>
  </si>
  <si>
    <t xml:space="preserve">  ENERGY SALES (WHOLESALE) - BILLED</t>
  </si>
  <si>
    <t>AVG. NO. OF CUSTOMER LOCATIONS</t>
  </si>
  <si>
    <t xml:space="preserve">  PUB SALES ST LIGHT &amp; OTH</t>
  </si>
  <si>
    <t xml:space="preserve">    SUBTOTAL RETAIL</t>
  </si>
  <si>
    <t xml:space="preserve">    TOTAL CUSTOMERS</t>
  </si>
  <si>
    <t>REVENUE STATISTICS</t>
  </si>
  <si>
    <t>REVENUE PER BILLED KWH</t>
  </si>
  <si>
    <t xml:space="preserve">  PUB SALES ST LTG &amp; OTH</t>
  </si>
  <si>
    <t>REVENUE PER CUSTOMER</t>
  </si>
  <si>
    <t xml:space="preserve">    TOTAL SALES - ALL CLASSES</t>
  </si>
  <si>
    <t>BILLED KWH SALES PER CUSTOMER</t>
  </si>
  <si>
    <t>DELIVERED KWH PER CUSTOMER</t>
  </si>
  <si>
    <t>ANALYSIS OF RETAIL ENERGY SALES-BILLED</t>
  </si>
  <si>
    <t xml:space="preserve">  PUB ST &amp; HWY LIGHTS &amp; OTHER</t>
  </si>
  <si>
    <t xml:space="preserve">  RAILROADS &amp; RAILWAYS</t>
  </si>
  <si>
    <t xml:space="preserve">    TOTAL RETAIL SALES-BILLED</t>
  </si>
  <si>
    <t>YTD
JAN 2014
DEC 2014</t>
  </si>
  <si>
    <t>YTD_
JAN 2013
DEC 2013</t>
  </si>
  <si>
    <t>12 Months
Ended
DEC 2014</t>
  </si>
  <si>
    <t>12 Months_
Ended
DEC 2013</t>
  </si>
  <si>
    <t>Actual Year 2014</t>
  </si>
  <si>
    <t>Revenue per KWH Sold</t>
  </si>
  <si>
    <t>Residential</t>
  </si>
  <si>
    <t>Commercial</t>
  </si>
  <si>
    <t>Industrial</t>
  </si>
  <si>
    <t>Street Lighting</t>
  </si>
  <si>
    <t>Tab 5 - B60</t>
  </si>
  <si>
    <t>Tab 5 - B61</t>
  </si>
  <si>
    <t>Tab 5 - B81</t>
  </si>
  <si>
    <t>Tab 5 - B82</t>
  </si>
  <si>
    <t>N/A</t>
  </si>
  <si>
    <t>Tab 5 - B84</t>
  </si>
  <si>
    <t>Tab 5 - B106</t>
  </si>
  <si>
    <t>Tab 5 - B105</t>
  </si>
  <si>
    <t>Tab 5 - B120</t>
  </si>
  <si>
    <t>Tab 5 - B123</t>
  </si>
  <si>
    <t>Tab 5 - B77</t>
  </si>
  <si>
    <t>Tab 5 - B100</t>
  </si>
  <si>
    <t>Tab 5 - B130</t>
  </si>
  <si>
    <t>Σ</t>
  </si>
  <si>
    <t>Tab 5 - B149</t>
  </si>
  <si>
    <t>Tab 5 - B174</t>
  </si>
  <si>
    <t>Tab 5 - B182</t>
  </si>
  <si>
    <t>Tab 5 - B192</t>
  </si>
  <si>
    <t>Tab 5 - B196</t>
  </si>
  <si>
    <t>Tab 5 - B227</t>
  </si>
  <si>
    <t>Tab 5 - C60</t>
  </si>
  <si>
    <t>Tab 5 - C61</t>
  </si>
  <si>
    <t>Tab 5 - C81</t>
  </si>
  <si>
    <t>Tab 5 - C82</t>
  </si>
  <si>
    <t>Tab 5 - C84</t>
  </si>
  <si>
    <t>Tab 5 - C106</t>
  </si>
  <si>
    <t>Tab 5 - C105</t>
  </si>
  <si>
    <t>Tab 5 - C120</t>
  </si>
  <si>
    <t>Tab 5 - C123</t>
  </si>
  <si>
    <t>Tab 5 - C77</t>
  </si>
  <si>
    <t>Tab 5 - C100</t>
  </si>
  <si>
    <t>Tab 5 - C130</t>
  </si>
  <si>
    <t>Tab 5 - C149</t>
  </si>
  <si>
    <t>Tab 5 - C174</t>
  </si>
  <si>
    <t>Tab 5 - C182</t>
  </si>
  <si>
    <t>Tab 5 - C192</t>
  </si>
  <si>
    <t>Tab 5 - C196</t>
  </si>
  <si>
    <t>Tab 5 - C227</t>
  </si>
  <si>
    <t>Revenue
Code</t>
  </si>
  <si>
    <t>1, A, F, M</t>
  </si>
  <si>
    <t>2, B,G,N</t>
  </si>
  <si>
    <t>3,C,H,P</t>
  </si>
  <si>
    <t>4,5,J,K</t>
  </si>
  <si>
    <t xml:space="preserve">   SALES RAILROADS &amp; RAILWAYS               </t>
  </si>
  <si>
    <t>D,R,</t>
  </si>
  <si>
    <t xml:space="preserve">      TOTAL RETAIL SALES OF ELEC-DELIVERED             </t>
  </si>
  <si>
    <t xml:space="preserve">      TOTAL WHOLESALE SALES OF ELEC-DELIVERED</t>
  </si>
  <si>
    <t xml:space="preserve">      SUBTOTAL RETAIL &amp; WHOLESALE-DELIVERED            </t>
  </si>
  <si>
    <t xml:space="preserve">      TOTAL WHOLESALE DELIV &amp; INTERCHANGE                </t>
  </si>
  <si>
    <t xml:space="preserve">      TOTAL RETAIL, WHOLESALE &amp; INTER DEL                </t>
  </si>
  <si>
    <t>1,A,F,M</t>
  </si>
  <si>
    <t>2,B,G,N</t>
  </si>
  <si>
    <t xml:space="preserve">3,C,H,P               </t>
  </si>
  <si>
    <t xml:space="preserve">4,5,J,K                </t>
  </si>
  <si>
    <t>D,R</t>
  </si>
  <si>
    <t xml:space="preserve">REVENUE STATISTICS </t>
  </si>
  <si>
    <t xml:space="preserve">REVENUE PER BILLED KWH  </t>
  </si>
  <si>
    <t xml:space="preserve">1,A,F,M              </t>
  </si>
  <si>
    <t xml:space="preserve">2,B,G,N               </t>
  </si>
  <si>
    <t xml:space="preserve">4,5,J,K              </t>
  </si>
  <si>
    <t xml:space="preserve">      TOTAL SALES OF ELEC                                      </t>
  </si>
  <si>
    <t xml:space="preserve">REVENUE PER CUSTOMER  </t>
  </si>
  <si>
    <t xml:space="preserve">1,A,F,M   </t>
  </si>
  <si>
    <t xml:space="preserve">2,B,G,N    </t>
  </si>
  <si>
    <t xml:space="preserve">3,C,H,P     </t>
  </si>
  <si>
    <t xml:space="preserve">      TOTAL SALES-ALL CLASSES                               </t>
  </si>
  <si>
    <t xml:space="preserve">BILLED KWH SALES PER CUSTOMER                                                                                                   </t>
  </si>
  <si>
    <t xml:space="preserve">1,A,F,M </t>
  </si>
  <si>
    <t xml:space="preserve">3,C,H,P   </t>
  </si>
  <si>
    <t xml:space="preserve">      TOTAL SALES-ALL CLASSES                                 </t>
  </si>
  <si>
    <t xml:space="preserve">DELIVERED KWH PER CUSTOMER                                                                                                      </t>
  </si>
  <si>
    <t xml:space="preserve">   RETAIL </t>
  </si>
  <si>
    <t xml:space="preserve">   WHOLESALE                                             </t>
  </si>
  <si>
    <t xml:space="preserve">      TOTAL (EXCLUDING INTERCHANGE)                           </t>
  </si>
  <si>
    <t xml:space="preserve">ANALYSIS OF RETAIL ENERGY SALES-BILLED                                                                                          </t>
  </si>
  <si>
    <t>Actual Year 2015</t>
  </si>
  <si>
    <r>
      <t xml:space="preserve">RAF: Detailed Juris COS ID </t>
    </r>
    <r>
      <rPr>
        <b/>
        <u/>
        <sz val="10"/>
        <rFont val="Arial"/>
        <family val="2"/>
      </rPr>
      <t>Balance Sheet</t>
    </r>
  </si>
  <si>
    <t>Dec - 2016</t>
  </si>
  <si>
    <t>Dec - 2017</t>
  </si>
  <si>
    <t>Dec - 2018</t>
  </si>
  <si>
    <t>1: Company per Book</t>
  </si>
  <si>
    <t>BAL001000: BAL001000: PLT IN SERV - INTANGIBLE</t>
  </si>
  <si>
    <t>BAL001070: BAL001070: PLT IN SERV - INTAN - ECCR</t>
  </si>
  <si>
    <t>BAL001092: BAL001092: PLT IN SERV - INTAN - ECRC</t>
  </si>
  <si>
    <t>BAL001093: BAL001093: PLT IN SERV - NCRC AVOIDED AFUDC - INTANG - FERC RECLASS</t>
  </si>
  <si>
    <t>BAL001098: BAL001098: PLT IN SERV - INTANGIBLE ARO</t>
  </si>
  <si>
    <t>BAL001100: BAL001100: PLT IN SERV - STEAM</t>
  </si>
  <si>
    <t>BAL001140: BAL001140: PLT IN SERV - STEAM MARTIN PIPELINE</t>
  </si>
  <si>
    <t>BAL001145: BAL001145: PLT IN SERV - STEAM - ECRC</t>
  </si>
  <si>
    <t>BAL001170: BAL001170: PLT IN SERV - COAL CARS</t>
  </si>
  <si>
    <t>BAL001800: BAL001800: ACQUISITION ADJUSTMENT SCHERER 4</t>
  </si>
  <si>
    <t>BAL001200: BAL001200: PLT IN SERV - NUCLEAR TURKEY PT</t>
  </si>
  <si>
    <t>BAL001220: BAL001220: PLT IN SERV - NUCLEAR ST LUCIE 1</t>
  </si>
  <si>
    <t>BAL001250: BAL001250: PLT IN SERV - NUCLEAR ST LUCIE COM</t>
  </si>
  <si>
    <t>BAL001270: BAL001270: PLT IN SERV - NUCLEAR ST LUCIE 2</t>
  </si>
  <si>
    <t>BAL001280: BAL001280: PLT IN SERV - NUCLEAR - ECRC</t>
  </si>
  <si>
    <t>BAL001291: BAL001291: PLT IN SERV - NCRC AVOIDED AFUDC - NUCLEAR - FERC RECLASS</t>
  </si>
  <si>
    <t>BAL001300: BAL001300: PLT IN SERV - OTHER PRODUCTION</t>
  </si>
  <si>
    <t>BAL001352: PLT IN SERV - GAS RESERVES</t>
  </si>
  <si>
    <t>BAL001380: BAL001380: PLT IN SERV - OTH PROD MARTIN PIPELINE</t>
  </si>
  <si>
    <t>BAL001385: BAL001385: PLT IN SERV - OTH PROD - ECRC</t>
  </si>
  <si>
    <t>BAL001400: BAL001400: PLT IN SERV - TRANSMISSION</t>
  </si>
  <si>
    <t>BAL001401: BAL001401: PLT IN SERV - TRANSMISSION - GSU</t>
  </si>
  <si>
    <t>BAL001402: BAL001402: PLT IN SERV - TRANSMISSION - OTHER RETAIL</t>
  </si>
  <si>
    <t>BAL001403: BAL001403: PLT IN SERV - TRANSMISSION - OTHER WHOLESALE</t>
  </si>
  <si>
    <t>BAL001410: BAL001410: PLT IN SERV - TRANSMISSION - ECRC</t>
  </si>
  <si>
    <t>BAL001451: BAL001451: PLT IN SERV - AVOIDED AFUDC - TRANS - FERC RECLASS</t>
  </si>
  <si>
    <t>BAL001590: BAL001590: ELECTRIC PLANT PURCHASED OR SOLD</t>
  </si>
  <si>
    <t>BAL001510: BAL001510: PLT IN SERV - DISTRIBUTION ACCT 360</t>
  </si>
  <si>
    <t>BAL001511: BAL001511: PLT IN SERV - DISTRIBUTION ACCT 361</t>
  </si>
  <si>
    <t>BAL001512: BAL001512: PLT IN SERV - DISTRIBUTION ACCT 362</t>
  </si>
  <si>
    <t>BAL001514: BAL001514: PLT IN SERV - DISTRIBUTION ACCT 364</t>
  </si>
  <si>
    <t>BAL001515: BAL001515: PLT IN SERV - DISTRIBUTION ACCT 365</t>
  </si>
  <si>
    <t>BAL001516: BAL001516: PLT IN SERV - DISTRIBUTION ACCT 366</t>
  </si>
  <si>
    <t>BAL001517: BAL001517: PLT IN SERV - DISTRIBUTION ACCT 367</t>
  </si>
  <si>
    <t>BAL001518: BAL001518: PLT IN SERV - DISTRIBUTION ACCT 368</t>
  </si>
  <si>
    <t>BAL001519: BAL001519: PLT IN SERV - DISTRIBUTION ACCT 369</t>
  </si>
  <si>
    <t>BAL001520: BAL001520: PLT IN SERV - DISTRIBUTION ACCT 37O</t>
  </si>
  <si>
    <t>BAL001521: BAL001521: PLT IN SERV - DISTRIBUTION ACCT 371</t>
  </si>
  <si>
    <t>BAL001523: BAL001523: PLT IN SERV - DISTRIBUTION ACCT 373</t>
  </si>
  <si>
    <t>BAL001530: BAL001530: PLT IN SERV - DISTRIBUTION - ECRC</t>
  </si>
  <si>
    <t>BAL001562: BAL001562: PLT IN SERV - DISTRIBUTION ACCT 362 ECCR</t>
  </si>
  <si>
    <t>BAL001571: BAL001571: PLT IN SERV - DISTRIBUTION ACCT 371 ECCR</t>
  </si>
  <si>
    <t>BAL001600: BAL001600: PLT IN SERV - GENERAL PLANT TRANSPORTATION EQUIP</t>
  </si>
  <si>
    <t>BAL001710: BAL001710: PLT IN SERV - GENERAL PLANT STRUCTURES</t>
  </si>
  <si>
    <t>BAL001720: BAL001720: PLT IN SERV - GENERAL PLANT OTHER (EXC ECCR )</t>
  </si>
  <si>
    <t>BAL001730: BAL001730: PLT IN SERV - GENERAL PLANT OTHER ECCR</t>
  </si>
  <si>
    <t>BAL001740: BAL001740: PLT IN SERV - GENERAL PLANT OTHER ECRC</t>
  </si>
  <si>
    <t>BAL001900: BAL001900: PROPERTY UNDER CAPITAL LEASES</t>
  </si>
  <si>
    <t>BAL005300: BAL005300: PLT FUTURE USE - OTHER PRODUCTION</t>
  </si>
  <si>
    <t>BAL005301: BAL005301: PLT FUTURE USE - GAS RESERVES</t>
  </si>
  <si>
    <t>BAL005400: BAL005400: PLT FUTURE USE - TRANSMISSION</t>
  </si>
  <si>
    <t>BAL005500: BAL005500: PLT FUTURE USE - DISTRIBUTION</t>
  </si>
  <si>
    <t>BAL005700: BAL005700: PLT FUTURE USE - GENERAL</t>
  </si>
  <si>
    <t>BAL007000: BAL007000: CWIP - INTANGIBLE PLANT</t>
  </si>
  <si>
    <t>BAL007100: BAL007100: CWIP - STEAM (EXC COAL)</t>
  </si>
  <si>
    <t>BAL007200: BAL007200: CWIP - NUCLEAR</t>
  </si>
  <si>
    <t>BAL007300: BAL007300: CWIP - OTHER PRODUCTION - GT</t>
  </si>
  <si>
    <t>BAL007330: CWIP - GAS RESERVES</t>
  </si>
  <si>
    <t>BAL007400: BAL007400: CWIP - TRANSMISSION</t>
  </si>
  <si>
    <t>BAL007500: BAL007500: CWIP - DISTRIBUTION</t>
  </si>
  <si>
    <t>BAL007600: BAL007600: CWIP - GENERAL - TRANSPORTATION EQUIP</t>
  </si>
  <si>
    <t>BAL008000: BAL008000: ACC PROV DEPR &amp; AMORT - INTANGIBLE</t>
  </si>
  <si>
    <t>BAL008001: BAL008001: ACC PROV DEPR &amp; AMORT - INTANGIBLE ARO</t>
  </si>
  <si>
    <t>BAL008070: BAL008070: ACC AMORT - INTANGIBLE -ECCR</t>
  </si>
  <si>
    <t>BAL008075: BAL008075: ACC PROV DEPR - ITC INTEREST SYNCHRONIZATION</t>
  </si>
  <si>
    <t>BAL008091: BAL008091: ACC PROV DEPR &amp; AMORT - SURPLUS FLOWBACK - FERC RECLASS</t>
  </si>
  <si>
    <t>BAL008092: BAL008092: ACC AMORT - INTANGIBLE -ECRC</t>
  </si>
  <si>
    <t>BAL008100: BAL008100: ACC PROV DEPR &amp; AMORT - STEAM</t>
  </si>
  <si>
    <t>BAL008140: BAL008140: ACC PROV DEPR &amp; AMORT - STEAM MARTIN PIPELINE</t>
  </si>
  <si>
    <t>BAL008145: BAL008145: ACC PROV DEPR &amp; AMORT - STEAM - ECRC</t>
  </si>
  <si>
    <t>BAL008155: BAL008155: ACC PROV DEPR - FOSSIL DECOM</t>
  </si>
  <si>
    <t>BAL008170: BAL008170: ACC PROV DEPR &amp; AMORT - COAL CARS</t>
  </si>
  <si>
    <t>BAL008175: BAL008175: ACC PROV DEPR - SURPLUS DISMANTLEMENT DEPR</t>
  </si>
  <si>
    <t>BAL008176: BAL008176: ACC PROV DEPR - SURPLUS DISMANTLEMENT - FERC RECLASS</t>
  </si>
  <si>
    <t>BAL009180: BAL009180: ACC PROV DEPR - AMORT ELECT PLANT</t>
  </si>
  <si>
    <t>BAL008093: BAL008093: ACC PROV DEPR &amp; AMORT - NCRC AVOIDED AFUDC - INTANG - FERC RECLASS</t>
  </si>
  <si>
    <t>BAL008200: BAL008200: ACC PROV DEPR &amp; AMORT - TURKEY POINT</t>
  </si>
  <si>
    <t>BAL008220: BAL008220: ACC PROV DEPR &amp; AMORT - ST LUCIE 1</t>
  </si>
  <si>
    <t>BAL008250: BAL008250: ACC PROV DEPR &amp; AMORT - ST LUCIE COM</t>
  </si>
  <si>
    <t>BAL008270: BAL008270: ACC PROV DEPR &amp; AMORT - ST LUCIE 2</t>
  </si>
  <si>
    <t>BAL008280: BAL008280: ACC PROV DEPR &amp; AMORT - NUCLEAR - ECRC</t>
  </si>
  <si>
    <t>BAL008289: BAL008289: ACC PROV DEPR &amp; AMORT - NUCLEAR FLOWBACK</t>
  </si>
  <si>
    <t>BAL008291: BAL008291: ACC PROV DEPR &amp; AMORT - NCRC AVOIDED AFUDC - NUCL - FERC RECLASS</t>
  </si>
  <si>
    <t>BAL008300: BAL008300: ACC PROV DEPR &amp; AMORT - OTH PROD</t>
  </si>
  <si>
    <t>BAL008350: BAL008350: ACC PROV DEPR &amp; AMORT - DISMANTLEMENT -OTH</t>
  </si>
  <si>
    <t>BAL008351: BAL008351: ACC PROV DEPR &amp; AMORT - DISMANTLEMENT -OTHER PROD (ECRC)</t>
  </si>
  <si>
    <t>BAL008370: ACC PROV DEPR &amp; AMORT - GAS RESERVES</t>
  </si>
  <si>
    <t>BAL008380: BAL008380: ACC PROV DEPR &amp; AMORT - OTH PROD MARTIN PIPELINE</t>
  </si>
  <si>
    <t>BAL008385: BAL008385: ACC PROV DEPR &amp; AMORT - OTH PROD - ECRC</t>
  </si>
  <si>
    <t>BAL008400: BAL008400: ACC PROV DEPR &amp; AMORT - TRANSMISSION</t>
  </si>
  <si>
    <t>BAL008401: BAL008401: ACC PROV DEPR &amp; AMORT - TRANSMISSION - GSU</t>
  </si>
  <si>
    <t>BAL008402: BAL008402: ACC PROV DEPR &amp; AMORT - TRANSMISSION - OTHER RETAIL</t>
  </si>
  <si>
    <t>BAL008403: BAL008403: ACC PROV DEPR &amp; AMORT - TRANSMISSION - OTHER WHOLESALE</t>
  </si>
  <si>
    <t>BAL008410: BAL008410: ACC PROV DEPR &amp; AMORT - TRANS - ECRC</t>
  </si>
  <si>
    <t>BAL008451: BAL008451: ACC PROV DEPR &amp; AMORT - AVOIDED AFUDC - TRANS - FERC RECLASS</t>
  </si>
  <si>
    <t>BAL008510: BAL008510: ACC PROV DEPR &amp; AMORT - DISTRIB A/C 360</t>
  </si>
  <si>
    <t>BAL008511: BAL008511: ACC PROV DEPR &amp; AMORT - DISTRIB A/C 361</t>
  </si>
  <si>
    <t>BAL008512: BAL008512: ACC PROV DEPR &amp; AMORT - DISTRIB A/C 362</t>
  </si>
  <si>
    <t>BAL008514: BAL008514: ACC PROV DEPR &amp; AMORT - DISTRIBUTION A/C 364</t>
  </si>
  <si>
    <t>BAL008515: BAL008515: ACC PROV DEPR &amp; AMORT - DISTRIBUTION A/C 365</t>
  </si>
  <si>
    <t>BAL008516: BAL008516: ACC PROV DEPR &amp; AMORT - DISTRIBUTION A/C 366</t>
  </si>
  <si>
    <t>BAL008517: BAL008517: ACC PROV DEPR &amp; AMORT - DISTRIBUTION A/C 367</t>
  </si>
  <si>
    <t>BAL008518: BAL008518: ACC PROV DEPR &amp; AMORT - DISTRIBUTION A/C 368</t>
  </si>
  <si>
    <t>BAL008519: BAL008519: ACC PROV DEPR &amp; AMORT - DISTRIBUTION A/C 369</t>
  </si>
  <si>
    <t>BAL008520: BAL008520: ACC PROV DEPR &amp; AMORT - DISTRIBUTION A/C 370</t>
  </si>
  <si>
    <t>BAL008521: BAL008521: ACC PROV DEPR &amp; AMORT - DISTRIBUTION A/C 371</t>
  </si>
  <si>
    <t>BAL008523: BAL008523: ACC PROV DEPR &amp; AMORT - DISTRIBUTION A/C 373</t>
  </si>
  <si>
    <t>BAL008530: BAL008530: ACC PROV DEPR &amp; AMORT - DISTRIBUTION - ECRC</t>
  </si>
  <si>
    <t>BAL008589: BAL008589: ACC PROV DEPR &amp; AMORT - DISTRIBUTION FLOWBACK</t>
  </si>
  <si>
    <t>BAL008562: BAL008562: ACC PROV DEPR &amp; AMORT - DISTRIBUTION A/C 362 ECCR</t>
  </si>
  <si>
    <t>BAL008571: BAL008571: ACC PROV DEPR &amp; AMORT - DISTRIBUTION A/C 371 ECCR</t>
  </si>
  <si>
    <t>BAL008600: BAL008600: ACC PROV DEPR &amp; AMORT - GENERAL PLANT TRANSPORT EQUIP</t>
  </si>
  <si>
    <t>BAL008710: BAL008710: ACC PROV DEPR &amp; AMORT - GENERAL PLT STRUCTURES</t>
  </si>
  <si>
    <t>BAL008720: BAL008720: ACC PROV DEPR &amp; AMORT - GEN PLT OTH(EXC ECCR)</t>
  </si>
  <si>
    <t>BAL008730: BAL008730: ACC PROV DEPR &amp; AMORT - GENERAL PLT OTH ECCR</t>
  </si>
  <si>
    <t>BAL008740: BAL008740: ACC PROV DEPR &amp; AMORT - GENERAL PLT OTH ECRC</t>
  </si>
  <si>
    <t>BAL008900: BAL008900: ACC PROV DEPR &amp; AMORT - PROP UND CAPT LEASES</t>
  </si>
  <si>
    <t>BAL009150: BAL009150: ACC PROV DEPR - NUCLEAR DECOMMISSIONING RESERVE</t>
  </si>
  <si>
    <t>BAL009171: BAL009171: ACC PROV DEPR - DECOMMISSIONING RESERVE - ARO CONTRA</t>
  </si>
  <si>
    <t>BAL020100: BAL020100: NUCLEAR FUEL IN PROCESS</t>
  </si>
  <si>
    <t>BAL020300: BAL020300: NUCLEAR FUEL ASSEMBLIES IN REACTOR</t>
  </si>
  <si>
    <t>BAL020400: BAL020400: SPENT NUCLEAR FUEL</t>
  </si>
  <si>
    <t>BAL020500: BAL020500: ACCUM PROV FOR AMORT OF NUCLEAR FUEL ASSEMBLIES</t>
  </si>
  <si>
    <t>BAL121000: BAL121000: NONUTILITY PROPERTY</t>
  </si>
  <si>
    <t>BAL123000: BAL123000: INVESTMENT IN ASSOCIATED COMPANIES (EXC GROUP)</t>
  </si>
  <si>
    <t>BAL128100: BAL128100: OTHER SPECIAL FUNDS - GENERAL</t>
  </si>
  <si>
    <t>BAL128151: BAL128151: OTHER SPECIAL FUNDS - FREC SUB ACCOUNT</t>
  </si>
  <si>
    <t>BAL128300: BAL128300: OTHER SPECIAL FUNDS - STORM &amp; PROPERTY INSURANCE</t>
  </si>
  <si>
    <t>BAL128320: BAL128320: OTHER SPECIAL FUNDS - NUCLEAR DECOMMISSIONING COST</t>
  </si>
  <si>
    <t>BAL128321: BAL128321: OTHER SPECIAL FUNDS - NUCLEAR DECOMMISSIONING COST</t>
  </si>
  <si>
    <t>BAL231000: BAL231000: CASH</t>
  </si>
  <si>
    <t>BAL231900: CASH - GAS RESERVES</t>
  </si>
  <si>
    <t>BAL234000: BAL234000: OTHER SPECIAL DEPOSITS</t>
  </si>
  <si>
    <t>BAL235000: BAL235000: WORKING FUNDS</t>
  </si>
  <si>
    <t>BAL236000: BAL236000: TEMPORARY CASH INVESTMENTS</t>
  </si>
  <si>
    <t>BAL242000: BAL242000: CUSTOMER ACCOUNTS RECEIVABLE</t>
  </si>
  <si>
    <t>BAL243100: BAL243100: OTH ACCTS REC - MISCELLANEOUS</t>
  </si>
  <si>
    <t>BAL244000: BAL244000: ACCUM PROVISION FR UNCOLLECTIBLE ACCTS</t>
  </si>
  <si>
    <t>BAL246000: BAL246000: ACCTS RECEIV FROM ASSOCIATED COMPANIES</t>
  </si>
  <si>
    <t>BAL251000: BAL251000: FUEL STOCK</t>
  </si>
  <si>
    <t>BAL254100: BAL254100: PLANT MATERIALS &amp; OPERATING SUPPLIES</t>
  </si>
  <si>
    <t>BAL263000: BAL263000: STORES EXPENSE</t>
  </si>
  <si>
    <t>BAL265100: BAL265100: PREPAYMENTS - GENERAL</t>
  </si>
  <si>
    <t>BAL265210: BAL265210: PREPAYMENTS - FRANCHISE TAXES</t>
  </si>
  <si>
    <t>BAL265500: BAL265500: PREPAYMENTS - SWAPC ECCR</t>
  </si>
  <si>
    <t>BAL265600: BAL265600: PREPAYMENTS - INTEREST PAPER &amp; DEBT</t>
  </si>
  <si>
    <t>BAL271000: BAL271000: INTEREST AND DIVIDENDS RECEIVABLE</t>
  </si>
  <si>
    <t>BAL272000: BAL272000: RENTS RECEIVABLE</t>
  </si>
  <si>
    <t>BAL273200: BAL273200: ACCRUED UTILITY REVENUES - FPSC</t>
  </si>
  <si>
    <t>BAL273220: BAL273220: ACCRUED UTILITY REVENUES - FERC</t>
  </si>
  <si>
    <t>BAL274100: BAL274100: MISC CUR &amp; ACC ASSTS - JOB ACCT OTHER</t>
  </si>
  <si>
    <t>BAL275000: BAL275000: MISC CUR &amp; ACC ASSTS - DERIVATIVE ASSETS</t>
  </si>
  <si>
    <t>BAL382310: BAL382310: OTHER REG ASSETS - FAS109 - DEFERRED TAXES</t>
  </si>
  <si>
    <t>BAL382301: BAL382301: OTHER REG ASSETS - OTHER</t>
  </si>
  <si>
    <t>BAL382304: OTHER REG ASSETS - CEDAR BAY - BASE</t>
  </si>
  <si>
    <t>BAL382305: OTHER REG ASSETS - TAX GROSS-UP - CEDAR BAY BASE</t>
  </si>
  <si>
    <t>BAL382314: BAL382314: OTHER REG ASSETS - INT EXP - FIN 48</t>
  </si>
  <si>
    <t>BAL382315: BAL382315: OTHER REG ASSETS - NUCLEAR COST RECOVERY</t>
  </si>
  <si>
    <t>BAL382321: BAL382321: OTHER REG ASSETS - DERIVATIVES</t>
  </si>
  <si>
    <t>BAL382326: BAL382326: OTHER REG ASSETS - DEPREC SURPLUS FLOWBACK - FERC RECLASS</t>
  </si>
  <si>
    <t>BAL382330: BAL382330: OTHER REG ASSETS - DISMANTLEMENT SURPLUS - FERC RECLASS</t>
  </si>
  <si>
    <t>BAL382351: BAL382351: OTHER REG ASSETS - STORM SECURITIZATION - BONDS</t>
  </si>
  <si>
    <t>BAL382352: BAL382352: OTHER REG ASSETS - STORM SECURITIZATION - DEF TAX</t>
  </si>
  <si>
    <t>BAL382353: OTHER REG ASSETS - CEDAR BAY - TAX GROSS UP</t>
  </si>
  <si>
    <t>BAL382355: BAL382355: OTHER REG ASSETS- STORM SECUR- OVER/UNDER -TAX</t>
  </si>
  <si>
    <t>BAL382356: BAL382356: OTHER REG ASSETS- STORM SECUR- OVER/UNDER -BONDS</t>
  </si>
  <si>
    <t>BAL382360: BAL382360: OTHER REG ASSETS - UNDERRECOVERED CONSERVATION COSTS</t>
  </si>
  <si>
    <t>BAL382361: BAL382361: OTHER REG ASSETS - UNDERRECOVERED FUEL COSTS - FPSC</t>
  </si>
  <si>
    <t>BAL382362: BAL382362: OTHER REG ASSETS - UNDERRECOVERED CAP COSTS</t>
  </si>
  <si>
    <t>BAL382364: BAL382364: OTHER REG ASSETS - UNDERRECOVERED ECRC COSTS</t>
  </si>
  <si>
    <t>BAL382370: BAL382370: OTHER REG ASSETS - UNDERRECOVERED FUEL COST - FERC</t>
  </si>
  <si>
    <t>BAL382373: BAL382373: OTHER REG ASSETS - CONVERTIBLE ITC DEPR LOSS</t>
  </si>
  <si>
    <t>BAL382382: BAL382382: OTHER REG ASSETS - CEDAR BAY PPA LOSS - CAPACITY</t>
  </si>
  <si>
    <t>BAL381000: BAL381000: UNAMORTIZED DEBT EXPENSE</t>
  </si>
  <si>
    <t>BAL381151: BAL381151: UNAMORTIZED DEBT EXPENSE - STORM SECURITIZATION</t>
  </si>
  <si>
    <t>BAL383000: BAL383000: PRELIM SURVEY &amp; INVESTIGATION CHARGES &amp; RIGHT OF WAY</t>
  </si>
  <si>
    <t>BAL384000: BAL384000: CLEARING ACCOUNTS - OTHER</t>
  </si>
  <si>
    <t>BAL386100: BAL386100: MISC DEFD DEB - OTHER</t>
  </si>
  <si>
    <t>BAL386102: BAL386102: MISC DEFD DEB - FIN 48 - INTEREST REC</t>
  </si>
  <si>
    <t>BAL386150: BAL186150: MISC DEF DEBITS - GPIF</t>
  </si>
  <si>
    <t>BAL386180: BAL386180: MISC DEFD DEB - STORM MAINTENANCE</t>
  </si>
  <si>
    <t>BAL386181: BAL386181: MISC DEFD DEB - STORM MAINT - OFFSET</t>
  </si>
  <si>
    <t>BAL386190: BAL386190: MISC DEFD DEB - DEFERRED PENSION DEBIT</t>
  </si>
  <si>
    <t>BAL386415: BAL386415: MISC DEFD DEB - SJRPP</t>
  </si>
  <si>
    <t>BAL389000: BAL389000: UNAMORTIZED LOSS ON REACQUIRED DEBT</t>
  </si>
  <si>
    <t>BAL390000: BAL390000: ACCUMULATED DEFERRED INCOME TAXES</t>
  </si>
  <si>
    <t>BAL401000: BAL401000: COMMON STOCK ISSUED</t>
  </si>
  <si>
    <t>BAL411000: BAL411000: MISCELLANEOUS PAID-IN CAPITAL</t>
  </si>
  <si>
    <t>BAL414200: BAL414200: CAPITAL STOCK EXPENSE - COMMON</t>
  </si>
  <si>
    <t>BAL416000: BAL416000: UNAPPROPRIATED RETAINED EARNINGS</t>
  </si>
  <si>
    <t>BAL521000: BAL521000: BONDS</t>
  </si>
  <si>
    <t>BAL521151: BAL521151: BONDS - STORM SECURITIZATION</t>
  </si>
  <si>
    <t>BAL526000: BAL526000: UNAMORTIZED DISCOUNT ON LONG-TERM DEBT</t>
  </si>
  <si>
    <t>BAL526151: BAL526151: UNAMORTIZED DISC LONG-TERM DEBT - STORM SECURITIZATION</t>
  </si>
  <si>
    <t>BAL627000: BAL627000: OBLIGATIONS UNDER CAPITAL LEASES - NONCURRENT (NUC)</t>
  </si>
  <si>
    <t>BAL628100: BAL628100: ACCUM PROVISION FOR PROPERTY INSURANCE</t>
  </si>
  <si>
    <t>BAL628106: BAL628106: ACCUM PROVISION FOR PROPERTY INS - STORM - FERC</t>
  </si>
  <si>
    <t>BAL628200: BAL628200: ACCUM PROV INJURIES &amp; DAMAGES - WORKERS COMPENSATION</t>
  </si>
  <si>
    <t>BAL628370: BAL628370: ACCUM PROV PEN/BENFS-POST RETIREMENT BENEFITS</t>
  </si>
  <si>
    <t>BAL628410: BAL628410: ACC MISC OPER PROV - MISCELLANEOUS OPER RESERVES</t>
  </si>
  <si>
    <t>BAL628411: BAL628411: ACC MISC OPER PROV - NUCLEAR MAINTENANCE RSV</t>
  </si>
  <si>
    <t>BAL628430: BAL628430: ACC MISC OPER PROV - DEFERRED COMPENSATION</t>
  </si>
  <si>
    <t>BAL730000: BAL730000: OTHER NON CURRENT LIABILITY - ARO LIABILITY</t>
  </si>
  <si>
    <t>BAL730200: BAL730200: OTHER NON CURRENT LIABILITY - OTHER</t>
  </si>
  <si>
    <t>BAL730700: BAL730700: ARO LIABILITY - GAS RESERVES</t>
  </si>
  <si>
    <t>BAL731000: BAL731000: NOTES PAYABLE</t>
  </si>
  <si>
    <t>BAL732100: BAL732100: ACCTS PAY - GENERAL</t>
  </si>
  <si>
    <t>BAL732800: ACCTS PAY - GAS RESERVES</t>
  </si>
  <si>
    <t>BAL734100: BAL734100: ACCTS PAYABLE - ASSOCIATED COMPANIES</t>
  </si>
  <si>
    <t>BAL735600: BAL735600: CUSTOMER DEPOSITS - NON-ELECTRIC</t>
  </si>
  <si>
    <t>BAL735998: BAL735998: CUSTOMER DEPOSITS - MARGIN CALL COLLATERAL</t>
  </si>
  <si>
    <t>BAL735100: BAL735100: CUSTOMER DEPOSITS - ACTIVE</t>
  </si>
  <si>
    <t>BAL736100: BAL736100: TAXES ACCRUED - FEDERAL INCOME TAXES</t>
  </si>
  <si>
    <t>BAL736110: BAL736110: TAXES ACCRUED - STATE INCOME TAXES</t>
  </si>
  <si>
    <t>BAL736205: BAL736205: TAXES ACCRUED - CITY &amp; COUNTY REAL &amp; PERSONAL PROPERTY</t>
  </si>
  <si>
    <t>BAL736210: BAL736210: TAXES ACCRUED - REVENUE TAXES</t>
  </si>
  <si>
    <t>BAL736245: BAL736245: TAXES ACCRUED - OTHER</t>
  </si>
  <si>
    <t>BAL736900: Taxes Accr-Federal Inc Tax-Gas Reserves</t>
  </si>
  <si>
    <t>BAL737000: BAL737000: INTEREST ACCRUED ON LONG - TERM DEBT</t>
  </si>
  <si>
    <t>BAL737151: BAL737151: INTEREST ACCRUED ON LTD - STORM SECURITIZITION</t>
  </si>
  <si>
    <t>BAL737200: BAL737200: INTEREST ACCRUED ON CUSTOMER DEPOSITS</t>
  </si>
  <si>
    <t>BAL737470: BAL737470: INTEREST ACCRUED ON WHOLESALE REFUND</t>
  </si>
  <si>
    <t>BAL741100: BAL741100: TAX COLLECTIONS PAYABLE</t>
  </si>
  <si>
    <t>BAL742100: BAL742100: MISC CURR &amp; ACC LIAB - OTHER</t>
  </si>
  <si>
    <t>BAL742101: BAL742101: MISC CURR &amp; ACC LIAB - STORM LIABILITIES</t>
  </si>
  <si>
    <t>BAL742121: BAL742121: MISC CURR &amp; ACC LIAB - MISCELLANEOUS - FERC</t>
  </si>
  <si>
    <t>BAL742600: BAL742600: MISC CURR &amp; ACC LIAB - JOBBING ACCOUNTS ADVANCED</t>
  </si>
  <si>
    <t>BAL742800: BAL742800: MISC CURR &amp; ACC LIAB - POLE ATTACHMENT RENTALS</t>
  </si>
  <si>
    <t>BAL742801: BAL742801: MISC CURR &amp; ACC LIAB - POLE ATTCH RENT - PHONE</t>
  </si>
  <si>
    <t>BAL742900: MISC CURR &amp; ACC LIAB - GAS RESERVES</t>
  </si>
  <si>
    <t>BAL744000: BAL744000: MISC CURRENT LIAB - DERIVATIVES LIABILITY</t>
  </si>
  <si>
    <t>BAL743000: BAL743000: CURRENT OBLIGATIONS UNDER CAPITAL LEASES</t>
  </si>
  <si>
    <t>BAL852000: BAL852000: CUSTOMER ADVANCES FOR CONSTRUCTION</t>
  </si>
  <si>
    <t>BAL853113: BAL853113: OTHER DEFD CREDITS - INCOME TAX PAYABLE - FIN48</t>
  </si>
  <si>
    <t>BAL853182: BAL853182: OTHER DEFD CREDITS - STORM LIABILITIES</t>
  </si>
  <si>
    <t>BAL853200: BAL853200: OTHER DEFD CREDITS - OTHER</t>
  </si>
  <si>
    <t>BAL853250: BAL853250: OTHER DEFD CREDITS - DEFERRED SJRPP INTEREST</t>
  </si>
  <si>
    <t>BAL854310: BAL854310: OTHER REG LIAB - FAS109 - DEFERRED TAXES</t>
  </si>
  <si>
    <t>BAL854143: BAL854143: OTHER REG LIAB - ARO LIABILITY</t>
  </si>
  <si>
    <t>BAL854303: BAL854303: OTHER REG LIAB - OTHER</t>
  </si>
  <si>
    <t>BAL854304: BAL854304: OTHER REG LIAB - TAX AUDIT REFUND INTEREST</t>
  </si>
  <si>
    <t>BAL854306: BAL854306: OTHER REG LIAB - DEFRD GAIN LAND SALES - PIS</t>
  </si>
  <si>
    <t>BAL854311: BAL854311: OTHER REG LIAB - DF GAIN AVIAT TRF-FPL GROUP</t>
  </si>
  <si>
    <t>BAL854314: BAL854314: OTHER REG LIAB - INTEREST INCOME - FIN 48</t>
  </si>
  <si>
    <t>BAL854325: BAL854325: OTHER REG LIAB - NUCLEAR COST RECOVERY</t>
  </si>
  <si>
    <t>BAL854333: BAL854333: OTHER REG LIAB - NCRC AVOIDED AFUDC</t>
  </si>
  <si>
    <t>BAL854401: BAL854401: OTHER REG LIAB - NUCLEAR AMORT</t>
  </si>
  <si>
    <t>BAL854404: BAL854404: OTHER REG LIAB - CONVERTIBLE ITC GROSS-UP</t>
  </si>
  <si>
    <t>BAL854600: BAL854600: OTHER REG LIAB - OVERRECOVERED ECCR REVENUES</t>
  </si>
  <si>
    <t>BAL854610: BAL854610: OTHER REG LIAB - OVERRECOVERED FUEL REVNUS FPSC</t>
  </si>
  <si>
    <t>BAL854620: BAL854620: OTHER REG LIAB - OVERRECOVERED CAPACITY REVENUES</t>
  </si>
  <si>
    <t>BAL854640: BAL854640: OTHER REG LIAB - OVERRECOVERED ENVIRONMENTL REVNUS</t>
  </si>
  <si>
    <t>BAL854700: BAL854700: OTHER REG LIAB - OVERRECOVERED FUEL REVNUS FERC</t>
  </si>
  <si>
    <t>BAL854900: BAL854900: OTHER REG LIAB - GAINS ON SALE EMISSION ALLOW</t>
  </si>
  <si>
    <t>BAL854903: OTHER REG LIAB - DEFERRED TAX CAPACITY - CEDAR BAY</t>
  </si>
  <si>
    <t>BAL855000: BAL855000: ACCUMULATED DEFERRED INVESTMENT TAX CREDITS</t>
  </si>
  <si>
    <t>BAL856100: BAL856100: DEFERRED GAINS FUTURE USE</t>
  </si>
  <si>
    <t>BAL857000: BAL857000: UNAMORTIZED GAIN ON REACQUIRED DEBT</t>
  </si>
  <si>
    <t>BAL882000: BAL882000: ACCUM DEFERRED INCOME TAXES - OTHER PROPERTY</t>
  </si>
  <si>
    <t>BAL883000: BAL883000: ACCUM DEFERRED INCOME TAXES - OTHER</t>
  </si>
  <si>
    <r>
      <t xml:space="preserve">RAF: Detailed Juris COS ID </t>
    </r>
    <r>
      <rPr>
        <b/>
        <u/>
        <sz val="10"/>
        <rFont val="Arial"/>
        <family val="2"/>
      </rPr>
      <t>Income Statement</t>
    </r>
  </si>
  <si>
    <t>NET OPERATING INCOME</t>
  </si>
  <si>
    <t>TOTAL OPERATING REVENUE</t>
  </si>
  <si>
    <t>TOTAL O&amp;M EXPENSE</t>
  </si>
  <si>
    <t>INC100000: INC100000: STEAM POWER - OPERATION SUPERVISION &amp; ENGINEERING</t>
  </si>
  <si>
    <t>INC101110: INC101110: STEAM POWER - FUEL - OIL, GAS &amp; COAL</t>
  </si>
  <si>
    <t>INC101210: INC101210: STEAM POWER - FUEL - NON RECV EXP</t>
  </si>
  <si>
    <t>INC102000: INC102000: STEAM POWER - STEAM EXPENSES</t>
  </si>
  <si>
    <t>INC105000: INC105000: STEAM POWER - ELECTRIC EXPENSES</t>
  </si>
  <si>
    <t>INC106000: INC106000: STEAM POWER - MISCELLANEOUS STEAM POWER EXPENSES</t>
  </si>
  <si>
    <t>INC106100: INC106100: STEAM POWER - MISC STEAM POWER EXPENSES- ECRC -</t>
  </si>
  <si>
    <t>INC106310: INC106310: STEAM POWER - MISC - ADDITIONAL SECURITY</t>
  </si>
  <si>
    <t>INC107000: INC107000: STEAM POWER - RENTS</t>
  </si>
  <si>
    <t>INC110000: INC110000: STEAM POWER - MAINTENANCE SUPERVISION &amp; ENGINEERING</t>
  </si>
  <si>
    <t>INC111000: INC111000: STEAM POWER - MAINTENANCE OF STRUCTURES</t>
  </si>
  <si>
    <t>INC111100: INC111100: STEAM POWER - MAINT OF STRUCTURES - ECRC -</t>
  </si>
  <si>
    <t>INC112000: INC112000: STEAM POWER - MAINTENANCE OF BOILER PLANT</t>
  </si>
  <si>
    <t>INC112100: INC112100: STEAM POWER - MAINT OF BOILER PLANT - ECRC -</t>
  </si>
  <si>
    <t>INC113000: INC113000: STEAM POWER - MAINTENANCE OF ELECTRIC PLANT</t>
  </si>
  <si>
    <t>INC113100: INC113100: STEAM POWER - MAINTENANCE OF ELECTRIC PLANT - ECRC</t>
  </si>
  <si>
    <t>INC114000: INC114000: STEAM POWER - MAINTENANCE OF MISCELLANEOUS STEAM PLT</t>
  </si>
  <si>
    <t>INC114100: INC114100: STEAM POWER - MAINT OF MISC STEAM PLT - ECRC -</t>
  </si>
  <si>
    <t>INC117000: INC117000: NUCLEAR POWER - OPERATION SUPERVISION &amp; ENGINEERING</t>
  </si>
  <si>
    <t>INC118110: INC118110: NUCLEAR POWER - NUCLEAR FUEL EXPENSE</t>
  </si>
  <si>
    <t>INC118160: INC118160: NUCLEAR POWER - MISC - ADDITIONAL SECURITY</t>
  </si>
  <si>
    <t>INC118210: INC118210: NUCLEAR POWER - NUCL FUEL EXP - NON RECOV FUEL EXP</t>
  </si>
  <si>
    <t>INC119000: INC119000: NUCLEAR POWER - COOLANTS AND WATER</t>
  </si>
  <si>
    <t>INC120000: INC120000: NUCLEAR POWER - STEAM EXPENSES</t>
  </si>
  <si>
    <t>INC123000: INC123000: NUCLEAR POWER - ELECTRIC EXPENSES</t>
  </si>
  <si>
    <t>INC124000: INC124000: NUCLEAR POWER - MISCELLANEOUS NUCLEAR POWER EXPENSES</t>
  </si>
  <si>
    <t>INC124100: INC124100: NUCLEAR POWER - MISC NUCLEAR POWER EXP - ECRC -</t>
  </si>
  <si>
    <t>INC128000: INC128000: NUCLEAR POWER - MAINTENANCE SUPERVISION &amp; ENGINEERING</t>
  </si>
  <si>
    <t>INC129000: INC129000: NUCLEAR POWER - MAINTENANCE OF STRUCTURES</t>
  </si>
  <si>
    <t>INC129100: INC129100: NUCLEAR POWER - MAINT OF STRUCTURES - ECRC -</t>
  </si>
  <si>
    <t>INC130000: INC130000: NUCLEAR POWER - MAINTENANCE OF REACTOR PLANT</t>
  </si>
  <si>
    <t>INC131000: INC131000: NUCLEAR POWER - MAINTENANCE OF ELECTRIC PLANT</t>
  </si>
  <si>
    <t>INC132000: INC132000: NUCLEAR POWER - MAINTENANCE OF MISC NUCLEAR PLANT</t>
  </si>
  <si>
    <t>INC146000: INC146000: OTHER POWER - OPERATION SUPERVISION &amp; ENGINEERING</t>
  </si>
  <si>
    <t>INC146100: INC146100: OTHER POWER - OPERATION SUPERVISION &amp; ENGINEERING - ECRC</t>
  </si>
  <si>
    <t>INC147110: INC147110: OTHER POWER - FUEL - OIL, GAS &amp; COAL</t>
  </si>
  <si>
    <t>INC147200: INC147200: OTHER POWER - FUEL -NON RECOV ANNUAL EMISSIONS FEE</t>
  </si>
  <si>
    <t>INC148000: INC148000: OTHER POWER - GENERATION EXPENSES</t>
  </si>
  <si>
    <t>INC149000: INC149000: OTHER POWER - MISC OTHER POWER GENERATION EXPENSES</t>
  </si>
  <si>
    <t>INC149100: INC149100: OTHER POWER - MISC OTHER POWER GEN EXP - ECRC -</t>
  </si>
  <si>
    <t>INC149111: INC149111: OTHER POWER - WC H20 RECLAMATION</t>
  </si>
  <si>
    <t>INC149900: INC149900: OTHER POWER - ADDITIONAL SECURITY</t>
  </si>
  <si>
    <t>INC151000: INC151000: OTHER POWER - MAINTENANCE SUPERVISION &amp; ENGINEERING</t>
  </si>
  <si>
    <t>INC151100: INC151100: OTHER POWER - MAINTENANCE SUPERVISION &amp; ENGINEERING - ECRC</t>
  </si>
  <si>
    <t>INC152000: INC152000: OTHER POWER - MAINTENANCE OF STRUCTURES</t>
  </si>
  <si>
    <t>INC152100: INC152100: OTHER POWER - MAINT OF STRUCTURES - ECRC -</t>
  </si>
  <si>
    <t>INC153000: INC153000: OTHER POWER - MAINTENANCE GENERATING &amp; ELECTRIC PLANT</t>
  </si>
  <si>
    <t>INC153100: INC153100: OTHER POWER - MAINT GEN &amp; ELECT PLT - ECRC -</t>
  </si>
  <si>
    <t>INC154000: INC154000: OTHER POWER - MAINTENANCE MISC OTHER POWER GENERATION</t>
  </si>
  <si>
    <t>INC154100: INC154100: OTHER POWER - MAINT MISC OTH PWR GEN - ECRC -</t>
  </si>
  <si>
    <t>INC155110: INC155110: OTHER POWER - PURCHASED POWER - INTERCHANGE RECOV</t>
  </si>
  <si>
    <t>INC155410: INC155410: OTHER POWER - UPS CAPACITY CHGS -</t>
  </si>
  <si>
    <t>INC156000: INC156000: OTHER POWER - SYSTEM CONTROL AND LOAD DISPATCHING</t>
  </si>
  <si>
    <t>INC157000: INC157000: OTHER POWER - OTHER EXPENSES</t>
  </si>
  <si>
    <t>INC157900: INC157900: OTHER POWER - OTHER EXPENSES - DEFERRED FUEL FPSC</t>
  </si>
  <si>
    <t>INC157903: OTHER EXPENSES - DEFERRED CAPACITY - CEDAR BAY</t>
  </si>
  <si>
    <t>INC157944: INC157944: OTHER POWER - OTHER EXPENSES - DEFERRED CAPACITY</t>
  </si>
  <si>
    <t>INC157949: INC157949: OTHER POWER - OTHER EXPENSES - DEFERRED - ECRC</t>
  </si>
  <si>
    <t>INC157980: INC157980: OTHER POWER - OTHER EXPENSES - DEFERRED FUEL FERC</t>
  </si>
  <si>
    <t>INC158750: GAS RESERVES - OPERATION SUPERVISION &amp; ENGINEERING</t>
  </si>
  <si>
    <t>INC158751: GAS RESERVES - PRODUCTION MAPS &amp; RECORDS</t>
  </si>
  <si>
    <t>INC158752: GAS RESERVES - GAS WELLS EXPENSES</t>
  </si>
  <si>
    <t>INC158754: GAS RESERVES - FIELD COMPRESSOR STATION EXPENSES</t>
  </si>
  <si>
    <t>INC158756: GAS RESERVES - FIELD MEASURING &amp; REGULATING STATION EXP</t>
  </si>
  <si>
    <t>INC158758: GAS RESERVES - GAS WELL ROYALTIES</t>
  </si>
  <si>
    <t>INC158759: GAS RESERVES - OTHER EXPENSES</t>
  </si>
  <si>
    <t>INC158760: GAS RESERVES – RENTS</t>
  </si>
  <si>
    <t>INC158761: GAS RESERVES - MAINT SUPERVISION &amp; ENGINEERING</t>
  </si>
  <si>
    <t>INC158763: GAS RESERVES - MAINT OF PRODUCING GAS WELLS</t>
  </si>
  <si>
    <t>INC158769: GAS RESERVES - MAINT OF OTHER EQUIPMENT</t>
  </si>
  <si>
    <t>INC158795: GAS RESERVES - DELAY RENTALS</t>
  </si>
  <si>
    <t>INC158796: GAS RESERVES - NONPRODUCTIVE WELL DRILLING</t>
  </si>
  <si>
    <t>INC158798: GAS RESERVES - OTHER EXPLORATION</t>
  </si>
  <si>
    <t>INC607303: OTHER EXP - DEFERRED EXPENSE - CEDAR BAY BASE</t>
  </si>
  <si>
    <t>INC260010: INC260010: TRANS EXP - OPERATION SUPERV &amp; ENGINEERING</t>
  </si>
  <si>
    <t>INC261000: INC261000: TRANS EXP - LOAD DISPATCHING</t>
  </si>
  <si>
    <t>INC262000: INC262000: TRANS EXP - STATION EXPENSES</t>
  </si>
  <si>
    <t>INC263000: INC263000: TRANS EXP - OVERHEAD LINE EXPENSES</t>
  </si>
  <si>
    <t>INC265000: INC265000: TRANS EXP - TRANSMISSION OF ELECTRICITY BY OTHERS</t>
  </si>
  <si>
    <t>INC265120: INC265120: TRANS EXPENSE BY OTHERS FPL SALES -</t>
  </si>
  <si>
    <t>INC265130: INC265130: TRANS EXP - INTERCHANGE RECOVERABLE</t>
  </si>
  <si>
    <t>INC266000: INC266000: TRANS EXP - MISC TRANSMISSION EXPENSES</t>
  </si>
  <si>
    <t>INC267000: INC267000: TRANS EXP - RENTS</t>
  </si>
  <si>
    <t>INC268010: INC268010: TRANS EXP - MAINTENANCE SUPERV &amp; ENGINEERING</t>
  </si>
  <si>
    <t>INC269000: INC269000: TRANS EXP - MAINTENANCE OF STRUCTURES</t>
  </si>
  <si>
    <t>INC270000: INC270000: TRANS EXP - MAINTENANCE OF STATION EQUIPMENT</t>
  </si>
  <si>
    <t>INC270020: INC270020: TRANS EXP - MAINT OF STATION EQUIP - ECRC -</t>
  </si>
  <si>
    <t>INC271000: INC271000: TRANS EXP - MAINTENANCE OF OVERHEAD LINES</t>
  </si>
  <si>
    <t>INC272000: INC272000: TRANS EXP - MAINTENANCE OF UNDERGROUND LINES</t>
  </si>
  <si>
    <t>INC273000: INC273000: TRANS EXP - MAINTENANCE OF MISC TRANS PLANT</t>
  </si>
  <si>
    <t>INC380000: INC380000: DIST EXP - OPERATION SUPERVISION AND ENGINEERING</t>
  </si>
  <si>
    <t>INC381000: INC381000: DIST EXP - LOAD DISPATCHING</t>
  </si>
  <si>
    <t>INC382000: INC382000: DIST EXP - SUBSTATION EXPENSES</t>
  </si>
  <si>
    <t>INC383000: INC383000: DIST EXP - OVERHEAD LINE EXPENSES</t>
  </si>
  <si>
    <t>INC384000: INC384000: DIST EXP - UNDERGROUND LINE EXPENSES</t>
  </si>
  <si>
    <t>INC385000: INC385000: DIST EXP - STREET LIGHTING AND SIGNAL SYSTEM EXPENSES</t>
  </si>
  <si>
    <t>INC386000: INC386000: DIST EXP - METER EXPENSES</t>
  </si>
  <si>
    <t>INC387000: INC387000: DIST EXP - CUSTOMER INSTALLATIONS EXPENSES</t>
  </si>
  <si>
    <t>INC387010: INC387010: DIST EXP - LMS-LOAD CONTROL RECOVERABLE -ECCR</t>
  </si>
  <si>
    <t>INC388000: INC388000: DIST EXP - MISCELLANEOUS DISTRIBUTION EXPENSES</t>
  </si>
  <si>
    <t>INC389000: INC389000: DIST EXP - RENTS</t>
  </si>
  <si>
    <t>INC390000: INC390000: DIST EXP - MAINTENANCE SUPERVISION AND ENGINEERING</t>
  </si>
  <si>
    <t>INC390010: INC390010: DIST EXP - MAINT-LMS-LOAD CONTROL RECOVERABLE -ECCR</t>
  </si>
  <si>
    <t>INC392000: INC392000: DIST EXP - MAINTENANCE OF STATION EQUIPMENT</t>
  </si>
  <si>
    <t>INC392010: INC392010: DIST EXP - MAINT OF STATION EQUIP - ECRC -</t>
  </si>
  <si>
    <t>INC393000: INC393000: DIST EXP - MAINTENANCE OF OVERHEAD LINES</t>
  </si>
  <si>
    <t>INC394000: INC394000: DIST EXP - MAINTENANCE OF UNDERGROUND LINES</t>
  </si>
  <si>
    <t>INC395000: INC395000: DIST EXP - MAINTENANCE OF LINE TRANSFORMERS</t>
  </si>
  <si>
    <t>INC396000: INC396000: DIST EXP - MAINT OF STREET LIGHTING &amp; SIGNAL SYSTEMS</t>
  </si>
  <si>
    <t>INC397000: INC397000: DIST EXP - MAINTENANCE OF METERS</t>
  </si>
  <si>
    <t>INC398000: INC398000: DIST EXP - MAINTENANCE OF MISC DISTRIBUTION PLANT</t>
  </si>
  <si>
    <t>INC401000: INC401000: CUST ACCT EXP - SUPERVISION</t>
  </si>
  <si>
    <t>INC402000: INC402000: CUST ACCT EXP - METER READING EXPENSES</t>
  </si>
  <si>
    <t>INC403000: INC403000: CUST ACCT EXP - CUSTOMER RECORDS AND COLLECTION EXP</t>
  </si>
  <si>
    <t>INC404000: INC404000: CUST ACCT EXP - UNCOLLECTIBLE ACCOUNTS</t>
  </si>
  <si>
    <t>INC404151: INC404151: CUST ACCT EXP - UNCOLL ACCTS - STORM SECURITIZATION</t>
  </si>
  <si>
    <t>INC407000: INC407000: CUST SERV &amp; INFO - SUPERVISION</t>
  </si>
  <si>
    <t>INC407100: INC407100: CUST SERV &amp; INFO - SUPERVISION - ECCR RECOVERABLE</t>
  </si>
  <si>
    <t>INC408000: INC408000: CUST SERV &amp; INFO - CUST ASSISTANCE EXP</t>
  </si>
  <si>
    <t>INC408100: INC408100: CUST SERV &amp; INFO - CUST ASSISTANCE EXP - ECCR RECOV</t>
  </si>
  <si>
    <t>INC409000: INC409000: CUST SERV &amp; INFO - INFO &amp; INST ADV - GENERAL</t>
  </si>
  <si>
    <t>INC409100: INC409100: CUST SERV &amp; INFO - INFO &amp; INST ADV -ECCR RECOV</t>
  </si>
  <si>
    <t>INC410000: INC410000: CUST SERV &amp; INFO - MISC CUST SERV &amp; INFO EXP</t>
  </si>
  <si>
    <t>INC410100: INC410100: CUST SERV &amp; INFO - MISC CUST SERV &amp; INFO EXP - ECCR</t>
  </si>
  <si>
    <t>INC516000: INC516000: MISCELLANEOUS AND SELLING EXPENSES</t>
  </si>
  <si>
    <t>INC520010: INC520010: A&amp;G EXP - ADMINISTRATIVE &amp; GENERAL SALARIES</t>
  </si>
  <si>
    <t>INC521000: INC521000: A&amp;G EXP - OFFICE SUPPLIES AND EXPENSES</t>
  </si>
  <si>
    <t>INC521151: INC521151: A&amp;G EXP - ADMINISTRATION FEES - FREC</t>
  </si>
  <si>
    <t>INC522000: INC522000: A&amp;G EXP - ADMINISTRATIVE EXPENSES TRANSFERRED CR.</t>
  </si>
  <si>
    <t>INC522151: INC522151: A&amp;G EXP - EXPENSES TRANSFERRED - FREC</t>
  </si>
  <si>
    <t>INC523000: INC523000: A&amp;G EXP - OUTSIDE SERVICES EMPLOYED</t>
  </si>
  <si>
    <t>INC523900: OUTSIDE SERVICES - GAS RESERVES</t>
  </si>
  <si>
    <t>INC524000: INC524000: A&amp;G EXP - PROPERTY INSURANCE</t>
  </si>
  <si>
    <t>INC524100: INC524100: A&amp;G EXP - PROPERTY INSURANCE - NUCLEAR OUTAGE</t>
  </si>
  <si>
    <t>INC524121: INC524121: A&amp;G EXP - STORM DEFICIENCY RECOVERY</t>
  </si>
  <si>
    <t>INC524900: A&amp;G EXP - PROPERTY INSURANCE - GAS RESERVES</t>
  </si>
  <si>
    <t>INC525000: INC525000: A&amp;G EXP - INJURIES AND DAMAGES</t>
  </si>
  <si>
    <t>INC525100: INC525100: A&amp;G EXP - INJURIES &amp; DAMAGES - CPRC</t>
  </si>
  <si>
    <t>INC525106: INC525106: A&amp;G EXP - INJURIES &amp; DAMAGES - FUEL</t>
  </si>
  <si>
    <t>INC525110: INC525110: A&amp;G EXP - INJURIES &amp; DAMAGES - ECCR</t>
  </si>
  <si>
    <t>INC525120: INC525120: A&amp;G EXP - INJURIES &amp; DAMAGES -  ECRC</t>
  </si>
  <si>
    <t>INC526100: INC526100: A&amp;G EXP - EMP PENSIONS &amp; BENEFITS</t>
  </si>
  <si>
    <t>INC526110: INC526110: A&amp;G EXP - EMP PENSIONS &amp; BENEFITS - FUEL</t>
  </si>
  <si>
    <t>INC526120: INC526120: A&amp;G EXP - EMP PENSIONS &amp; BENEFITS - ECRC</t>
  </si>
  <si>
    <t>INC526130: INC526130: A&amp;G EXP - EMP PENSIONS &amp; BENEFITS - CAPACITY</t>
  </si>
  <si>
    <t>INC526211: INC526211: A&amp;G EXP - EMP PENSIONS &amp; BENEFITS - ECCR</t>
  </si>
  <si>
    <t>INC528010: INC528010: A&amp;G EXP - REGULATORY COMMISSION EXPENSE - FPSC</t>
  </si>
  <si>
    <t>INC528020: INC528020: A&amp;G EXP - REGULATORY COMMISSION EXPENSE - FERC</t>
  </si>
  <si>
    <t>INC528100: INC528100: A&amp;G EXP - REGULATORY COMMISSION EXPENSE - FERC FEE</t>
  </si>
  <si>
    <t>INC529100: INC529100: A&amp;G EXP - DUPLICATE CHARGES CR - ECCR COSTS DEFERRED</t>
  </si>
  <si>
    <t>INC530000: INC530000: A&amp;G EXP - MISC GENERAL EXPENSES</t>
  </si>
  <si>
    <t>INC531000: INC531000: A&amp;G EXP - RENTS</t>
  </si>
  <si>
    <t>INC535000: INC535000: A&amp;G EXP - MAINTENANCE OF GENERAL PLANT</t>
  </si>
  <si>
    <t>TOTAL DEPRECIATION EXPENSE</t>
  </si>
  <si>
    <t>INC603000: INC603000: DEPR &amp; AMORT EXP - INTANGIBLE</t>
  </si>
  <si>
    <t>INC603001: INC603001: DEPR &amp; AMORT  EXP - INTANGIBLE ARO</t>
  </si>
  <si>
    <t>INC603005: INC603005: DEPR &amp; AMORT EXP - NCRC AVOIDED AFUDC- INTANG- FERC RECLASS</t>
  </si>
  <si>
    <t>INC603006: INC603006: DEPR &amp; AMORT EXP - SURPLUS FLOWBACK - FERC RECLASS</t>
  </si>
  <si>
    <t>INC603007: INC603007: DEPR &amp; AMORT EXP - INT ECCR</t>
  </si>
  <si>
    <t>INC603092: INC603092: DEPR &amp; AMORT EXP - INT ECRC</t>
  </si>
  <si>
    <t>INC603339: DEPR &amp; AMORT EXP - ARO - GAS RESERVES</t>
  </si>
  <si>
    <t>INC603010: INC603010: DEPR &amp; AMORT EXP - STEAM</t>
  </si>
  <si>
    <t>INC603011: INC603011: DEPR &amp; AMORT EXP - FOSSIL DECOMM</t>
  </si>
  <si>
    <t>INC603013: INC603013: DEPR &amp; AMORT EXP - STEAM PLANT - ECRC -</t>
  </si>
  <si>
    <t>INC603015: INC603015: DEPR &amp; AMORT EXP - SURPLUS DISMANTLEMENT DEPR</t>
  </si>
  <si>
    <t>INC603016: INC603016: DEPR &amp; AMORT EXP - SURPLUS DISMANTLEMENT - FERC RECLASS</t>
  </si>
  <si>
    <t>INC603980: INC603980: DEPR EXP - AMORT ELECT PLT  - ACQUI ADJ</t>
  </si>
  <si>
    <t>INC603020: INC603020: DEPR &amp; AMORT EXP - TURKEY POINT</t>
  </si>
  <si>
    <t>INC603022: INC603022: DEPR &amp; AMORT EXP - ST LUCIE 1</t>
  </si>
  <si>
    <t>INC603024: INC603024: DEPR &amp; AMORT EXP - ST LUCIE COMMON</t>
  </si>
  <si>
    <t>INC603026: INC603026: DEPR &amp; AMORT EXP - ST LUCIE 2</t>
  </si>
  <si>
    <t>INC603027: INC603027: DEPR &amp; AMORT EXP - NCRC AVOIDED AFUDC- NUCL- FERC RECLASS</t>
  </si>
  <si>
    <t>INC603028: INC603028: DEPR &amp; AMORT EXP - NUCLEAR PLANT - ECRC -</t>
  </si>
  <si>
    <t>INC603029: INC603029: DEPR &amp; AMORT EXP - NUCLEAR FLOWBACK</t>
  </si>
  <si>
    <t>INC603030: INC603030: DEPR &amp; AMORT EXP - OTHER PRODUCTION</t>
  </si>
  <si>
    <t>INC603036: INC603036: DEPR &amp; AMORT EXP - DISMANTLEMENT - OTHER PROD</t>
  </si>
  <si>
    <t>INC603037: INC603037: DEPR &amp; AMORT EXP - DISMANTLEMENT - OTHER PROD (ECRC)</t>
  </si>
  <si>
    <t>INC603039: INC603039: DEPR &amp; AMORT EXP - OTH PROD MARTIN PIPELINE</t>
  </si>
  <si>
    <t>INC603040: INC603040: DEPR &amp; AMORT EXP - OTH PROD - ECRC -</t>
  </si>
  <si>
    <t>INC603041: INC603041: DEPR &amp; AMORT EXP - TRANSMISSION</t>
  </si>
  <si>
    <t>INC603042: INC603042: DEPR &amp; AMORT EXP - TRANS - ECRC -</t>
  </si>
  <si>
    <t>INC603046: INC603046: DEPR &amp; AMORT EXP - AVOIDED AFUDC- TRANS- FERC RECLASS</t>
  </si>
  <si>
    <t>INC603047: INC603047: DEPR &amp; AMORT EXP - TRANSMISSION - GSU</t>
  </si>
  <si>
    <t>INC603048: INC603048: DEPR &amp; AMORT EXP - TRANSMISSION - OTHER RETAIL</t>
  </si>
  <si>
    <t>INC603049: INC603049: DEPR &amp; AMORT EXP - TRANSMISSION - OTHER WHOLESALE</t>
  </si>
  <si>
    <t>INC603051: INC603051: DEPR &amp; AMORT EXP - DISTRIBUTION A/C 361</t>
  </si>
  <si>
    <t>INC603052: INC603052: DEPR &amp; AMORT EXP - DISTRIBUTION A/C 362</t>
  </si>
  <si>
    <t>INC603054: INC603054: DEPR &amp; AMORT EXP - DISTRIBUTION A/C 364</t>
  </si>
  <si>
    <t>INC603055: INC603055: DEPR &amp; AMORT EXP - DISTRIBUTION A/C 365</t>
  </si>
  <si>
    <t>INC603056: INC603056: DEPR &amp; AMORT EXP - DISTRIBUTION A/C 366</t>
  </si>
  <si>
    <t>INC603057: INC603057: DEPR &amp; AMORT EXP - DISTRIBUTION A/C 367</t>
  </si>
  <si>
    <t>INC603058: INC603058: DEPR &amp; AMORT EXP - DISTRIBUTION A/C 368</t>
  </si>
  <si>
    <t>INC603059: INC603059: DEPR &amp; AMORT EXP - DISTRIBUTION A/C 369</t>
  </si>
  <si>
    <t>INC603060: INC603060: DEPR &amp; AMORT EXP - DISTRIBUTION A/C 370</t>
  </si>
  <si>
    <t>INC603061: INC603061: DEPR &amp; AMORT EXP - DISTRIBUTION A/C 371</t>
  </si>
  <si>
    <t>INC603063: INC603063: DEPR &amp; AMORT EXP - DISTRIBUTION A/C 373</t>
  </si>
  <si>
    <t>INC603065: INC603065: DEPR &amp; AMORT EXP - DISTRIBUTION - ECRC -</t>
  </si>
  <si>
    <t>INC603072: INC603072: DEPR &amp; AMORT EXP - DISTRIBUTION A/C 362 ECCR</t>
  </si>
  <si>
    <t>INC603081: INC603081: DEPR &amp; AMORT EXP - DISTRIBUTION A/C 371 ECCR</t>
  </si>
  <si>
    <t>INC603089: INC603089: DEPR &amp; AMORT EXP - DISTRIBUTION FLOWBACK</t>
  </si>
  <si>
    <t>INC603091: INC603091: DEPR &amp; AMORT EXP - GENERAL STRUCTURES</t>
  </si>
  <si>
    <t>INC603093: INC603093: DEPR &amp; AMORT EXP - GENERAL OTHER (EXC ECCR &amp; FERC)</t>
  </si>
  <si>
    <t>INC603095: INC603095: DEPR &amp; AMORT EXP - GENERAL OTHER ECCR</t>
  </si>
  <si>
    <t>INC603097: INC603097: DEPR &amp; AMORT EXP - GENERAL OTHER ECRC -</t>
  </si>
  <si>
    <t>TOTAL OPERATING INCOME TAX</t>
  </si>
  <si>
    <t>INC605000: INC605000: ACCRETION EXPENSE - ARO REG DEBIT</t>
  </si>
  <si>
    <t>INC607000: INC607000: AMORT OF PROP LOSSES, UNRECOV PLT &amp; REGUL STUDY COSTS</t>
  </si>
  <si>
    <t>INC607143: INC607143: REGULATORY CREDIT - ASSET RET OBLIGATION</t>
  </si>
  <si>
    <t>INC607351: INC607351: AMORT OF STORM SECURITIZATION</t>
  </si>
  <si>
    <t>INC607360: INC607360: AMORTIZATION OF NUCLEAR RESERVE</t>
  </si>
  <si>
    <t>INC607370: INC607370: NUCLEAR RECOVERY AMORTIZATION</t>
  </si>
  <si>
    <t>INC607371: INC607371: AMORT NCRC BASE RATE REV REQ</t>
  </si>
  <si>
    <t>INC607373: INC607373: AMORT REG ASSET - CONVERTIBLE ITC DEPR LOSS</t>
  </si>
  <si>
    <t>INC607404: INC607404: AMORT REG LIAB - CONVERTIBLE ITC GROSS-UP</t>
  </si>
  <si>
    <t>INC607408: INC607408: AMORT OF REG ASSETS - DEPREC RESERVE SURPLUS- FERC RECLASS</t>
  </si>
  <si>
    <t>INC607409: INC607409: AMORT OF REG ASSETS - SURPLUS DISMANTLEMENT -  FERC RECLASS</t>
  </si>
  <si>
    <t>INC607411: INC607411: AMORT OF PROP GAINS-AVIAT TRF-FPL GROUP</t>
  </si>
  <si>
    <t>INC607900: AMORTIZATION - GAS RESERVES</t>
  </si>
  <si>
    <t>INC608050: INC608050: AMORT OF REG ASSETS - AVOIDED AFUDC DEPR - FERC RECLASS</t>
  </si>
  <si>
    <t>INC608100: INC608100: TAX OTH TH INC TAX - UTILITY OPERAT INCOME CLEARING</t>
  </si>
  <si>
    <t>INC608101: INC608101: TAX OTH TH INC TAX - PAYROLL - CAPACITY</t>
  </si>
  <si>
    <t>INC608102: INC608102: TAX OTH TH INC TAX - PAYROLL - ECCR</t>
  </si>
  <si>
    <t>INC608103: INC608103: TAX OTH TH INC TAX - PAYROLL - ECRC</t>
  </si>
  <si>
    <t>INC608105: INC608105: TAX OTH TH INC TAX - REAL &amp; PERS PROPERTY TAX</t>
  </si>
  <si>
    <t>INC608106: INC608106: TAX OTH TH INC TAX - PAYROLL - FUEL</t>
  </si>
  <si>
    <t>INC608110: INC608110: TAX OTH TH INC TAX - FRANCHISE TAX</t>
  </si>
  <si>
    <t>INC608130: INC608130: TAX OTH TH INC TAX - GROSS RECEIPTS TAX - RETAIL BASE</t>
  </si>
  <si>
    <t>INC608131: INC608131: TAX OTH TH INC TAX - GROSS RECEIPTS TAX - FRANCHISE</t>
  </si>
  <si>
    <t>INC608135: INC608135: TAX OTH TH INC TAX - REG ASSESS FEE - RETAIL BASE</t>
  </si>
  <si>
    <t>INC608136: INC608136: TAX OTH TH INC TAX - REG ASSESS FEE - FRANCHISE</t>
  </si>
  <si>
    <t>INC608137: INC608137: TAX OTH TH INC TAX - REG ASSESS FEE - ECCR</t>
  </si>
  <si>
    <t>INC608138: INC608138: TAX OTH TH INC TAX - REG ASSESS FEE - FUEL FPSC</t>
  </si>
  <si>
    <t>INC608140: INC608140: TAX OTH TH INC TAX - REG ASSESS FEE - CAPACITY</t>
  </si>
  <si>
    <t>INC608147: INC608147: TAX OTH TH INC TAX - REG ASSESS FEE - ECRC</t>
  </si>
  <si>
    <t>INC608150: INC608150: TAX OTH TH INC TAX - OCCUPATIONAL LICENCES</t>
  </si>
  <si>
    <t>INC608190: TAX OTH TH INC TAX - OTHER - GAS RESERVES</t>
  </si>
  <si>
    <t>INC609100: INC609100: INCOME TAXES - UTILITY OPER INCOME - CURRENT FEDERAL</t>
  </si>
  <si>
    <t>INC609110: INC609110: INCOME TAXES - UTILITY OPER INCOME - CURRENT STATE</t>
  </si>
  <si>
    <t>INC610000: INC610000: INCOME TAXES - DEFERRED FEDERAL</t>
  </si>
  <si>
    <t>INC611000: INC611000: INCOME TAXES - DEFERRED STATE</t>
  </si>
  <si>
    <t>INC611450: INC611450: AMORTIZATION OF ITC</t>
  </si>
  <si>
    <t>INC611600: INC611600: GAIN FROM DISP OF UTILITY PLANT - FUTURE USE</t>
  </si>
  <si>
    <t>INC611800: INC611800: GAIN FROM DISP OF ALLOWANCE - ECRC -</t>
  </si>
  <si>
    <t>INC718000: INC718000: NON OPER RENTAL INCOME &amp; EXPENSE - NON UTILITY PROP</t>
  </si>
  <si>
    <t>INC719000: INC719000: INTEREST INCOME AND DIVIDENDS - OTHER</t>
  </si>
  <si>
    <t>INC719110: INC719110: AFUDC</t>
  </si>
  <si>
    <t>INC719112: INC719112: NUCLEAR G/U CARRYING COST</t>
  </si>
  <si>
    <t>INC719210: INC719210: INTEREST &amp; DIVIDEND INCOME - STORM FUND PREFERRED DIV</t>
  </si>
  <si>
    <t>INC719300: INC719300: INTEREST &amp; DIVIDEND INCOME - OTHER INVESTMENTS</t>
  </si>
  <si>
    <t>INC719600: INC719600: INTEREST &amp; DIVIDEND INCOME - NUCLEAR DECOMM FUND INC</t>
  </si>
  <si>
    <t>INC719700: INC719700: INTEREST &amp; DIVIDEND INCOME - TRF TO STORM FUND RESERVE</t>
  </si>
  <si>
    <t>INC719720: INC719720: INTEREST &amp; DIVIDEND INCOME - TRF TO DECOMM RESERV FUND</t>
  </si>
  <si>
    <t>INC719725: INC719725: TRANSFER QUALIFIED RESERVE NET AFTER TAXES</t>
  </si>
  <si>
    <t>INC721000: INC721000: MISCELLANEOUS NON OPERATING INCOME</t>
  </si>
  <si>
    <t>INC726530: INC726530: OTHER MISCELLANEOUS INCOME &amp; DEDUCTIONS</t>
  </si>
  <si>
    <t>INC728200: INC728200: TAX OTH TH INC TAX, OTH INC &amp; DED - PROP &amp; SALES TAX</t>
  </si>
  <si>
    <t>INC729200: INC729200: INCOME TAXES - CURRENT - FEDERAL - OTH INC &amp; DED</t>
  </si>
  <si>
    <t>INC729210: INC729210: INCOME TAXES - CURRENT - STATE - OTH INC &amp; DED</t>
  </si>
  <si>
    <t>INC730000: INC730000: INCOME TAXES- DEFERRED FEDERAL- OTH INCOME &amp; DED</t>
  </si>
  <si>
    <t>INC731000: INC731000: INCOME TAXES- DEFERRED STATE- OTH INCOME &amp; DED</t>
  </si>
  <si>
    <t>INC827000: INC827000: INTEREST ON LONG-TERM DEBT</t>
  </si>
  <si>
    <t>INC827151: INC827151: INTEREST ON LONG-TERM DEBT - SECURITIZATION</t>
  </si>
  <si>
    <t>INC828000: INC828000: AMORTIZATION OF DEBT DISCOUNT &amp; EXPENSE</t>
  </si>
  <si>
    <t>INC828100: INC828100: AMORTIZATION OF LOSS ON REACQ. DEBT</t>
  </si>
  <si>
    <t>INC828151: INC828151: AMORT DEBT DISCOUNT &amp; EXPENSE - SECURITIZATION</t>
  </si>
  <si>
    <t>INC831100: INC831100: INTEREST ON CUSTOMER DEPOSITS</t>
  </si>
  <si>
    <t>INC831500: INC831500: OTHER INTEREST EXPENSE</t>
  </si>
  <si>
    <t>INC831510: INC831510: INTEREST ON SHORT TERM DEBT</t>
  </si>
  <si>
    <t>INC831520: INC831520: INTEREST ON INTERNAL REVENUE SERVICE AUDITS</t>
  </si>
  <si>
    <t>INC832000: INC832000: AFBFUDC</t>
  </si>
  <si>
    <t>RETAINED EARNINGS ADJUSTMENTS</t>
  </si>
  <si>
    <t>INC838000: INC838000: DIVIDENDS DECLARED - COMMON STOCK</t>
  </si>
  <si>
    <t xml:space="preserve">     ^:[   sys-Equity Earnings (Income Account)]</t>
  </si>
  <si>
    <t xml:space="preserve">     ^:[         9447X01: Sales for Resale SECI]</t>
  </si>
  <si>
    <t xml:space="preserve">     ^:[         9447x13: Wholesale Base Revenue - UI Goal Seek]</t>
  </si>
  <si>
    <t xml:space="preserve">     ^:[         9456930: Oth Elect Rev-Unbilled Rev-FERC]</t>
  </si>
  <si>
    <t xml:space="preserve">     ^:[         9447001: Sales for Resale-A01 Base]</t>
  </si>
  <si>
    <t xml:space="preserve">     ^:[      Wholesale Base Revenue]</t>
  </si>
  <si>
    <t xml:space="preserve">     ^:[               9449110: Provision for Rate Refunds-FPSC]</t>
  </si>
  <si>
    <t xml:space="preserve">     ^:[            449-Provision for Rate Refunds-FPSC]</t>
  </si>
  <si>
    <t xml:space="preserve">     ^:[            449-Provision for Rate Refunds-FERC]</t>
  </si>
  <si>
    <t xml:space="preserve">     ^:[               9447010: Sales for Resale-Other Long Term]</t>
  </si>
  <si>
    <t xml:space="preserve">     ^:[               9447004: Sales for Resale-A04 Fuel]</t>
  </si>
  <si>
    <t xml:space="preserve">     ^:[            447-Sales For Resale]</t>
  </si>
  <si>
    <t xml:space="preserve">     ^:[               9446015: Sales to RR/Railways-A15 Franchise Tax]</t>
  </si>
  <si>
    <t xml:space="preserve">     ^:[               9446014: Sales to RR/Railways-A14 Gross RcptsTax]</t>
  </si>
  <si>
    <t xml:space="preserve">     ^:[               9446008: Sales to RR/Railways-A08 Envrionmental]</t>
  </si>
  <si>
    <t xml:space="preserve">     ^:[               9446005: Sales to RR/Railways-A05 Capacity]</t>
  </si>
  <si>
    <t xml:space="preserve">     ^:[               9446004: Sales to RR/Railways-A04 Fuel]</t>
  </si>
  <si>
    <t xml:space="preserve">     ^:[               9446003: Sales to RR/Railways-A03 Storm Recovery]</t>
  </si>
  <si>
    <t xml:space="preserve">     ^:[               9446002: Sales to RR/Railways-A02 Conservation]</t>
  </si>
  <si>
    <t xml:space="preserve">     ^:[               9446001: Sales to RR/Railways-A01 Base]</t>
  </si>
  <si>
    <t xml:space="preserve">     ^:[            446-Railroads/Railways]</t>
  </si>
  <si>
    <t xml:space="preserve">     ^:[               9445015: Oth Sales to Public Auth-A15 Franch Tax]</t>
  </si>
  <si>
    <t xml:space="preserve">     ^:[               9445014: Oth Sales to Pub Auth-A14 Gross RcptsTax]</t>
  </si>
  <si>
    <t xml:space="preserve">     ^:[               9445008: Oth Sales to Public Auth-A08 Environment]</t>
  </si>
  <si>
    <t xml:space="preserve">     ^:[               9445005: Oth Sales to Public Auth-A05 Capacity]</t>
  </si>
  <si>
    <t xml:space="preserve">     ^:[               9445004: Oth Sales to Public Auth-A04 Fuel]</t>
  </si>
  <si>
    <t xml:space="preserve">     ^:[               9445003: Oth Sales to Public Auth-A03 Storm Recov]</t>
  </si>
  <si>
    <t xml:space="preserve">     ^:[               9445002: Oth Sales to Public Auth-A02 Conservatn]</t>
  </si>
  <si>
    <t xml:space="preserve">     ^:[               9445001: Oth Sales to Public Auth-A01 Base]</t>
  </si>
  <si>
    <t xml:space="preserve">     ^:[            445-Other Sales Public Authorities]</t>
  </si>
  <si>
    <t xml:space="preserve">     ^:[               9444101: Public Str &amp; Hwy Lighting-Premium]</t>
  </si>
  <si>
    <t xml:space="preserve">     ^:[               9444015: Public Str &amp; Hwy Lighting-A15 Franch Tax]</t>
  </si>
  <si>
    <t xml:space="preserve">     ^:[               9444014: Public Str &amp; Hwy Lighting-A14 Gross RcptsTax]</t>
  </si>
  <si>
    <t xml:space="preserve">     ^:[               9444008: Public Str &amp; Hwy Lighting-A08Environment]</t>
  </si>
  <si>
    <t xml:space="preserve">     ^:[               9444005: Public Str &amp; Hwy Lighting-A05 Capacity]</t>
  </si>
  <si>
    <t xml:space="preserve">     ^:[               9444004: Public Str &amp; Hwy Lighting-A04 Fuel]</t>
  </si>
  <si>
    <t xml:space="preserve">     ^:[               9444003: Public Str &amp; Hwy Lighting-A03 Storm Recov]</t>
  </si>
  <si>
    <t xml:space="preserve">     ^:[               9444002: Public Str &amp; Hwy Lighting-A02 Conservatn]</t>
  </si>
  <si>
    <t xml:space="preserve">     ^:[               9444001: Public Str &amp; Hwy Lighting-A01 Base]</t>
  </si>
  <si>
    <t xml:space="preserve">     ^:[            444-Public Street &amp; Highway Lighting]</t>
  </si>
  <si>
    <t xml:space="preserve">     ^:[               9442515: Industr Pub Auth Sales-A15 Franch Tax]</t>
  </si>
  <si>
    <t xml:space="preserve">     ^:[               9442514: Indust Pub Auth Sales-A14 Gross RcptTax]</t>
  </si>
  <si>
    <t xml:space="preserve">     ^:[               9442508: Industr Pub Auth Sales-A08Environmental]</t>
  </si>
  <si>
    <t xml:space="preserve">     ^:[               9442505: Industr Pub Auth Sales-A05 Capacity]</t>
  </si>
  <si>
    <t xml:space="preserve">     ^:[               9442504: Industr Pub Auth Sales-A04 Fuel]</t>
  </si>
  <si>
    <t xml:space="preserve">     ^:[               9442503: Indust Pub Auth Sales-A03 Strm Recovery]</t>
  </si>
  <si>
    <t xml:space="preserve">     ^:[               9442360: Comm &amp; Indust Sales-C/I Dem Red Inc]</t>
  </si>
  <si>
    <t xml:space="preserve">     ^:[               9442300: Comm &amp; Industr Sales-Recv Incent-A02 Consv]</t>
  </si>
  <si>
    <t xml:space="preserve">     ^:[               9442215: Industrial Sales-A15 FranchiseTax]</t>
  </si>
  <si>
    <t xml:space="preserve">     ^:[               9442214: Industrial Sales-A14 Gross Receipts Tax]</t>
  </si>
  <si>
    <t xml:space="preserve">     ^:[               9442208: Industrial Sale-A08 Environmental]</t>
  </si>
  <si>
    <t xml:space="preserve">     ^:[               9442205: Industrial Sales-A05 Capacity]</t>
  </si>
  <si>
    <t xml:space="preserve">     ^:[               9442204: Industrial Sales-A04 Fuel]</t>
  </si>
  <si>
    <t xml:space="preserve">     ^:[               9442203: Industrial Sales-A03 Storm Recovery]</t>
  </si>
  <si>
    <t xml:space="preserve">     ^:[               9442202: Industrial Sales-A02 Conservation]</t>
  </si>
  <si>
    <t xml:space="preserve">     ^:[               9442201: Industrial Sales-A01 Base]</t>
  </si>
  <si>
    <t xml:space="preserve">     ^:[               9442502: Industr Pub Auth Sales-A02 Conservation]</t>
  </si>
  <si>
    <t xml:space="preserve">     ^:[               9442330: Comm &amp; Industr Sales-CILC Offset]</t>
  </si>
  <si>
    <t xml:space="preserve">     ^:[               9442501: Industr Pub Auth Sales-A01 Base]</t>
  </si>
  <si>
    <t xml:space="preserve">     ^:[               9442340: Comm &amp; IndustSales-C/I Dem Red Inc A02 Cons]</t>
  </si>
  <si>
    <t xml:space="preserve">     ^:[            442-Industrial]</t>
  </si>
  <si>
    <t xml:space="preserve">     ^:[               9442415: Commerc Pub Auth Sales-A15 Franchise Tax]</t>
  </si>
  <si>
    <t xml:space="preserve">     ^:[               9442414: Commerc Pub Auth Sales-A14 Gross RcptTax]</t>
  </si>
  <si>
    <t xml:space="preserve">     ^:[               9442408: Commerc Pub Auth Sales-A08 Environmental]</t>
  </si>
  <si>
    <t xml:space="preserve">     ^:[               9442405: Commerc Pub Auth Sales-A05 Capacity]</t>
  </si>
  <si>
    <t xml:space="preserve">     ^:[               9442404: Commerc Pub Auth Sales-A04 Fuel]</t>
  </si>
  <si>
    <t xml:space="preserve">     ^:[               9442401: Commerc Pub Auth Sales-A01 Base]</t>
  </si>
  <si>
    <t xml:space="preserve">     ^:[               9442115: Commerc Pub Auth Sales-A15 Franchise Tax]</t>
  </si>
  <si>
    <t xml:space="preserve">     ^:[               9442114: Commercial Sales-A14 Gross Receipts Tax]</t>
  </si>
  <si>
    <t xml:space="preserve">     ^:[               9442108: Commercial Sales-A08 Environmental]</t>
  </si>
  <si>
    <t xml:space="preserve">     ^:[               9442105: Commercial Sales-A05 Capacity]</t>
  </si>
  <si>
    <t xml:space="preserve">     ^:[               9442104: Commercial Sales-A04 Fuel]</t>
  </si>
  <si>
    <t xml:space="preserve">     ^:[               9442103: Commercial Sales-A03 Storm Recovery]</t>
  </si>
  <si>
    <t xml:space="preserve">     ^:[               9442102: Commercial Sales-A02 Conservation]</t>
  </si>
  <si>
    <t xml:space="preserve">     ^:[               9442403: Commerc PubAuth Sales-A03 Storm Recovery]</t>
  </si>
  <si>
    <t xml:space="preserve">     ^:[               9442402: Commerc Pub Auth Sales-A02 Conservation]</t>
  </si>
  <si>
    <t xml:space="preserve">     ^:[               9442101: Commercial Sales-A01 Base]</t>
  </si>
  <si>
    <t xml:space="preserve">     ^:[            442-Commercial]</t>
  </si>
  <si>
    <t xml:space="preserve">     ^:[               9440x13: Retail Base Rate Relief - UI Goal Seek]</t>
  </si>
  <si>
    <t xml:space="preserve">     ^:[               9440515: Res Public Auth Sales-A15 Franchise Tax]</t>
  </si>
  <si>
    <t xml:space="preserve">     ^:[               9440514: Res Public Auth Sales-A14 Gross Receipts Tax]</t>
  </si>
  <si>
    <t xml:space="preserve">     ^:[               9440508: Res Public Auth Sales-A08 Environmental]</t>
  </si>
  <si>
    <t xml:space="preserve">     ^:[               9440505: Res Public Auth Sales-A05 Capacity]</t>
  </si>
  <si>
    <t xml:space="preserve">     ^:[               9440504: Res Public Auth Sales-A04 Fuel]</t>
  </si>
  <si>
    <t xml:space="preserve">     ^:[               9440503: Res Public Auth Sales-A03 Storm Recovery]</t>
  </si>
  <si>
    <t xml:space="preserve">     ^:[               9440502: Res Public Auth Sales-A02 Conservation]</t>
  </si>
  <si>
    <t xml:space="preserve">     ^:[               9440501: Res Public Auth Sales-A01 Base]</t>
  </si>
  <si>
    <t xml:space="preserve">     ^:[               9440300: Residential Sales-A02Conserv-Load Control Credits]</t>
  </si>
  <si>
    <t xml:space="preserve">     ^:[               9440210: Residential Sales-WC3 Revenue Recl Offset]</t>
  </si>
  <si>
    <t xml:space="preserve">     ^:[               9440200: Residential Sales-Cost RecovWC3 Recl-A05]</t>
  </si>
  <si>
    <t xml:space="preserve">     ^:[               9440110: Residential Sales-A03Strm Recov-Bnd/Tx Chg RAFOffs]</t>
  </si>
  <si>
    <t xml:space="preserve">     ^:[               9440100: Residential Sales-A03Strm Recov-Bnd/Tx Chg RAFExcl]</t>
  </si>
  <si>
    <t xml:space="preserve">     ^:[               9440015: Residential Sales-A15 Franchise Tax]</t>
  </si>
  <si>
    <t xml:space="preserve">     ^:[               9440014: Residential Sales-A14 Gross Receipts Tax]</t>
  </si>
  <si>
    <t xml:space="preserve">     ^:[               9440008: Residential Sales-A08 Environmental]</t>
  </si>
  <si>
    <t xml:space="preserve">     ^:[               9440005: Residential Sales-A05 Capacity]</t>
  </si>
  <si>
    <t xml:space="preserve">     ^:[               9440004: Residential Sales-A04 Fuel]</t>
  </si>
  <si>
    <t xml:space="preserve">     ^:[               9440003: Residential Sales-A03 Storm Recovery]</t>
  </si>
  <si>
    <t xml:space="preserve">     ^:[               9440002: Residential Sales-A02 Conservation]</t>
  </si>
  <si>
    <t xml:space="preserve">     ^:[               9440001: Residential Sales-A01 Base]</t>
  </si>
  <si>
    <t>acct 9447</t>
  </si>
  <si>
    <t xml:space="preserve">     ^:[            440-Residential]</t>
  </si>
  <si>
    <t xml:space="preserve">     ^:[         Sales of Electicity]</t>
  </si>
  <si>
    <t xml:space="preserve">     ^:[            9447210: Sales For Resale-Non-Clause Recoverable]</t>
  </si>
  <si>
    <t xml:space="preserve">     ^:[            9447126: Sales For Resale-React&amp;Volt Cntrl A05Capac]</t>
  </si>
  <si>
    <t xml:space="preserve">     ^:[            9447125: Sales For Resale-SchSysCntrl Disp A05Capac]</t>
  </si>
  <si>
    <t xml:space="preserve">     ^:[            9447124: Sales For Resale-Transmis Srvc-A05 Capac]</t>
  </si>
  <si>
    <t xml:space="preserve">     ^:[            9447123: Sales For Resale-TransmSrvcContra-A05Capac]</t>
  </si>
  <si>
    <t xml:space="preserve">     ^:[            9447122: Sales For Resale-EstTransmisSrvc-A05 Capac]</t>
  </si>
  <si>
    <t xml:space="preserve">     ^:[            9447120: Sales For Resale-Capac Revs A05 Capacity]</t>
  </si>
  <si>
    <t xml:space="preserve">     ^:[            9447116: Sales for Resale-Non-Broker Sls A04 Fuel]</t>
  </si>
  <si>
    <t xml:space="preserve">     ^:[            9447110: Sales for Resale-Recov Intchg Pwr A04Fuel]</t>
  </si>
  <si>
    <t xml:space="preserve">     ^:[         447-Interchange Power Sales]</t>
  </si>
  <si>
    <t xml:space="preserve">     ^:[      Total Sales of Electricity]</t>
  </si>
  <si>
    <t xml:space="preserve">     ^:[            9456921: Oth Elect Rev-Metering Excess Gener]</t>
  </si>
  <si>
    <t xml:space="preserve">     ^:[            9456920: Oth Elect Rev-Unbilled Rev-FPSC]</t>
  </si>
  <si>
    <t xml:space="preserve">     ^:[         456-Unbilled Revenues]</t>
  </si>
  <si>
    <t xml:space="preserve">     ^:[            9456942: Other Revenues-Cedar Bay-A05-Capacity]</t>
  </si>
  <si>
    <t xml:space="preserve">     ^:[            9456232: Oth Elec Rev-Unreserved Use Penalty Revs]</t>
  </si>
  <si>
    <t xml:space="preserve">     ^:[            9456231: Oth Elec Rev-Engy Imbal Pen Ref-A04 Fuel]</t>
  </si>
  <si>
    <t xml:space="preserve">     ^:[            9456230: Oth Elec Rev-Engy Imbal Pen Rev-A04 Fuel]</t>
  </si>
  <si>
    <t xml:space="preserve">     ^:[            9456225: Oth Elect Rev-Energy Imbal Serv A04 Fuel]</t>
  </si>
  <si>
    <t xml:space="preserve">     ^:[         456-Other Misc Serv &amp; Elec Revnues]</t>
  </si>
  <si>
    <t xml:space="preserve">     ^:[            9456985: Oth Elect Rev-Asset Optimization-A04Fuel]</t>
  </si>
  <si>
    <t xml:space="preserve">     ^:[            9456943: Other Electric Rev-Defrd SWAPC CPRC-A05 Capacity]</t>
  </si>
  <si>
    <t xml:space="preserve">     ^:[            9456990: Oth Elect Rev-Over Recov Fuel-FPSC A04Fuel]</t>
  </si>
  <si>
    <t xml:space="preserve">     ^:[            9456984: Oth Elect Rev-Fuel Rev Defer-GPIF A04Fuel]</t>
  </si>
  <si>
    <t xml:space="preserve">     ^:[            9456983: Oth Elect Rev-Deferred-A08  Environ]</t>
  </si>
  <si>
    <t xml:space="preserve">     ^:[            9456981: Oth Elect Rev-Fuel Rev Defer-GPIF A04Fuel]</t>
  </si>
  <si>
    <t xml:space="preserve">     ^:[            9456980: Oth Elect Rev-Fuel Rev Defer-FERC A04Fuel]</t>
  </si>
  <si>
    <t xml:space="preserve">     ^:[            9456970: Oth Elect Rev-Deferred Revs-A02Consv]</t>
  </si>
  <si>
    <t xml:space="preserve">     ^:[            9456949: Oth Elect Rev-Def Reg AssesFee-A08 Environ]</t>
  </si>
  <si>
    <t xml:space="preserve">     ^:[            9456948: Oth Elect Rev-Def Reg Asses Fee-A05Capacity]</t>
  </si>
  <si>
    <t xml:space="preserve">     ^:[            9456947: Oth Elect Rev-Def Reg Assess  Fee-A02Consv]</t>
  </si>
  <si>
    <t xml:space="preserve">     ^:[            9456945: Oth Elect Rev-Def Reg Assess Fee A04 Fuel]</t>
  </si>
  <si>
    <t xml:space="preserve">     ^:[            9456944: Oth Elect Rev-Defrd Rev-OverRec-A05Capac]</t>
  </si>
  <si>
    <t xml:space="preserve">     ^:[         456-Deferred Revenues]</t>
  </si>
  <si>
    <t xml:space="preserve">     ^:[      Other Operating Revenues]</t>
  </si>
  <si>
    <t xml:space="preserve">     ^:[            9400001: Operating Revenues-Liquid Production-GasRes]</t>
  </si>
  <si>
    <t xml:space="preserve">     ^:[            9400000: Operating Revenues-Gas Production-GasRes]</t>
  </si>
  <si>
    <t xml:space="preserve">     ^:[         400-Operating Revenues-Gas Reserves]</t>
  </si>
  <si>
    <t xml:space="preserve">     ^:[            9454400: Rent From Electric Property- Pole Attachments]</t>
  </si>
  <si>
    <t xml:space="preserve">     ^:[            9454300: Rent From Electric Property- CATVAttachments]</t>
  </si>
  <si>
    <t xml:space="preserve">     ^:[            9454200: Rent From Electric Property-Leased]</t>
  </si>
  <si>
    <t xml:space="preserve">     ^:[            9454100: Rent From Electric Property-Future Use Property]</t>
  </si>
  <si>
    <t xml:space="preserve">     ^:[            9454020: Rent From Electric Property-Affiliates]</t>
  </si>
  <si>
    <t xml:space="preserve">     ^:[            9454000: Rent From Electric Property]</t>
  </si>
  <si>
    <t xml:space="preserve">     ^:[         454-Rent From Electric Property]</t>
  </si>
  <si>
    <t xml:space="preserve">     ^:[            9451x13: Miscellaneous Service Revenues - UI Goal Seek]</t>
  </si>
  <si>
    <t xml:space="preserve">     ^:[            9451005: Misc Srv Rev-Reconne]</t>
  </si>
  <si>
    <t xml:space="preserve">     ^:[            9451004: Misc Srv Rev-Return]</t>
  </si>
  <si>
    <t xml:space="preserve">     ^:[            9451003: Misc Srv Rev-Conn Sr]</t>
  </si>
  <si>
    <t xml:space="preserve">     ^:[            9451002: Misc Srv Rev-Init Sr]</t>
  </si>
  <si>
    <t xml:space="preserve">     ^:[            9451001: Misc Srv Rev-Curr Di]</t>
  </si>
  <si>
    <t xml:space="preserve">     ^:[            9451100: Misc Serv Revenues-TempContr,Q Facil,Intercnt Pro]</t>
  </si>
  <si>
    <t xml:space="preserve">     ^:[            9451000: Misc Serv Revenues]</t>
  </si>
  <si>
    <t xml:space="preserve">     ^:[         451-Miscellaneous Service Charges]</t>
  </si>
  <si>
    <t xml:space="preserve">     ^:[            9456111: Other Elec Rev-SWAPC ECCR]</t>
  </si>
  <si>
    <t xml:space="preserve">     ^:[            9456501: Oth Elec Rev-StormSecurztn-A03Strm]</t>
  </si>
  <si>
    <t xml:space="preserve">     ^:[            9456400: Oth Elec Rev-OUC/FMPA Use Chg Recov]</t>
  </si>
  <si>
    <t xml:space="preserve">     ^:[            9456253: Oth Elec Rev-Trans Serv STF&amp;NF Refd Prov]</t>
  </si>
  <si>
    <t xml:space="preserve">     ^:[            9456252: Oth Elec Rev-Trans Serv NetwkCr-Seminole]</t>
  </si>
  <si>
    <t xml:space="preserve">     ^:[            9456251: Oth Elec Rev-Trans Serv LTF Refund Prov]</t>
  </si>
  <si>
    <t xml:space="preserve">     ^:[            9456249: Oth Elec Rev-Unreserved Use Penalty]</t>
  </si>
  <si>
    <t xml:space="preserve">     ^:[            9456233: Oth Elec Rev-Unreserve Use PenaltyRefund]</t>
  </si>
  <si>
    <t xml:space="preserve">     ^:[            9456224: Oth Elec Rev-AncillarySrvc-RegulationSrv]</t>
  </si>
  <si>
    <t xml:space="preserve">     ^:[            9456223: Oth Elec Rev-Trans Scheduling-STF &amp; NF]</t>
  </si>
  <si>
    <t xml:space="preserve">     ^:[            9456222: Oth Elec Revenue-Reactive &amp; Voltage]</t>
  </si>
  <si>
    <t xml:space="preserve">     ^:[            9456221: Oth Elec Rev-Trans Scheduling-LTF]</t>
  </si>
  <si>
    <t xml:space="preserve">     ^:[            9456213: Oth Elec Rev-Transm Srce Demand-STF &amp; NF]</t>
  </si>
  <si>
    <t xml:space="preserve">     ^:[            9456212: Other Elc Rev-Trans Serv Radial Line Ch]</t>
  </si>
  <si>
    <t xml:space="preserve">     ^:[            9456211: Oth Elec Rev-Transm Srce Demand LTF]</t>
  </si>
  <si>
    <t xml:space="preserve">     ^:[            9456201: Oth Elec Rev-Transm Srvc FERC]</t>
  </si>
  <si>
    <t xml:space="preserve">     ^:[            9456145: Oth Elec Rev-Regulator Service]</t>
  </si>
  <si>
    <t xml:space="preserve">     ^:[            9456050: FREC-Oth Elec Revenue-Strm Securitiz-I/C]</t>
  </si>
  <si>
    <t xml:space="preserve">     ^:[            9456000: Other Electric Revenues]</t>
  </si>
  <si>
    <t xml:space="preserve">     ^:[            9450500: Forfeited Disc-Late Pymt-Retail Accounts]</t>
  </si>
  <si>
    <t xml:space="preserve">     ^:[            9450400: Forfeited Disc-Field Collections Charge]</t>
  </si>
  <si>
    <t xml:space="preserve">     ^:[            9450200: Forfeited Disc-Late Pymt-Non-Retail]</t>
  </si>
  <si>
    <t xml:space="preserve">     ^:[         450-Forfeited Discounts]</t>
  </si>
  <si>
    <t xml:space="preserve">     ^:[      Other Base Revenues]</t>
  </si>
  <si>
    <t xml:space="preserve">     ^:[   Operating Revenues]</t>
  </si>
  <si>
    <t>B:[Account - Revenues]</t>
  </si>
  <si>
    <t>Florida Power &amp; Light </t>
  </si>
  <si>
    <t>Year 2018</t>
  </si>
  <si>
    <t>Year 2017</t>
  </si>
  <si>
    <t>Year 2016</t>
  </si>
  <si>
    <t>Year 2015</t>
  </si>
  <si>
    <t>Year 2014</t>
  </si>
  <si>
    <t>Year 2013</t>
  </si>
  <si>
    <t>FPLM: 2016 Rate Case v3</t>
  </si>
  <si>
    <t>Forecast Years 2016, 2017 &amp; 2018</t>
  </si>
  <si>
    <t>ACTUALS</t>
  </si>
  <si>
    <t>FORECAST</t>
  </si>
  <si>
    <t>Other Sales to Public Authorities (Note B)</t>
  </si>
  <si>
    <t>Dec-2015</t>
  </si>
  <si>
    <t>INC158753: GAS RESERVES - FIELD LINES EXPENSES</t>
  </si>
  <si>
    <t>INC158755: GAS RESERVES - FIELD COMPRESSOR STATION FUEL &amp; POWER</t>
  </si>
  <si>
    <t>INC530002: A&amp;G EXP - MISC GENERAL EXPENSES - WHOLESALE</t>
  </si>
  <si>
    <t>INC603002: DEPR &amp; AMORT EXP - INTANGIBLE CAPACITY</t>
  </si>
  <si>
    <t>INC603014: DEPR &amp; AMORT EXP - STEAM PLANT - CAPACITY</t>
  </si>
  <si>
    <t>INC603128: DEPR &amp; AMORT EXP - NUCLEAR PLANT - CAPACITY</t>
  </si>
  <si>
    <t>INC603098: DEPR &amp; AMORT EXP - GENERAL OTHER CAPACITY</t>
  </si>
  <si>
    <t>INC607346: ANALOG METER RETIREMENTS</t>
  </si>
  <si>
    <t>INC611710: LOSS FROM DISP OF UTILITY PLANT - FUTURE USE</t>
  </si>
  <si>
    <t>INC830700: INTEREST ON DEBT TO ASSOC CO - GAS RESERVES</t>
  </si>
  <si>
    <t>BAL001080: PLT IN SERV - INTAN - CAPACITY</t>
  </si>
  <si>
    <t>BAL001146: PLT IN SERV - STEAM - CAPACITY</t>
  </si>
  <si>
    <t>BAL001281: PLT IN SERV - NUCLEAR - CAPACITY</t>
  </si>
  <si>
    <t>BAL001750: PLT IN SERV - GENERAL PLANT OTHER CAPACITY</t>
  </si>
  <si>
    <t>BAL008080: ACC AMORT - INTANGIBLE - CAPACITY</t>
  </si>
  <si>
    <t>BAL008146: ACC PROV DEPR &amp; AMORT - STEAM - CAPACITY</t>
  </si>
  <si>
    <t>BAL008281: ACC PROV DEPR &amp; AMORT - NUCLEAR - CAPACITY</t>
  </si>
  <si>
    <t>BAL008386: ACC PROV DEPR &amp; AMORT - OTH PROD - CAPACITY</t>
  </si>
  <si>
    <t>BAL008750: ACCUM PROV DEPR &amp; AMORT - GENERAL PLT OTH CAPACITY</t>
  </si>
  <si>
    <t>BAL243900: OTH ACCTS REC - GAS RESERVES</t>
  </si>
  <si>
    <t>BAL266700: ADV FOR GAS EXPLOR, DEV, &amp; PROD - GAS RESERVES</t>
  </si>
  <si>
    <t>BAL382337: OTHER REG ASSET: ASSET OPTIMIZATION</t>
  </si>
  <si>
    <t>BAL382382: OTHER REG ASSETS - CEDAR BAY PPA LOSS - CAPACITY</t>
  </si>
  <si>
    <t>DEF LOSS DISPOS UTIL PLT</t>
  </si>
  <si>
    <t>BAL387000: DEFERRED LOSSES FROM DISPOSITION OF UTILITY PLT</t>
  </si>
  <si>
    <t>TOTAL DEF LOSS DISPOS UTIL PLT</t>
  </si>
  <si>
    <t>BAL735998: CUSTOMER DEPOSITS - MARGIN CALL COLLATERAL</t>
  </si>
  <si>
    <t>Why was it excluded in 2013 and 2014? And then included in 2015?</t>
  </si>
  <si>
    <t>Tab 10 - Why was it excluded in 2013 and 2014? And then included in 2015?</t>
  </si>
  <si>
    <t>Inputs received from Richard Feldman</t>
  </si>
  <si>
    <t>All these lines need to be removed from total expenses</t>
  </si>
  <si>
    <t>Tab 5 - B129</t>
  </si>
  <si>
    <t>Tab 5 - C129</t>
  </si>
  <si>
    <t>Change made</t>
  </si>
  <si>
    <t>158750-760</t>
  </si>
  <si>
    <t>Gas Reserves - All Combined</t>
  </si>
  <si>
    <t>INC607303</t>
  </si>
  <si>
    <t>Other Expense - Deferred Espense Cedar Bay</t>
  </si>
  <si>
    <t>Tab 10 B123-B130</t>
  </si>
  <si>
    <t>Tab 10 - B122</t>
  </si>
  <si>
    <t>Tab 10 - B131</t>
  </si>
  <si>
    <t>INC157000</t>
  </si>
  <si>
    <t>INC157900</t>
  </si>
  <si>
    <t>INC157903</t>
  </si>
  <si>
    <t>Other Power - Other Expenses - Deferred Fuel FPSC</t>
  </si>
  <si>
    <t xml:space="preserve">Other Power - Other Expenses </t>
  </si>
  <si>
    <t>Other Power - Other Expenses - Deferred Capacity</t>
  </si>
  <si>
    <t>Tab 10 - B56</t>
  </si>
  <si>
    <t>Tab 10 - B57</t>
  </si>
  <si>
    <t>Tab 10 - B77</t>
  </si>
  <si>
    <t>Tab 10 - B79</t>
  </si>
  <si>
    <t>Tab 10 - B100</t>
  </si>
  <si>
    <t>Tab 10 - B99</t>
  </si>
  <si>
    <t>Tab 10 - B114</t>
  </si>
  <si>
    <t>Tab 10 - C115</t>
  </si>
  <si>
    <t>Tab 10 - C117</t>
  </si>
  <si>
    <t>Tab 10 - C118</t>
  </si>
  <si>
    <t>Tab 10 - C119</t>
  </si>
  <si>
    <t>Tab 10 - B73</t>
  </si>
  <si>
    <t>Tab 10 - B94</t>
  </si>
  <si>
    <t>Tab 10 - B132</t>
  </si>
  <si>
    <t>Tab 10 - B151</t>
  </si>
  <si>
    <t>Tab 10 - B176</t>
  </si>
  <si>
    <t>Tab 10 - C184</t>
  </si>
  <si>
    <t>Tab 10 - B194</t>
  </si>
  <si>
    <t>Tab 10 - B198</t>
  </si>
  <si>
    <t>Tab 10 - B229</t>
  </si>
  <si>
    <t>Should gas reserves be included? Yes, confirmed with Liz 2/9/16</t>
  </si>
  <si>
    <t>% 
Change</t>
  </si>
  <si>
    <t>QTD 
% Change</t>
  </si>
  <si>
    <t>YTD % Change</t>
  </si>
  <si>
    <t>12MTH_
CMTH_CY</t>
  </si>
  <si>
    <t>12MTH_
CMTH_PY</t>
  </si>
  <si>
    <t>QTD_
CMTH_PY</t>
  </si>
  <si>
    <t>QTD_
CMTH_CY</t>
  </si>
  <si>
    <t>QTD 
Current Year</t>
  </si>
  <si>
    <t>Current Month
DEC 2015</t>
  </si>
  <si>
    <t>Current Month
Last Year
DEC 2014</t>
  </si>
  <si>
    <t>YTD
JAN 2015
DEC 2015</t>
  </si>
  <si>
    <t>YTD_
JAN 2014
DEC 2014</t>
  </si>
  <si>
    <t>12 Months
Ended
DEC 2015</t>
  </si>
  <si>
    <t>12 Months_
Ended
DEC 2014</t>
  </si>
  <si>
    <t xml:space="preserve">  RETAIL PRIOR MTH UNBILLED</t>
  </si>
  <si>
    <t xml:space="preserve">  RETAIL CURRENT MTH UNBILLED</t>
  </si>
  <si>
    <t xml:space="preserve">  WHOLESALE PRIOR MTH UNBILLED</t>
  </si>
  <si>
    <t xml:space="preserve">  WHOLESALE CURRENT MTH UNBILLED</t>
  </si>
  <si>
    <t xml:space="preserve">  INTERCHANGE POWER SALES</t>
  </si>
  <si>
    <t>OPC 012602</t>
  </si>
  <si>
    <t>FPL RC-16</t>
  </si>
  <si>
    <t>OPC 012603</t>
  </si>
  <si>
    <t>OPC 012604</t>
  </si>
  <si>
    <t>OPC 012605</t>
  </si>
  <si>
    <t>OPC 012606</t>
  </si>
  <si>
    <t>OPC 012607</t>
  </si>
  <si>
    <t>OPC 012608</t>
  </si>
  <si>
    <t>OPC 012609</t>
  </si>
  <si>
    <t>OPC 012610</t>
  </si>
  <si>
    <t>OPC 012611</t>
  </si>
  <si>
    <t>OPC 012612</t>
  </si>
  <si>
    <t>OPC 012613</t>
  </si>
  <si>
    <t>OPC 012614</t>
  </si>
  <si>
    <t>OPC 012615</t>
  </si>
  <si>
    <t>OPC 012616</t>
  </si>
  <si>
    <t>OPC 012617</t>
  </si>
  <si>
    <t>OPC 012617.1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</si>
</sst>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_);_(&quot;$&quot;* \(#,##0.00000\);_(&quot;$&quot;* &quot;-&quot;??_);_(@_)"/>
    <numFmt numFmtId="167" formatCode="#,##0\ ;&quot;(&quot;#,##0&quot;)&quot;"/>
    <numFmt numFmtId="168" formatCode="\$\ #,##0.00\ ;\$\ &quot;(&quot;#,##0.00&quot;)&quot;"/>
    <numFmt numFmtId="169" formatCode="#,##0.00\ %;&quot;(&quot;#,##0.00&quot;)&quot;\ %"/>
    <numFmt numFmtId="170" formatCode="#,##0\ %;&quot;(&quot;#,##0&quot;)&quot;\ %"/>
    <numFmt numFmtId="171" formatCode="#,##0.0000000\ ;&quot;(&quot;#,##0.0000000&quot;)&quot;"/>
    <numFmt numFmtId="172" formatCode="0.0%"/>
    <numFmt numFmtId="173" formatCode="0.0"/>
    <numFmt numFmtId="174" formatCode="0.00000"/>
    <numFmt numFmtId="175" formatCode="#,##0_);[Red]\(#,##0\);&quot; &quot;"/>
    <numFmt numFmtId="176" formatCode="\$\ #,##0\ ;\$\ &quot;(&quot;#,##0&quot;)&quot;"/>
  </numFmts>
  <fonts count="5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8"/>
      <color theme="0" tint="-4.9989318521683403E-2"/>
      <name val="Arial"/>
      <family val="2"/>
    </font>
    <font>
      <sz val="13"/>
      <color rgb="FFC00000"/>
      <name val="Arial"/>
      <family val="2"/>
    </font>
    <font>
      <b/>
      <sz val="14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8"/>
      <color theme="1"/>
      <name val="Calibri"/>
      <family val="2"/>
    </font>
    <font>
      <sz val="10"/>
      <color rgb="FFC00000"/>
      <name val="Arial"/>
      <family val="2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8"/>
      <color rgb="FFFF0000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1"/>
      <color theme="0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Arial"/>
      <family val="2"/>
    </font>
    <font>
      <i/>
      <sz val="8"/>
      <color rgb="FFFF0000"/>
      <name val="Calibri"/>
      <family val="2"/>
      <scheme val="minor"/>
    </font>
    <font>
      <sz val="7.5"/>
      <name val="Arial"/>
      <family val="2"/>
    </font>
    <font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61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3" fillId="0" borderId="0"/>
    <xf numFmtId="0" fontId="17" fillId="2" borderId="0"/>
    <xf numFmtId="0" fontId="18" fillId="4" borderId="16" applyBorder="0"/>
    <xf numFmtId="4" fontId="17" fillId="7" borderId="17" applyNumberFormat="0" applyProtection="0">
      <alignment horizontal="left" vertical="center" indent="1"/>
    </xf>
    <xf numFmtId="4" fontId="17" fillId="7" borderId="17" applyNumberFormat="0" applyProtection="0">
      <alignment horizontal="left" vertical="center" indent="1"/>
    </xf>
    <xf numFmtId="4" fontId="17" fillId="0" borderId="17" applyNumberFormat="0" applyProtection="0">
      <alignment horizontal="right" vertical="center"/>
    </xf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2" borderId="0" applyNumberFormat="0" applyBorder="0" applyAlignment="0" applyProtection="0"/>
    <xf numFmtId="0" fontId="19" fillId="18" borderId="0" applyNumberFormat="0" applyBorder="0" applyAlignment="0" applyProtection="0"/>
    <xf numFmtId="0" fontId="20" fillId="13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1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4" fontId="17" fillId="27" borderId="17" applyNumberFormat="0" applyProtection="0">
      <alignment vertical="center"/>
    </xf>
    <xf numFmtId="4" fontId="22" fillId="28" borderId="17" applyNumberFormat="0" applyProtection="0">
      <alignment vertical="center"/>
    </xf>
    <xf numFmtId="4" fontId="17" fillId="28" borderId="17" applyNumberFormat="0" applyProtection="0">
      <alignment horizontal="left" vertical="center" indent="1"/>
    </xf>
    <xf numFmtId="0" fontId="23" fillId="27" borderId="18" applyNumberFormat="0" applyProtection="0">
      <alignment horizontal="left" vertical="top" indent="1"/>
    </xf>
    <xf numFmtId="4" fontId="17" fillId="29" borderId="17" applyNumberFormat="0" applyProtection="0">
      <alignment horizontal="right" vertical="center"/>
    </xf>
    <xf numFmtId="4" fontId="17" fillId="30" borderId="17" applyNumberFormat="0" applyProtection="0">
      <alignment horizontal="right" vertical="center"/>
    </xf>
    <xf numFmtId="4" fontId="17" fillId="31" borderId="19" applyNumberFormat="0" applyProtection="0">
      <alignment horizontal="right" vertical="center"/>
    </xf>
    <xf numFmtId="4" fontId="17" fillId="32" borderId="17" applyNumberFormat="0" applyProtection="0">
      <alignment horizontal="right" vertical="center"/>
    </xf>
    <xf numFmtId="4" fontId="17" fillId="33" borderId="17" applyNumberFormat="0" applyProtection="0">
      <alignment horizontal="right" vertical="center"/>
    </xf>
    <xf numFmtId="4" fontId="17" fillId="34" borderId="17" applyNumberFormat="0" applyProtection="0">
      <alignment horizontal="right" vertical="center"/>
    </xf>
    <xf numFmtId="4" fontId="17" fillId="35" borderId="17" applyNumberFormat="0" applyProtection="0">
      <alignment horizontal="right" vertical="center"/>
    </xf>
    <xf numFmtId="4" fontId="17" fillId="36" borderId="17" applyNumberFormat="0" applyProtection="0">
      <alignment horizontal="right" vertical="center"/>
    </xf>
    <xf numFmtId="4" fontId="17" fillId="37" borderId="17" applyNumberFormat="0" applyProtection="0">
      <alignment horizontal="right" vertical="center"/>
    </xf>
    <xf numFmtId="4" fontId="17" fillId="38" borderId="19" applyNumberFormat="0" applyProtection="0">
      <alignment horizontal="left" vertical="center" indent="1"/>
    </xf>
    <xf numFmtId="4" fontId="14" fillId="4" borderId="19" applyNumberFormat="0" applyProtection="0">
      <alignment horizontal="left" vertical="center" indent="1"/>
    </xf>
    <xf numFmtId="4" fontId="14" fillId="4" borderId="19" applyNumberFormat="0" applyProtection="0">
      <alignment horizontal="left" vertical="center" indent="1"/>
    </xf>
    <xf numFmtId="4" fontId="17" fillId="39" borderId="17" applyNumberFormat="0" applyProtection="0">
      <alignment horizontal="right" vertical="center"/>
    </xf>
    <xf numFmtId="4" fontId="17" fillId="40" borderId="19" applyNumberFormat="0" applyProtection="0">
      <alignment horizontal="left" vertical="center" indent="1"/>
    </xf>
    <xf numFmtId="4" fontId="17" fillId="39" borderId="19" applyNumberFormat="0" applyProtection="0">
      <alignment horizontal="left" vertical="center" indent="1"/>
    </xf>
    <xf numFmtId="0" fontId="17" fillId="41" borderId="17" applyNumberFormat="0" applyProtection="0">
      <alignment horizontal="left" vertical="center" indent="1"/>
    </xf>
    <xf numFmtId="0" fontId="17" fillId="4" borderId="18" applyNumberFormat="0" applyProtection="0">
      <alignment horizontal="left" vertical="top" indent="1"/>
    </xf>
    <xf numFmtId="0" fontId="17" fillId="42" borderId="17" applyNumberFormat="0" applyProtection="0">
      <alignment horizontal="left" vertical="center" indent="1"/>
    </xf>
    <xf numFmtId="0" fontId="17" fillId="39" borderId="18" applyNumberFormat="0" applyProtection="0">
      <alignment horizontal="left" vertical="top" indent="1"/>
    </xf>
    <xf numFmtId="0" fontId="17" fillId="43" borderId="17" applyNumberFormat="0" applyProtection="0">
      <alignment horizontal="left" vertical="center" indent="1"/>
    </xf>
    <xf numFmtId="0" fontId="17" fillId="43" borderId="18" applyNumberFormat="0" applyProtection="0">
      <alignment horizontal="left" vertical="top" indent="1"/>
    </xf>
    <xf numFmtId="0" fontId="17" fillId="40" borderId="17" applyNumberFormat="0" applyProtection="0">
      <alignment horizontal="left" vertical="center" indent="1"/>
    </xf>
    <xf numFmtId="0" fontId="17" fillId="40" borderId="18" applyNumberFormat="0" applyProtection="0">
      <alignment horizontal="left" vertical="top" indent="1"/>
    </xf>
    <xf numFmtId="0" fontId="17" fillId="44" borderId="20" applyNumberFormat="0">
      <protection locked="0"/>
    </xf>
    <xf numFmtId="4" fontId="24" fillId="45" borderId="18" applyNumberFormat="0" applyProtection="0">
      <alignment vertical="center"/>
    </xf>
    <xf numFmtId="4" fontId="22" fillId="46" borderId="1" applyNumberFormat="0" applyProtection="0">
      <alignment vertical="center"/>
    </xf>
    <xf numFmtId="4" fontId="24" fillId="41" borderId="18" applyNumberFormat="0" applyProtection="0">
      <alignment horizontal="left" vertical="center" indent="1"/>
    </xf>
    <xf numFmtId="0" fontId="24" fillId="45" borderId="18" applyNumberFormat="0" applyProtection="0">
      <alignment horizontal="left" vertical="top" indent="1"/>
    </xf>
    <xf numFmtId="4" fontId="22" fillId="5" borderId="17" applyNumberFormat="0" applyProtection="0">
      <alignment horizontal="right" vertical="center"/>
    </xf>
    <xf numFmtId="0" fontId="24" fillId="39" borderId="18" applyNumberFormat="0" applyProtection="0">
      <alignment horizontal="left" vertical="top" indent="1"/>
    </xf>
    <xf numFmtId="4" fontId="25" fillId="47" borderId="19" applyNumberFormat="0" applyProtection="0">
      <alignment horizontal="left" vertical="center" indent="1"/>
    </xf>
    <xf numFmtId="0" fontId="17" fillId="48" borderId="1"/>
    <xf numFmtId="4" fontId="26" fillId="44" borderId="17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" fillId="0" borderId="0"/>
    <xf numFmtId="0" fontId="1" fillId="0" borderId="0"/>
    <xf numFmtId="0" fontId="42" fillId="0" borderId="0"/>
    <xf numFmtId="0" fontId="1" fillId="0" borderId="0"/>
  </cellStyleXfs>
  <cellXfs count="261">
    <xf numFmtId="0" fontId="0" fillId="0" borderId="0" xfId="0"/>
    <xf numFmtId="0" fontId="3" fillId="0" borderId="0" xfId="0" applyFont="1"/>
    <xf numFmtId="0" fontId="3" fillId="0" borderId="2" xfId="0" applyFont="1" applyBorder="1"/>
    <xf numFmtId="0" fontId="2" fillId="0" borderId="3" xfId="0" applyNumberFormat="1" applyFont="1" applyBorder="1" applyAlignment="1" applyProtection="1">
      <protection locked="0"/>
    </xf>
    <xf numFmtId="0" fontId="3" fillId="0" borderId="3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2" fillId="0" borderId="7" xfId="0" applyNumberFormat="1" applyFont="1" applyBorder="1" applyAlignment="1" applyProtection="1">
      <protection locked="0"/>
    </xf>
    <xf numFmtId="0" fontId="5" fillId="0" borderId="1" xfId="0" applyFont="1" applyBorder="1" applyAlignment="1">
      <alignment horizontal="center"/>
    </xf>
    <xf numFmtId="0" fontId="4" fillId="0" borderId="7" xfId="0" applyNumberFormat="1" applyFont="1" applyBorder="1" applyAlignment="1" applyProtection="1">
      <protection locked="0"/>
    </xf>
    <xf numFmtId="0" fontId="9" fillId="0" borderId="0" xfId="0" applyFont="1" applyAlignment="1">
      <alignment horizontal="center"/>
    </xf>
    <xf numFmtId="164" fontId="0" fillId="0" borderId="0" xfId="2" applyNumberFormat="1" applyFont="1"/>
    <xf numFmtId="164" fontId="0" fillId="0" borderId="0" xfId="0" applyNumberFormat="1"/>
    <xf numFmtId="165" fontId="2" fillId="0" borderId="3" xfId="3" applyNumberFormat="1" applyFont="1" applyBorder="1" applyAlignment="1" applyProtection="1">
      <protection locked="0"/>
    </xf>
    <xf numFmtId="44" fontId="3" fillId="0" borderId="3" xfId="3" applyFont="1" applyBorder="1"/>
    <xf numFmtId="0" fontId="10" fillId="0" borderId="0" xfId="0" applyFont="1"/>
    <xf numFmtId="0" fontId="8" fillId="0" borderId="0" xfId="0" applyFont="1"/>
    <xf numFmtId="164" fontId="8" fillId="0" borderId="0" xfId="0" applyNumberFormat="1" applyFont="1"/>
    <xf numFmtId="164" fontId="8" fillId="0" borderId="0" xfId="2" applyNumberFormat="1" applyFont="1"/>
    <xf numFmtId="164" fontId="0" fillId="0" borderId="10" xfId="2" applyNumberFormat="1" applyFont="1" applyBorder="1"/>
    <xf numFmtId="0" fontId="7" fillId="0" borderId="0" xfId="0" applyFont="1" applyAlignment="1"/>
    <xf numFmtId="0" fontId="0" fillId="0" borderId="0" xfId="0" applyFont="1"/>
    <xf numFmtId="0" fontId="2" fillId="0" borderId="0" xfId="0" applyNumberFormat="1" applyFont="1" applyBorder="1" applyAlignment="1" applyProtection="1"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4" fontId="8" fillId="0" borderId="11" xfId="0" applyNumberFormat="1" applyFont="1" applyBorder="1"/>
    <xf numFmtId="0" fontId="14" fillId="0" borderId="12" xfId="4" applyFont="1" applyBorder="1" applyAlignment="1">
      <alignment horizontal="center" vertical="center" wrapText="1"/>
    </xf>
    <xf numFmtId="0" fontId="13" fillId="0" borderId="0" xfId="4"/>
    <xf numFmtId="0" fontId="15" fillId="0" borderId="0" xfId="4" applyFont="1" applyAlignment="1">
      <alignment horizontal="left" indent="1"/>
    </xf>
    <xf numFmtId="39" fontId="14" fillId="0" borderId="0" xfId="4" applyNumberFormat="1" applyFont="1" applyAlignment="1">
      <alignment horizontal="right"/>
    </xf>
    <xf numFmtId="0" fontId="14" fillId="0" borderId="0" xfId="4" applyFont="1" applyAlignment="1">
      <alignment horizontal="left" indent="2"/>
    </xf>
    <xf numFmtId="0" fontId="16" fillId="0" borderId="0" xfId="4" applyFont="1" applyAlignment="1">
      <alignment horizontal="left" indent="4"/>
    </xf>
    <xf numFmtId="39" fontId="16" fillId="0" borderId="13" xfId="4" applyNumberFormat="1" applyFont="1" applyBorder="1" applyAlignment="1">
      <alignment horizontal="right"/>
    </xf>
    <xf numFmtId="39" fontId="16" fillId="0" borderId="11" xfId="4" applyNumberFormat="1" applyFont="1" applyBorder="1" applyAlignment="1">
      <alignment horizontal="right"/>
    </xf>
    <xf numFmtId="0" fontId="15" fillId="0" borderId="0" xfId="4" applyFont="1" applyAlignment="1">
      <alignment horizontal="left"/>
    </xf>
    <xf numFmtId="0" fontId="15" fillId="0" borderId="0" xfId="4" applyFont="1" applyAlignment="1">
      <alignment horizontal="left" indent="2"/>
    </xf>
    <xf numFmtId="0" fontId="15" fillId="0" borderId="0" xfId="4" applyFont="1" applyAlignment="1">
      <alignment horizontal="left" indent="3"/>
    </xf>
    <xf numFmtId="0" fontId="14" fillId="0" borderId="0" xfId="4" applyFont="1" applyAlignment="1">
      <alignment horizontal="left" indent="4"/>
    </xf>
    <xf numFmtId="0" fontId="16" fillId="0" borderId="0" xfId="4" applyFont="1" applyAlignment="1">
      <alignment horizontal="left" indent="3"/>
    </xf>
    <xf numFmtId="43" fontId="0" fillId="0" borderId="0" xfId="2" applyFont="1"/>
    <xf numFmtId="164" fontId="0" fillId="0" borderId="14" xfId="2" applyNumberFormat="1" applyFont="1" applyBorder="1"/>
    <xf numFmtId="164" fontId="0" fillId="0" borderId="0" xfId="2" applyNumberFormat="1" applyFont="1" applyBorder="1"/>
    <xf numFmtId="0" fontId="17" fillId="2" borderId="0" xfId="5"/>
    <xf numFmtId="0" fontId="17" fillId="3" borderId="15" xfId="5" applyFill="1" applyBorder="1"/>
    <xf numFmtId="0" fontId="16" fillId="6" borderId="0" xfId="5" applyFont="1" applyFill="1"/>
    <xf numFmtId="0" fontId="17" fillId="7" borderId="17" xfId="8" quotePrefix="1" applyNumberFormat="1">
      <alignment horizontal="left" vertical="center" indent="1"/>
    </xf>
    <xf numFmtId="167" fontId="17" fillId="0" borderId="17" xfId="9" applyNumberFormat="1">
      <alignment horizontal="right" vertical="center"/>
    </xf>
    <xf numFmtId="168" fontId="17" fillId="0" borderId="17" xfId="9" applyNumberFormat="1">
      <alignment horizontal="right" vertical="center"/>
    </xf>
    <xf numFmtId="169" fontId="17" fillId="0" borderId="17" xfId="9" applyNumberFormat="1">
      <alignment horizontal="right" vertical="center"/>
    </xf>
    <xf numFmtId="167" fontId="17" fillId="8" borderId="17" xfId="9" applyNumberFormat="1" applyFill="1">
      <alignment horizontal="right" vertical="center"/>
    </xf>
    <xf numFmtId="169" fontId="17" fillId="8" borderId="17" xfId="9" applyNumberFormat="1" applyFill="1">
      <alignment horizontal="right" vertical="center"/>
    </xf>
    <xf numFmtId="168" fontId="17" fillId="8" borderId="17" xfId="9" applyNumberFormat="1" applyFill="1">
      <alignment horizontal="right" vertical="center"/>
    </xf>
    <xf numFmtId="170" fontId="17" fillId="0" borderId="17" xfId="9" applyNumberFormat="1">
      <alignment horizontal="right" vertical="center"/>
    </xf>
    <xf numFmtId="39" fontId="16" fillId="49" borderId="13" xfId="4" applyNumberFormat="1" applyFont="1" applyFill="1" applyBorder="1" applyAlignment="1">
      <alignment horizontal="right"/>
    </xf>
    <xf numFmtId="170" fontId="17" fillId="8" borderId="17" xfId="9" applyNumberFormat="1" applyFill="1">
      <alignment horizontal="right" vertical="center"/>
    </xf>
    <xf numFmtId="173" fontId="2" fillId="0" borderId="3" xfId="0" applyNumberFormat="1" applyFont="1" applyBorder="1" applyAlignment="1" applyProtection="1">
      <protection locked="0"/>
    </xf>
    <xf numFmtId="172" fontId="2" fillId="0" borderId="3" xfId="0" applyNumberFormat="1" applyFont="1" applyBorder="1" applyAlignment="1" applyProtection="1">
      <protection locked="0"/>
    </xf>
    <xf numFmtId="165" fontId="3" fillId="0" borderId="3" xfId="0" applyNumberFormat="1" applyFont="1" applyBorder="1"/>
    <xf numFmtId="164" fontId="3" fillId="0" borderId="3" xfId="2" applyNumberFormat="1" applyFont="1" applyFill="1" applyBorder="1"/>
    <xf numFmtId="166" fontId="3" fillId="0" borderId="3" xfId="3" applyNumberFormat="1" applyFont="1" applyFill="1" applyBorder="1"/>
    <xf numFmtId="0" fontId="3" fillId="0" borderId="3" xfId="0" applyFont="1" applyFill="1" applyBorder="1"/>
    <xf numFmtId="165" fontId="3" fillId="0" borderId="3" xfId="3" applyNumberFormat="1" applyFont="1" applyFill="1" applyBorder="1"/>
    <xf numFmtId="44" fontId="3" fillId="0" borderId="3" xfId="3" applyFont="1" applyFill="1" applyBorder="1"/>
    <xf numFmtId="166" fontId="3" fillId="0" borderId="3" xfId="3" applyNumberFormat="1" applyFont="1" applyBorder="1"/>
    <xf numFmtId="3" fontId="2" fillId="0" borderId="3" xfId="0" applyNumberFormat="1" applyFont="1" applyBorder="1" applyAlignment="1" applyProtection="1">
      <protection locked="0"/>
    </xf>
    <xf numFmtId="174" fontId="2" fillId="0" borderId="3" xfId="0" applyNumberFormat="1" applyFont="1" applyFill="1" applyBorder="1" applyAlignment="1" applyProtection="1">
      <protection locked="0"/>
    </xf>
    <xf numFmtId="0" fontId="17" fillId="0" borderId="15" xfId="5" applyFill="1" applyBorder="1"/>
    <xf numFmtId="0" fontId="17" fillId="0" borderId="0" xfId="5" applyFill="1"/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2" fillId="0" borderId="23" xfId="0" applyFont="1" applyBorder="1" applyAlignment="1">
      <alignment horizontal="center"/>
    </xf>
    <xf numFmtId="164" fontId="8" fillId="0" borderId="24" xfId="0" applyNumberFormat="1" applyFont="1" applyBorder="1"/>
    <xf numFmtId="164" fontId="30" fillId="0" borderId="22" xfId="2" applyNumberFormat="1" applyFont="1" applyBorder="1" applyAlignment="1"/>
    <xf numFmtId="164" fontId="7" fillId="0" borderId="0" xfId="2" applyNumberFormat="1" applyFont="1" applyBorder="1"/>
    <xf numFmtId="164" fontId="12" fillId="0" borderId="0" xfId="2" applyNumberFormat="1" applyFont="1" applyBorder="1"/>
    <xf numFmtId="39" fontId="13" fillId="0" borderId="0" xfId="4" applyNumberFormat="1"/>
    <xf numFmtId="0" fontId="35" fillId="0" borderId="0" xfId="0" applyFont="1" applyAlignment="1">
      <alignment horizontal="center"/>
    </xf>
    <xf numFmtId="0" fontId="36" fillId="0" borderId="23" xfId="0" applyFont="1" applyBorder="1" applyAlignment="1">
      <alignment horizontal="center"/>
    </xf>
    <xf numFmtId="0" fontId="37" fillId="0" borderId="0" xfId="0" applyFont="1" applyAlignment="1">
      <alignment horizontal="center"/>
    </xf>
    <xf numFmtId="7" fontId="17" fillId="2" borderId="0" xfId="5" applyNumberFormat="1"/>
    <xf numFmtId="0" fontId="39" fillId="50" borderId="1" xfId="5" applyFont="1" applyFill="1" applyBorder="1" applyAlignment="1">
      <alignment horizontal="left"/>
    </xf>
    <xf numFmtId="0" fontId="14" fillId="5" borderId="1" xfId="5" applyFont="1" applyFill="1" applyBorder="1"/>
    <xf numFmtId="7" fontId="14" fillId="5" borderId="1" xfId="5" applyNumberFormat="1" applyFont="1" applyFill="1" applyBorder="1"/>
    <xf numFmtId="169" fontId="14" fillId="5" borderId="1" xfId="5" applyNumberFormat="1" applyFont="1" applyFill="1" applyBorder="1"/>
    <xf numFmtId="7" fontId="16" fillId="5" borderId="1" xfId="5" applyNumberFormat="1" applyFont="1" applyFill="1" applyBorder="1"/>
    <xf numFmtId="169" fontId="16" fillId="5" borderId="1" xfId="5" applyNumberFormat="1" applyFont="1" applyFill="1" applyBorder="1"/>
    <xf numFmtId="37" fontId="14" fillId="5" borderId="1" xfId="5" applyNumberFormat="1" applyFont="1" applyFill="1" applyBorder="1"/>
    <xf numFmtId="37" fontId="16" fillId="5" borderId="1" xfId="5" applyNumberFormat="1" applyFont="1" applyFill="1" applyBorder="1"/>
    <xf numFmtId="169" fontId="14" fillId="0" borderId="1" xfId="5" applyNumberFormat="1" applyFont="1" applyFill="1" applyBorder="1"/>
    <xf numFmtId="37" fontId="14" fillId="50" borderId="0" xfId="5" applyNumberFormat="1" applyFont="1" applyFill="1" applyBorder="1"/>
    <xf numFmtId="169" fontId="14" fillId="50" borderId="0" xfId="5" applyNumberFormat="1" applyFont="1" applyFill="1" applyBorder="1"/>
    <xf numFmtId="37" fontId="14" fillId="28" borderId="1" xfId="5" applyNumberFormat="1" applyFont="1" applyFill="1" applyBorder="1"/>
    <xf numFmtId="0" fontId="18" fillId="8" borderId="1" xfId="5" applyFont="1" applyFill="1" applyBorder="1" applyAlignment="1">
      <alignment horizontal="center"/>
    </xf>
    <xf numFmtId="0" fontId="16" fillId="8" borderId="1" xfId="5" applyFont="1" applyFill="1" applyBorder="1" applyAlignment="1">
      <alignment horizontal="center" wrapText="1"/>
    </xf>
    <xf numFmtId="0" fontId="17" fillId="8" borderId="0" xfId="5" applyFill="1"/>
    <xf numFmtId="0" fontId="38" fillId="8" borderId="1" xfId="5" applyFont="1" applyFill="1" applyBorder="1" applyAlignment="1">
      <alignment horizontal="left"/>
    </xf>
    <xf numFmtId="0" fontId="39" fillId="8" borderId="1" xfId="5" applyFont="1" applyFill="1" applyBorder="1" applyAlignment="1">
      <alignment horizontal="left"/>
    </xf>
    <xf numFmtId="0" fontId="17" fillId="2" borderId="0" xfId="5" applyAlignment="1">
      <alignment horizontal="center"/>
    </xf>
    <xf numFmtId="0" fontId="17" fillId="7" borderId="17" xfId="8" quotePrefix="1" applyNumberFormat="1" applyAlignment="1">
      <alignment horizontal="center" vertical="center" wrapText="1"/>
    </xf>
    <xf numFmtId="0" fontId="17" fillId="7" borderId="17" xfId="8" quotePrefix="1" applyNumberFormat="1" applyAlignment="1">
      <alignment horizontal="center" vertical="center"/>
    </xf>
    <xf numFmtId="0" fontId="16" fillId="0" borderId="12" xfId="4" applyFont="1" applyBorder="1" applyAlignment="1">
      <alignment horizontal="center" vertical="center" wrapText="1"/>
    </xf>
    <xf numFmtId="0" fontId="14" fillId="0" borderId="0" xfId="4" applyFont="1" applyAlignment="1">
      <alignment horizontal="left"/>
    </xf>
    <xf numFmtId="175" fontId="14" fillId="0" borderId="0" xfId="4" applyNumberFormat="1" applyFont="1" applyAlignment="1">
      <alignment horizontal="right"/>
    </xf>
    <xf numFmtId="0" fontId="14" fillId="0" borderId="0" xfId="4" applyFont="1" applyAlignment="1">
      <alignment horizontal="left" indent="1"/>
    </xf>
    <xf numFmtId="0" fontId="14" fillId="0" borderId="0" xfId="4" applyFont="1" applyAlignment="1">
      <alignment horizontal="left" indent="3"/>
    </xf>
    <xf numFmtId="175" fontId="14" fillId="0" borderId="13" xfId="4" applyNumberFormat="1" applyFont="1" applyBorder="1" applyAlignment="1">
      <alignment horizontal="right"/>
    </xf>
    <xf numFmtId="175" fontId="14" fillId="0" borderId="25" xfId="4" applyNumberFormat="1" applyFont="1" applyBorder="1" applyAlignment="1">
      <alignment horizontal="right"/>
    </xf>
    <xf numFmtId="0" fontId="17" fillId="0" borderId="17" xfId="7" quotePrefix="1" applyNumberFormat="1" applyFill="1" applyAlignment="1">
      <alignment horizontal="center" vertical="center"/>
    </xf>
    <xf numFmtId="0" fontId="17" fillId="0" borderId="17" xfId="8" quotePrefix="1" applyNumberFormat="1" applyFill="1" applyAlignment="1">
      <alignment horizontal="center" vertical="center" wrapText="1"/>
    </xf>
    <xf numFmtId="0" fontId="17" fillId="0" borderId="17" xfId="8" quotePrefix="1" applyNumberFormat="1" applyFill="1" applyAlignment="1">
      <alignment horizontal="center" vertical="center"/>
    </xf>
    <xf numFmtId="0" fontId="17" fillId="0" borderId="17" xfId="8" quotePrefix="1" applyNumberFormat="1" applyFill="1">
      <alignment horizontal="left" vertical="center" indent="1"/>
    </xf>
    <xf numFmtId="167" fontId="17" fillId="0" borderId="17" xfId="9" applyNumberFormat="1" applyFill="1">
      <alignment horizontal="right" vertical="center"/>
    </xf>
    <xf numFmtId="168" fontId="17" fillId="0" borderId="17" xfId="9" applyNumberFormat="1" applyFill="1">
      <alignment horizontal="right" vertical="center"/>
    </xf>
    <xf numFmtId="169" fontId="17" fillId="0" borderId="17" xfId="9" applyNumberFormat="1" applyFill="1">
      <alignment horizontal="right" vertical="center"/>
    </xf>
    <xf numFmtId="37" fontId="14" fillId="0" borderId="1" xfId="5" applyNumberFormat="1" applyFont="1" applyFill="1" applyBorder="1"/>
    <xf numFmtId="170" fontId="17" fillId="0" borderId="17" xfId="9" applyNumberFormat="1" applyFill="1">
      <alignment horizontal="right" vertical="center"/>
    </xf>
    <xf numFmtId="171" fontId="17" fillId="0" borderId="17" xfId="9" applyNumberFormat="1" applyFill="1">
      <alignment horizontal="right" vertical="center"/>
    </xf>
    <xf numFmtId="0" fontId="17" fillId="8" borderId="17" xfId="8" quotePrefix="1" applyNumberFormat="1" applyFill="1">
      <alignment horizontal="left" vertical="center" indent="1"/>
    </xf>
    <xf numFmtId="165" fontId="0" fillId="0" borderId="0" xfId="3" applyNumberFormat="1" applyFont="1"/>
    <xf numFmtId="175" fontId="14" fillId="8" borderId="0" xfId="4" applyNumberFormat="1" applyFont="1" applyFill="1" applyAlignment="1">
      <alignment horizontal="right"/>
    </xf>
    <xf numFmtId="175" fontId="43" fillId="0" borderId="0" xfId="71" applyNumberFormat="1" applyFont="1" applyAlignment="1">
      <alignment horizontal="right"/>
    </xf>
    <xf numFmtId="175" fontId="43" fillId="0" borderId="0" xfId="71" applyNumberFormat="1" applyFont="1" applyAlignment="1">
      <alignment horizontal="left"/>
    </xf>
    <xf numFmtId="175" fontId="43" fillId="51" borderId="0" xfId="71" applyNumberFormat="1" applyFont="1" applyFill="1" applyAlignment="1">
      <alignment horizontal="right"/>
    </xf>
    <xf numFmtId="175" fontId="43" fillId="51" borderId="0" xfId="71" applyNumberFormat="1" applyFont="1" applyFill="1" applyAlignment="1">
      <alignment horizontal="left"/>
    </xf>
    <xf numFmtId="175" fontId="43" fillId="52" borderId="0" xfId="71" applyNumberFormat="1" applyFont="1" applyFill="1" applyAlignment="1">
      <alignment horizontal="right"/>
    </xf>
    <xf numFmtId="175" fontId="43" fillId="8" borderId="0" xfId="71" applyNumberFormat="1" applyFont="1" applyFill="1" applyAlignment="1">
      <alignment horizontal="right"/>
    </xf>
    <xf numFmtId="175" fontId="43" fillId="53" borderId="0" xfId="71" applyNumberFormat="1" applyFont="1" applyFill="1" applyAlignment="1">
      <alignment horizontal="right"/>
    </xf>
    <xf numFmtId="175" fontId="43" fillId="54" borderId="0" xfId="71" applyNumberFormat="1" applyFont="1" applyFill="1" applyAlignment="1">
      <alignment horizontal="right"/>
    </xf>
    <xf numFmtId="175" fontId="43" fillId="0" borderId="0" xfId="71" applyNumberFormat="1" applyFont="1" applyFill="1" applyAlignment="1">
      <alignment horizontal="right"/>
    </xf>
    <xf numFmtId="175" fontId="43" fillId="55" borderId="0" xfId="71" applyNumberFormat="1" applyFont="1" applyFill="1" applyAlignment="1">
      <alignment horizontal="right"/>
    </xf>
    <xf numFmtId="175" fontId="43" fillId="55" borderId="0" xfId="71" applyNumberFormat="1" applyFont="1" applyFill="1" applyAlignment="1">
      <alignment horizontal="left"/>
    </xf>
    <xf numFmtId="175" fontId="44" fillId="0" borderId="0" xfId="71" applyNumberFormat="1" applyFont="1" applyAlignment="1">
      <alignment horizontal="left"/>
    </xf>
    <xf numFmtId="49" fontId="43" fillId="0" borderId="0" xfId="71" applyNumberFormat="1" applyFont="1" applyAlignment="1">
      <alignment horizontal="right" wrapText="1"/>
    </xf>
    <xf numFmtId="49" fontId="43" fillId="0" borderId="0" xfId="71" applyNumberFormat="1" applyFont="1" applyAlignment="1">
      <alignment horizontal="left" wrapText="1"/>
    </xf>
    <xf numFmtId="0" fontId="11" fillId="0" borderId="0" xfId="0" applyFont="1" applyAlignment="1"/>
    <xf numFmtId="0" fontId="0" fillId="0" borderId="0" xfId="0" applyAlignment="1"/>
    <xf numFmtId="164" fontId="0" fillId="56" borderId="0" xfId="2" applyNumberFormat="1" applyFont="1" applyFill="1" applyBorder="1"/>
    <xf numFmtId="0" fontId="0" fillId="0" borderId="0" xfId="0" applyBorder="1"/>
    <xf numFmtId="0" fontId="0" fillId="0" borderId="27" xfId="0" applyBorder="1"/>
    <xf numFmtId="0" fontId="0" fillId="0" borderId="28" xfId="0" applyBorder="1"/>
    <xf numFmtId="165" fontId="2" fillId="0" borderId="4" xfId="3" applyNumberFormat="1" applyFont="1" applyBorder="1" applyAlignment="1" applyProtection="1">
      <protection locked="0"/>
    </xf>
    <xf numFmtId="0" fontId="5" fillId="0" borderId="32" xfId="0" applyFont="1" applyBorder="1" applyAlignment="1">
      <alignment horizontal="center"/>
    </xf>
    <xf numFmtId="0" fontId="3" fillId="0" borderId="33" xfId="0" applyFont="1" applyBorder="1"/>
    <xf numFmtId="0" fontId="2" fillId="0" borderId="33" xfId="0" applyNumberFormat="1" applyFont="1" applyBorder="1" applyAlignment="1" applyProtection="1">
      <protection locked="0"/>
    </xf>
    <xf numFmtId="165" fontId="2" fillId="0" borderId="33" xfId="3" applyNumberFormat="1" applyFont="1" applyBorder="1" applyAlignment="1" applyProtection="1">
      <protection locked="0"/>
    </xf>
    <xf numFmtId="165" fontId="2" fillId="0" borderId="34" xfId="3" applyNumberFormat="1" applyFont="1" applyBorder="1" applyAlignment="1" applyProtection="1">
      <protection locked="0"/>
    </xf>
    <xf numFmtId="165" fontId="3" fillId="0" borderId="33" xfId="3" applyNumberFormat="1" applyFont="1" applyBorder="1"/>
    <xf numFmtId="44" fontId="3" fillId="0" borderId="33" xfId="3" applyFont="1" applyBorder="1"/>
    <xf numFmtId="0" fontId="3" fillId="0" borderId="27" xfId="0" applyFont="1" applyBorder="1"/>
    <xf numFmtId="0" fontId="2" fillId="0" borderId="27" xfId="0" applyNumberFormat="1" applyFont="1" applyBorder="1" applyAlignment="1" applyProtection="1">
      <protection locked="0"/>
    </xf>
    <xf numFmtId="173" fontId="2" fillId="0" borderId="27" xfId="0" applyNumberFormat="1" applyFont="1" applyBorder="1" applyAlignment="1" applyProtection="1">
      <protection locked="0"/>
    </xf>
    <xf numFmtId="164" fontId="2" fillId="0" borderId="27" xfId="2" applyNumberFormat="1" applyFont="1" applyBorder="1" applyAlignment="1" applyProtection="1">
      <protection locked="0"/>
    </xf>
    <xf numFmtId="172" fontId="2" fillId="0" borderId="27" xfId="0" applyNumberFormat="1" applyFont="1" applyBorder="1" applyAlignment="1" applyProtection="1">
      <protection locked="0"/>
    </xf>
    <xf numFmtId="165" fontId="3" fillId="0" borderId="27" xfId="0" applyNumberFormat="1" applyFont="1" applyBorder="1"/>
    <xf numFmtId="164" fontId="3" fillId="0" borderId="27" xfId="2" applyNumberFormat="1" applyFont="1" applyFill="1" applyBorder="1"/>
    <xf numFmtId="166" fontId="3" fillId="0" borderId="27" xfId="3" applyNumberFormat="1" applyFont="1" applyFill="1" applyBorder="1"/>
    <xf numFmtId="0" fontId="3" fillId="0" borderId="27" xfId="0" applyFont="1" applyFill="1" applyBorder="1"/>
    <xf numFmtId="165" fontId="3" fillId="0" borderId="27" xfId="3" applyNumberFormat="1" applyFont="1" applyFill="1" applyBorder="1"/>
    <xf numFmtId="44" fontId="3" fillId="0" borderId="27" xfId="3" applyFont="1" applyFill="1" applyBorder="1"/>
    <xf numFmtId="166" fontId="3" fillId="0" borderId="27" xfId="3" applyNumberFormat="1" applyFont="1" applyBorder="1"/>
    <xf numFmtId="164" fontId="3" fillId="0" borderId="27" xfId="2" applyNumberFormat="1" applyFont="1" applyBorder="1"/>
    <xf numFmtId="0" fontId="3" fillId="0" borderId="28" xfId="0" applyFont="1" applyBorder="1"/>
    <xf numFmtId="0" fontId="3" fillId="0" borderId="29" xfId="0" applyFont="1" applyBorder="1"/>
    <xf numFmtId="0" fontId="5" fillId="0" borderId="36" xfId="0" applyFont="1" applyBorder="1" applyAlignment="1">
      <alignment horizontal="center"/>
    </xf>
    <xf numFmtId="165" fontId="2" fillId="0" borderId="27" xfId="3" applyNumberFormat="1" applyFont="1" applyBorder="1" applyAlignment="1" applyProtection="1">
      <protection locked="0"/>
    </xf>
    <xf numFmtId="165" fontId="2" fillId="0" borderId="35" xfId="3" applyNumberFormat="1" applyFont="1" applyBorder="1" applyAlignment="1" applyProtection="1">
      <protection locked="0"/>
    </xf>
    <xf numFmtId="44" fontId="3" fillId="0" borderId="27" xfId="3" applyFont="1" applyBorder="1"/>
    <xf numFmtId="3" fontId="2" fillId="0" borderId="27" xfId="0" applyNumberFormat="1" applyFont="1" applyBorder="1" applyAlignment="1" applyProtection="1">
      <protection locked="0"/>
    </xf>
    <xf numFmtId="174" fontId="2" fillId="0" borderId="27" xfId="0" applyNumberFormat="1" applyFont="1" applyFill="1" applyBorder="1" applyAlignment="1" applyProtection="1">
      <protection locked="0"/>
    </xf>
    <xf numFmtId="0" fontId="0" fillId="0" borderId="21" xfId="0" applyBorder="1"/>
    <xf numFmtId="0" fontId="2" fillId="0" borderId="7" xfId="0" applyNumberFormat="1" applyFont="1" applyBorder="1" applyAlignment="1" applyProtection="1">
      <alignment horizontal="left" indent="1"/>
      <protection locked="0"/>
    </xf>
    <xf numFmtId="164" fontId="3" fillId="0" borderId="35" xfId="2" applyNumberFormat="1" applyFont="1" applyBorder="1"/>
    <xf numFmtId="3" fontId="2" fillId="0" borderId="4" xfId="0" applyNumberFormat="1" applyFont="1" applyBorder="1" applyAlignment="1" applyProtection="1">
      <protection locked="0"/>
    </xf>
    <xf numFmtId="3" fontId="2" fillId="0" borderId="35" xfId="0" applyNumberFormat="1" applyFont="1" applyBorder="1" applyAlignment="1" applyProtection="1">
      <protection locked="0"/>
    </xf>
    <xf numFmtId="0" fontId="3" fillId="0" borderId="7" xfId="0" applyFont="1" applyBorder="1" applyAlignment="1">
      <alignment horizontal="left" indent="1"/>
    </xf>
    <xf numFmtId="0" fontId="2" fillId="0" borderId="7" xfId="1" applyNumberFormat="1" applyFont="1" applyBorder="1" applyAlignment="1">
      <alignment horizontal="left" indent="1"/>
    </xf>
    <xf numFmtId="0" fontId="14" fillId="0" borderId="12" xfId="4" applyFont="1" applyBorder="1" applyAlignment="1">
      <alignment horizontal="center" vertical="center" wrapText="1"/>
    </xf>
    <xf numFmtId="175" fontId="14" fillId="8" borderId="13" xfId="4" applyNumberFormat="1" applyFont="1" applyFill="1" applyBorder="1" applyAlignment="1">
      <alignment horizontal="right"/>
    </xf>
    <xf numFmtId="164" fontId="48" fillId="57" borderId="0" xfId="0" applyNumberFormat="1" applyFont="1" applyFill="1"/>
    <xf numFmtId="0" fontId="49" fillId="0" borderId="0" xfId="4" applyFont="1"/>
    <xf numFmtId="44" fontId="2" fillId="0" borderId="7" xfId="3" applyFont="1" applyBorder="1" applyAlignment="1" applyProtection="1">
      <protection locked="0"/>
    </xf>
    <xf numFmtId="44" fontId="2" fillId="0" borderId="33" xfId="3" applyFont="1" applyBorder="1" applyAlignment="1" applyProtection="1">
      <protection locked="0"/>
    </xf>
    <xf numFmtId="44" fontId="2" fillId="0" borderId="27" xfId="3" applyFont="1" applyBorder="1" applyAlignment="1" applyProtection="1">
      <protection locked="0"/>
    </xf>
    <xf numFmtId="44" fontId="2" fillId="0" borderId="3" xfId="3" applyFont="1" applyBorder="1" applyAlignment="1" applyProtection="1">
      <protection locked="0"/>
    </xf>
    <xf numFmtId="44" fontId="0" fillId="0" borderId="0" xfId="3" applyFont="1"/>
    <xf numFmtId="44" fontId="2" fillId="0" borderId="7" xfId="3" applyFont="1" applyBorder="1" applyAlignment="1" applyProtection="1">
      <alignment horizontal="left" indent="1"/>
      <protection locked="0"/>
    </xf>
    <xf numFmtId="44" fontId="2" fillId="0" borderId="34" xfId="3" applyFont="1" applyBorder="1" applyAlignment="1" applyProtection="1">
      <protection locked="0"/>
    </xf>
    <xf numFmtId="44" fontId="2" fillId="0" borderId="35" xfId="3" applyFont="1" applyBorder="1" applyAlignment="1" applyProtection="1">
      <protection locked="0"/>
    </xf>
    <xf numFmtId="44" fontId="2" fillId="0" borderId="4" xfId="3" applyFont="1" applyBorder="1" applyAlignment="1" applyProtection="1">
      <protection locked="0"/>
    </xf>
    <xf numFmtId="39" fontId="14" fillId="8" borderId="0" xfId="4" applyNumberFormat="1" applyFont="1" applyFill="1" applyAlignment="1">
      <alignment horizontal="right"/>
    </xf>
    <xf numFmtId="39" fontId="16" fillId="8" borderId="13" xfId="4" applyNumberFormat="1" applyFont="1" applyFill="1" applyBorder="1" applyAlignment="1">
      <alignment horizontal="right"/>
    </xf>
    <xf numFmtId="164" fontId="50" fillId="0" borderId="0" xfId="0" applyNumberFormat="1" applyFont="1"/>
    <xf numFmtId="0" fontId="50" fillId="0" borderId="0" xfId="0" applyFont="1"/>
    <xf numFmtId="44" fontId="2" fillId="0" borderId="2" xfId="3" applyFont="1" applyBorder="1" applyAlignment="1" applyProtection="1">
      <protection locked="0"/>
    </xf>
    <xf numFmtId="174" fontId="2" fillId="0" borderId="27" xfId="0" applyNumberFormat="1" applyFont="1" applyBorder="1" applyAlignment="1" applyProtection="1">
      <protection locked="0"/>
    </xf>
    <xf numFmtId="39" fontId="16" fillId="58" borderId="13" xfId="4" applyNumberFormat="1" applyFont="1" applyFill="1" applyBorder="1" applyAlignment="1">
      <alignment horizontal="right"/>
    </xf>
    <xf numFmtId="39" fontId="16" fillId="60" borderId="13" xfId="4" applyNumberFormat="1" applyFont="1" applyFill="1" applyBorder="1" applyAlignment="1">
      <alignment horizontal="right"/>
    </xf>
    <xf numFmtId="39" fontId="14" fillId="60" borderId="0" xfId="4" applyNumberFormat="1" applyFont="1" applyFill="1" applyAlignment="1">
      <alignment horizontal="right"/>
    </xf>
    <xf numFmtId="0" fontId="13" fillId="59" borderId="0" xfId="4" applyFill="1"/>
    <xf numFmtId="0" fontId="14" fillId="53" borderId="0" xfId="4" applyFont="1" applyFill="1" applyAlignment="1">
      <alignment horizontal="left" indent="2"/>
    </xf>
    <xf numFmtId="0" fontId="13" fillId="53" borderId="0" xfId="4" applyFill="1"/>
    <xf numFmtId="0" fontId="14" fillId="61" borderId="0" xfId="4" applyFont="1" applyFill="1" applyAlignment="1">
      <alignment horizontal="left" indent="2"/>
    </xf>
    <xf numFmtId="39" fontId="14" fillId="61" borderId="0" xfId="4" applyNumberFormat="1" applyFont="1" applyFill="1" applyAlignment="1">
      <alignment horizontal="right"/>
    </xf>
    <xf numFmtId="175" fontId="14" fillId="61" borderId="0" xfId="4" applyNumberFormat="1" applyFont="1" applyFill="1" applyAlignment="1">
      <alignment horizontal="right"/>
    </xf>
    <xf numFmtId="0" fontId="13" fillId="61" borderId="0" xfId="4" applyFill="1"/>
    <xf numFmtId="37" fontId="14" fillId="61" borderId="1" xfId="5" applyNumberFormat="1" applyFont="1" applyFill="1" applyBorder="1"/>
    <xf numFmtId="165" fontId="0" fillId="61" borderId="0" xfId="3" applyNumberFormat="1" applyFont="1" applyFill="1"/>
    <xf numFmtId="39" fontId="16" fillId="61" borderId="13" xfId="4" applyNumberFormat="1" applyFont="1" applyFill="1" applyBorder="1" applyAlignment="1">
      <alignment horizontal="right"/>
    </xf>
    <xf numFmtId="37" fontId="13" fillId="0" borderId="0" xfId="4" applyNumberFormat="1"/>
    <xf numFmtId="175" fontId="14" fillId="61" borderId="13" xfId="4" applyNumberFormat="1" applyFont="1" applyFill="1" applyBorder="1" applyAlignment="1">
      <alignment horizontal="right"/>
    </xf>
    <xf numFmtId="175" fontId="13" fillId="0" borderId="0" xfId="4" applyNumberFormat="1"/>
    <xf numFmtId="7" fontId="16" fillId="61" borderId="1" xfId="5" applyNumberFormat="1" applyFont="1" applyFill="1" applyBorder="1"/>
    <xf numFmtId="175" fontId="51" fillId="55" borderId="0" xfId="71" applyNumberFormat="1" applyFont="1" applyFill="1" applyAlignment="1">
      <alignment horizontal="right"/>
    </xf>
    <xf numFmtId="175" fontId="43" fillId="60" borderId="0" xfId="71" applyNumberFormat="1" applyFont="1" applyFill="1" applyAlignment="1">
      <alignment horizontal="right"/>
    </xf>
    <xf numFmtId="175" fontId="43" fillId="62" borderId="0" xfId="71" applyNumberFormat="1" applyFont="1" applyFill="1" applyAlignment="1">
      <alignment horizontal="right"/>
    </xf>
    <xf numFmtId="37" fontId="14" fillId="0" borderId="0" xfId="4" applyNumberFormat="1" applyFont="1" applyAlignment="1">
      <alignment horizontal="right"/>
    </xf>
    <xf numFmtId="37" fontId="14" fillId="8" borderId="0" xfId="4" applyNumberFormat="1" applyFont="1" applyFill="1" applyAlignment="1">
      <alignment horizontal="right"/>
    </xf>
    <xf numFmtId="37" fontId="14" fillId="53" borderId="0" xfId="4" applyNumberFormat="1" applyFont="1" applyFill="1" applyAlignment="1">
      <alignment horizontal="right"/>
    </xf>
    <xf numFmtId="37" fontId="16" fillId="58" borderId="13" xfId="4" applyNumberFormat="1" applyFont="1" applyFill="1" applyBorder="1" applyAlignment="1">
      <alignment horizontal="right"/>
    </xf>
    <xf numFmtId="0" fontId="13" fillId="62" borderId="0" xfId="4" applyFill="1"/>
    <xf numFmtId="0" fontId="13" fillId="0" borderId="0" xfId="4" applyFill="1"/>
    <xf numFmtId="37" fontId="14" fillId="59" borderId="0" xfId="4" applyNumberFormat="1" applyFont="1" applyFill="1" applyAlignment="1">
      <alignment horizontal="right"/>
    </xf>
    <xf numFmtId="165" fontId="2" fillId="59" borderId="3" xfId="3" applyNumberFormat="1" applyFont="1" applyFill="1" applyBorder="1" applyAlignment="1" applyProtection="1">
      <protection locked="0"/>
    </xf>
    <xf numFmtId="0" fontId="14" fillId="61" borderId="0" xfId="4" applyFont="1" applyFill="1" applyAlignment="1">
      <alignment horizontal="left" indent="4"/>
    </xf>
    <xf numFmtId="0" fontId="8" fillId="0" borderId="2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45" fillId="0" borderId="0" xfId="0" applyFont="1"/>
    <xf numFmtId="0" fontId="7" fillId="0" borderId="0" xfId="0" applyFont="1"/>
    <xf numFmtId="164" fontId="28" fillId="0" borderId="0" xfId="2" applyNumberFormat="1" applyFont="1" applyFill="1"/>
    <xf numFmtId="176" fontId="17" fillId="0" borderId="17" xfId="9" applyNumberFormat="1" applyFill="1">
      <alignment horizontal="right" vertical="center"/>
    </xf>
    <xf numFmtId="0" fontId="53" fillId="0" borderId="17" xfId="8" quotePrefix="1" applyNumberFormat="1" applyFont="1" applyFill="1" applyAlignment="1">
      <alignment horizontal="center" vertical="center" wrapText="1"/>
    </xf>
    <xf numFmtId="0" fontId="17" fillId="0" borderId="0" xfId="5" applyFill="1" applyAlignment="1">
      <alignment horizontal="center"/>
    </xf>
    <xf numFmtId="0" fontId="54" fillId="0" borderId="15" xfId="5" applyFont="1" applyFill="1" applyBorder="1"/>
    <xf numFmtId="176" fontId="17" fillId="0" borderId="17" xfId="9" applyNumberFormat="1">
      <alignment horizontal="right" vertical="center"/>
    </xf>
    <xf numFmtId="0" fontId="53" fillId="7" borderId="17" xfId="8" quotePrefix="1" applyNumberFormat="1" applyFont="1" applyAlignment="1">
      <alignment horizontal="center" vertical="center" wrapText="1"/>
    </xf>
    <xf numFmtId="43" fontId="17" fillId="8" borderId="17" xfId="2" applyFont="1" applyFill="1" applyBorder="1" applyAlignment="1">
      <alignment horizontal="right" vertical="center"/>
    </xf>
    <xf numFmtId="43" fontId="17" fillId="0" borderId="17" xfId="2" quotePrefix="1" applyFont="1" applyFill="1" applyBorder="1" applyAlignment="1">
      <alignment horizontal="left" vertical="center" indent="1"/>
    </xf>
    <xf numFmtId="43" fontId="17" fillId="0" borderId="17" xfId="2" applyFont="1" applyFill="1" applyBorder="1" applyAlignment="1">
      <alignment horizontal="right" vertical="center"/>
    </xf>
    <xf numFmtId="43" fontId="17" fillId="0" borderId="17" xfId="2" applyFont="1" applyBorder="1" applyAlignment="1">
      <alignment horizontal="right" vertical="center"/>
    </xf>
    <xf numFmtId="43" fontId="17" fillId="2" borderId="0" xfId="2" applyFont="1" applyFill="1"/>
    <xf numFmtId="175" fontId="34" fillId="0" borderId="0" xfId="4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47" fillId="0" borderId="30" xfId="0" applyFont="1" applyBorder="1" applyAlignment="1">
      <alignment horizontal="center"/>
    </xf>
    <xf numFmtId="0" fontId="47" fillId="0" borderId="31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6" fillId="0" borderId="3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4" fillId="0" borderId="12" xfId="4" applyFont="1" applyBorder="1" applyAlignment="1">
      <alignment horizontal="center" vertical="center" wrapText="1"/>
    </xf>
    <xf numFmtId="0" fontId="14" fillId="5" borderId="23" xfId="5" applyFont="1" applyFill="1" applyBorder="1" applyAlignment="1"/>
    <xf numFmtId="0" fontId="14" fillId="5" borderId="9" xfId="5" applyFont="1" applyFill="1" applyBorder="1" applyAlignment="1"/>
    <xf numFmtId="0" fontId="14" fillId="5" borderId="5" xfId="5" applyFont="1" applyFill="1" applyBorder="1" applyAlignment="1"/>
    <xf numFmtId="0" fontId="14" fillId="50" borderId="23" xfId="5" applyFont="1" applyFill="1" applyBorder="1" applyAlignment="1"/>
    <xf numFmtId="0" fontId="14" fillId="50" borderId="9" xfId="5" applyFont="1" applyFill="1" applyBorder="1" applyAlignment="1"/>
    <xf numFmtId="0" fontId="14" fillId="50" borderId="5" xfId="5" applyFont="1" applyFill="1" applyBorder="1" applyAlignment="1"/>
    <xf numFmtId="0" fontId="11" fillId="0" borderId="10" xfId="0" applyFont="1" applyBorder="1" applyAlignment="1">
      <alignment horizontal="center"/>
    </xf>
    <xf numFmtId="0" fontId="16" fillId="0" borderId="12" xfId="4" applyFont="1" applyBorder="1" applyAlignment="1">
      <alignment horizontal="center" vertical="center" wrapText="1"/>
    </xf>
    <xf numFmtId="0" fontId="41" fillId="0" borderId="26" xfId="4" applyNumberFormat="1" applyFont="1" applyFill="1" applyBorder="1"/>
  </cellXfs>
  <cellStyles count="73">
    <cellStyle name="Accent1 - 20%" xfId="10"/>
    <cellStyle name="Accent1 - 40%" xfId="11"/>
    <cellStyle name="Accent1 - 60%" xfId="12"/>
    <cellStyle name="Accent2 - 20%" xfId="13"/>
    <cellStyle name="Accent2 - 40%" xfId="14"/>
    <cellStyle name="Accent2 - 60%" xfId="15"/>
    <cellStyle name="Accent3 - 20%" xfId="16"/>
    <cellStyle name="Accent3 - 40%" xfId="17"/>
    <cellStyle name="Accent3 - 60%" xfId="18"/>
    <cellStyle name="Accent4 - 20%" xfId="19"/>
    <cellStyle name="Accent4 - 40%" xfId="20"/>
    <cellStyle name="Accent4 - 60%" xfId="21"/>
    <cellStyle name="Accent5 - 20%" xfId="22"/>
    <cellStyle name="Accent5 - 40%" xfId="23"/>
    <cellStyle name="Accent5 - 60%" xfId="24"/>
    <cellStyle name="Accent6 - 20%" xfId="25"/>
    <cellStyle name="Accent6 - 40%" xfId="26"/>
    <cellStyle name="Accent6 - 60%" xfId="27"/>
    <cellStyle name="Comma" xfId="2" builtinId="3"/>
    <cellStyle name="Currency" xfId="3" builtinId="4"/>
    <cellStyle name="Emphasis 1" xfId="28"/>
    <cellStyle name="Emphasis 2" xfId="29"/>
    <cellStyle name="Emphasis 3" xfId="30"/>
    <cellStyle name="Normal" xfId="0" builtinId="0"/>
    <cellStyle name="Normal 2" xfId="4"/>
    <cellStyle name="Normal 2 2" xfId="70"/>
    <cellStyle name="Normal 3" xfId="5"/>
    <cellStyle name="Normal 4" xfId="69"/>
    <cellStyle name="Normal 5" xfId="71"/>
    <cellStyle name="Normal 6" xfId="72"/>
    <cellStyle name="Normal_MFR C33" xfId="1"/>
    <cellStyle name="SAPBEXaggData" xfId="31"/>
    <cellStyle name="SAPBEXaggDataEmph" xfId="32"/>
    <cellStyle name="SAPBEXaggItem" xfId="33"/>
    <cellStyle name="SAPBEXaggItemX" xfId="34"/>
    <cellStyle name="SAPBEXchaText" xfId="7"/>
    <cellStyle name="SAPBEXexcBad7" xfId="35"/>
    <cellStyle name="SAPBEXexcBad8" xfId="36"/>
    <cellStyle name="SAPBEXexcBad9" xfId="37"/>
    <cellStyle name="SAPBEXexcCritical4" xfId="38"/>
    <cellStyle name="SAPBEXexcCritical5" xfId="39"/>
    <cellStyle name="SAPBEXexcCritical6" xfId="40"/>
    <cellStyle name="SAPBEXexcGood1" xfId="41"/>
    <cellStyle name="SAPBEXexcGood2" xfId="42"/>
    <cellStyle name="SAPBEXexcGood3" xfId="43"/>
    <cellStyle name="SAPBEXfilterDrill" xfId="44"/>
    <cellStyle name="SAPBEXfilterItem" xfId="45"/>
    <cellStyle name="SAPBEXfilterText" xfId="46"/>
    <cellStyle name="SAPBEXformats" xfId="47"/>
    <cellStyle name="SAPBEXheaderItem" xfId="48"/>
    <cellStyle name="SAPBEXheaderText" xfId="49"/>
    <cellStyle name="SAPBEXHLevel0" xfId="50"/>
    <cellStyle name="SAPBEXHLevel0X" xfId="51"/>
    <cellStyle name="SAPBEXHLevel1" xfId="52"/>
    <cellStyle name="SAPBEXHLevel1X" xfId="53"/>
    <cellStyle name="SAPBEXHLevel2" xfId="54"/>
    <cellStyle name="SAPBEXHLevel2X" xfId="55"/>
    <cellStyle name="SAPBEXHLevel3" xfId="56"/>
    <cellStyle name="SAPBEXHLevel3X" xfId="57"/>
    <cellStyle name="SAPBEXinputData" xfId="58"/>
    <cellStyle name="SAPBEXItemHeader" xfId="6"/>
    <cellStyle name="SAPBEXresData" xfId="59"/>
    <cellStyle name="SAPBEXresDataEmph" xfId="60"/>
    <cellStyle name="SAPBEXresItem" xfId="61"/>
    <cellStyle name="SAPBEXresItemX" xfId="62"/>
    <cellStyle name="SAPBEXstdData" xfId="9"/>
    <cellStyle name="SAPBEXstdDataEmph" xfId="63"/>
    <cellStyle name="SAPBEXstdItem" xfId="8"/>
    <cellStyle name="SAPBEXstdItemX" xfId="64"/>
    <cellStyle name="SAPBEXtitle" xfId="65"/>
    <cellStyle name="SAPBEXunassignedItem" xfId="66"/>
    <cellStyle name="SAPBEXundefined" xfId="67"/>
    <cellStyle name="Sheet Title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21</xdr:row>
      <xdr:rowOff>38100</xdr:rowOff>
    </xdr:from>
    <xdr:to>
      <xdr:col>3</xdr:col>
      <xdr:colOff>102869</xdr:colOff>
      <xdr:row>24</xdr:row>
      <xdr:rowOff>9525</xdr:rowOff>
    </xdr:to>
    <xdr:sp macro="" textlink="">
      <xdr:nvSpPr>
        <xdr:cNvPr id="2" name="Right Brace 1"/>
        <xdr:cNvSpPr/>
      </xdr:nvSpPr>
      <xdr:spPr>
        <a:xfrm>
          <a:off x="4772025" y="4619625"/>
          <a:ext cx="45719" cy="68580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6</xdr:row>
      <xdr:rowOff>28575</xdr:rowOff>
    </xdr:from>
    <xdr:to>
      <xdr:col>3</xdr:col>
      <xdr:colOff>93344</xdr:colOff>
      <xdr:row>18</xdr:row>
      <xdr:rowOff>219075</xdr:rowOff>
    </xdr:to>
    <xdr:sp macro="" textlink="">
      <xdr:nvSpPr>
        <xdr:cNvPr id="4" name="Right Brace 3"/>
        <xdr:cNvSpPr/>
      </xdr:nvSpPr>
      <xdr:spPr>
        <a:xfrm>
          <a:off x="4762500" y="981075"/>
          <a:ext cx="45719" cy="304800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114300</xdr:colOff>
      <xdr:row>26</xdr:row>
      <xdr:rowOff>19049</xdr:rowOff>
    </xdr:from>
    <xdr:to>
      <xdr:col>3</xdr:col>
      <xdr:colOff>590550</xdr:colOff>
      <xdr:row>26</xdr:row>
      <xdr:rowOff>228600</xdr:rowOff>
    </xdr:to>
    <xdr:sp macro="" textlink="">
      <xdr:nvSpPr>
        <xdr:cNvPr id="6" name="TextBox 5"/>
        <xdr:cNvSpPr txBox="1"/>
      </xdr:nvSpPr>
      <xdr:spPr>
        <a:xfrm>
          <a:off x="4829175" y="5848349"/>
          <a:ext cx="476250" cy="20955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solidFill>
                <a:srgbClr val="FF0000"/>
              </a:solidFill>
            </a:rPr>
            <a:t>B -  A</a:t>
          </a:r>
        </a:p>
        <a:p>
          <a:pPr algn="ctr"/>
          <a:endParaRPr lang="en-US" sz="105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161925</xdr:colOff>
      <xdr:row>22</xdr:row>
      <xdr:rowOff>19050</xdr:rowOff>
    </xdr:from>
    <xdr:to>
      <xdr:col>3</xdr:col>
      <xdr:colOff>447675</xdr:colOff>
      <xdr:row>23</xdr:row>
      <xdr:rowOff>28575</xdr:rowOff>
    </xdr:to>
    <xdr:sp macro="" textlink="">
      <xdr:nvSpPr>
        <xdr:cNvPr id="7" name="TextBox 6"/>
        <xdr:cNvSpPr txBox="1"/>
      </xdr:nvSpPr>
      <xdr:spPr>
        <a:xfrm>
          <a:off x="4876800" y="4838700"/>
          <a:ext cx="285750" cy="2476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B</a:t>
          </a:r>
        </a:p>
      </xdr:txBody>
    </xdr:sp>
    <xdr:clientData/>
  </xdr:twoCellAnchor>
  <xdr:twoCellAnchor>
    <xdr:from>
      <xdr:col>3</xdr:col>
      <xdr:colOff>161925</xdr:colOff>
      <xdr:row>12</xdr:row>
      <xdr:rowOff>0</xdr:rowOff>
    </xdr:from>
    <xdr:to>
      <xdr:col>3</xdr:col>
      <xdr:colOff>447675</xdr:colOff>
      <xdr:row>13</xdr:row>
      <xdr:rowOff>9525</xdr:rowOff>
    </xdr:to>
    <xdr:sp macro="" textlink="">
      <xdr:nvSpPr>
        <xdr:cNvPr id="8" name="TextBox 7"/>
        <xdr:cNvSpPr txBox="1"/>
      </xdr:nvSpPr>
      <xdr:spPr>
        <a:xfrm>
          <a:off x="4876800" y="2381250"/>
          <a:ext cx="285750" cy="2476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21</xdr:row>
      <xdr:rowOff>38100</xdr:rowOff>
    </xdr:from>
    <xdr:to>
      <xdr:col>3</xdr:col>
      <xdr:colOff>102869</xdr:colOff>
      <xdr:row>24</xdr:row>
      <xdr:rowOff>0</xdr:rowOff>
    </xdr:to>
    <xdr:sp macro="" textlink="">
      <xdr:nvSpPr>
        <xdr:cNvPr id="2" name="Right Brace 1"/>
        <xdr:cNvSpPr/>
      </xdr:nvSpPr>
      <xdr:spPr>
        <a:xfrm>
          <a:off x="4772025" y="4619625"/>
          <a:ext cx="45719" cy="67627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76200</xdr:colOff>
      <xdr:row>6</xdr:row>
      <xdr:rowOff>47625</xdr:rowOff>
    </xdr:from>
    <xdr:to>
      <xdr:col>3</xdr:col>
      <xdr:colOff>121919</xdr:colOff>
      <xdr:row>19</xdr:row>
      <xdr:rowOff>9525</xdr:rowOff>
    </xdr:to>
    <xdr:sp macro="" textlink="">
      <xdr:nvSpPr>
        <xdr:cNvPr id="4" name="Right Brace 3"/>
        <xdr:cNvSpPr/>
      </xdr:nvSpPr>
      <xdr:spPr>
        <a:xfrm>
          <a:off x="4791075" y="1000125"/>
          <a:ext cx="45719" cy="305752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200025</xdr:colOff>
      <xdr:row>12</xdr:row>
      <xdr:rowOff>9525</xdr:rowOff>
    </xdr:from>
    <xdr:to>
      <xdr:col>3</xdr:col>
      <xdr:colOff>476250</xdr:colOff>
      <xdr:row>13</xdr:row>
      <xdr:rowOff>38100</xdr:rowOff>
    </xdr:to>
    <xdr:sp macro="" textlink="">
      <xdr:nvSpPr>
        <xdr:cNvPr id="6" name="TextBox 5"/>
        <xdr:cNvSpPr txBox="1"/>
      </xdr:nvSpPr>
      <xdr:spPr>
        <a:xfrm>
          <a:off x="4914900" y="2390775"/>
          <a:ext cx="276225" cy="2667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solidFill>
                <a:srgbClr val="FF0000"/>
              </a:solidFill>
            </a:rPr>
            <a:t>A</a:t>
          </a:r>
        </a:p>
      </xdr:txBody>
    </xdr:sp>
    <xdr:clientData/>
  </xdr:twoCellAnchor>
  <xdr:twoCellAnchor>
    <xdr:from>
      <xdr:col>3</xdr:col>
      <xdr:colOff>180975</xdr:colOff>
      <xdr:row>22</xdr:row>
      <xdr:rowOff>0</xdr:rowOff>
    </xdr:from>
    <xdr:to>
      <xdr:col>3</xdr:col>
      <xdr:colOff>466725</xdr:colOff>
      <xdr:row>23</xdr:row>
      <xdr:rowOff>47625</xdr:rowOff>
    </xdr:to>
    <xdr:sp macro="" textlink="">
      <xdr:nvSpPr>
        <xdr:cNvPr id="7" name="TextBox 6"/>
        <xdr:cNvSpPr txBox="1"/>
      </xdr:nvSpPr>
      <xdr:spPr>
        <a:xfrm>
          <a:off x="4895850" y="4781550"/>
          <a:ext cx="285750" cy="2476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B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67</xdr:col>
      <xdr:colOff>9525</xdr:colOff>
      <xdr:row>4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5910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200025</xdr:colOff>
      <xdr:row>3</xdr:row>
      <xdr:rowOff>0</xdr:rowOff>
    </xdr:from>
    <xdr:to>
      <xdr:col>12</xdr:col>
      <xdr:colOff>371475</xdr:colOff>
      <xdr:row>4</xdr:row>
      <xdr:rowOff>38100</xdr:rowOff>
    </xdr:to>
    <xdr:sp macro="" textlink="">
      <xdr:nvSpPr>
        <xdr:cNvPr id="20" name="TextQueryTitle"/>
        <xdr:cNvSpPr txBox="1">
          <a:spLocks noChangeArrowheads="1"/>
        </xdr:cNvSpPr>
      </xdr:nvSpPr>
      <xdr:spPr bwMode="auto">
        <a:xfrm>
          <a:off x="962025" y="0"/>
          <a:ext cx="78486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FR5109: F&amp;O Revenue Report</a:t>
          </a:r>
        </a:p>
      </xdr:txBody>
    </xdr:sp>
    <xdr:clientData/>
  </xdr:twoCellAnchor>
  <xdr:twoCellAnchor editAs="absolute">
    <xdr:from>
      <xdr:col>3</xdr:col>
      <xdr:colOff>95250</xdr:colOff>
      <xdr:row>3</xdr:row>
      <xdr:rowOff>190500</xdr:rowOff>
    </xdr:from>
    <xdr:to>
      <xdr:col>3</xdr:col>
      <xdr:colOff>790575</xdr:colOff>
      <xdr:row>4</xdr:row>
      <xdr:rowOff>24765</xdr:rowOff>
    </xdr:to>
    <xdr:pic>
      <xdr:nvPicPr>
        <xdr:cNvPr id="43" name="Info" descr="Informati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533400</xdr:colOff>
      <xdr:row>3</xdr:row>
      <xdr:rowOff>190500</xdr:rowOff>
    </xdr:from>
    <xdr:to>
      <xdr:col>2</xdr:col>
      <xdr:colOff>990600</xdr:colOff>
      <xdr:row>4</xdr:row>
      <xdr:rowOff>24765</xdr:rowOff>
    </xdr:to>
    <xdr:pic>
      <xdr:nvPicPr>
        <xdr:cNvPr id="45" name="Filter" descr="Filter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161925</xdr:colOff>
      <xdr:row>3</xdr:row>
      <xdr:rowOff>200025</xdr:rowOff>
    </xdr:from>
    <xdr:to>
      <xdr:col>2</xdr:col>
      <xdr:colOff>342900</xdr:colOff>
      <xdr:row>4</xdr:row>
      <xdr:rowOff>34290</xdr:rowOff>
    </xdr:to>
    <xdr:pic>
      <xdr:nvPicPr>
        <xdr:cNvPr id="47" name="Chart" descr="Char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12</xdr:col>
      <xdr:colOff>246740</xdr:colOff>
      <xdr:row>97</xdr:row>
      <xdr:rowOff>113750</xdr:rowOff>
    </xdr:to>
    <xdr:pic>
      <xdr:nvPicPr>
        <xdr:cNvPr id="65" name="Picture 6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2000" y="8982075"/>
          <a:ext cx="7285715" cy="44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67</xdr:col>
      <xdr:colOff>9525</xdr:colOff>
      <xdr:row>4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61295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200025</xdr:colOff>
      <xdr:row>3</xdr:row>
      <xdr:rowOff>0</xdr:rowOff>
    </xdr:from>
    <xdr:to>
      <xdr:col>12</xdr:col>
      <xdr:colOff>371475</xdr:colOff>
      <xdr:row>4</xdr:row>
      <xdr:rowOff>38100</xdr:rowOff>
    </xdr:to>
    <xdr:sp macro="" textlink="">
      <xdr:nvSpPr>
        <xdr:cNvPr id="20" name="TextQueryTitle"/>
        <xdr:cNvSpPr txBox="1">
          <a:spLocks noChangeArrowheads="1"/>
        </xdr:cNvSpPr>
      </xdr:nvSpPr>
      <xdr:spPr bwMode="auto">
        <a:xfrm>
          <a:off x="962025" y="0"/>
          <a:ext cx="78486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3</xdr:col>
      <xdr:colOff>76200</xdr:colOff>
      <xdr:row>3</xdr:row>
      <xdr:rowOff>203835</xdr:rowOff>
    </xdr:from>
    <xdr:to>
      <xdr:col>3</xdr:col>
      <xdr:colOff>771525</xdr:colOff>
      <xdr:row>4</xdr:row>
      <xdr:rowOff>51435</xdr:rowOff>
    </xdr:to>
    <xdr:pic>
      <xdr:nvPicPr>
        <xdr:cNvPr id="43" name="Info" descr="Informati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514350</xdr:colOff>
      <xdr:row>3</xdr:row>
      <xdr:rowOff>203835</xdr:rowOff>
    </xdr:from>
    <xdr:to>
      <xdr:col>2</xdr:col>
      <xdr:colOff>971550</xdr:colOff>
      <xdr:row>4</xdr:row>
      <xdr:rowOff>51435</xdr:rowOff>
    </xdr:to>
    <xdr:pic>
      <xdr:nvPicPr>
        <xdr:cNvPr id="45" name="Filter" descr="Filter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161925</xdr:colOff>
      <xdr:row>3</xdr:row>
      <xdr:rowOff>213360</xdr:rowOff>
    </xdr:from>
    <xdr:to>
      <xdr:col>2</xdr:col>
      <xdr:colOff>323850</xdr:colOff>
      <xdr:row>4</xdr:row>
      <xdr:rowOff>60960</xdr:rowOff>
    </xdr:to>
    <xdr:pic>
      <xdr:nvPicPr>
        <xdr:cNvPr id="47" name="Chart" descr="Char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61</xdr:row>
      <xdr:rowOff>38100</xdr:rowOff>
    </xdr:from>
    <xdr:to>
      <xdr:col>10</xdr:col>
      <xdr:colOff>102869</xdr:colOff>
      <xdr:row>64</xdr:row>
      <xdr:rowOff>0</xdr:rowOff>
    </xdr:to>
    <xdr:sp macro="" textlink="">
      <xdr:nvSpPr>
        <xdr:cNvPr id="2" name="Right Brace 1"/>
        <xdr:cNvSpPr/>
      </xdr:nvSpPr>
      <xdr:spPr>
        <a:xfrm>
          <a:off x="4772025" y="4619625"/>
          <a:ext cx="45719" cy="57150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171450</xdr:colOff>
      <xdr:row>62</xdr:row>
      <xdr:rowOff>0</xdr:rowOff>
    </xdr:from>
    <xdr:to>
      <xdr:col>10</xdr:col>
      <xdr:colOff>428625</xdr:colOff>
      <xdr:row>63</xdr:row>
      <xdr:rowOff>28575</xdr:rowOff>
    </xdr:to>
    <xdr:sp macro="" textlink="">
      <xdr:nvSpPr>
        <xdr:cNvPr id="3" name="TextBox 2"/>
        <xdr:cNvSpPr txBox="1"/>
      </xdr:nvSpPr>
      <xdr:spPr>
        <a:xfrm>
          <a:off x="4886325" y="4781550"/>
          <a:ext cx="257175" cy="2286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B</a:t>
          </a:r>
        </a:p>
      </xdr:txBody>
    </xdr:sp>
    <xdr:clientData/>
  </xdr:twoCellAnchor>
  <xdr:twoCellAnchor>
    <xdr:from>
      <xdr:col>10</xdr:col>
      <xdr:colOff>76200</xdr:colOff>
      <xdr:row>41</xdr:row>
      <xdr:rowOff>47625</xdr:rowOff>
    </xdr:from>
    <xdr:to>
      <xdr:col>10</xdr:col>
      <xdr:colOff>121919</xdr:colOff>
      <xdr:row>59</xdr:row>
      <xdr:rowOff>9525</xdr:rowOff>
    </xdr:to>
    <xdr:sp macro="" textlink="">
      <xdr:nvSpPr>
        <xdr:cNvPr id="4" name="Right Brace 3"/>
        <xdr:cNvSpPr/>
      </xdr:nvSpPr>
      <xdr:spPr>
        <a:xfrm>
          <a:off x="4791075" y="1000125"/>
          <a:ext cx="45719" cy="305752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196850</xdr:colOff>
      <xdr:row>49</xdr:row>
      <xdr:rowOff>111125</xdr:rowOff>
    </xdr:from>
    <xdr:to>
      <xdr:col>10</xdr:col>
      <xdr:colOff>454025</xdr:colOff>
      <xdr:row>50</xdr:row>
      <xdr:rowOff>177800</xdr:rowOff>
    </xdr:to>
    <xdr:sp macro="" textlink="">
      <xdr:nvSpPr>
        <xdr:cNvPr id="5" name="TextBox 4"/>
        <xdr:cNvSpPr txBox="1"/>
      </xdr:nvSpPr>
      <xdr:spPr>
        <a:xfrm>
          <a:off x="5419725" y="2968625"/>
          <a:ext cx="257175" cy="3048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rgbClr val="FF0000"/>
              </a:solidFill>
            </a:rPr>
            <a:t>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</xdr:row>
      <xdr:rowOff>104775</xdr:rowOff>
    </xdr:from>
    <xdr:to>
      <xdr:col>67</xdr:col>
      <xdr:colOff>476250</xdr:colOff>
      <xdr:row>6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47650"/>
          <a:ext cx="51987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485775</xdr:colOff>
      <xdr:row>5</xdr:row>
      <xdr:rowOff>0</xdr:rowOff>
    </xdr:from>
    <xdr:ext cx="2761910" cy="229550"/>
    <xdr:sp macro="" textlink="">
      <xdr:nvSpPr>
        <xdr:cNvPr id="3" name="Text Box 3073"/>
        <xdr:cNvSpPr txBox="1">
          <a:spLocks noChangeArrowheads="1"/>
        </xdr:cNvSpPr>
      </xdr:nvSpPr>
      <xdr:spPr bwMode="auto">
        <a:xfrm>
          <a:off x="933450" y="285750"/>
          <a:ext cx="2761910" cy="22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 and O Page 8 - Statistical Data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62</xdr:row>
      <xdr:rowOff>38100</xdr:rowOff>
    </xdr:from>
    <xdr:to>
      <xdr:col>12</xdr:col>
      <xdr:colOff>102869</xdr:colOff>
      <xdr:row>65</xdr:row>
      <xdr:rowOff>0</xdr:rowOff>
    </xdr:to>
    <xdr:sp macro="" textlink="">
      <xdr:nvSpPr>
        <xdr:cNvPr id="2" name="Right Brace 1"/>
        <xdr:cNvSpPr/>
      </xdr:nvSpPr>
      <xdr:spPr>
        <a:xfrm>
          <a:off x="4772025" y="4619625"/>
          <a:ext cx="45719" cy="57150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171450</xdr:colOff>
      <xdr:row>63</xdr:row>
      <xdr:rowOff>0</xdr:rowOff>
    </xdr:from>
    <xdr:to>
      <xdr:col>12</xdr:col>
      <xdr:colOff>428625</xdr:colOff>
      <xdr:row>64</xdr:row>
      <xdr:rowOff>28575</xdr:rowOff>
    </xdr:to>
    <xdr:sp macro="" textlink="">
      <xdr:nvSpPr>
        <xdr:cNvPr id="3" name="TextBox 2"/>
        <xdr:cNvSpPr txBox="1"/>
      </xdr:nvSpPr>
      <xdr:spPr>
        <a:xfrm>
          <a:off x="4886325" y="4781550"/>
          <a:ext cx="257175" cy="2286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B</a:t>
          </a:r>
        </a:p>
      </xdr:txBody>
    </xdr:sp>
    <xdr:clientData/>
  </xdr:twoCellAnchor>
  <xdr:twoCellAnchor>
    <xdr:from>
      <xdr:col>12</xdr:col>
      <xdr:colOff>76200</xdr:colOff>
      <xdr:row>42</xdr:row>
      <xdr:rowOff>47625</xdr:rowOff>
    </xdr:from>
    <xdr:to>
      <xdr:col>12</xdr:col>
      <xdr:colOff>121919</xdr:colOff>
      <xdr:row>60</xdr:row>
      <xdr:rowOff>9525</xdr:rowOff>
    </xdr:to>
    <xdr:sp macro="" textlink="">
      <xdr:nvSpPr>
        <xdr:cNvPr id="4" name="Right Brace 3"/>
        <xdr:cNvSpPr/>
      </xdr:nvSpPr>
      <xdr:spPr>
        <a:xfrm>
          <a:off x="4791075" y="1000125"/>
          <a:ext cx="45719" cy="305752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180975</xdr:colOff>
      <xdr:row>48</xdr:row>
      <xdr:rowOff>0</xdr:rowOff>
    </xdr:from>
    <xdr:to>
      <xdr:col>12</xdr:col>
      <xdr:colOff>438150</xdr:colOff>
      <xdr:row>49</xdr:row>
      <xdr:rowOff>66675</xdr:rowOff>
    </xdr:to>
    <xdr:sp macro="" textlink="">
      <xdr:nvSpPr>
        <xdr:cNvPr id="5" name="TextBox 4"/>
        <xdr:cNvSpPr txBox="1"/>
      </xdr:nvSpPr>
      <xdr:spPr>
        <a:xfrm>
          <a:off x="4895850" y="2381250"/>
          <a:ext cx="257175" cy="3048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rgbClr val="FF0000"/>
              </a:solidFill>
            </a:rPr>
            <a:t>A</a:t>
          </a:r>
        </a:p>
      </xdr:txBody>
    </xdr:sp>
    <xdr:clientData/>
  </xdr:twoCellAnchor>
  <xdr:twoCellAnchor>
    <xdr:from>
      <xdr:col>12</xdr:col>
      <xdr:colOff>28575</xdr:colOff>
      <xdr:row>67</xdr:row>
      <xdr:rowOff>9524</xdr:rowOff>
    </xdr:from>
    <xdr:to>
      <xdr:col>12</xdr:col>
      <xdr:colOff>600075</xdr:colOff>
      <xdr:row>68</xdr:row>
      <xdr:rowOff>19050</xdr:rowOff>
    </xdr:to>
    <xdr:sp macro="" textlink="">
      <xdr:nvSpPr>
        <xdr:cNvPr id="6" name="TextBox 5"/>
        <xdr:cNvSpPr txBox="1"/>
      </xdr:nvSpPr>
      <xdr:spPr>
        <a:xfrm>
          <a:off x="6896100" y="5734049"/>
          <a:ext cx="571500" cy="24765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B - 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85725</xdr:rowOff>
    </xdr:from>
    <xdr:to>
      <xdr:col>17</xdr:col>
      <xdr:colOff>561975</xdr:colOff>
      <xdr:row>19</xdr:row>
      <xdr:rowOff>123825</xdr:rowOff>
    </xdr:to>
    <xdr:pic>
      <xdr:nvPicPr>
        <xdr:cNvPr id="2" name="Picture 1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10829925" cy="308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20</xdr:row>
      <xdr:rowOff>47625</xdr:rowOff>
    </xdr:from>
    <xdr:to>
      <xdr:col>17</xdr:col>
      <xdr:colOff>590550</xdr:colOff>
      <xdr:row>36</xdr:row>
      <xdr:rowOff>85725</xdr:rowOff>
    </xdr:to>
    <xdr:pic>
      <xdr:nvPicPr>
        <xdr:cNvPr id="3" name="Picture 2" descr="image00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286125"/>
          <a:ext cx="10829925" cy="308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38</xdr:row>
      <xdr:rowOff>123825</xdr:rowOff>
    </xdr:from>
    <xdr:to>
      <xdr:col>17</xdr:col>
      <xdr:colOff>561975</xdr:colOff>
      <xdr:row>54</xdr:row>
      <xdr:rowOff>161925</xdr:rowOff>
    </xdr:to>
    <xdr:pic>
      <xdr:nvPicPr>
        <xdr:cNvPr id="4" name="Picture 3" descr="image00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791325"/>
          <a:ext cx="10829925" cy="308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17</xdr:col>
      <xdr:colOff>151086</xdr:colOff>
      <xdr:row>32</xdr:row>
      <xdr:rowOff>170738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14286" cy="56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17</xdr:col>
      <xdr:colOff>17753</xdr:colOff>
      <xdr:row>37</xdr:row>
      <xdr:rowOff>46810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380953" cy="65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17</xdr:col>
      <xdr:colOff>465372</xdr:colOff>
      <xdr:row>39</xdr:row>
      <xdr:rowOff>4223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0828572" cy="68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view="pageBreakPreview" topLeftCell="A4" zoomScale="64" zoomScaleNormal="70" zoomScaleSheetLayoutView="64" workbookViewId="0">
      <pane xSplit="1" ySplit="5" topLeftCell="B9" activePane="bottomRight" state="frozen"/>
      <selection activeCell="J40" sqref="D40:J62"/>
      <selection pane="topRight" activeCell="J40" sqref="D40:J62"/>
      <selection pane="bottomLeft" activeCell="J40" sqref="D40:J62"/>
      <selection pane="bottomRight" activeCell="A4" sqref="A4:A5"/>
    </sheetView>
  </sheetViews>
  <sheetFormatPr defaultRowHeight="16.5" x14ac:dyDescent="0.25"/>
  <cols>
    <col min="1" max="1" width="72" style="1" customWidth="1"/>
    <col min="2" max="2" width="21.85546875" style="1" bestFit="1" customWidth="1"/>
    <col min="3" max="3" width="22" style="1" bestFit="1" customWidth="1"/>
    <col min="4" max="4" width="21.85546875" style="1" bestFit="1" customWidth="1"/>
    <col min="5" max="5" width="22" style="1" bestFit="1" customWidth="1"/>
    <col min="6" max="6" width="21.85546875" style="1" bestFit="1" customWidth="1"/>
    <col min="7" max="7" width="20.85546875" style="1" customWidth="1"/>
    <col min="8" max="8" width="21.140625" customWidth="1"/>
    <col min="9" max="9" width="20.5703125" style="1" customWidth="1"/>
    <col min="10" max="10" width="21.85546875" bestFit="1" customWidth="1"/>
    <col min="11" max="11" width="20.85546875" style="1" customWidth="1"/>
    <col min="12" max="12" width="20.42578125" customWidth="1"/>
    <col min="13" max="13" width="20.85546875" customWidth="1"/>
  </cols>
  <sheetData>
    <row r="1" spans="1:11" ht="16.899999999999999" x14ac:dyDescent="0.3">
      <c r="A1" s="248" t="s">
        <v>0</v>
      </c>
      <c r="B1" s="248"/>
      <c r="C1" s="248"/>
      <c r="D1" s="248"/>
      <c r="E1" s="248"/>
      <c r="F1" s="248"/>
      <c r="G1"/>
      <c r="I1"/>
      <c r="K1"/>
    </row>
    <row r="2" spans="1:11" ht="16.899999999999999" x14ac:dyDescent="0.3">
      <c r="A2" s="248" t="s">
        <v>1</v>
      </c>
      <c r="B2" s="248"/>
      <c r="C2" s="248"/>
      <c r="D2" s="248"/>
      <c r="E2" s="248"/>
      <c r="F2" s="248"/>
      <c r="G2"/>
      <c r="I2"/>
      <c r="K2"/>
    </row>
    <row r="3" spans="1:11" ht="17.45" thickBot="1" x14ac:dyDescent="0.35">
      <c r="A3" s="243"/>
      <c r="B3" s="243"/>
      <c r="C3" s="243"/>
      <c r="D3"/>
      <c r="E3"/>
      <c r="F3"/>
      <c r="G3"/>
      <c r="I3"/>
      <c r="K3"/>
    </row>
    <row r="4" spans="1:11" ht="17.45" x14ac:dyDescent="0.3">
      <c r="A4" s="242" t="s">
        <v>1718</v>
      </c>
      <c r="B4" s="244" t="s">
        <v>1627</v>
      </c>
      <c r="C4" s="245"/>
      <c r="D4" s="245"/>
      <c r="E4" s="246" t="s">
        <v>1628</v>
      </c>
      <c r="F4" s="247"/>
      <c r="G4"/>
      <c r="I4"/>
      <c r="K4"/>
    </row>
    <row r="5" spans="1:11" ht="16.899999999999999" x14ac:dyDescent="0.3">
      <c r="A5" s="242" t="s">
        <v>1719</v>
      </c>
      <c r="B5" s="142">
        <v>2013</v>
      </c>
      <c r="C5" s="9">
        <v>2014</v>
      </c>
      <c r="D5" s="9">
        <v>2015</v>
      </c>
      <c r="E5" s="164">
        <v>2016</v>
      </c>
      <c r="F5" s="9">
        <v>2017</v>
      </c>
      <c r="G5"/>
      <c r="I5"/>
      <c r="K5"/>
    </row>
    <row r="6" spans="1:11" ht="10.5" customHeight="1" x14ac:dyDescent="0.3">
      <c r="A6" s="5"/>
      <c r="B6" s="143"/>
      <c r="C6" s="2"/>
      <c r="D6" s="2"/>
      <c r="E6" s="139"/>
      <c r="F6" s="138"/>
      <c r="G6"/>
      <c r="I6"/>
      <c r="K6"/>
    </row>
    <row r="7" spans="1:11" ht="16.899999999999999" x14ac:dyDescent="0.3">
      <c r="A7" s="10" t="s">
        <v>10</v>
      </c>
      <c r="B7" s="144"/>
      <c r="C7" s="3"/>
      <c r="D7" s="3"/>
      <c r="E7" s="139"/>
      <c r="F7" s="138"/>
      <c r="G7"/>
      <c r="I7"/>
      <c r="K7"/>
    </row>
    <row r="8" spans="1:11" ht="16.899999999999999" x14ac:dyDescent="0.3">
      <c r="A8" s="8"/>
      <c r="B8" s="144"/>
      <c r="C8" s="3"/>
      <c r="D8" s="3"/>
      <c r="E8" s="139"/>
      <c r="F8" s="138"/>
      <c r="G8"/>
      <c r="I8"/>
      <c r="K8"/>
    </row>
    <row r="9" spans="1:11" ht="16.899999999999999" x14ac:dyDescent="0.3">
      <c r="A9" s="8" t="s">
        <v>2</v>
      </c>
      <c r="B9" s="145">
        <v>555809.2103999987</v>
      </c>
      <c r="C9" s="223">
        <v>551120.94860000035</v>
      </c>
      <c r="D9" s="223">
        <v>641319.15692000056</v>
      </c>
      <c r="E9" s="165">
        <v>722328.89711069351</v>
      </c>
      <c r="F9" s="14">
        <v>686420.11940499977</v>
      </c>
      <c r="G9"/>
      <c r="I9"/>
      <c r="K9"/>
    </row>
    <row r="10" spans="1:11" ht="16.899999999999999" x14ac:dyDescent="0.3">
      <c r="A10" s="8" t="s">
        <v>3</v>
      </c>
      <c r="B10" s="145">
        <v>90853.35646000001</v>
      </c>
      <c r="C10" s="14">
        <v>98717.984660000002</v>
      </c>
      <c r="D10" s="14">
        <v>104763.40680999999</v>
      </c>
      <c r="E10" s="165">
        <v>73667.873689999993</v>
      </c>
      <c r="F10" s="14">
        <v>71988.096439999994</v>
      </c>
      <c r="G10"/>
      <c r="I10"/>
      <c r="K10"/>
    </row>
    <row r="11" spans="1:11" ht="16.899999999999999" x14ac:dyDescent="0.3">
      <c r="A11" s="8" t="s">
        <v>4</v>
      </c>
      <c r="B11" s="145">
        <v>265812.53746000002</v>
      </c>
      <c r="C11" s="14">
        <v>268585.16736000002</v>
      </c>
      <c r="D11" s="14">
        <v>274769.55103000003</v>
      </c>
      <c r="E11" s="165">
        <v>284136.21683999989</v>
      </c>
      <c r="F11" s="14">
        <v>300384.85736000014</v>
      </c>
      <c r="G11"/>
      <c r="I11"/>
      <c r="K11"/>
    </row>
    <row r="12" spans="1:11" ht="16.899999999999999" x14ac:dyDescent="0.3">
      <c r="A12" s="8" t="s">
        <v>5</v>
      </c>
      <c r="B12" s="145">
        <v>134779.43945000001</v>
      </c>
      <c r="C12" s="14">
        <v>118415.39661000001</v>
      </c>
      <c r="D12" s="14">
        <v>110574.34995999999</v>
      </c>
      <c r="E12" s="165">
        <v>107579.52232999992</v>
      </c>
      <c r="F12" s="14">
        <v>108722.78376000002</v>
      </c>
      <c r="G12"/>
      <c r="I12"/>
      <c r="K12"/>
    </row>
    <row r="13" spans="1:11" ht="16.899999999999999" x14ac:dyDescent="0.3">
      <c r="A13" s="8" t="s">
        <v>6</v>
      </c>
      <c r="B13" s="145">
        <v>137368.68764000002</v>
      </c>
      <c r="C13" s="14">
        <v>149974.01082000002</v>
      </c>
      <c r="D13" s="14">
        <v>102184.68522</v>
      </c>
      <c r="E13" s="165">
        <v>65187.745100000015</v>
      </c>
      <c r="F13" s="14">
        <v>66065.295700000032</v>
      </c>
      <c r="G13"/>
      <c r="I13"/>
      <c r="K13"/>
    </row>
    <row r="14" spans="1:11" ht="16.899999999999999" x14ac:dyDescent="0.3">
      <c r="A14" s="8" t="s">
        <v>7</v>
      </c>
      <c r="B14" s="145">
        <v>4581.75252</v>
      </c>
      <c r="C14" s="14">
        <v>9536.2710300000017</v>
      </c>
      <c r="D14" s="14">
        <v>26149.384279999998</v>
      </c>
      <c r="E14" s="165">
        <v>18084.320769999998</v>
      </c>
      <c r="F14" s="14">
        <v>14241.782479999998</v>
      </c>
      <c r="G14"/>
      <c r="I14"/>
      <c r="K14"/>
    </row>
    <row r="15" spans="1:11" ht="16.899999999999999" x14ac:dyDescent="0.3">
      <c r="A15" s="8" t="s">
        <v>8</v>
      </c>
      <c r="B15" s="146">
        <v>407584.51030000002</v>
      </c>
      <c r="C15" s="141">
        <v>354632.85588000005</v>
      </c>
      <c r="D15" s="141">
        <v>348911.62264000019</v>
      </c>
      <c r="E15" s="166">
        <v>355548.98318186856</v>
      </c>
      <c r="F15" s="141">
        <v>349177.16712787276</v>
      </c>
      <c r="G15"/>
      <c r="I15"/>
      <c r="K15"/>
    </row>
    <row r="16" spans="1:11" ht="19.5" customHeight="1" x14ac:dyDescent="0.3">
      <c r="A16" s="8" t="s">
        <v>9</v>
      </c>
      <c r="B16" s="145">
        <v>1596789.4942299987</v>
      </c>
      <c r="C16" s="14">
        <v>1550982.6349600004</v>
      </c>
      <c r="D16" s="14">
        <v>1608672.1568600009</v>
      </c>
      <c r="E16" s="165">
        <v>1626533.5590225616</v>
      </c>
      <c r="F16" s="14">
        <v>1597000.1022728728</v>
      </c>
      <c r="G16"/>
      <c r="I16"/>
      <c r="K16"/>
    </row>
    <row r="17" spans="1:11" ht="16.899999999999999" x14ac:dyDescent="0.3">
      <c r="A17" s="6"/>
      <c r="B17" s="147"/>
      <c r="C17" s="4"/>
      <c r="D17" s="4"/>
      <c r="E17" s="139"/>
      <c r="F17" s="138"/>
      <c r="G17"/>
      <c r="I17"/>
      <c r="K17"/>
    </row>
    <row r="18" spans="1:11" ht="16.899999999999999" x14ac:dyDescent="0.3">
      <c r="A18" s="10" t="s">
        <v>11</v>
      </c>
      <c r="B18" s="143"/>
      <c r="C18" s="4"/>
      <c r="D18" s="4"/>
      <c r="E18" s="139"/>
      <c r="F18" s="138"/>
      <c r="G18"/>
      <c r="I18"/>
      <c r="K18"/>
    </row>
    <row r="19" spans="1:11" ht="16.899999999999999" x14ac:dyDescent="0.3">
      <c r="A19" s="6"/>
      <c r="B19" s="143"/>
      <c r="C19" s="4"/>
      <c r="D19" s="4"/>
      <c r="E19" s="139"/>
      <c r="F19" s="138"/>
      <c r="G19"/>
      <c r="I19"/>
      <c r="K19"/>
    </row>
    <row r="20" spans="1:11" ht="16.899999999999999" x14ac:dyDescent="0.3">
      <c r="A20" s="171" t="s">
        <v>2</v>
      </c>
      <c r="B20" s="148">
        <v>120.12472413879772</v>
      </c>
      <c r="C20" s="15">
        <v>117.03990728622719</v>
      </c>
      <c r="D20" s="15">
        <v>134.29694480505663</v>
      </c>
      <c r="E20" s="167">
        <v>149.07549479654281</v>
      </c>
      <c r="F20" s="15">
        <v>139.60037278778782</v>
      </c>
      <c r="G20"/>
      <c r="I20"/>
      <c r="K20"/>
    </row>
    <row r="21" spans="1:11" ht="16.899999999999999" x14ac:dyDescent="0.3">
      <c r="A21" s="171" t="s">
        <v>3</v>
      </c>
      <c r="B21" s="148">
        <v>19.635756618691296</v>
      </c>
      <c r="C21" s="15">
        <v>20.964443107161522</v>
      </c>
      <c r="D21" s="15">
        <v>21.938227339912924</v>
      </c>
      <c r="E21" s="167">
        <v>15.203703970413102</v>
      </c>
      <c r="F21" s="15">
        <v>14.640545658857361</v>
      </c>
      <c r="G21"/>
      <c r="I21"/>
      <c r="K21"/>
    </row>
    <row r="22" spans="1:11" ht="16.899999999999999" x14ac:dyDescent="0.3">
      <c r="A22" s="171" t="s">
        <v>4</v>
      </c>
      <c r="B22" s="148">
        <v>57.448953953168264</v>
      </c>
      <c r="C22" s="15">
        <v>57.038628573499651</v>
      </c>
      <c r="D22" s="15">
        <v>57.538763392014459</v>
      </c>
      <c r="E22" s="167">
        <v>58.640526890826635</v>
      </c>
      <c r="F22" s="15">
        <v>61.090630769406104</v>
      </c>
      <c r="G22"/>
      <c r="I22"/>
      <c r="K22"/>
    </row>
    <row r="23" spans="1:11" ht="16.899999999999999" x14ac:dyDescent="0.3">
      <c r="A23" s="171" t="s">
        <v>5</v>
      </c>
      <c r="B23" s="148">
        <v>29.129317543804923</v>
      </c>
      <c r="C23" s="15">
        <v>25.147523562119616</v>
      </c>
      <c r="D23" s="15">
        <v>23.155081542785613</v>
      </c>
      <c r="E23" s="167">
        <v>22.202449030448797</v>
      </c>
      <c r="F23" s="15">
        <v>22.111445621055459</v>
      </c>
      <c r="G23"/>
      <c r="I23"/>
      <c r="K23"/>
    </row>
    <row r="24" spans="1:11" ht="16.899999999999999" x14ac:dyDescent="0.3">
      <c r="A24" s="171" t="s">
        <v>6</v>
      </c>
      <c r="B24" s="148">
        <v>29.688920944991438</v>
      </c>
      <c r="C24" s="15">
        <v>31.849532060622572</v>
      </c>
      <c r="D24" s="15">
        <v>21.398224086769751</v>
      </c>
      <c r="E24" s="167">
        <v>13.453560274723705</v>
      </c>
      <c r="F24" s="15">
        <v>13.435998810830112</v>
      </c>
      <c r="G24"/>
      <c r="I24"/>
      <c r="K24"/>
    </row>
    <row r="25" spans="1:11" ht="16.899999999999999" x14ac:dyDescent="0.3">
      <c r="A25" s="171" t="s">
        <v>7</v>
      </c>
      <c r="B25" s="148">
        <v>0.99023504331845913</v>
      </c>
      <c r="C25" s="15">
        <v>2.0251893527959672</v>
      </c>
      <c r="D25" s="15">
        <v>5.4758732519437929</v>
      </c>
      <c r="E25" s="167">
        <v>3.7322735912003915</v>
      </c>
      <c r="F25" s="15">
        <v>2.8964158933656452</v>
      </c>
      <c r="G25"/>
      <c r="I25"/>
      <c r="K25"/>
    </row>
    <row r="26" spans="1:11" s="185" customFormat="1" ht="16.899999999999999" x14ac:dyDescent="0.3">
      <c r="A26" s="186" t="s">
        <v>8</v>
      </c>
      <c r="B26" s="187">
        <v>88.089538544708105</v>
      </c>
      <c r="C26" s="187">
        <v>75.312318790063031</v>
      </c>
      <c r="D26" s="187">
        <v>73.064658090935495</v>
      </c>
      <c r="E26" s="188">
        <v>73.378817882350589</v>
      </c>
      <c r="F26" s="189">
        <v>71.013744093468475</v>
      </c>
    </row>
    <row r="27" spans="1:11" s="185" customFormat="1" ht="17.25" customHeight="1" x14ac:dyDescent="0.3">
      <c r="A27" s="181" t="s">
        <v>9</v>
      </c>
      <c r="B27" s="182">
        <v>345.10744678748017</v>
      </c>
      <c r="C27" s="194">
        <v>329.37754273248953</v>
      </c>
      <c r="D27" s="182">
        <v>336.86777250941867</v>
      </c>
      <c r="E27" s="183">
        <v>335.68682643650595</v>
      </c>
      <c r="F27" s="184">
        <v>324.78915363477103</v>
      </c>
    </row>
    <row r="28" spans="1:11" ht="10.5" customHeight="1" x14ac:dyDescent="0.3">
      <c r="A28" s="6"/>
      <c r="B28" s="149"/>
      <c r="C28" s="4"/>
      <c r="D28" s="149"/>
      <c r="E28" s="139"/>
      <c r="F28" s="138"/>
      <c r="G28"/>
      <c r="I28"/>
      <c r="K28"/>
    </row>
    <row r="29" spans="1:11" ht="16.899999999999999" x14ac:dyDescent="0.3">
      <c r="A29" s="10" t="s">
        <v>19</v>
      </c>
      <c r="B29" s="150"/>
      <c r="C29" s="3"/>
      <c r="D29" s="3"/>
      <c r="E29" s="139"/>
      <c r="F29" s="138"/>
      <c r="G29"/>
      <c r="I29"/>
      <c r="K29"/>
    </row>
    <row r="30" spans="1:11" ht="16.899999999999999" x14ac:dyDescent="0.3">
      <c r="A30" s="8"/>
      <c r="B30" s="150"/>
      <c r="C30" s="3"/>
      <c r="D30" s="3"/>
      <c r="E30" s="139"/>
      <c r="F30" s="138"/>
      <c r="G30"/>
      <c r="I30"/>
      <c r="K30"/>
    </row>
    <row r="31" spans="1:11" ht="16.899999999999999" x14ac:dyDescent="0.3">
      <c r="A31" s="8" t="s">
        <v>12</v>
      </c>
      <c r="B31" s="151">
        <v>232.96175000000002</v>
      </c>
      <c r="C31" s="56">
        <v>236.71225000000001</v>
      </c>
      <c r="D31" s="56">
        <v>236.99983333333333</v>
      </c>
      <c r="E31" s="151">
        <v>241.71375299760194</v>
      </c>
      <c r="F31" s="56">
        <v>247.7315227817746</v>
      </c>
      <c r="G31"/>
      <c r="I31"/>
      <c r="K31"/>
    </row>
    <row r="32" spans="1:11" ht="16.899999999999999" x14ac:dyDescent="0.3">
      <c r="A32" s="8" t="s">
        <v>13</v>
      </c>
      <c r="B32" s="168">
        <v>4626934.333333334</v>
      </c>
      <c r="C32" s="65">
        <v>4708829.333333334</v>
      </c>
      <c r="D32" s="65">
        <v>4775381.583333333</v>
      </c>
      <c r="E32" s="168">
        <v>4845389.9019186413</v>
      </c>
      <c r="F32" s="65">
        <v>4917036.4354861341</v>
      </c>
      <c r="G32"/>
      <c r="I32"/>
      <c r="K32"/>
    </row>
    <row r="33" spans="1:11" ht="16.899999999999999" x14ac:dyDescent="0.3">
      <c r="A33" s="8" t="s">
        <v>14</v>
      </c>
      <c r="B33" s="153">
        <v>1.4641768292683155E-2</v>
      </c>
      <c r="C33" s="57">
        <v>1.6099209419571991E-2</v>
      </c>
      <c r="D33" s="57">
        <v>1.2149068471669633E-3</v>
      </c>
      <c r="E33" s="153">
        <v>1.9889970376639976E-2</v>
      </c>
      <c r="F33" s="57">
        <v>2.4896265560165887E-2</v>
      </c>
      <c r="G33"/>
      <c r="I33"/>
      <c r="K33"/>
    </row>
    <row r="34" spans="1:11" ht="16.899999999999999" x14ac:dyDescent="0.3">
      <c r="A34" s="8" t="s">
        <v>15</v>
      </c>
      <c r="B34" s="153">
        <v>1.103162525003043E-2</v>
      </c>
      <c r="C34" s="57">
        <v>1.7699624438153982E-2</v>
      </c>
      <c r="D34" s="57">
        <v>1.4133502254771058E-2</v>
      </c>
      <c r="E34" s="153">
        <v>1.4660256434720464E-2</v>
      </c>
      <c r="F34" s="57">
        <v>1.4786536278354578E-2</v>
      </c>
      <c r="G34"/>
      <c r="I34"/>
      <c r="K34"/>
    </row>
    <row r="35" spans="1:11" ht="16.899999999999999" x14ac:dyDescent="0.3">
      <c r="A35" s="8" t="s">
        <v>16</v>
      </c>
      <c r="B35" s="195">
        <v>1.0243188630204338</v>
      </c>
      <c r="C35" s="66">
        <v>1.0340837838182035</v>
      </c>
      <c r="D35" s="66">
        <v>1.0153655799906018</v>
      </c>
      <c r="E35" s="169">
        <v>1.034841818877561</v>
      </c>
      <c r="F35" s="66">
        <v>1.0400509313724213</v>
      </c>
      <c r="G35"/>
      <c r="I35"/>
      <c r="K35"/>
    </row>
    <row r="36" spans="1:11" ht="16.899999999999999" x14ac:dyDescent="0.3">
      <c r="A36" s="8" t="s">
        <v>17</v>
      </c>
      <c r="B36" s="152">
        <v>50485</v>
      </c>
      <c r="C36" s="65">
        <v>81895</v>
      </c>
      <c r="D36" s="65">
        <v>66553</v>
      </c>
      <c r="E36" s="168">
        <v>70008.318585308269</v>
      </c>
      <c r="F36" s="65">
        <v>71646</v>
      </c>
      <c r="G36"/>
      <c r="I36"/>
      <c r="K36"/>
    </row>
    <row r="37" spans="1:11" ht="16.899999999999999" x14ac:dyDescent="0.3">
      <c r="A37" s="6"/>
      <c r="B37" s="149"/>
      <c r="C37" s="4"/>
      <c r="D37" s="4"/>
      <c r="E37" s="139"/>
      <c r="F37" s="138"/>
      <c r="G37"/>
      <c r="I37"/>
      <c r="K37"/>
    </row>
    <row r="38" spans="1:11" ht="16.899999999999999" x14ac:dyDescent="0.3">
      <c r="A38" s="10" t="s">
        <v>20</v>
      </c>
      <c r="B38" s="149"/>
      <c r="C38" s="4"/>
      <c r="D38" s="4"/>
      <c r="E38" s="139"/>
      <c r="F38" s="138"/>
      <c r="G38"/>
      <c r="I38"/>
      <c r="K38"/>
    </row>
    <row r="39" spans="1:11" ht="10.5" customHeight="1" x14ac:dyDescent="0.3">
      <c r="A39" s="6"/>
      <c r="B39" s="149"/>
      <c r="C39" s="4"/>
      <c r="D39" s="4"/>
      <c r="E39" s="139"/>
      <c r="F39" s="138"/>
      <c r="G39"/>
      <c r="I39"/>
      <c r="K39"/>
    </row>
    <row r="40" spans="1:11" ht="16.899999999999999" x14ac:dyDescent="0.3">
      <c r="A40" s="6" t="s">
        <v>21</v>
      </c>
      <c r="B40" s="154">
        <v>1596789494.2299986</v>
      </c>
      <c r="C40" s="58">
        <v>1550982634.9600005</v>
      </c>
      <c r="D40" s="58">
        <v>1608672156.8600008</v>
      </c>
      <c r="E40" s="154">
        <v>1626533559.0225616</v>
      </c>
      <c r="F40" s="58">
        <v>1597000102.2728729</v>
      </c>
      <c r="G40"/>
      <c r="I40"/>
      <c r="K40"/>
    </row>
    <row r="41" spans="1:11" ht="16.899999999999999" x14ac:dyDescent="0.3">
      <c r="A41" s="175" t="s">
        <v>22</v>
      </c>
      <c r="B41" s="155">
        <v>104942046340</v>
      </c>
      <c r="C41" s="59">
        <v>109763891085</v>
      </c>
      <c r="D41" s="59">
        <v>116430432059</v>
      </c>
      <c r="E41" s="155">
        <v>113898211000</v>
      </c>
      <c r="F41" s="59">
        <v>113233989000</v>
      </c>
      <c r="G41"/>
      <c r="I41"/>
      <c r="K41"/>
    </row>
    <row r="42" spans="1:11" ht="16.899999999999999" x14ac:dyDescent="0.3">
      <c r="A42" s="175" t="s">
        <v>23</v>
      </c>
      <c r="B42" s="156">
        <v>1.5215917260242733E-2</v>
      </c>
      <c r="C42" s="60">
        <v>1.4130171768044701E-2</v>
      </c>
      <c r="D42" s="60">
        <v>1.3816595269910376E-2</v>
      </c>
      <c r="E42" s="156">
        <v>1.4280589174684768E-2</v>
      </c>
      <c r="F42" s="60">
        <v>1.410354007993901E-2</v>
      </c>
      <c r="G42"/>
      <c r="I42"/>
      <c r="K42"/>
    </row>
    <row r="43" spans="1:11" ht="12" customHeight="1" x14ac:dyDescent="0.25">
      <c r="A43" s="175"/>
      <c r="B43" s="157"/>
      <c r="C43" s="61"/>
      <c r="D43" s="61"/>
      <c r="E43" s="139"/>
      <c r="F43" s="138"/>
      <c r="G43"/>
      <c r="I43"/>
      <c r="K43"/>
    </row>
    <row r="44" spans="1:11" x14ac:dyDescent="0.25">
      <c r="A44" s="175" t="s">
        <v>24</v>
      </c>
      <c r="B44" s="158">
        <v>18377241356.809998</v>
      </c>
      <c r="C44" s="62">
        <v>19890017802.329231</v>
      </c>
      <c r="D44" s="62">
        <v>20497225196.336155</v>
      </c>
      <c r="E44" s="158">
        <v>22362204723.640102</v>
      </c>
      <c r="F44" s="62">
        <v>24550988628.233532</v>
      </c>
      <c r="G44"/>
      <c r="I44"/>
      <c r="K44"/>
    </row>
    <row r="45" spans="1:11" x14ac:dyDescent="0.25">
      <c r="A45" s="175" t="s">
        <v>25</v>
      </c>
      <c r="B45" s="155">
        <v>24274000</v>
      </c>
      <c r="C45" s="59">
        <v>25092000</v>
      </c>
      <c r="D45" s="59">
        <v>25252800</v>
      </c>
      <c r="E45" s="155">
        <v>26129100</v>
      </c>
      <c r="F45" s="59">
        <v>26116100</v>
      </c>
      <c r="G45"/>
      <c r="I45"/>
      <c r="K45"/>
    </row>
    <row r="46" spans="1:11" x14ac:dyDescent="0.25">
      <c r="A46" s="175" t="s">
        <v>26</v>
      </c>
      <c r="B46" s="159">
        <v>757.07511563030391</v>
      </c>
      <c r="C46" s="63">
        <v>792.68363631154273</v>
      </c>
      <c r="D46" s="63">
        <v>811.68128668251268</v>
      </c>
      <c r="E46" s="159">
        <v>855.83524589978617</v>
      </c>
      <c r="F46" s="63">
        <v>940.0710147469772</v>
      </c>
      <c r="G46"/>
      <c r="I46"/>
      <c r="K46"/>
    </row>
    <row r="47" spans="1:11" ht="12" customHeight="1" x14ac:dyDescent="0.25">
      <c r="A47" s="175"/>
      <c r="B47" s="157"/>
      <c r="C47" s="61"/>
      <c r="D47" s="61"/>
      <c r="E47" s="139"/>
      <c r="F47" s="138"/>
      <c r="G47"/>
      <c r="I47"/>
      <c r="K47"/>
    </row>
    <row r="48" spans="1:11" x14ac:dyDescent="0.25">
      <c r="A48" s="175" t="s">
        <v>27</v>
      </c>
      <c r="B48" s="158">
        <v>9938934328.6399994</v>
      </c>
      <c r="C48" s="62">
        <v>10945748132.809999</v>
      </c>
      <c r="D48" s="62">
        <v>11183376525.91</v>
      </c>
      <c r="E48" s="158">
        <v>10223487375.644501</v>
      </c>
      <c r="F48" s="62">
        <v>10503472913.6742</v>
      </c>
      <c r="G48"/>
      <c r="I48"/>
      <c r="K48"/>
    </row>
    <row r="49" spans="1:11" x14ac:dyDescent="0.25">
      <c r="A49" s="175" t="s">
        <v>28</v>
      </c>
      <c r="B49" s="155">
        <v>104942046340</v>
      </c>
      <c r="C49" s="59">
        <v>109763891085</v>
      </c>
      <c r="D49" s="59">
        <v>116430432059</v>
      </c>
      <c r="E49" s="155">
        <v>113898211000</v>
      </c>
      <c r="F49" s="59">
        <v>113233989000</v>
      </c>
      <c r="G49"/>
      <c r="I49"/>
      <c r="K49"/>
    </row>
    <row r="50" spans="1:11" x14ac:dyDescent="0.25">
      <c r="A50" s="175" t="s">
        <v>813</v>
      </c>
      <c r="B50" s="160">
        <v>9.4708790949616234E-2</v>
      </c>
      <c r="C50" s="64">
        <v>9.9720846487974149E-2</v>
      </c>
      <c r="D50" s="64">
        <v>9.6052005718255271E-2</v>
      </c>
      <c r="E50" s="160">
        <v>8.9759859139881493E-2</v>
      </c>
      <c r="F50" s="64">
        <v>9.2759011728132265E-2</v>
      </c>
      <c r="G50"/>
      <c r="I50"/>
      <c r="K50"/>
    </row>
    <row r="51" spans="1:11" ht="15" customHeight="1" x14ac:dyDescent="0.25">
      <c r="A51" s="6"/>
      <c r="B51" s="149"/>
      <c r="C51" s="4"/>
      <c r="D51" s="4"/>
      <c r="E51" s="139"/>
      <c r="F51" s="138"/>
      <c r="G51"/>
      <c r="I51"/>
      <c r="K51"/>
    </row>
    <row r="52" spans="1:11" x14ac:dyDescent="0.25">
      <c r="A52" s="10" t="s">
        <v>29</v>
      </c>
      <c r="B52" s="149"/>
      <c r="C52" s="4"/>
      <c r="D52" s="4"/>
      <c r="E52" s="139"/>
      <c r="F52" s="138"/>
      <c r="G52"/>
      <c r="I52"/>
      <c r="K52"/>
    </row>
    <row r="53" spans="1:11" ht="12" customHeight="1" x14ac:dyDescent="0.25">
      <c r="A53" s="10"/>
      <c r="B53" s="149"/>
      <c r="C53" s="4"/>
      <c r="D53" s="4"/>
      <c r="E53" s="139"/>
      <c r="F53" s="138"/>
      <c r="G53"/>
      <c r="I53"/>
      <c r="K53"/>
    </row>
    <row r="54" spans="1:11" x14ac:dyDescent="0.25">
      <c r="A54" s="175" t="s">
        <v>814</v>
      </c>
      <c r="B54" s="161">
        <v>4097171.6666666665</v>
      </c>
      <c r="C54" s="65">
        <v>4169027.8333333335</v>
      </c>
      <c r="D54" s="65">
        <v>4227426</v>
      </c>
      <c r="E54" s="168">
        <v>4288887.6743672555</v>
      </c>
      <c r="F54" s="65">
        <v>4352668.037536989</v>
      </c>
      <c r="G54"/>
      <c r="I54"/>
      <c r="K54"/>
    </row>
    <row r="55" spans="1:11" x14ac:dyDescent="0.25">
      <c r="A55" s="171" t="s">
        <v>815</v>
      </c>
      <c r="B55" s="161">
        <v>516499.5</v>
      </c>
      <c r="C55" s="65">
        <v>525591.25</v>
      </c>
      <c r="D55" s="65">
        <v>532731.16666666663</v>
      </c>
      <c r="E55" s="168">
        <v>540218.53577661794</v>
      </c>
      <c r="F55" s="65">
        <v>547024</v>
      </c>
      <c r="G55"/>
      <c r="I55"/>
      <c r="K55"/>
    </row>
    <row r="56" spans="1:11" x14ac:dyDescent="0.25">
      <c r="A56" s="171" t="s">
        <v>816</v>
      </c>
      <c r="B56" s="161">
        <v>9540.9166666666661</v>
      </c>
      <c r="C56" s="65">
        <v>10415.083333333334</v>
      </c>
      <c r="D56" s="65">
        <v>11317.833333333334</v>
      </c>
      <c r="E56" s="168">
        <v>12265.10402786733</v>
      </c>
      <c r="F56" s="65">
        <v>13245.302588823664</v>
      </c>
      <c r="G56"/>
      <c r="I56"/>
      <c r="K56"/>
    </row>
    <row r="57" spans="1:11" x14ac:dyDescent="0.25">
      <c r="A57" s="171" t="s">
        <v>817</v>
      </c>
      <c r="B57" s="161">
        <v>3503.4166666666665</v>
      </c>
      <c r="C57" s="65">
        <v>3571.5</v>
      </c>
      <c r="D57" s="65">
        <v>3683.8333333333335</v>
      </c>
      <c r="E57" s="168">
        <v>3798.671080233567</v>
      </c>
      <c r="F57" s="65">
        <v>3881.658140214437</v>
      </c>
      <c r="G57"/>
      <c r="I57"/>
      <c r="K57"/>
    </row>
    <row r="58" spans="1:11" x14ac:dyDescent="0.25">
      <c r="A58" s="176" t="s">
        <v>1629</v>
      </c>
      <c r="B58" s="172">
        <v>185.66666666666666</v>
      </c>
      <c r="C58" s="173">
        <v>185.91666666666666</v>
      </c>
      <c r="D58" s="173">
        <v>223</v>
      </c>
      <c r="E58" s="174">
        <v>220</v>
      </c>
      <c r="F58" s="173">
        <v>217</v>
      </c>
      <c r="G58"/>
      <c r="I58"/>
      <c r="K58"/>
    </row>
    <row r="59" spans="1:11" s="22" customFormat="1" x14ac:dyDescent="0.25">
      <c r="A59" s="171" t="s">
        <v>30</v>
      </c>
      <c r="B59" s="161">
        <v>4626901.166666667</v>
      </c>
      <c r="C59" s="65">
        <v>4708791.583333334</v>
      </c>
      <c r="D59" s="65">
        <v>4775381.833333333</v>
      </c>
      <c r="E59" s="168">
        <v>4845389.9852519743</v>
      </c>
      <c r="F59" s="65">
        <v>4917035.9982660264</v>
      </c>
    </row>
    <row r="60" spans="1:11" ht="2.25" customHeight="1" thickBot="1" x14ac:dyDescent="0.3">
      <c r="A60" s="7"/>
      <c r="B60" s="162"/>
      <c r="C60" s="163"/>
      <c r="D60" s="163"/>
      <c r="E60" s="140"/>
      <c r="F60" s="170"/>
      <c r="G60"/>
      <c r="I60"/>
      <c r="K60"/>
    </row>
  </sheetData>
  <mergeCells count="5">
    <mergeCell ref="A3:C3"/>
    <mergeCell ref="B4:D4"/>
    <mergeCell ref="E4:F4"/>
    <mergeCell ref="A1:F1"/>
    <mergeCell ref="A2:F2"/>
  </mergeCells>
  <pageMargins left="0.75" right="0.75" top="0.5" bottom="0.5" header="0.5" footer="0.5"/>
  <pageSetup scale="5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591"/>
  <sheetViews>
    <sheetView showGridLines="0" view="pageBreakPreview" zoomScale="60" zoomScaleNormal="100" workbookViewId="0">
      <pane xSplit="1" ySplit="5" topLeftCell="B6" activePane="bottomRight" state="frozen"/>
      <selection activeCell="J40" sqref="D40:J62"/>
      <selection pane="topRight" activeCell="J40" sqref="D40:J62"/>
      <selection pane="bottomLeft" activeCell="J40" sqref="D40:J62"/>
      <selection pane="bottomRight" activeCell="A2" sqref="A1:A2"/>
    </sheetView>
  </sheetViews>
  <sheetFormatPr defaultColWidth="9.140625" defaultRowHeight="15" x14ac:dyDescent="0.25"/>
  <cols>
    <col min="1" max="1" width="91" style="28" bestFit="1" customWidth="1"/>
    <col min="2" max="2" width="17.5703125" style="28" customWidth="1"/>
    <col min="3" max="3" width="17.28515625" style="28" bestFit="1" customWidth="1"/>
    <col min="4" max="16384" width="9.140625" style="28"/>
  </cols>
  <sheetData>
    <row r="1" spans="1:2" ht="16.899999999999999" x14ac:dyDescent="0.3">
      <c r="A1" s="242" t="s">
        <v>1728</v>
      </c>
    </row>
    <row r="2" spans="1:2" ht="16.899999999999999" x14ac:dyDescent="0.3">
      <c r="A2" s="242" t="s">
        <v>1719</v>
      </c>
    </row>
    <row r="3" spans="1:2" thickBot="1" x14ac:dyDescent="0.35"/>
    <row r="4" spans="1:2" ht="15.75" thickBot="1" x14ac:dyDescent="0.3">
      <c r="A4" s="251" t="s">
        <v>371</v>
      </c>
      <c r="B4" s="177" t="s">
        <v>1630</v>
      </c>
    </row>
    <row r="5" spans="1:2" ht="15.75" thickBot="1" x14ac:dyDescent="0.3">
      <c r="A5" s="251"/>
      <c r="B5" s="177" t="s">
        <v>78</v>
      </c>
    </row>
    <row r="6" spans="1:2" ht="14.45" x14ac:dyDescent="0.3">
      <c r="A6" s="35" t="s">
        <v>372</v>
      </c>
      <c r="B6" s="30"/>
    </row>
    <row r="7" spans="1:2" ht="14.45" x14ac:dyDescent="0.3">
      <c r="A7" s="29" t="s">
        <v>373</v>
      </c>
      <c r="B7" s="30"/>
    </row>
    <row r="8" spans="1:2" ht="14.45" x14ac:dyDescent="0.3">
      <c r="A8" s="36" t="s">
        <v>374</v>
      </c>
      <c r="B8" s="30"/>
    </row>
    <row r="9" spans="1:2" ht="14.45" x14ac:dyDescent="0.3">
      <c r="A9" s="37" t="s">
        <v>375</v>
      </c>
      <c r="B9" s="30"/>
    </row>
    <row r="10" spans="1:2" ht="14.45" x14ac:dyDescent="0.3">
      <c r="A10" s="38" t="s">
        <v>376</v>
      </c>
      <c r="B10" s="30">
        <v>737037539.36307704</v>
      </c>
    </row>
    <row r="11" spans="1:2" ht="14.45" x14ac:dyDescent="0.3">
      <c r="A11" s="38" t="s">
        <v>377</v>
      </c>
      <c r="B11" s="30">
        <v>11934908.05076923</v>
      </c>
    </row>
    <row r="12" spans="1:2" ht="14.45" x14ac:dyDescent="0.3">
      <c r="A12" s="38" t="s">
        <v>1641</v>
      </c>
      <c r="B12" s="30">
        <v>38586.925384615388</v>
      </c>
    </row>
    <row r="13" spans="1:2" ht="14.45" x14ac:dyDescent="0.3">
      <c r="A13" s="38" t="s">
        <v>378</v>
      </c>
      <c r="B13" s="30">
        <v>6384100.3469230765</v>
      </c>
    </row>
    <row r="14" spans="1:2" ht="14.45" x14ac:dyDescent="0.3">
      <c r="A14" s="38" t="s">
        <v>379</v>
      </c>
      <c r="B14" s="30">
        <v>26140825.180000003</v>
      </c>
    </row>
    <row r="15" spans="1:2" thickBot="1" x14ac:dyDescent="0.35">
      <c r="A15" s="38" t="s">
        <v>380</v>
      </c>
      <c r="B15" s="30">
        <v>52638383.659230776</v>
      </c>
    </row>
    <row r="16" spans="1:2" ht="14.45" x14ac:dyDescent="0.3">
      <c r="A16" s="39" t="s">
        <v>375</v>
      </c>
      <c r="B16" s="33">
        <v>834174343.52538478</v>
      </c>
    </row>
    <row r="18" spans="1:2" ht="14.45" x14ac:dyDescent="0.3">
      <c r="A18" s="37" t="s">
        <v>381</v>
      </c>
      <c r="B18" s="30"/>
    </row>
    <row r="19" spans="1:2" ht="14.45" x14ac:dyDescent="0.3">
      <c r="A19" s="38" t="s">
        <v>382</v>
      </c>
      <c r="B19" s="30">
        <v>2373310286.7484617</v>
      </c>
    </row>
    <row r="20" spans="1:2" ht="14.45" x14ac:dyDescent="0.3">
      <c r="A20" s="38" t="s">
        <v>383</v>
      </c>
      <c r="B20" s="30">
        <v>370941.55999999994</v>
      </c>
    </row>
    <row r="21" spans="1:2" ht="14.45" x14ac:dyDescent="0.3">
      <c r="A21" s="38" t="s">
        <v>384</v>
      </c>
      <c r="B21" s="30">
        <v>895911890.5961535</v>
      </c>
    </row>
    <row r="22" spans="1:2" ht="14.45" x14ac:dyDescent="0.3">
      <c r="A22" s="38" t="s">
        <v>1642</v>
      </c>
      <c r="B22" s="30">
        <v>26653.016153846151</v>
      </c>
    </row>
    <row r="23" spans="1:2" ht="14.45" x14ac:dyDescent="0.3">
      <c r="A23" s="38" t="s">
        <v>385</v>
      </c>
      <c r="B23" s="30">
        <v>33215398.352307703</v>
      </c>
    </row>
    <row r="24" spans="1:2" thickBot="1" x14ac:dyDescent="0.35">
      <c r="A24" s="38" t="s">
        <v>386</v>
      </c>
      <c r="B24" s="30">
        <v>107382869.72000001</v>
      </c>
    </row>
    <row r="25" spans="1:2" ht="14.45" x14ac:dyDescent="0.3">
      <c r="A25" s="39" t="s">
        <v>381</v>
      </c>
      <c r="B25" s="208">
        <v>3410218039.9930768</v>
      </c>
    </row>
    <row r="27" spans="1:2" ht="14.45" x14ac:dyDescent="0.3">
      <c r="A27" s="37" t="s">
        <v>387</v>
      </c>
      <c r="B27" s="30"/>
    </row>
    <row r="28" spans="1:2" ht="14.45" x14ac:dyDescent="0.3">
      <c r="A28" s="38" t="s">
        <v>388</v>
      </c>
      <c r="B28" s="30">
        <v>3579794846.781539</v>
      </c>
    </row>
    <row r="29" spans="1:2" ht="14.45" x14ac:dyDescent="0.3">
      <c r="A29" s="38" t="s">
        <v>389</v>
      </c>
      <c r="B29" s="30">
        <v>1534745823.9830768</v>
      </c>
    </row>
    <row r="30" spans="1:2" ht="14.45" x14ac:dyDescent="0.3">
      <c r="A30" s="38" t="s">
        <v>390</v>
      </c>
      <c r="B30" s="30">
        <v>531352997.42461526</v>
      </c>
    </row>
    <row r="31" spans="1:2" ht="14.45" x14ac:dyDescent="0.3">
      <c r="A31" s="38" t="s">
        <v>391</v>
      </c>
      <c r="B31" s="30">
        <v>1865243478.3653843</v>
      </c>
    </row>
    <row r="32" spans="1:2" ht="14.45" x14ac:dyDescent="0.3">
      <c r="A32" s="38" t="s">
        <v>392</v>
      </c>
      <c r="B32" s="30">
        <v>49338870.561538465</v>
      </c>
    </row>
    <row r="33" spans="1:3" ht="14.45" x14ac:dyDescent="0.3">
      <c r="A33" s="38" t="s">
        <v>1643</v>
      </c>
      <c r="B33" s="30">
        <v>4223972.9669230767</v>
      </c>
    </row>
    <row r="34" spans="1:3" thickBot="1" x14ac:dyDescent="0.35">
      <c r="A34" s="38" t="s">
        <v>393</v>
      </c>
      <c r="B34" s="30">
        <v>148801095.54461536</v>
      </c>
    </row>
    <row r="35" spans="1:3" ht="14.45" x14ac:dyDescent="0.3">
      <c r="A35" s="39" t="s">
        <v>387</v>
      </c>
      <c r="B35" s="208">
        <v>7713501085.6276922</v>
      </c>
    </row>
    <row r="37" spans="1:3" ht="14.45" x14ac:dyDescent="0.3">
      <c r="A37" s="37" t="s">
        <v>394</v>
      </c>
      <c r="B37" s="30"/>
    </row>
    <row r="38" spans="1:3" ht="14.45" x14ac:dyDescent="0.3">
      <c r="A38" s="38" t="s">
        <v>395</v>
      </c>
      <c r="B38" s="30">
        <v>8664102644.0269241</v>
      </c>
    </row>
    <row r="39" spans="1:3" ht="14.45" x14ac:dyDescent="0.3">
      <c r="A39" s="38" t="s">
        <v>916</v>
      </c>
      <c r="B39" s="30">
        <v>60452035.019999996</v>
      </c>
    </row>
    <row r="40" spans="1:3" thickBot="1" x14ac:dyDescent="0.35">
      <c r="A40" s="38" t="s">
        <v>396</v>
      </c>
      <c r="B40" s="30">
        <v>648951391.66846156</v>
      </c>
    </row>
    <row r="41" spans="1:3" ht="14.45" x14ac:dyDescent="0.3">
      <c r="A41" s="39" t="s">
        <v>394</v>
      </c>
      <c r="B41" s="208">
        <v>9373506070.7153854</v>
      </c>
      <c r="C41" s="209">
        <f>+B25+B35+B41</f>
        <v>20497225196.336155</v>
      </c>
    </row>
    <row r="43" spans="1:3" ht="14.45" x14ac:dyDescent="0.3">
      <c r="A43" s="37" t="s">
        <v>397</v>
      </c>
      <c r="B43" s="30"/>
    </row>
    <row r="44" spans="1:3" ht="14.45" x14ac:dyDescent="0.3">
      <c r="A44" s="38" t="s">
        <v>398</v>
      </c>
      <c r="B44" s="30">
        <v>3976265017.4984632</v>
      </c>
    </row>
    <row r="45" spans="1:3" ht="14.45" x14ac:dyDescent="0.3">
      <c r="A45" s="38" t="s">
        <v>399</v>
      </c>
      <c r="B45" s="30">
        <v>436775800.76538467</v>
      </c>
    </row>
    <row r="46" spans="1:3" ht="14.45" x14ac:dyDescent="0.3">
      <c r="A46" s="38" t="s">
        <v>400</v>
      </c>
      <c r="B46" s="30">
        <v>67394775.113076925</v>
      </c>
    </row>
    <row r="47" spans="1:3" x14ac:dyDescent="0.25">
      <c r="A47" s="38" t="s">
        <v>401</v>
      </c>
      <c r="B47" s="30">
        <v>4720503.3446153849</v>
      </c>
    </row>
    <row r="48" spans="1:3" x14ac:dyDescent="0.25">
      <c r="A48" s="38" t="s">
        <v>402</v>
      </c>
      <c r="B48" s="30">
        <v>8402360.0192307699</v>
      </c>
    </row>
    <row r="49" spans="1:2" x14ac:dyDescent="0.25">
      <c r="A49" s="38" t="s">
        <v>403</v>
      </c>
      <c r="B49" s="30">
        <v>761239.74</v>
      </c>
    </row>
    <row r="50" spans="1:2" ht="15.75" thickBot="1" x14ac:dyDescent="0.3">
      <c r="A50" s="38" t="s">
        <v>404</v>
      </c>
      <c r="B50" s="30">
        <v>17610078.425384615</v>
      </c>
    </row>
    <row r="51" spans="1:2" x14ac:dyDescent="0.25">
      <c r="A51" s="39" t="s">
        <v>397</v>
      </c>
      <c r="B51" s="33">
        <v>4511929774.9061546</v>
      </c>
    </row>
    <row r="53" spans="1:2" x14ac:dyDescent="0.25">
      <c r="A53" s="37" t="s">
        <v>405</v>
      </c>
      <c r="B53" s="30"/>
    </row>
    <row r="54" spans="1:2" x14ac:dyDescent="0.25">
      <c r="A54" s="38" t="s">
        <v>406</v>
      </c>
      <c r="B54" s="30">
        <v>91248611.958461538</v>
      </c>
    </row>
    <row r="55" spans="1:2" x14ac:dyDescent="0.25">
      <c r="A55" s="38" t="s">
        <v>407</v>
      </c>
      <c r="B55" s="30">
        <v>184242247.60846153</v>
      </c>
    </row>
    <row r="56" spans="1:2" x14ac:dyDescent="0.25">
      <c r="A56" s="38" t="s">
        <v>408</v>
      </c>
      <c r="B56" s="30">
        <v>1489689708.4284618</v>
      </c>
    </row>
    <row r="57" spans="1:2" x14ac:dyDescent="0.25">
      <c r="A57" s="38" t="s">
        <v>409</v>
      </c>
      <c r="B57" s="30">
        <v>1382736169.2992308</v>
      </c>
    </row>
    <row r="58" spans="1:2" x14ac:dyDescent="0.25">
      <c r="A58" s="38" t="s">
        <v>410</v>
      </c>
      <c r="B58" s="30">
        <v>1627133515.5976923</v>
      </c>
    </row>
    <row r="59" spans="1:2" x14ac:dyDescent="0.25">
      <c r="A59" s="38" t="s">
        <v>411</v>
      </c>
      <c r="B59" s="30">
        <v>1592595014.333077</v>
      </c>
    </row>
    <row r="60" spans="1:2" x14ac:dyDescent="0.25">
      <c r="A60" s="38" t="s">
        <v>412</v>
      </c>
      <c r="B60" s="30">
        <v>2203601267.620769</v>
      </c>
    </row>
    <row r="61" spans="1:2" x14ac:dyDescent="0.25">
      <c r="A61" s="38" t="s">
        <v>413</v>
      </c>
      <c r="B61" s="30">
        <v>2084304038.3538463</v>
      </c>
    </row>
    <row r="62" spans="1:2" x14ac:dyDescent="0.25">
      <c r="A62" s="38" t="s">
        <v>414</v>
      </c>
      <c r="B62" s="30">
        <v>1046828805.136923</v>
      </c>
    </row>
    <row r="63" spans="1:2" x14ac:dyDescent="0.25">
      <c r="A63" s="38" t="s">
        <v>415</v>
      </c>
      <c r="B63" s="30">
        <v>812329711.99384606</v>
      </c>
    </row>
    <row r="64" spans="1:2" x14ac:dyDescent="0.25">
      <c r="A64" s="38" t="s">
        <v>416</v>
      </c>
      <c r="B64" s="30">
        <v>73023030.38846156</v>
      </c>
    </row>
    <row r="65" spans="1:2" x14ac:dyDescent="0.25">
      <c r="A65" s="38" t="s">
        <v>417</v>
      </c>
      <c r="B65" s="30">
        <v>432273708.87769228</v>
      </c>
    </row>
    <row r="66" spans="1:2" ht="15.75" thickBot="1" x14ac:dyDescent="0.3">
      <c r="A66" s="38" t="s">
        <v>418</v>
      </c>
      <c r="B66" s="30">
        <v>8010023.6607692307</v>
      </c>
    </row>
    <row r="67" spans="1:2" x14ac:dyDescent="0.25">
      <c r="A67" s="39" t="s">
        <v>405</v>
      </c>
      <c r="B67" s="33">
        <v>13028015853.257694</v>
      </c>
    </row>
    <row r="69" spans="1:2" x14ac:dyDescent="0.25">
      <c r="A69" s="37" t="s">
        <v>419</v>
      </c>
      <c r="B69" s="30"/>
    </row>
    <row r="70" spans="1:2" x14ac:dyDescent="0.25">
      <c r="A70" s="38" t="s">
        <v>420</v>
      </c>
      <c r="B70" s="30">
        <v>3532870.9169230768</v>
      </c>
    </row>
    <row r="71" spans="1:2" ht="15.75" thickBot="1" x14ac:dyDescent="0.3">
      <c r="A71" s="38" t="s">
        <v>421</v>
      </c>
      <c r="B71" s="30">
        <v>32008312.905384615</v>
      </c>
    </row>
    <row r="72" spans="1:2" x14ac:dyDescent="0.25">
      <c r="A72" s="39" t="s">
        <v>419</v>
      </c>
      <c r="B72" s="33">
        <v>35541183.822307691</v>
      </c>
    </row>
    <row r="74" spans="1:2" x14ac:dyDescent="0.25">
      <c r="A74" s="37" t="s">
        <v>422</v>
      </c>
      <c r="B74" s="30"/>
    </row>
    <row r="75" spans="1:2" x14ac:dyDescent="0.25">
      <c r="A75" s="38" t="s">
        <v>423</v>
      </c>
      <c r="B75" s="30">
        <v>277060163.58999997</v>
      </c>
    </row>
    <row r="76" spans="1:2" x14ac:dyDescent="0.25">
      <c r="A76" s="38" t="s">
        <v>424</v>
      </c>
      <c r="B76" s="30">
        <v>416820484.65076923</v>
      </c>
    </row>
    <row r="77" spans="1:2" x14ac:dyDescent="0.25">
      <c r="A77" s="38" t="s">
        <v>425</v>
      </c>
      <c r="B77" s="30">
        <v>364538274.96384615</v>
      </c>
    </row>
    <row r="78" spans="1:2" x14ac:dyDescent="0.25">
      <c r="A78" s="38" t="s">
        <v>426</v>
      </c>
      <c r="B78" s="30">
        <v>169.23076923076923</v>
      </c>
    </row>
    <row r="79" spans="1:2" x14ac:dyDescent="0.25">
      <c r="A79" s="38" t="s">
        <v>427</v>
      </c>
      <c r="B79" s="30">
        <v>4982210.0223076921</v>
      </c>
    </row>
    <row r="80" spans="1:2" x14ac:dyDescent="0.25">
      <c r="A80" s="38" t="s">
        <v>1644</v>
      </c>
      <c r="B80" s="30">
        <v>11175.672307692306</v>
      </c>
    </row>
    <row r="81" spans="1:2" ht="15.75" thickBot="1" x14ac:dyDescent="0.3">
      <c r="A81" s="38" t="s">
        <v>428</v>
      </c>
      <c r="B81" s="30">
        <v>58846250.497692317</v>
      </c>
    </row>
    <row r="82" spans="1:2" x14ac:dyDescent="0.25">
      <c r="A82" s="39" t="s">
        <v>422</v>
      </c>
      <c r="B82" s="33">
        <v>1122258728.6276922</v>
      </c>
    </row>
    <row r="84" spans="1:2" x14ac:dyDescent="0.25">
      <c r="A84" s="39" t="s">
        <v>429</v>
      </c>
      <c r="B84" s="33">
        <v>40029145080.475395</v>
      </c>
    </row>
    <row r="86" spans="1:2" x14ac:dyDescent="0.25">
      <c r="A86" s="36" t="s">
        <v>430</v>
      </c>
      <c r="B86" s="30"/>
    </row>
    <row r="87" spans="1:2" x14ac:dyDescent="0.25">
      <c r="A87" s="37" t="s">
        <v>430</v>
      </c>
      <c r="B87" s="30"/>
    </row>
    <row r="88" spans="1:2" x14ac:dyDescent="0.25">
      <c r="A88" s="38" t="s">
        <v>431</v>
      </c>
      <c r="B88" s="30">
        <v>110776026.34461538</v>
      </c>
    </row>
    <row r="89" spans="1:2" x14ac:dyDescent="0.25">
      <c r="A89" s="38" t="s">
        <v>948</v>
      </c>
      <c r="B89" s="30">
        <v>2558210.0384615385</v>
      </c>
    </row>
    <row r="90" spans="1:2" x14ac:dyDescent="0.25">
      <c r="A90" s="38" t="s">
        <v>432</v>
      </c>
      <c r="B90" s="30">
        <v>50689303.250000007</v>
      </c>
    </row>
    <row r="91" spans="1:2" x14ac:dyDescent="0.25">
      <c r="A91" s="38" t="s">
        <v>433</v>
      </c>
      <c r="B91" s="30">
        <v>44397630.670000009</v>
      </c>
    </row>
    <row r="92" spans="1:2" ht="15.75" thickBot="1" x14ac:dyDescent="0.3">
      <c r="A92" s="38" t="s">
        <v>434</v>
      </c>
      <c r="B92" s="30">
        <v>30403849.930000003</v>
      </c>
    </row>
    <row r="93" spans="1:2" x14ac:dyDescent="0.25">
      <c r="A93" s="39" t="s">
        <v>435</v>
      </c>
      <c r="B93" s="33">
        <v>238825020.23307696</v>
      </c>
    </row>
    <row r="95" spans="1:2" x14ac:dyDescent="0.25">
      <c r="A95" s="36" t="s">
        <v>436</v>
      </c>
      <c r="B95" s="30"/>
    </row>
    <row r="96" spans="1:2" x14ac:dyDescent="0.25">
      <c r="A96" s="37" t="s">
        <v>436</v>
      </c>
      <c r="B96" s="30"/>
    </row>
    <row r="97" spans="1:2" x14ac:dyDescent="0.25">
      <c r="A97" s="38" t="s">
        <v>437</v>
      </c>
      <c r="B97" s="30">
        <v>103740997.78538464</v>
      </c>
    </row>
    <row r="98" spans="1:2" x14ac:dyDescent="0.25">
      <c r="A98" s="38" t="s">
        <v>439</v>
      </c>
      <c r="B98" s="30">
        <v>20977067.113076925</v>
      </c>
    </row>
    <row r="99" spans="1:2" x14ac:dyDescent="0.25">
      <c r="A99" s="38" t="s">
        <v>440</v>
      </c>
      <c r="B99" s="30">
        <v>420340286.10000008</v>
      </c>
    </row>
    <row r="100" spans="1:2" x14ac:dyDescent="0.25">
      <c r="A100" s="38" t="s">
        <v>441</v>
      </c>
      <c r="B100" s="30">
        <v>0</v>
      </c>
    </row>
    <row r="101" spans="1:2" x14ac:dyDescent="0.25">
      <c r="A101" s="38" t="s">
        <v>442</v>
      </c>
      <c r="B101" s="30">
        <v>1496455797.0184615</v>
      </c>
    </row>
    <row r="102" spans="1:2" x14ac:dyDescent="0.25">
      <c r="A102" s="38" t="s">
        <v>956</v>
      </c>
      <c r="B102" s="30">
        <v>11309845.053076923</v>
      </c>
    </row>
    <row r="103" spans="1:2" x14ac:dyDescent="0.25">
      <c r="A103" s="38" t="s">
        <v>443</v>
      </c>
      <c r="B103" s="30">
        <v>190261004.54076925</v>
      </c>
    </row>
    <row r="104" spans="1:2" x14ac:dyDescent="0.25">
      <c r="A104" s="38" t="s">
        <v>444</v>
      </c>
      <c r="B104" s="30">
        <v>-0.22692307692308042</v>
      </c>
    </row>
    <row r="105" spans="1:2" x14ac:dyDescent="0.25">
      <c r="A105" s="38" t="s">
        <v>445</v>
      </c>
      <c r="B105" s="30">
        <v>220731927.59538475</v>
      </c>
    </row>
    <row r="106" spans="1:2" ht="15.75" thickBot="1" x14ac:dyDescent="0.3">
      <c r="A106" s="38" t="s">
        <v>446</v>
      </c>
      <c r="B106" s="30">
        <v>57797336.130769223</v>
      </c>
    </row>
    <row r="107" spans="1:2" x14ac:dyDescent="0.25">
      <c r="A107" s="39" t="s">
        <v>447</v>
      </c>
      <c r="B107" s="33">
        <v>2521614261.1100001</v>
      </c>
    </row>
    <row r="109" spans="1:2" x14ac:dyDescent="0.25">
      <c r="A109" s="36" t="s">
        <v>448</v>
      </c>
      <c r="B109" s="30"/>
    </row>
    <row r="110" spans="1:2" x14ac:dyDescent="0.25">
      <c r="A110" s="37" t="s">
        <v>449</v>
      </c>
      <c r="B110" s="30"/>
    </row>
    <row r="111" spans="1:2" x14ac:dyDescent="0.25">
      <c r="A111" s="38" t="s">
        <v>450</v>
      </c>
      <c r="B111" s="30">
        <v>-225509937.28846154</v>
      </c>
    </row>
    <row r="112" spans="1:2" x14ac:dyDescent="0.25">
      <c r="A112" s="38" t="s">
        <v>451</v>
      </c>
      <c r="B112" s="30">
        <v>48497434.746923082</v>
      </c>
    </row>
    <row r="113" spans="1:2" x14ac:dyDescent="0.25">
      <c r="A113" s="38" t="s">
        <v>452</v>
      </c>
      <c r="B113" s="30">
        <v>-8160754.1007692311</v>
      </c>
    </row>
    <row r="114" spans="1:2" x14ac:dyDescent="0.25">
      <c r="A114" s="38" t="s">
        <v>453</v>
      </c>
      <c r="B114" s="30">
        <v>-6779781.3799999999</v>
      </c>
    </row>
    <row r="115" spans="1:2" x14ac:dyDescent="0.25">
      <c r="A115" s="38" t="s">
        <v>1645</v>
      </c>
      <c r="B115" s="30">
        <v>-739.38</v>
      </c>
    </row>
    <row r="116" spans="1:2" x14ac:dyDescent="0.25">
      <c r="A116" s="38" t="s">
        <v>454</v>
      </c>
      <c r="B116" s="30">
        <v>-801736057.89923084</v>
      </c>
    </row>
    <row r="117" spans="1:2" ht="15.75" thickBot="1" x14ac:dyDescent="0.3">
      <c r="A117" s="38" t="s">
        <v>455</v>
      </c>
      <c r="B117" s="30">
        <v>-1172085.5946153845</v>
      </c>
    </row>
    <row r="118" spans="1:2" x14ac:dyDescent="0.25">
      <c r="A118" s="39" t="s">
        <v>449</v>
      </c>
      <c r="B118" s="33">
        <v>-994861920.89615381</v>
      </c>
    </row>
    <row r="120" spans="1:2" x14ac:dyDescent="0.25">
      <c r="A120" s="37" t="s">
        <v>456</v>
      </c>
      <c r="B120" s="30"/>
    </row>
    <row r="121" spans="1:2" x14ac:dyDescent="0.25">
      <c r="A121" s="38" t="s">
        <v>457</v>
      </c>
      <c r="B121" s="30">
        <v>-1386300667.2830768</v>
      </c>
    </row>
    <row r="122" spans="1:2" x14ac:dyDescent="0.25">
      <c r="A122" s="38" t="s">
        <v>458</v>
      </c>
      <c r="B122" s="30">
        <v>-370941.55999999994</v>
      </c>
    </row>
    <row r="123" spans="1:2" x14ac:dyDescent="0.25">
      <c r="A123" s="38" t="s">
        <v>459</v>
      </c>
      <c r="B123" s="30">
        <v>-65491733.909230776</v>
      </c>
    </row>
    <row r="124" spans="1:2" x14ac:dyDescent="0.25">
      <c r="A124" s="38" t="s">
        <v>1646</v>
      </c>
      <c r="B124" s="30">
        <v>-309.7392307692308</v>
      </c>
    </row>
    <row r="125" spans="1:2" x14ac:dyDescent="0.25">
      <c r="A125" s="38" t="s">
        <v>460</v>
      </c>
      <c r="B125" s="30">
        <v>-220486170.80461538</v>
      </c>
    </row>
    <row r="126" spans="1:2" x14ac:dyDescent="0.25">
      <c r="A126" s="38" t="s">
        <v>461</v>
      </c>
      <c r="B126" s="30">
        <v>-33215398.372307695</v>
      </c>
    </row>
    <row r="127" spans="1:2" x14ac:dyDescent="0.25">
      <c r="A127" s="38" t="s">
        <v>462</v>
      </c>
      <c r="B127" s="30">
        <v>856647.40846153861</v>
      </c>
    </row>
    <row r="128" spans="1:2" x14ac:dyDescent="0.25">
      <c r="A128" s="38" t="s">
        <v>463</v>
      </c>
      <c r="B128" s="30">
        <v>-856647.40846153849</v>
      </c>
    </row>
    <row r="129" spans="1:2" ht="15.75" thickBot="1" x14ac:dyDescent="0.3">
      <c r="A129" s="38" t="s">
        <v>464</v>
      </c>
      <c r="B129" s="30">
        <v>-68087192.680000007</v>
      </c>
    </row>
    <row r="130" spans="1:2" x14ac:dyDescent="0.25">
      <c r="A130" s="39" t="s">
        <v>456</v>
      </c>
      <c r="B130" s="33">
        <v>-1773952414.3484614</v>
      </c>
    </row>
    <row r="132" spans="1:2" x14ac:dyDescent="0.25">
      <c r="A132" s="37" t="s">
        <v>465</v>
      </c>
      <c r="B132" s="30"/>
    </row>
    <row r="133" spans="1:2" x14ac:dyDescent="0.25">
      <c r="A133" s="38" t="s">
        <v>466</v>
      </c>
      <c r="B133" s="30">
        <v>-3206159.1484615388</v>
      </c>
    </row>
    <row r="134" spans="1:2" x14ac:dyDescent="0.25">
      <c r="A134" s="38" t="s">
        <v>467</v>
      </c>
      <c r="B134" s="30">
        <v>-988222097.95153832</v>
      </c>
    </row>
    <row r="135" spans="1:2" x14ac:dyDescent="0.25">
      <c r="A135" s="38" t="s">
        <v>468</v>
      </c>
      <c r="B135" s="30">
        <v>-490302227.9869231</v>
      </c>
    </row>
    <row r="136" spans="1:2" x14ac:dyDescent="0.25">
      <c r="A136" s="38" t="s">
        <v>469</v>
      </c>
      <c r="B136" s="30">
        <v>-232062881.01000005</v>
      </c>
    </row>
    <row r="137" spans="1:2" x14ac:dyDescent="0.25">
      <c r="A137" s="38" t="s">
        <v>470</v>
      </c>
      <c r="B137" s="30">
        <v>-635012438.42307687</v>
      </c>
    </row>
    <row r="138" spans="1:2" x14ac:dyDescent="0.25">
      <c r="A138" s="38" t="s">
        <v>471</v>
      </c>
      <c r="B138" s="30">
        <v>-219541.59153846142</v>
      </c>
    </row>
    <row r="139" spans="1:2" x14ac:dyDescent="0.25">
      <c r="A139" s="38" t="s">
        <v>1647</v>
      </c>
      <c r="B139" s="30">
        <v>-46107.757692307699</v>
      </c>
    </row>
    <row r="140" spans="1:2" x14ac:dyDescent="0.25">
      <c r="A140" s="38" t="s">
        <v>472</v>
      </c>
      <c r="B140" s="30">
        <v>3895865.9092307687</v>
      </c>
    </row>
    <row r="141" spans="1:2" ht="15.75" thickBot="1" x14ac:dyDescent="0.3">
      <c r="A141" s="38" t="s">
        <v>473</v>
      </c>
      <c r="B141" s="30">
        <v>-8603785.5015384592</v>
      </c>
    </row>
    <row r="142" spans="1:2" x14ac:dyDescent="0.25">
      <c r="A142" s="39" t="s">
        <v>465</v>
      </c>
      <c r="B142" s="33">
        <v>-2353779373.4615383</v>
      </c>
    </row>
    <row r="144" spans="1:2" x14ac:dyDescent="0.25">
      <c r="A144" s="37" t="s">
        <v>474</v>
      </c>
      <c r="B144" s="30"/>
    </row>
    <row r="145" spans="1:2" x14ac:dyDescent="0.25">
      <c r="A145" s="38" t="s">
        <v>475</v>
      </c>
      <c r="B145" s="30">
        <v>-1369064802.7123079</v>
      </c>
    </row>
    <row r="146" spans="1:2" x14ac:dyDescent="0.25">
      <c r="A146" s="38" t="s">
        <v>476</v>
      </c>
      <c r="B146" s="30">
        <v>-140951011.53307691</v>
      </c>
    </row>
    <row r="147" spans="1:2" x14ac:dyDescent="0.25">
      <c r="A147" s="38" t="s">
        <v>477</v>
      </c>
      <c r="B147" s="30">
        <v>-2169935</v>
      </c>
    </row>
    <row r="148" spans="1:2" x14ac:dyDescent="0.25">
      <c r="A148" s="38" t="s">
        <v>985</v>
      </c>
      <c r="B148" s="30">
        <v>-2267387.5861538462</v>
      </c>
    </row>
    <row r="149" spans="1:2" x14ac:dyDescent="0.25">
      <c r="A149" s="38" t="s">
        <v>478</v>
      </c>
      <c r="B149" s="30">
        <v>-102149840.88769232</v>
      </c>
    </row>
    <row r="150" spans="1:2" ht="15.75" thickBot="1" x14ac:dyDescent="0.3">
      <c r="A150" s="38" t="s">
        <v>1648</v>
      </c>
      <c r="B150" s="30">
        <v>3416.9930769230768</v>
      </c>
    </row>
    <row r="151" spans="1:2" x14ac:dyDescent="0.25">
      <c r="A151" s="39" t="s">
        <v>474</v>
      </c>
      <c r="B151" s="33">
        <v>-1616599560.7261539</v>
      </c>
    </row>
    <row r="153" spans="1:2" x14ac:dyDescent="0.25">
      <c r="A153" s="37" t="s">
        <v>479</v>
      </c>
      <c r="B153" s="30"/>
    </row>
    <row r="154" spans="1:2" x14ac:dyDescent="0.25">
      <c r="A154" s="38" t="s">
        <v>480</v>
      </c>
      <c r="B154" s="30">
        <v>-1554564916.3807693</v>
      </c>
    </row>
    <row r="155" spans="1:2" x14ac:dyDescent="0.25">
      <c r="A155" s="38" t="s">
        <v>481</v>
      </c>
      <c r="B155" s="30">
        <v>-77437442.733846158</v>
      </c>
    </row>
    <row r="156" spans="1:2" x14ac:dyDescent="0.25">
      <c r="A156" s="38" t="s">
        <v>482</v>
      </c>
      <c r="B156" s="30">
        <v>-28054038.440000001</v>
      </c>
    </row>
    <row r="157" spans="1:2" x14ac:dyDescent="0.25">
      <c r="A157" s="38" t="s">
        <v>483</v>
      </c>
      <c r="B157" s="30">
        <v>-1880980.0623076921</v>
      </c>
    </row>
    <row r="158" spans="1:2" x14ac:dyDescent="0.25">
      <c r="A158" s="38" t="s">
        <v>484</v>
      </c>
      <c r="B158" s="30">
        <v>-1607025.1323076924</v>
      </c>
    </row>
    <row r="159" spans="1:2" ht="15.75" thickBot="1" x14ac:dyDescent="0.3">
      <c r="A159" s="38" t="s">
        <v>485</v>
      </c>
      <c r="B159" s="30">
        <v>-59404.002307692317</v>
      </c>
    </row>
    <row r="160" spans="1:2" x14ac:dyDescent="0.25">
      <c r="A160" s="39" t="s">
        <v>479</v>
      </c>
      <c r="B160" s="33">
        <v>-1663603806.7515385</v>
      </c>
    </row>
    <row r="162" spans="1:2" x14ac:dyDescent="0.25">
      <c r="A162" s="37" t="s">
        <v>486</v>
      </c>
      <c r="B162" s="30"/>
    </row>
    <row r="163" spans="1:2" x14ac:dyDescent="0.25">
      <c r="A163" s="38" t="s">
        <v>487</v>
      </c>
      <c r="B163" s="30">
        <v>6870.3661538461547</v>
      </c>
    </row>
    <row r="164" spans="1:2" x14ac:dyDescent="0.25">
      <c r="A164" s="38" t="s">
        <v>488</v>
      </c>
      <c r="B164" s="30">
        <v>-50469994.218461521</v>
      </c>
    </row>
    <row r="165" spans="1:2" x14ac:dyDescent="0.25">
      <c r="A165" s="38" t="s">
        <v>489</v>
      </c>
      <c r="B165" s="30">
        <v>-496241022.45461535</v>
      </c>
    </row>
    <row r="166" spans="1:2" x14ac:dyDescent="0.25">
      <c r="A166" s="38" t="s">
        <v>490</v>
      </c>
      <c r="B166" s="30">
        <v>-521221283.13076919</v>
      </c>
    </row>
    <row r="167" spans="1:2" x14ac:dyDescent="0.25">
      <c r="A167" s="38" t="s">
        <v>491</v>
      </c>
      <c r="B167" s="30">
        <v>-672847178.67538452</v>
      </c>
    </row>
    <row r="168" spans="1:2" x14ac:dyDescent="0.25">
      <c r="A168" s="38" t="s">
        <v>492</v>
      </c>
      <c r="B168" s="30">
        <v>-340649065.78153843</v>
      </c>
    </row>
    <row r="169" spans="1:2" x14ac:dyDescent="0.25">
      <c r="A169" s="38" t="s">
        <v>493</v>
      </c>
      <c r="B169" s="30">
        <v>-710644989.59769225</v>
      </c>
    </row>
    <row r="170" spans="1:2" x14ac:dyDescent="0.25">
      <c r="A170" s="38" t="s">
        <v>494</v>
      </c>
      <c r="B170" s="30">
        <v>-922749239.5407691</v>
      </c>
    </row>
    <row r="171" spans="1:2" x14ac:dyDescent="0.25">
      <c r="A171" s="38" t="s">
        <v>495</v>
      </c>
      <c r="B171" s="30">
        <v>-398682553.72000003</v>
      </c>
    </row>
    <row r="172" spans="1:2" x14ac:dyDescent="0.25">
      <c r="A172" s="38" t="s">
        <v>496</v>
      </c>
      <c r="B172" s="30">
        <v>-209407650.34307688</v>
      </c>
    </row>
    <row r="173" spans="1:2" x14ac:dyDescent="0.25">
      <c r="A173" s="38" t="s">
        <v>497</v>
      </c>
      <c r="B173" s="30">
        <v>-29931055.453076921</v>
      </c>
    </row>
    <row r="174" spans="1:2" x14ac:dyDescent="0.25">
      <c r="A174" s="38" t="s">
        <v>498</v>
      </c>
      <c r="B174" s="30">
        <v>-160662106.86846155</v>
      </c>
    </row>
    <row r="175" spans="1:2" x14ac:dyDescent="0.25">
      <c r="A175" s="38" t="s">
        <v>499</v>
      </c>
      <c r="B175" s="30">
        <v>-2489938.9999999995</v>
      </c>
    </row>
    <row r="176" spans="1:2" ht="15.75" thickBot="1" x14ac:dyDescent="0.3">
      <c r="A176" s="38" t="s">
        <v>500</v>
      </c>
      <c r="B176" s="30">
        <v>-42930583.034615383</v>
      </c>
    </row>
    <row r="177" spans="1:2" x14ac:dyDescent="0.25">
      <c r="A177" s="39" t="s">
        <v>486</v>
      </c>
      <c r="B177" s="33">
        <v>-4558919791.4523077</v>
      </c>
    </row>
    <row r="179" spans="1:2" x14ac:dyDescent="0.25">
      <c r="A179" s="37" t="s">
        <v>501</v>
      </c>
      <c r="B179" s="30"/>
    </row>
    <row r="180" spans="1:2" x14ac:dyDescent="0.25">
      <c r="A180" s="38" t="s">
        <v>502</v>
      </c>
      <c r="B180" s="30">
        <v>-1682644.98</v>
      </c>
    </row>
    <row r="181" spans="1:2" ht="15.75" thickBot="1" x14ac:dyDescent="0.3">
      <c r="A181" s="38" t="s">
        <v>503</v>
      </c>
      <c r="B181" s="30">
        <v>-13669025.02923077</v>
      </c>
    </row>
    <row r="182" spans="1:2" x14ac:dyDescent="0.25">
      <c r="A182" s="39" t="s">
        <v>501</v>
      </c>
      <c r="B182" s="33">
        <v>-15351670.00923077</v>
      </c>
    </row>
    <row r="184" spans="1:2" x14ac:dyDescent="0.25">
      <c r="A184" s="37" t="s">
        <v>504</v>
      </c>
      <c r="B184" s="30"/>
    </row>
    <row r="185" spans="1:2" x14ac:dyDescent="0.25">
      <c r="A185" s="38" t="s">
        <v>505</v>
      </c>
      <c r="B185" s="30">
        <v>-131428464.64076924</v>
      </c>
    </row>
    <row r="186" spans="1:2" x14ac:dyDescent="0.25">
      <c r="A186" s="38" t="s">
        <v>506</v>
      </c>
      <c r="B186" s="30">
        <v>-119651962.07384618</v>
      </c>
    </row>
    <row r="187" spans="1:2" x14ac:dyDescent="0.25">
      <c r="A187" s="38" t="s">
        <v>507</v>
      </c>
      <c r="B187" s="30">
        <v>-160633764.89153844</v>
      </c>
    </row>
    <row r="188" spans="1:2" x14ac:dyDescent="0.25">
      <c r="A188" s="38" t="s">
        <v>508</v>
      </c>
      <c r="B188" s="30">
        <v>-31.028461538461549</v>
      </c>
    </row>
    <row r="189" spans="1:2" x14ac:dyDescent="0.25">
      <c r="A189" s="38" t="s">
        <v>509</v>
      </c>
      <c r="B189" s="30">
        <v>-361643.87076923077</v>
      </c>
    </row>
    <row r="190" spans="1:2" x14ac:dyDescent="0.25">
      <c r="A190" s="38" t="s">
        <v>1649</v>
      </c>
      <c r="B190" s="30">
        <v>-108.04076923076923</v>
      </c>
    </row>
    <row r="191" spans="1:2" ht="15.75" thickBot="1" x14ac:dyDescent="0.3">
      <c r="A191" s="38" t="s">
        <v>510</v>
      </c>
      <c r="B191" s="30">
        <v>-5495192.2407692317</v>
      </c>
    </row>
    <row r="192" spans="1:2" x14ac:dyDescent="0.25">
      <c r="A192" s="39" t="s">
        <v>504</v>
      </c>
      <c r="B192" s="33">
        <v>-417571166.78692299</v>
      </c>
    </row>
    <row r="194" spans="1:2" x14ac:dyDescent="0.25">
      <c r="A194" s="37" t="s">
        <v>511</v>
      </c>
      <c r="B194" s="30"/>
    </row>
    <row r="195" spans="1:2" x14ac:dyDescent="0.25">
      <c r="A195" s="38" t="s">
        <v>512</v>
      </c>
      <c r="B195" s="30">
        <v>-3829834372.3307691</v>
      </c>
    </row>
    <row r="196" spans="1:2" ht="15.75" thickBot="1" x14ac:dyDescent="0.3">
      <c r="A196" s="38" t="s">
        <v>513</v>
      </c>
      <c r="B196" s="30">
        <v>3548685385.3746142</v>
      </c>
    </row>
    <row r="197" spans="1:2" x14ac:dyDescent="0.25">
      <c r="A197" s="39" t="s">
        <v>511</v>
      </c>
      <c r="B197" s="33">
        <v>-281148986.95615482</v>
      </c>
    </row>
    <row r="199" spans="1:2" x14ac:dyDescent="0.25">
      <c r="A199" s="39" t="s">
        <v>514</v>
      </c>
      <c r="B199" s="33">
        <v>-13675788691.388462</v>
      </c>
    </row>
    <row r="201" spans="1:2" x14ac:dyDescent="0.25">
      <c r="A201" s="36" t="s">
        <v>515</v>
      </c>
      <c r="B201" s="30"/>
    </row>
    <row r="202" spans="1:2" x14ac:dyDescent="0.25">
      <c r="A202" s="37" t="s">
        <v>515</v>
      </c>
      <c r="B202" s="30"/>
    </row>
    <row r="203" spans="1:2" x14ac:dyDescent="0.25">
      <c r="A203" s="38" t="s">
        <v>516</v>
      </c>
      <c r="B203" s="30">
        <v>375165521.32538474</v>
      </c>
    </row>
    <row r="204" spans="1:2" x14ac:dyDescent="0.25">
      <c r="A204" s="38" t="s">
        <v>517</v>
      </c>
      <c r="B204" s="30">
        <v>20.012307692307694</v>
      </c>
    </row>
    <row r="205" spans="1:2" x14ac:dyDescent="0.25">
      <c r="A205" s="38" t="s">
        <v>518</v>
      </c>
      <c r="B205" s="30">
        <v>836441217.62615395</v>
      </c>
    </row>
    <row r="206" spans="1:2" x14ac:dyDescent="0.25">
      <c r="A206" s="38" t="s">
        <v>519</v>
      </c>
      <c r="B206" s="30">
        <v>57059846.436923094</v>
      </c>
    </row>
    <row r="207" spans="1:2" ht="15.75" thickBot="1" x14ac:dyDescent="0.3">
      <c r="A207" s="38" t="s">
        <v>520</v>
      </c>
      <c r="B207" s="30">
        <v>-552798336.50230777</v>
      </c>
    </row>
    <row r="208" spans="1:2" x14ac:dyDescent="0.25">
      <c r="A208" s="39" t="s">
        <v>521</v>
      </c>
      <c r="B208" s="33">
        <v>715868268.8984617</v>
      </c>
    </row>
    <row r="210" spans="1:2" x14ac:dyDescent="0.25">
      <c r="A210" s="39" t="s">
        <v>373</v>
      </c>
      <c r="B210" s="33">
        <v>29829663939.328472</v>
      </c>
    </row>
    <row r="212" spans="1:2" x14ac:dyDescent="0.25">
      <c r="A212" s="29" t="s">
        <v>522</v>
      </c>
      <c r="B212" s="30"/>
    </row>
    <row r="213" spans="1:2" x14ac:dyDescent="0.25">
      <c r="A213" s="36" t="s">
        <v>523</v>
      </c>
      <c r="B213" s="30"/>
    </row>
    <row r="214" spans="1:2" x14ac:dyDescent="0.25">
      <c r="A214" s="37" t="s">
        <v>523</v>
      </c>
      <c r="B214" s="30"/>
    </row>
    <row r="215" spans="1:2" ht="15.75" thickBot="1" x14ac:dyDescent="0.3">
      <c r="A215" s="38" t="s">
        <v>524</v>
      </c>
      <c r="B215" s="30">
        <v>11984353.225384613</v>
      </c>
    </row>
    <row r="216" spans="1:2" x14ac:dyDescent="0.25">
      <c r="A216" s="39" t="s">
        <v>525</v>
      </c>
      <c r="B216" s="33">
        <v>11984353.225384613</v>
      </c>
    </row>
    <row r="218" spans="1:2" x14ac:dyDescent="0.25">
      <c r="A218" s="36" t="s">
        <v>526</v>
      </c>
      <c r="B218" s="30"/>
    </row>
    <row r="219" spans="1:2" x14ac:dyDescent="0.25">
      <c r="A219" s="37" t="s">
        <v>526</v>
      </c>
      <c r="B219" s="30"/>
    </row>
    <row r="220" spans="1:2" ht="15.75" thickBot="1" x14ac:dyDescent="0.3">
      <c r="A220" s="38" t="s">
        <v>527</v>
      </c>
      <c r="B220" s="30">
        <v>53854999.996153846</v>
      </c>
    </row>
    <row r="221" spans="1:2" x14ac:dyDescent="0.25">
      <c r="A221" s="39" t="s">
        <v>529</v>
      </c>
      <c r="B221" s="33">
        <v>53854999.996153846</v>
      </c>
    </row>
    <row r="223" spans="1:2" x14ac:dyDescent="0.25">
      <c r="A223" s="36" t="s">
        <v>530</v>
      </c>
      <c r="B223" s="30"/>
    </row>
    <row r="224" spans="1:2" x14ac:dyDescent="0.25">
      <c r="A224" s="37" t="s">
        <v>530</v>
      </c>
      <c r="B224" s="30"/>
    </row>
    <row r="225" spans="1:2" x14ac:dyDescent="0.25">
      <c r="A225" s="38" t="s">
        <v>531</v>
      </c>
      <c r="B225" s="30">
        <v>3775022.6707692305</v>
      </c>
    </row>
    <row r="226" spans="1:2" x14ac:dyDescent="0.25">
      <c r="A226" s="38" t="s">
        <v>532</v>
      </c>
      <c r="B226" s="30">
        <v>27034330.35615385</v>
      </c>
    </row>
    <row r="227" spans="1:2" x14ac:dyDescent="0.25">
      <c r="A227" s="38" t="s">
        <v>533</v>
      </c>
      <c r="B227" s="30">
        <v>75357084.982307702</v>
      </c>
    </row>
    <row r="228" spans="1:2" x14ac:dyDescent="0.25">
      <c r="A228" s="38" t="s">
        <v>534</v>
      </c>
      <c r="B228" s="30">
        <v>3410807139.8984623</v>
      </c>
    </row>
    <row r="229" spans="1:2" ht="15.75" thickBot="1" x14ac:dyDescent="0.3">
      <c r="A229" s="38" t="s">
        <v>535</v>
      </c>
      <c r="B229" s="30">
        <v>39014450.254615389</v>
      </c>
    </row>
    <row r="230" spans="1:2" x14ac:dyDescent="0.25">
      <c r="A230" s="39" t="s">
        <v>536</v>
      </c>
      <c r="B230" s="33">
        <v>3555988028.1623082</v>
      </c>
    </row>
    <row r="232" spans="1:2" x14ac:dyDescent="0.25">
      <c r="A232" s="39" t="s">
        <v>522</v>
      </c>
      <c r="B232" s="33">
        <v>3621827381.3838468</v>
      </c>
    </row>
    <row r="234" spans="1:2" x14ac:dyDescent="0.25">
      <c r="A234" s="29" t="s">
        <v>537</v>
      </c>
      <c r="B234" s="30"/>
    </row>
    <row r="235" spans="1:2" x14ac:dyDescent="0.25">
      <c r="A235" s="36" t="s">
        <v>538</v>
      </c>
      <c r="B235" s="30"/>
    </row>
    <row r="236" spans="1:2" x14ac:dyDescent="0.25">
      <c r="A236" s="37" t="s">
        <v>538</v>
      </c>
      <c r="B236" s="30"/>
    </row>
    <row r="237" spans="1:2" x14ac:dyDescent="0.25">
      <c r="A237" s="38" t="s">
        <v>539</v>
      </c>
      <c r="B237" s="30">
        <v>59238015.361538462</v>
      </c>
    </row>
    <row r="238" spans="1:2" ht="15.75" thickBot="1" x14ac:dyDescent="0.3">
      <c r="A238" s="38" t="s">
        <v>1030</v>
      </c>
      <c r="B238" s="30">
        <v>1290974.1007692304</v>
      </c>
    </row>
    <row r="239" spans="1:2" x14ac:dyDescent="0.25">
      <c r="A239" s="39" t="s">
        <v>540</v>
      </c>
      <c r="B239" s="33">
        <v>60528989.462307692</v>
      </c>
    </row>
    <row r="241" spans="1:2" x14ac:dyDescent="0.25">
      <c r="A241" s="36" t="s">
        <v>541</v>
      </c>
      <c r="B241" s="30"/>
    </row>
    <row r="242" spans="1:2" x14ac:dyDescent="0.25">
      <c r="A242" s="37" t="s">
        <v>541</v>
      </c>
      <c r="B242" s="30"/>
    </row>
    <row r="243" spans="1:2" ht="15.75" thickBot="1" x14ac:dyDescent="0.3">
      <c r="A243" s="38" t="s">
        <v>542</v>
      </c>
      <c r="B243" s="30">
        <v>2300653.7553846156</v>
      </c>
    </row>
    <row r="244" spans="1:2" x14ac:dyDescent="0.25">
      <c r="A244" s="39" t="s">
        <v>543</v>
      </c>
      <c r="B244" s="33">
        <v>2300653.7553846156</v>
      </c>
    </row>
    <row r="246" spans="1:2" x14ac:dyDescent="0.25">
      <c r="A246" s="36" t="s">
        <v>544</v>
      </c>
      <c r="B246" s="30"/>
    </row>
    <row r="247" spans="1:2" x14ac:dyDescent="0.25">
      <c r="A247" s="37" t="s">
        <v>544</v>
      </c>
      <c r="B247" s="30"/>
    </row>
    <row r="248" spans="1:2" ht="15.75" thickBot="1" x14ac:dyDescent="0.3">
      <c r="A248" s="38" t="s">
        <v>545</v>
      </c>
      <c r="B248" s="30">
        <v>3300</v>
      </c>
    </row>
    <row r="249" spans="1:2" x14ac:dyDescent="0.25">
      <c r="A249" s="39" t="s">
        <v>546</v>
      </c>
      <c r="B249" s="33">
        <v>3300</v>
      </c>
    </row>
    <row r="251" spans="1:2" x14ac:dyDescent="0.25">
      <c r="A251" s="36" t="s">
        <v>547</v>
      </c>
      <c r="B251" s="30"/>
    </row>
    <row r="252" spans="1:2" x14ac:dyDescent="0.25">
      <c r="A252" s="37" t="s">
        <v>547</v>
      </c>
      <c r="B252" s="30"/>
    </row>
    <row r="253" spans="1:2" ht="15.75" thickBot="1" x14ac:dyDescent="0.3">
      <c r="A253" s="38" t="s">
        <v>548</v>
      </c>
      <c r="B253" s="30">
        <v>2064629.15076923</v>
      </c>
    </row>
    <row r="254" spans="1:2" x14ac:dyDescent="0.25">
      <c r="A254" s="39" t="s">
        <v>549</v>
      </c>
      <c r="B254" s="33">
        <v>2064629.15076923</v>
      </c>
    </row>
    <row r="256" spans="1:2" x14ac:dyDescent="0.25">
      <c r="A256" s="36" t="s">
        <v>550</v>
      </c>
      <c r="B256" s="30"/>
    </row>
    <row r="257" spans="1:2" x14ac:dyDescent="0.25">
      <c r="A257" s="37" t="s">
        <v>550</v>
      </c>
      <c r="B257" s="30"/>
    </row>
    <row r="258" spans="1:2" ht="15.75" thickBot="1" x14ac:dyDescent="0.3">
      <c r="A258" s="38" t="s">
        <v>551</v>
      </c>
      <c r="B258" s="30">
        <v>639225391.60384607</v>
      </c>
    </row>
    <row r="259" spans="1:2" x14ac:dyDescent="0.25">
      <c r="A259" s="39" t="s">
        <v>552</v>
      </c>
      <c r="B259" s="33">
        <v>639225391.60384607</v>
      </c>
    </row>
    <row r="261" spans="1:2" x14ac:dyDescent="0.25">
      <c r="A261" s="36" t="s">
        <v>553</v>
      </c>
      <c r="B261" s="30"/>
    </row>
    <row r="262" spans="1:2" x14ac:dyDescent="0.25">
      <c r="A262" s="37" t="s">
        <v>553</v>
      </c>
      <c r="B262" s="30"/>
    </row>
    <row r="263" spans="1:2" x14ac:dyDescent="0.25">
      <c r="A263" s="38" t="s">
        <v>554</v>
      </c>
      <c r="B263" s="30">
        <v>87037442.711538464</v>
      </c>
    </row>
    <row r="264" spans="1:2" ht="15.75" thickBot="1" x14ac:dyDescent="0.3">
      <c r="A264" s="38" t="s">
        <v>1650</v>
      </c>
      <c r="B264" s="30">
        <v>-1261706.2784615385</v>
      </c>
    </row>
    <row r="265" spans="1:2" x14ac:dyDescent="0.25">
      <c r="A265" s="39" t="s">
        <v>555</v>
      </c>
      <c r="B265" s="33">
        <v>85775736.433076918</v>
      </c>
    </row>
    <row r="267" spans="1:2" x14ac:dyDescent="0.25">
      <c r="A267" s="36" t="s">
        <v>556</v>
      </c>
      <c r="B267" s="30"/>
    </row>
    <row r="268" spans="1:2" x14ac:dyDescent="0.25">
      <c r="A268" s="37" t="s">
        <v>556</v>
      </c>
      <c r="B268" s="30"/>
    </row>
    <row r="269" spans="1:2" ht="15.75" thickBot="1" x14ac:dyDescent="0.3">
      <c r="A269" s="38" t="s">
        <v>557</v>
      </c>
      <c r="B269" s="30">
        <v>-5911268.6869230764</v>
      </c>
    </row>
    <row r="270" spans="1:2" x14ac:dyDescent="0.25">
      <c r="A270" s="39" t="s">
        <v>558</v>
      </c>
      <c r="B270" s="33">
        <v>-5911268.6869230764</v>
      </c>
    </row>
    <row r="272" spans="1:2" x14ac:dyDescent="0.25">
      <c r="A272" s="36" t="s">
        <v>559</v>
      </c>
      <c r="B272" s="30"/>
    </row>
    <row r="273" spans="1:2" x14ac:dyDescent="0.25">
      <c r="A273" s="37" t="s">
        <v>559</v>
      </c>
      <c r="B273" s="30"/>
    </row>
    <row r="274" spans="1:2" ht="15.75" thickBot="1" x14ac:dyDescent="0.3">
      <c r="A274" s="38" t="s">
        <v>560</v>
      </c>
      <c r="B274" s="30">
        <v>18626095.046923075</v>
      </c>
    </row>
    <row r="275" spans="1:2" x14ac:dyDescent="0.25">
      <c r="A275" s="39" t="s">
        <v>561</v>
      </c>
      <c r="B275" s="33">
        <v>18626095.046923075</v>
      </c>
    </row>
    <row r="277" spans="1:2" x14ac:dyDescent="0.25">
      <c r="A277" s="36" t="s">
        <v>562</v>
      </c>
      <c r="B277" s="30"/>
    </row>
    <row r="278" spans="1:2" x14ac:dyDescent="0.25">
      <c r="A278" s="37" t="s">
        <v>562</v>
      </c>
      <c r="B278" s="30"/>
    </row>
    <row r="279" spans="1:2" ht="15.75" thickBot="1" x14ac:dyDescent="0.3">
      <c r="A279" s="38" t="s">
        <v>563</v>
      </c>
      <c r="B279" s="30">
        <v>385711447.87692302</v>
      </c>
    </row>
    <row r="280" spans="1:2" x14ac:dyDescent="0.25">
      <c r="A280" s="39" t="s">
        <v>564</v>
      </c>
      <c r="B280" s="33">
        <v>385711447.87692302</v>
      </c>
    </row>
    <row r="282" spans="1:2" x14ac:dyDescent="0.25">
      <c r="A282" s="36" t="s">
        <v>565</v>
      </c>
      <c r="B282" s="30"/>
    </row>
    <row r="283" spans="1:2" x14ac:dyDescent="0.25">
      <c r="A283" s="37" t="s">
        <v>565</v>
      </c>
      <c r="B283" s="30"/>
    </row>
    <row r="284" spans="1:2" ht="15.75" thickBot="1" x14ac:dyDescent="0.3">
      <c r="A284" s="38" t="s">
        <v>566</v>
      </c>
      <c r="B284" s="30">
        <v>468635500.87692314</v>
      </c>
    </row>
    <row r="285" spans="1:2" x14ac:dyDescent="0.25">
      <c r="A285" s="39" t="s">
        <v>567</v>
      </c>
      <c r="B285" s="33">
        <v>468635500.87692314</v>
      </c>
    </row>
    <row r="287" spans="1:2" x14ac:dyDescent="0.25">
      <c r="A287" s="36" t="s">
        <v>568</v>
      </c>
      <c r="B287" s="30"/>
    </row>
    <row r="288" spans="1:2" x14ac:dyDescent="0.25">
      <c r="A288" s="37" t="s">
        <v>568</v>
      </c>
      <c r="B288" s="30"/>
    </row>
    <row r="289" spans="1:2" ht="15.75" thickBot="1" x14ac:dyDescent="0.3">
      <c r="A289" s="38" t="s">
        <v>569</v>
      </c>
      <c r="B289" s="30">
        <v>2095917.030769231</v>
      </c>
    </row>
    <row r="290" spans="1:2" x14ac:dyDescent="0.25">
      <c r="A290" s="39" t="s">
        <v>570</v>
      </c>
      <c r="B290" s="33">
        <v>2095917.030769231</v>
      </c>
    </row>
    <row r="292" spans="1:2" x14ac:dyDescent="0.25">
      <c r="A292" s="36" t="s">
        <v>571</v>
      </c>
      <c r="B292" s="30"/>
    </row>
    <row r="293" spans="1:2" x14ac:dyDescent="0.25">
      <c r="A293" s="37" t="s">
        <v>571</v>
      </c>
      <c r="B293" s="30"/>
    </row>
    <row r="294" spans="1:2" x14ac:dyDescent="0.25">
      <c r="A294" s="38" t="s">
        <v>572</v>
      </c>
      <c r="B294" s="30">
        <v>58654002.119999997</v>
      </c>
    </row>
    <row r="295" spans="1:2" x14ac:dyDescent="0.25">
      <c r="A295" s="38" t="s">
        <v>573</v>
      </c>
      <c r="B295" s="30">
        <v>16017648.793846156</v>
      </c>
    </row>
    <row r="296" spans="1:2" x14ac:dyDescent="0.25">
      <c r="A296" s="38" t="s">
        <v>574</v>
      </c>
      <c r="B296" s="30">
        <v>56240850.58615385</v>
      </c>
    </row>
    <row r="297" spans="1:2" x14ac:dyDescent="0.25">
      <c r="A297" s="38" t="s">
        <v>575</v>
      </c>
      <c r="B297" s="30">
        <v>577245.53923076915</v>
      </c>
    </row>
    <row r="298" spans="1:2" ht="15.75" thickBot="1" x14ac:dyDescent="0.3">
      <c r="A298" s="38" t="s">
        <v>1651</v>
      </c>
      <c r="B298" s="30">
        <v>16880157.162307691</v>
      </c>
    </row>
    <row r="299" spans="1:2" x14ac:dyDescent="0.25">
      <c r="A299" s="39" t="s">
        <v>576</v>
      </c>
      <c r="B299" s="33">
        <v>148369904.20153844</v>
      </c>
    </row>
    <row r="301" spans="1:2" x14ac:dyDescent="0.25">
      <c r="A301" s="36" t="s">
        <v>577</v>
      </c>
      <c r="B301" s="30"/>
    </row>
    <row r="302" spans="1:2" x14ac:dyDescent="0.25">
      <c r="A302" s="37" t="s">
        <v>577</v>
      </c>
      <c r="B302" s="30"/>
    </row>
    <row r="303" spans="1:2" ht="15.75" thickBot="1" x14ac:dyDescent="0.3">
      <c r="A303" s="38" t="s">
        <v>578</v>
      </c>
      <c r="B303" s="30">
        <v>184.18692307692311</v>
      </c>
    </row>
    <row r="304" spans="1:2" x14ac:dyDescent="0.25">
      <c r="A304" s="39" t="s">
        <v>579</v>
      </c>
      <c r="B304" s="33">
        <v>184.18692307692311</v>
      </c>
    </row>
    <row r="306" spans="1:2" x14ac:dyDescent="0.25">
      <c r="A306" s="36" t="s">
        <v>580</v>
      </c>
      <c r="B306" s="30"/>
    </row>
    <row r="307" spans="1:2" x14ac:dyDescent="0.25">
      <c r="A307" s="37" t="s">
        <v>580</v>
      </c>
      <c r="B307" s="30"/>
    </row>
    <row r="308" spans="1:2" ht="15.75" thickBot="1" x14ac:dyDescent="0.3">
      <c r="A308" s="38" t="s">
        <v>581</v>
      </c>
      <c r="B308" s="30">
        <v>22882947.379230764</v>
      </c>
    </row>
    <row r="309" spans="1:2" x14ac:dyDescent="0.25">
      <c r="A309" s="39" t="s">
        <v>582</v>
      </c>
      <c r="B309" s="33">
        <v>22882947.379230764</v>
      </c>
    </row>
    <row r="311" spans="1:2" x14ac:dyDescent="0.25">
      <c r="A311" s="36" t="s">
        <v>583</v>
      </c>
      <c r="B311" s="30"/>
    </row>
    <row r="312" spans="1:2" x14ac:dyDescent="0.25">
      <c r="A312" s="37" t="s">
        <v>583</v>
      </c>
      <c r="B312" s="30"/>
    </row>
    <row r="313" spans="1:2" x14ac:dyDescent="0.25">
      <c r="A313" s="38" t="s">
        <v>584</v>
      </c>
      <c r="B313" s="30">
        <v>228143313.61538461</v>
      </c>
    </row>
    <row r="314" spans="1:2" ht="15.75" thickBot="1" x14ac:dyDescent="0.3">
      <c r="A314" s="38" t="s">
        <v>585</v>
      </c>
      <c r="B314" s="30">
        <v>19139309.913846154</v>
      </c>
    </row>
    <row r="315" spans="1:2" x14ac:dyDescent="0.25">
      <c r="A315" s="39" t="s">
        <v>586</v>
      </c>
      <c r="B315" s="33">
        <v>247282623.52923077</v>
      </c>
    </row>
    <row r="317" spans="1:2" x14ac:dyDescent="0.25">
      <c r="A317" s="36" t="s">
        <v>587</v>
      </c>
      <c r="B317" s="30"/>
    </row>
    <row r="318" spans="1:2" x14ac:dyDescent="0.25">
      <c r="A318" s="37" t="s">
        <v>587</v>
      </c>
      <c r="B318" s="30"/>
    </row>
    <row r="319" spans="1:2" x14ac:dyDescent="0.25">
      <c r="A319" s="38" t="s">
        <v>588</v>
      </c>
      <c r="B319" s="30">
        <v>22642873.013076924</v>
      </c>
    </row>
    <row r="320" spans="1:2" ht="15.75" thickBot="1" x14ac:dyDescent="0.3">
      <c r="A320" s="38" t="s">
        <v>589</v>
      </c>
      <c r="B320" s="30">
        <v>6354000.6776923072</v>
      </c>
    </row>
    <row r="321" spans="1:2" x14ac:dyDescent="0.25">
      <c r="A321" s="39" t="s">
        <v>590</v>
      </c>
      <c r="B321" s="33">
        <v>28996873.690769233</v>
      </c>
    </row>
    <row r="323" spans="1:2" x14ac:dyDescent="0.25">
      <c r="A323" s="39" t="s">
        <v>537</v>
      </c>
      <c r="B323" s="33">
        <v>2106588925.5376921</v>
      </c>
    </row>
    <row r="325" spans="1:2" x14ac:dyDescent="0.25">
      <c r="A325" s="29" t="s">
        <v>591</v>
      </c>
      <c r="B325" s="30"/>
    </row>
    <row r="326" spans="1:2" x14ac:dyDescent="0.25">
      <c r="A326" s="37" t="s">
        <v>591</v>
      </c>
      <c r="B326" s="30"/>
    </row>
    <row r="327" spans="1:2" ht="15.75" thickBot="1" x14ac:dyDescent="0.3">
      <c r="A327" s="38" t="s">
        <v>592</v>
      </c>
      <c r="B327" s="30">
        <v>271913556.21230769</v>
      </c>
    </row>
    <row r="328" spans="1:2" x14ac:dyDescent="0.25">
      <c r="A328" s="39" t="s">
        <v>591</v>
      </c>
      <c r="B328" s="33">
        <v>271913556.21230769</v>
      </c>
    </row>
    <row r="330" spans="1:2" x14ac:dyDescent="0.25">
      <c r="A330" s="29" t="s">
        <v>593</v>
      </c>
      <c r="B330" s="30"/>
    </row>
    <row r="331" spans="1:2" x14ac:dyDescent="0.25">
      <c r="A331" s="37" t="s">
        <v>593</v>
      </c>
      <c r="B331" s="30"/>
    </row>
    <row r="332" spans="1:2" x14ac:dyDescent="0.25">
      <c r="A332" s="38" t="s">
        <v>594</v>
      </c>
      <c r="B332" s="30">
        <v>24722689.663076922</v>
      </c>
    </row>
    <row r="333" spans="1:2" x14ac:dyDescent="0.25">
      <c r="A333" s="38" t="s">
        <v>1053</v>
      </c>
      <c r="B333" s="30">
        <v>25570054.615384616</v>
      </c>
    </row>
    <row r="334" spans="1:2" x14ac:dyDescent="0.25">
      <c r="A334" s="38" t="s">
        <v>1054</v>
      </c>
      <c r="B334" s="30">
        <v>16058036.307692308</v>
      </c>
    </row>
    <row r="335" spans="1:2" x14ac:dyDescent="0.25">
      <c r="A335" s="38" t="s">
        <v>595</v>
      </c>
      <c r="B335" s="30">
        <v>347025</v>
      </c>
    </row>
    <row r="336" spans="1:2" x14ac:dyDescent="0.25">
      <c r="A336" s="38" t="s">
        <v>596</v>
      </c>
      <c r="B336" s="30">
        <v>76903.761538461535</v>
      </c>
    </row>
    <row r="337" spans="1:2" x14ac:dyDescent="0.25">
      <c r="A337" s="38" t="s">
        <v>597</v>
      </c>
      <c r="B337" s="30">
        <v>290422591.46153843</v>
      </c>
    </row>
    <row r="338" spans="1:2" x14ac:dyDescent="0.25">
      <c r="A338" s="38" t="s">
        <v>598</v>
      </c>
      <c r="B338" s="30">
        <v>801736057.89923084</v>
      </c>
    </row>
    <row r="339" spans="1:2" x14ac:dyDescent="0.25">
      <c r="A339" s="38" t="s">
        <v>599</v>
      </c>
      <c r="B339" s="30">
        <v>856647.40846153849</v>
      </c>
    </row>
    <row r="340" spans="1:2" x14ac:dyDescent="0.25">
      <c r="A340" s="38" t="s">
        <v>1652</v>
      </c>
      <c r="B340" s="30">
        <v>998163.07692307688</v>
      </c>
    </row>
    <row r="341" spans="1:2" x14ac:dyDescent="0.25">
      <c r="A341" s="38" t="s">
        <v>601</v>
      </c>
      <c r="B341" s="30">
        <v>273143005.18230772</v>
      </c>
    </row>
    <row r="342" spans="1:2" x14ac:dyDescent="0.25">
      <c r="A342" s="38" t="s">
        <v>602</v>
      </c>
      <c r="B342" s="30">
        <v>171534251.82923076</v>
      </c>
    </row>
    <row r="343" spans="1:2" x14ac:dyDescent="0.25">
      <c r="A343" s="38" t="s">
        <v>1062</v>
      </c>
      <c r="B343" s="30">
        <v>82273820.769230768</v>
      </c>
    </row>
    <row r="344" spans="1:2" x14ac:dyDescent="0.25">
      <c r="A344" s="38" t="s">
        <v>603</v>
      </c>
      <c r="B344" s="30">
        <v>-1331777.4776923077</v>
      </c>
    </row>
    <row r="345" spans="1:2" x14ac:dyDescent="0.25">
      <c r="A345" s="38" t="s">
        <v>604</v>
      </c>
      <c r="B345" s="30">
        <v>-2940789.426923078</v>
      </c>
    </row>
    <row r="346" spans="1:2" x14ac:dyDescent="0.25">
      <c r="A346" s="38" t="s">
        <v>605</v>
      </c>
      <c r="B346" s="30">
        <v>9562434.3092307691</v>
      </c>
    </row>
    <row r="347" spans="1:2" x14ac:dyDescent="0.25">
      <c r="A347" s="38" t="s">
        <v>606</v>
      </c>
      <c r="B347" s="30">
        <v>135878585.72846156</v>
      </c>
    </row>
    <row r="348" spans="1:2" x14ac:dyDescent="0.25">
      <c r="A348" s="38" t="s">
        <v>607</v>
      </c>
      <c r="B348" s="30">
        <v>680315.03307692311</v>
      </c>
    </row>
    <row r="349" spans="1:2" x14ac:dyDescent="0.25">
      <c r="A349" s="38" t="s">
        <v>608</v>
      </c>
      <c r="B349" s="30">
        <v>15209442.573076924</v>
      </c>
    </row>
    <row r="350" spans="1:2" x14ac:dyDescent="0.25">
      <c r="A350" s="38" t="s">
        <v>609</v>
      </c>
      <c r="B350" s="30">
        <v>29597.555384615382</v>
      </c>
    </row>
    <row r="351" spans="1:2" x14ac:dyDescent="0.25">
      <c r="A351" s="38" t="s">
        <v>610</v>
      </c>
      <c r="B351" s="30">
        <v>48930804</v>
      </c>
    </row>
    <row r="352" spans="1:2" ht="15.75" thickBot="1" x14ac:dyDescent="0.3">
      <c r="A352" s="38" t="s">
        <v>1653</v>
      </c>
      <c r="B352" s="30">
        <v>131008928.46153846</v>
      </c>
    </row>
    <row r="353" spans="1:2" x14ac:dyDescent="0.25">
      <c r="A353" s="39" t="s">
        <v>593</v>
      </c>
      <c r="B353" s="33">
        <v>2024766787.7307696</v>
      </c>
    </row>
    <row r="355" spans="1:2" x14ac:dyDescent="0.25">
      <c r="A355" s="29" t="s">
        <v>611</v>
      </c>
      <c r="B355" s="30"/>
    </row>
    <row r="356" spans="1:2" x14ac:dyDescent="0.25">
      <c r="A356" s="37" t="s">
        <v>611</v>
      </c>
      <c r="B356" s="30"/>
    </row>
    <row r="357" spans="1:2" x14ac:dyDescent="0.25">
      <c r="A357" s="38" t="s">
        <v>612</v>
      </c>
      <c r="B357" s="30">
        <v>82179983.323846161</v>
      </c>
    </row>
    <row r="358" spans="1:2" ht="15.75" thickBot="1" x14ac:dyDescent="0.3">
      <c r="A358" s="38" t="s">
        <v>613</v>
      </c>
      <c r="B358" s="30">
        <v>1152597.2930769229</v>
      </c>
    </row>
    <row r="359" spans="1:2" x14ac:dyDescent="0.25">
      <c r="A359" s="39" t="s">
        <v>611</v>
      </c>
      <c r="B359" s="33">
        <v>83332580.616923079</v>
      </c>
    </row>
    <row r="361" spans="1:2" x14ac:dyDescent="0.25">
      <c r="A361" s="29" t="s">
        <v>614</v>
      </c>
      <c r="B361" s="30"/>
    </row>
    <row r="362" spans="1:2" x14ac:dyDescent="0.25">
      <c r="A362" s="36" t="s">
        <v>615</v>
      </c>
      <c r="B362" s="30"/>
    </row>
    <row r="363" spans="1:2" x14ac:dyDescent="0.25">
      <c r="A363" s="37" t="s">
        <v>615</v>
      </c>
      <c r="B363" s="30"/>
    </row>
    <row r="364" spans="1:2" ht="15.75" thickBot="1" x14ac:dyDescent="0.3">
      <c r="A364" s="38" t="s">
        <v>616</v>
      </c>
      <c r="B364" s="30">
        <v>11623432.631538462</v>
      </c>
    </row>
    <row r="365" spans="1:2" x14ac:dyDescent="0.25">
      <c r="A365" s="39" t="s">
        <v>617</v>
      </c>
      <c r="B365" s="33">
        <v>11623432.631538462</v>
      </c>
    </row>
    <row r="367" spans="1:2" x14ac:dyDescent="0.25">
      <c r="A367" s="36" t="s">
        <v>618</v>
      </c>
      <c r="B367" s="30"/>
    </row>
    <row r="368" spans="1:2" x14ac:dyDescent="0.25">
      <c r="A368" s="37" t="s">
        <v>618</v>
      </c>
      <c r="B368" s="30"/>
    </row>
    <row r="369" spans="1:2" ht="15.75" thickBot="1" x14ac:dyDescent="0.3">
      <c r="A369" s="38" t="s">
        <v>619</v>
      </c>
      <c r="B369" s="30">
        <v>49153.499999999993</v>
      </c>
    </row>
    <row r="370" spans="1:2" x14ac:dyDescent="0.25">
      <c r="A370" s="39" t="s">
        <v>620</v>
      </c>
      <c r="B370" s="33">
        <v>49153.499999999993</v>
      </c>
    </row>
    <row r="372" spans="1:2" x14ac:dyDescent="0.25">
      <c r="A372" s="36" t="s">
        <v>621</v>
      </c>
      <c r="B372" s="30"/>
    </row>
    <row r="373" spans="1:2" x14ac:dyDescent="0.25">
      <c r="A373" s="37" t="s">
        <v>621</v>
      </c>
      <c r="B373" s="30"/>
    </row>
    <row r="374" spans="1:2" x14ac:dyDescent="0.25">
      <c r="A374" s="38" t="s">
        <v>622</v>
      </c>
      <c r="B374" s="30">
        <v>137837062.10538462</v>
      </c>
    </row>
    <row r="375" spans="1:2" x14ac:dyDescent="0.25">
      <c r="A375" s="38" t="s">
        <v>623</v>
      </c>
      <c r="B375" s="30">
        <v>981106</v>
      </c>
    </row>
    <row r="376" spans="1:2" x14ac:dyDescent="0.25">
      <c r="A376" s="38" t="s">
        <v>624</v>
      </c>
      <c r="B376" s="30">
        <v>7695755.230769231</v>
      </c>
    </row>
    <row r="377" spans="1:2" x14ac:dyDescent="0.25">
      <c r="A377" s="38" t="s">
        <v>625</v>
      </c>
      <c r="B377" s="30">
        <v>94088053.270769253</v>
      </c>
    </row>
    <row r="378" spans="1:2" x14ac:dyDescent="0.25">
      <c r="A378" s="38" t="s">
        <v>626</v>
      </c>
      <c r="B378" s="30">
        <v>-94092690.746923074</v>
      </c>
    </row>
    <row r="379" spans="1:2" x14ac:dyDescent="0.25">
      <c r="A379" s="38" t="s">
        <v>627</v>
      </c>
      <c r="B379" s="30">
        <v>1216177001.2046151</v>
      </c>
    </row>
    <row r="380" spans="1:2" ht="15.75" thickBot="1" x14ac:dyDescent="0.3">
      <c r="A380" s="38" t="s">
        <v>628</v>
      </c>
      <c r="B380" s="30">
        <v>33732507</v>
      </c>
    </row>
    <row r="381" spans="1:2" x14ac:dyDescent="0.25">
      <c r="A381" s="39" t="s">
        <v>629</v>
      </c>
      <c r="B381" s="33">
        <v>1396418794.0646152</v>
      </c>
    </row>
    <row r="383" spans="1:2" x14ac:dyDescent="0.25">
      <c r="A383" s="36" t="s">
        <v>1654</v>
      </c>
      <c r="B383" s="30"/>
    </row>
    <row r="384" spans="1:2" x14ac:dyDescent="0.25">
      <c r="A384" s="37" t="s">
        <v>1654</v>
      </c>
      <c r="B384" s="30"/>
    </row>
    <row r="385" spans="1:2" ht="15.75" thickBot="1" x14ac:dyDescent="0.3">
      <c r="A385" s="38" t="s">
        <v>1655</v>
      </c>
      <c r="B385" s="30">
        <v>23139.165384615386</v>
      </c>
    </row>
    <row r="386" spans="1:2" x14ac:dyDescent="0.25">
      <c r="A386" s="39" t="s">
        <v>1656</v>
      </c>
      <c r="B386" s="33">
        <v>23139.165384615386</v>
      </c>
    </row>
    <row r="388" spans="1:2" x14ac:dyDescent="0.25">
      <c r="A388" s="39" t="s">
        <v>614</v>
      </c>
      <c r="B388" s="33">
        <v>1408114519.3615382</v>
      </c>
    </row>
    <row r="390" spans="1:2" x14ac:dyDescent="0.25">
      <c r="A390" s="29" t="s">
        <v>630</v>
      </c>
      <c r="B390" s="30"/>
    </row>
    <row r="391" spans="1:2" x14ac:dyDescent="0.25">
      <c r="A391" s="37" t="s">
        <v>630</v>
      </c>
      <c r="B391" s="30"/>
    </row>
    <row r="392" spans="1:2" ht="15.75" thickBot="1" x14ac:dyDescent="0.3">
      <c r="A392" s="38" t="s">
        <v>631</v>
      </c>
      <c r="B392" s="30">
        <v>42429091.73384615</v>
      </c>
    </row>
    <row r="393" spans="1:2" x14ac:dyDescent="0.25">
      <c r="A393" s="39" t="s">
        <v>630</v>
      </c>
      <c r="B393" s="33">
        <v>42429091.73384615</v>
      </c>
    </row>
    <row r="395" spans="1:2" x14ac:dyDescent="0.25">
      <c r="A395" s="29" t="s">
        <v>632</v>
      </c>
      <c r="B395" s="30"/>
    </row>
    <row r="396" spans="1:2" x14ac:dyDescent="0.25">
      <c r="A396" s="37" t="s">
        <v>632</v>
      </c>
      <c r="B396" s="30"/>
    </row>
    <row r="397" spans="1:2" ht="15.75" thickBot="1" x14ac:dyDescent="0.3">
      <c r="A397" s="38" t="s">
        <v>633</v>
      </c>
      <c r="B397" s="30">
        <v>989075799.69230771</v>
      </c>
    </row>
    <row r="398" spans="1:2" x14ac:dyDescent="0.25">
      <c r="A398" s="39" t="s">
        <v>632</v>
      </c>
      <c r="B398" s="33">
        <v>989075799.69230771</v>
      </c>
    </row>
    <row r="400" spans="1:2" x14ac:dyDescent="0.25">
      <c r="A400" s="39" t="s">
        <v>372</v>
      </c>
      <c r="B400" s="33">
        <v>40377712581.597702</v>
      </c>
    </row>
    <row r="402" spans="1:2" x14ac:dyDescent="0.25">
      <c r="A402" s="35" t="s">
        <v>634</v>
      </c>
      <c r="B402" s="30"/>
    </row>
    <row r="403" spans="1:2" x14ac:dyDescent="0.25">
      <c r="A403" s="29" t="s">
        <v>635</v>
      </c>
      <c r="B403" s="30"/>
    </row>
    <row r="404" spans="1:2" x14ac:dyDescent="0.25">
      <c r="A404" s="36" t="s">
        <v>636</v>
      </c>
      <c r="B404" s="30"/>
    </row>
    <row r="405" spans="1:2" x14ac:dyDescent="0.25">
      <c r="A405" s="37" t="s">
        <v>636</v>
      </c>
      <c r="B405" s="30"/>
    </row>
    <row r="406" spans="1:2" ht="15.75" thickBot="1" x14ac:dyDescent="0.3">
      <c r="A406" s="38" t="s">
        <v>637</v>
      </c>
      <c r="B406" s="30">
        <v>-1373068514.9199998</v>
      </c>
    </row>
    <row r="407" spans="1:2" x14ac:dyDescent="0.25">
      <c r="A407" s="39" t="s">
        <v>638</v>
      </c>
      <c r="B407" s="33">
        <v>-1373068514.9199998</v>
      </c>
    </row>
    <row r="409" spans="1:2" x14ac:dyDescent="0.25">
      <c r="A409" s="36" t="s">
        <v>639</v>
      </c>
      <c r="B409" s="30"/>
    </row>
    <row r="410" spans="1:2" x14ac:dyDescent="0.25">
      <c r="A410" s="37" t="s">
        <v>639</v>
      </c>
      <c r="B410" s="30"/>
    </row>
    <row r="411" spans="1:2" ht="15.75" thickBot="1" x14ac:dyDescent="0.3">
      <c r="A411" s="38" t="s">
        <v>640</v>
      </c>
      <c r="B411" s="30">
        <v>-7070084320.7861538</v>
      </c>
    </row>
    <row r="412" spans="1:2" x14ac:dyDescent="0.25">
      <c r="A412" s="39" t="s">
        <v>641</v>
      </c>
      <c r="B412" s="33">
        <v>-7070084320.7861538</v>
      </c>
    </row>
    <row r="414" spans="1:2" x14ac:dyDescent="0.25">
      <c r="A414" s="36" t="s">
        <v>642</v>
      </c>
      <c r="B414" s="30"/>
    </row>
    <row r="415" spans="1:2" x14ac:dyDescent="0.25">
      <c r="A415" s="37" t="s">
        <v>642</v>
      </c>
      <c r="B415" s="30"/>
    </row>
    <row r="416" spans="1:2" ht="15.75" thickBot="1" x14ac:dyDescent="0.3">
      <c r="A416" s="38" t="s">
        <v>643</v>
      </c>
      <c r="B416" s="30">
        <v>3741472.1599999988</v>
      </c>
    </row>
    <row r="417" spans="1:2" x14ac:dyDescent="0.25">
      <c r="A417" s="39" t="s">
        <v>644</v>
      </c>
      <c r="B417" s="33">
        <v>3741472.1599999988</v>
      </c>
    </row>
    <row r="419" spans="1:2" x14ac:dyDescent="0.25">
      <c r="A419" s="36" t="s">
        <v>645</v>
      </c>
      <c r="B419" s="30"/>
    </row>
    <row r="420" spans="1:2" x14ac:dyDescent="0.25">
      <c r="A420" s="37" t="s">
        <v>645</v>
      </c>
      <c r="B420" s="30"/>
    </row>
    <row r="421" spans="1:2" ht="15.75" thickBot="1" x14ac:dyDescent="0.3">
      <c r="A421" s="38" t="s">
        <v>646</v>
      </c>
      <c r="B421" s="30">
        <v>-6265660638.4576883</v>
      </c>
    </row>
    <row r="422" spans="1:2" x14ac:dyDescent="0.25">
      <c r="A422" s="39" t="s">
        <v>647</v>
      </c>
      <c r="B422" s="33">
        <v>-6265660638.4576883</v>
      </c>
    </row>
    <row r="424" spans="1:2" x14ac:dyDescent="0.25">
      <c r="A424" s="39" t="s">
        <v>635</v>
      </c>
      <c r="B424" s="33">
        <v>-14705072002.003841</v>
      </c>
    </row>
    <row r="426" spans="1:2" x14ac:dyDescent="0.25">
      <c r="A426" s="29" t="s">
        <v>648</v>
      </c>
      <c r="B426" s="30"/>
    </row>
    <row r="427" spans="1:2" x14ac:dyDescent="0.25">
      <c r="A427" s="37" t="s">
        <v>648</v>
      </c>
      <c r="B427" s="30"/>
    </row>
    <row r="428" spans="1:2" x14ac:dyDescent="0.25">
      <c r="A428" s="38" t="s">
        <v>649</v>
      </c>
      <c r="B428" s="30">
        <v>-9138270307.6923084</v>
      </c>
    </row>
    <row r="429" spans="1:2" x14ac:dyDescent="0.25">
      <c r="A429" s="38" t="s">
        <v>650</v>
      </c>
      <c r="B429" s="30">
        <v>-294507026.38461536</v>
      </c>
    </row>
    <row r="430" spans="1:2" x14ac:dyDescent="0.25">
      <c r="A430" s="38" t="s">
        <v>651</v>
      </c>
      <c r="B430" s="30">
        <v>-53846153.846153848</v>
      </c>
    </row>
    <row r="431" spans="1:2" x14ac:dyDescent="0.25">
      <c r="A431" s="38" t="s">
        <v>652</v>
      </c>
      <c r="B431" s="30">
        <v>35211436.103076912</v>
      </c>
    </row>
    <row r="432" spans="1:2" ht="15.75" thickBot="1" x14ac:dyDescent="0.3">
      <c r="A432" s="38" t="s">
        <v>653</v>
      </c>
      <c r="B432" s="30">
        <v>16593.074615384616</v>
      </c>
    </row>
    <row r="433" spans="1:2" x14ac:dyDescent="0.25">
      <c r="A433" s="39" t="s">
        <v>648</v>
      </c>
      <c r="B433" s="33">
        <v>-9451395458.7453842</v>
      </c>
    </row>
    <row r="435" spans="1:2" x14ac:dyDescent="0.25">
      <c r="A435" s="29" t="s">
        <v>654</v>
      </c>
      <c r="B435" s="30"/>
    </row>
    <row r="436" spans="1:2" x14ac:dyDescent="0.25">
      <c r="A436" s="37" t="s">
        <v>654</v>
      </c>
      <c r="B436" s="30"/>
    </row>
    <row r="437" spans="1:2" ht="15.75" thickBot="1" x14ac:dyDescent="0.3">
      <c r="A437" s="38" t="s">
        <v>655</v>
      </c>
      <c r="B437" s="30">
        <v>-53101377.460769244</v>
      </c>
    </row>
    <row r="438" spans="1:2" x14ac:dyDescent="0.25">
      <c r="A438" s="39" t="s">
        <v>654</v>
      </c>
      <c r="B438" s="33">
        <v>-53101377.460769244</v>
      </c>
    </row>
    <row r="440" spans="1:2" x14ac:dyDescent="0.25">
      <c r="A440" s="29" t="s">
        <v>656</v>
      </c>
      <c r="B440" s="30"/>
    </row>
    <row r="441" spans="1:2" x14ac:dyDescent="0.25">
      <c r="A441" s="36" t="s">
        <v>657</v>
      </c>
      <c r="B441" s="30"/>
    </row>
    <row r="442" spans="1:2" x14ac:dyDescent="0.25">
      <c r="A442" s="37" t="s">
        <v>657</v>
      </c>
      <c r="B442" s="30"/>
    </row>
    <row r="443" spans="1:2" x14ac:dyDescent="0.25">
      <c r="A443" s="38" t="s">
        <v>658</v>
      </c>
      <c r="B443" s="30">
        <v>-121282094.9876923</v>
      </c>
    </row>
    <row r="444" spans="1:2" x14ac:dyDescent="0.25">
      <c r="A444" s="38" t="s">
        <v>659</v>
      </c>
      <c r="B444" s="30">
        <v>324931.14384615386</v>
      </c>
    </row>
    <row r="445" spans="1:2" x14ac:dyDescent="0.25">
      <c r="A445" s="38" t="s">
        <v>660</v>
      </c>
      <c r="B445" s="30">
        <v>-18140602.768461537</v>
      </c>
    </row>
    <row r="446" spans="1:2" x14ac:dyDescent="0.25">
      <c r="A446" s="38" t="s">
        <v>661</v>
      </c>
      <c r="B446" s="30">
        <v>-232594570.19461536</v>
      </c>
    </row>
    <row r="447" spans="1:2" x14ac:dyDescent="0.25">
      <c r="A447" s="38" t="s">
        <v>662</v>
      </c>
      <c r="B447" s="30">
        <v>-103000806.26000001</v>
      </c>
    </row>
    <row r="448" spans="1:2" x14ac:dyDescent="0.25">
      <c r="A448" s="38" t="s">
        <v>663</v>
      </c>
      <c r="B448" s="30">
        <v>-56353095.921538465</v>
      </c>
    </row>
    <row r="449" spans="1:2" x14ac:dyDescent="0.25">
      <c r="A449" s="38" t="s">
        <v>664</v>
      </c>
      <c r="B449" s="30">
        <v>-5721655.8007692304</v>
      </c>
    </row>
    <row r="450" spans="1:2" x14ac:dyDescent="0.25">
      <c r="A450" s="38" t="s">
        <v>665</v>
      </c>
      <c r="B450" s="30">
        <v>-1422780810.2123075</v>
      </c>
    </row>
    <row r="451" spans="1:2" x14ac:dyDescent="0.25">
      <c r="A451" s="38" t="s">
        <v>666</v>
      </c>
      <c r="B451" s="30">
        <v>-156975.42999999996</v>
      </c>
    </row>
    <row r="452" spans="1:2" ht="15.75" thickBot="1" x14ac:dyDescent="0.3">
      <c r="A452" s="38" t="s">
        <v>1103</v>
      </c>
      <c r="B452" s="30">
        <v>-150398.21461538461</v>
      </c>
    </row>
    <row r="453" spans="1:2" x14ac:dyDescent="0.25">
      <c r="A453" s="39" t="s">
        <v>667</v>
      </c>
      <c r="B453" s="33">
        <v>-1959856078.6461537</v>
      </c>
    </row>
    <row r="455" spans="1:2" x14ac:dyDescent="0.25">
      <c r="A455" s="36" t="s">
        <v>668</v>
      </c>
      <c r="B455" s="30"/>
    </row>
    <row r="456" spans="1:2" x14ac:dyDescent="0.25">
      <c r="A456" s="37" t="s">
        <v>668</v>
      </c>
      <c r="B456" s="30"/>
    </row>
    <row r="457" spans="1:2" ht="15.75" thickBot="1" x14ac:dyDescent="0.3">
      <c r="A457" s="38" t="s">
        <v>669</v>
      </c>
      <c r="B457" s="30">
        <v>-3215.0769230769229</v>
      </c>
    </row>
    <row r="458" spans="1:2" x14ac:dyDescent="0.25">
      <c r="A458" s="39" t="s">
        <v>670</v>
      </c>
      <c r="B458" s="33">
        <v>-3215.0769230769229</v>
      </c>
    </row>
    <row r="460" spans="1:2" x14ac:dyDescent="0.25">
      <c r="A460" s="39" t="s">
        <v>656</v>
      </c>
      <c r="B460" s="33">
        <v>-1959859293.7230768</v>
      </c>
    </row>
    <row r="462" spans="1:2" x14ac:dyDescent="0.25">
      <c r="A462" s="29" t="s">
        <v>671</v>
      </c>
      <c r="B462" s="30"/>
    </row>
    <row r="463" spans="1:2" x14ac:dyDescent="0.25">
      <c r="A463" s="36" t="s">
        <v>672</v>
      </c>
      <c r="B463" s="30"/>
    </row>
    <row r="464" spans="1:2" x14ac:dyDescent="0.25">
      <c r="A464" s="37" t="s">
        <v>672</v>
      </c>
      <c r="B464" s="30"/>
    </row>
    <row r="465" spans="1:2" ht="15.75" thickBot="1" x14ac:dyDescent="0.3">
      <c r="A465" s="38" t="s">
        <v>673</v>
      </c>
      <c r="B465" s="30">
        <v>-324612846.15384614</v>
      </c>
    </row>
    <row r="466" spans="1:2" x14ac:dyDescent="0.25">
      <c r="A466" s="39" t="s">
        <v>674</v>
      </c>
      <c r="B466" s="33">
        <v>-324612846.15384614</v>
      </c>
    </row>
    <row r="468" spans="1:2" x14ac:dyDescent="0.25">
      <c r="A468" s="36" t="s">
        <v>675</v>
      </c>
      <c r="B468" s="30"/>
    </row>
    <row r="469" spans="1:2" x14ac:dyDescent="0.25">
      <c r="A469" s="37" t="s">
        <v>675</v>
      </c>
      <c r="B469" s="30"/>
    </row>
    <row r="470" spans="1:2" x14ac:dyDescent="0.25">
      <c r="A470" s="38" t="s">
        <v>676</v>
      </c>
      <c r="B470" s="30">
        <v>-521638516.67615384</v>
      </c>
    </row>
    <row r="471" spans="1:2" ht="15.75" thickBot="1" x14ac:dyDescent="0.3">
      <c r="A471" s="38" t="s">
        <v>1106</v>
      </c>
      <c r="B471" s="30">
        <v>-4709187.7676923079</v>
      </c>
    </row>
    <row r="472" spans="1:2" x14ac:dyDescent="0.25">
      <c r="A472" s="39" t="s">
        <v>677</v>
      </c>
      <c r="B472" s="33">
        <v>-526347704.44384617</v>
      </c>
    </row>
    <row r="474" spans="1:2" x14ac:dyDescent="0.25">
      <c r="A474" s="36" t="s">
        <v>678</v>
      </c>
      <c r="B474" s="30"/>
    </row>
    <row r="475" spans="1:2" x14ac:dyDescent="0.25">
      <c r="A475" s="37" t="s">
        <v>678</v>
      </c>
      <c r="B475" s="30"/>
    </row>
    <row r="476" spans="1:2" x14ac:dyDescent="0.25">
      <c r="A476" s="38" t="s">
        <v>679</v>
      </c>
      <c r="B476" s="30">
        <v>-17224362.203076921</v>
      </c>
    </row>
    <row r="477" spans="1:2" x14ac:dyDescent="0.25">
      <c r="A477" s="38" t="s">
        <v>680</v>
      </c>
      <c r="B477" s="30">
        <v>-64024.339999999975</v>
      </c>
    </row>
    <row r="478" spans="1:2" ht="15.75" thickBot="1" x14ac:dyDescent="0.3">
      <c r="A478" s="38" t="s">
        <v>1657</v>
      </c>
      <c r="B478" s="30">
        <v>-38461.538461538461</v>
      </c>
    </row>
    <row r="479" spans="1:2" x14ac:dyDescent="0.25">
      <c r="A479" s="39" t="s">
        <v>681</v>
      </c>
      <c r="B479" s="33">
        <v>-17326848.081538461</v>
      </c>
    </row>
    <row r="481" spans="1:2" x14ac:dyDescent="0.25">
      <c r="A481" s="36" t="s">
        <v>682</v>
      </c>
      <c r="B481" s="30"/>
    </row>
    <row r="482" spans="1:2" x14ac:dyDescent="0.25">
      <c r="A482" s="37" t="s">
        <v>682</v>
      </c>
      <c r="B482" s="30"/>
    </row>
    <row r="483" spans="1:2" ht="15.75" thickBot="1" x14ac:dyDescent="0.3">
      <c r="A483" s="38" t="s">
        <v>683</v>
      </c>
      <c r="B483" s="30">
        <v>-462364759.27461535</v>
      </c>
    </row>
    <row r="484" spans="1:2" x14ac:dyDescent="0.25">
      <c r="A484" s="39" t="s">
        <v>684</v>
      </c>
      <c r="B484" s="33">
        <v>-462364759.27461535</v>
      </c>
    </row>
    <row r="486" spans="1:2" x14ac:dyDescent="0.25">
      <c r="A486" s="36" t="s">
        <v>685</v>
      </c>
      <c r="B486" s="30"/>
    </row>
    <row r="487" spans="1:2" x14ac:dyDescent="0.25">
      <c r="A487" s="37" t="s">
        <v>685</v>
      </c>
      <c r="B487" s="30"/>
    </row>
    <row r="488" spans="1:2" x14ac:dyDescent="0.25">
      <c r="A488" s="38" t="s">
        <v>686</v>
      </c>
      <c r="B488" s="30">
        <v>-282054639.84538454</v>
      </c>
    </row>
    <row r="489" spans="1:2" x14ac:dyDescent="0.25">
      <c r="A489" s="38" t="s">
        <v>687</v>
      </c>
      <c r="B489" s="30">
        <v>-12298025.903846154</v>
      </c>
    </row>
    <row r="490" spans="1:2" x14ac:dyDescent="0.25">
      <c r="A490" s="38" t="s">
        <v>688</v>
      </c>
      <c r="B490" s="30">
        <v>-155959662.1423077</v>
      </c>
    </row>
    <row r="491" spans="1:2" x14ac:dyDescent="0.25">
      <c r="A491" s="38" t="s">
        <v>689</v>
      </c>
      <c r="B491" s="30">
        <v>-108388932.86692309</v>
      </c>
    </row>
    <row r="492" spans="1:2" x14ac:dyDescent="0.25">
      <c r="A492" s="38" t="s">
        <v>690</v>
      </c>
      <c r="B492" s="30">
        <v>-8336491.5038461545</v>
      </c>
    </row>
    <row r="493" spans="1:2" ht="15.75" thickBot="1" x14ac:dyDescent="0.3">
      <c r="A493" s="38" t="s">
        <v>1116</v>
      </c>
      <c r="B493" s="30">
        <v>16018890.307692308</v>
      </c>
    </row>
    <row r="494" spans="1:2" x14ac:dyDescent="0.25">
      <c r="A494" s="39" t="s">
        <v>691</v>
      </c>
      <c r="B494" s="33">
        <v>-551018861.95461535</v>
      </c>
    </row>
    <row r="496" spans="1:2" x14ac:dyDescent="0.25">
      <c r="A496" s="36" t="s">
        <v>692</v>
      </c>
      <c r="B496" s="30"/>
    </row>
    <row r="497" spans="1:2" x14ac:dyDescent="0.25">
      <c r="A497" s="37" t="s">
        <v>692</v>
      </c>
      <c r="B497" s="30"/>
    </row>
    <row r="498" spans="1:2" x14ac:dyDescent="0.25">
      <c r="A498" s="38" t="s">
        <v>693</v>
      </c>
      <c r="B498" s="30">
        <v>-119497000.14846157</v>
      </c>
    </row>
    <row r="499" spans="1:2" x14ac:dyDescent="0.25">
      <c r="A499" s="38" t="s">
        <v>694</v>
      </c>
      <c r="B499" s="30">
        <v>-4724878.5415384611</v>
      </c>
    </row>
    <row r="500" spans="1:2" x14ac:dyDescent="0.25">
      <c r="A500" s="38" t="s">
        <v>695</v>
      </c>
      <c r="B500" s="30">
        <v>-4168870.7523076925</v>
      </c>
    </row>
    <row r="501" spans="1:2" ht="15.75" thickBot="1" x14ac:dyDescent="0.3">
      <c r="A501" s="38" t="s">
        <v>696</v>
      </c>
      <c r="B501" s="30">
        <v>-1285.0599999999997</v>
      </c>
    </row>
    <row r="502" spans="1:2" x14ac:dyDescent="0.25">
      <c r="A502" s="39" t="s">
        <v>697</v>
      </c>
      <c r="B502" s="33">
        <v>-128392034.50230773</v>
      </c>
    </row>
    <row r="504" spans="1:2" x14ac:dyDescent="0.25">
      <c r="A504" s="36" t="s">
        <v>698</v>
      </c>
      <c r="B504" s="30"/>
    </row>
    <row r="505" spans="1:2" x14ac:dyDescent="0.25">
      <c r="A505" s="37" t="s">
        <v>698</v>
      </c>
      <c r="B505" s="30"/>
    </row>
    <row r="506" spans="1:2" ht="15.75" thickBot="1" x14ac:dyDescent="0.3">
      <c r="A506" s="38" t="s">
        <v>699</v>
      </c>
      <c r="B506" s="30">
        <v>-82749096.572307691</v>
      </c>
    </row>
    <row r="507" spans="1:2" x14ac:dyDescent="0.25">
      <c r="A507" s="39" t="s">
        <v>700</v>
      </c>
      <c r="B507" s="33">
        <v>-82749096.572307691</v>
      </c>
    </row>
    <row r="509" spans="1:2" x14ac:dyDescent="0.25">
      <c r="A509" s="36" t="s">
        <v>701</v>
      </c>
      <c r="B509" s="30"/>
    </row>
    <row r="510" spans="1:2" x14ac:dyDescent="0.25">
      <c r="A510" s="37" t="s">
        <v>701</v>
      </c>
      <c r="B510" s="30"/>
    </row>
    <row r="511" spans="1:2" x14ac:dyDescent="0.25">
      <c r="A511" s="38" t="s">
        <v>702</v>
      </c>
      <c r="B511" s="30">
        <v>-458850898.14153838</v>
      </c>
    </row>
    <row r="512" spans="1:2" x14ac:dyDescent="0.25">
      <c r="A512" s="38" t="s">
        <v>703</v>
      </c>
      <c r="B512" s="30">
        <v>-1162767.826923077</v>
      </c>
    </row>
    <row r="513" spans="1:2" x14ac:dyDescent="0.25">
      <c r="A513" s="38" t="s">
        <v>704</v>
      </c>
      <c r="B513" s="30">
        <v>-333911.20076923078</v>
      </c>
    </row>
    <row r="514" spans="1:2" x14ac:dyDescent="0.25">
      <c r="A514" s="38" t="s">
        <v>705</v>
      </c>
      <c r="B514" s="30">
        <v>-11961793.340000002</v>
      </c>
    </row>
    <row r="515" spans="1:2" x14ac:dyDescent="0.25">
      <c r="A515" s="38" t="s">
        <v>706</v>
      </c>
      <c r="B515" s="30">
        <v>-1923492.03</v>
      </c>
    </row>
    <row r="516" spans="1:2" x14ac:dyDescent="0.25">
      <c r="A516" s="38" t="s">
        <v>707</v>
      </c>
      <c r="B516" s="30">
        <v>-7827836.4300000006</v>
      </c>
    </row>
    <row r="517" spans="1:2" x14ac:dyDescent="0.25">
      <c r="A517" s="38" t="s">
        <v>1128</v>
      </c>
      <c r="B517" s="30">
        <v>-2115262.4892307697</v>
      </c>
    </row>
    <row r="518" spans="1:2" ht="15.75" thickBot="1" x14ac:dyDescent="0.3">
      <c r="A518" s="38" t="s">
        <v>708</v>
      </c>
      <c r="B518" s="30">
        <v>-296587861.23076922</v>
      </c>
    </row>
    <row r="519" spans="1:2" x14ac:dyDescent="0.25">
      <c r="A519" s="39" t="s">
        <v>709</v>
      </c>
      <c r="B519" s="33">
        <v>-780763822.68923068</v>
      </c>
    </row>
    <row r="521" spans="1:2" x14ac:dyDescent="0.25">
      <c r="A521" s="36" t="s">
        <v>710</v>
      </c>
      <c r="B521" s="30"/>
    </row>
    <row r="522" spans="1:2" x14ac:dyDescent="0.25">
      <c r="A522" s="37" t="s">
        <v>710</v>
      </c>
      <c r="B522" s="30"/>
    </row>
    <row r="523" spans="1:2" ht="15.75" thickBot="1" x14ac:dyDescent="0.3">
      <c r="A523" s="38" t="s">
        <v>711</v>
      </c>
      <c r="B523" s="30">
        <v>-1188461.5384615385</v>
      </c>
    </row>
    <row r="524" spans="1:2" x14ac:dyDescent="0.25">
      <c r="A524" s="39" t="s">
        <v>712</v>
      </c>
      <c r="B524" s="33">
        <v>-1188461.5384615385</v>
      </c>
    </row>
    <row r="526" spans="1:2" x14ac:dyDescent="0.25">
      <c r="A526" s="39" t="s">
        <v>671</v>
      </c>
      <c r="B526" s="33">
        <v>-2874764435.2107687</v>
      </c>
    </row>
    <row r="528" spans="1:2" x14ac:dyDescent="0.25">
      <c r="A528" s="29" t="s">
        <v>713</v>
      </c>
      <c r="B528" s="30"/>
    </row>
    <row r="529" spans="1:2" x14ac:dyDescent="0.25">
      <c r="A529" s="36" t="s">
        <v>714</v>
      </c>
      <c r="B529" s="30"/>
    </row>
    <row r="530" spans="1:2" x14ac:dyDescent="0.25">
      <c r="A530" s="37" t="s">
        <v>714</v>
      </c>
      <c r="B530" s="30"/>
    </row>
    <row r="531" spans="1:2" ht="15.75" thickBot="1" x14ac:dyDescent="0.3">
      <c r="A531" s="38" t="s">
        <v>715</v>
      </c>
      <c r="B531" s="30">
        <v>-2506584.6638461542</v>
      </c>
    </row>
    <row r="532" spans="1:2" x14ac:dyDescent="0.25">
      <c r="A532" s="39" t="s">
        <v>716</v>
      </c>
      <c r="B532" s="33">
        <v>-2506584.6638461542</v>
      </c>
    </row>
    <row r="534" spans="1:2" x14ac:dyDescent="0.25">
      <c r="A534" s="36" t="s">
        <v>717</v>
      </c>
      <c r="B534" s="30"/>
    </row>
    <row r="535" spans="1:2" x14ac:dyDescent="0.25">
      <c r="A535" s="37" t="s">
        <v>717</v>
      </c>
      <c r="B535" s="30"/>
    </row>
    <row r="536" spans="1:2" x14ac:dyDescent="0.25">
      <c r="A536" s="38" t="s">
        <v>718</v>
      </c>
      <c r="B536" s="30">
        <v>-2740544.769230769</v>
      </c>
    </row>
    <row r="537" spans="1:2" x14ac:dyDescent="0.25">
      <c r="A537" s="38" t="s">
        <v>719</v>
      </c>
      <c r="B537" s="30">
        <v>-5020000</v>
      </c>
    </row>
    <row r="538" spans="1:2" x14ac:dyDescent="0.25">
      <c r="A538" s="38" t="s">
        <v>720</v>
      </c>
      <c r="B538" s="30">
        <v>-132265292.93692309</v>
      </c>
    </row>
    <row r="539" spans="1:2" ht="15.75" thickBot="1" x14ac:dyDescent="0.3">
      <c r="A539" s="38" t="s">
        <v>721</v>
      </c>
      <c r="B539" s="30">
        <v>-53257785.406923071</v>
      </c>
    </row>
    <row r="540" spans="1:2" x14ac:dyDescent="0.25">
      <c r="A540" s="39" t="s">
        <v>722</v>
      </c>
      <c r="B540" s="33">
        <v>-193283623.11307693</v>
      </c>
    </row>
    <row r="542" spans="1:2" x14ac:dyDescent="0.25">
      <c r="A542" s="36" t="s">
        <v>723</v>
      </c>
      <c r="B542" s="30"/>
    </row>
    <row r="543" spans="1:2" x14ac:dyDescent="0.25">
      <c r="A543" s="37" t="s">
        <v>723</v>
      </c>
      <c r="B543" s="30"/>
    </row>
    <row r="544" spans="1:2" ht="15.75" thickBot="1" x14ac:dyDescent="0.3">
      <c r="A544" s="38" t="s">
        <v>724</v>
      </c>
      <c r="B544" s="30">
        <v>-25362936.5076923</v>
      </c>
    </row>
    <row r="545" spans="1:2" x14ac:dyDescent="0.25">
      <c r="A545" s="39" t="s">
        <v>725</v>
      </c>
      <c r="B545" s="33">
        <v>-25362936.5076923</v>
      </c>
    </row>
    <row r="547" spans="1:2" x14ac:dyDescent="0.25">
      <c r="A547" s="36" t="s">
        <v>726</v>
      </c>
      <c r="B547" s="30"/>
    </row>
    <row r="548" spans="1:2" x14ac:dyDescent="0.25">
      <c r="A548" s="37" t="s">
        <v>726</v>
      </c>
      <c r="B548" s="30"/>
    </row>
    <row r="549" spans="1:2" x14ac:dyDescent="0.25">
      <c r="A549" s="38" t="s">
        <v>727</v>
      </c>
      <c r="B549" s="30">
        <v>-2227257209.4300003</v>
      </c>
    </row>
    <row r="550" spans="1:2" x14ac:dyDescent="0.25">
      <c r="A550" s="38" t="s">
        <v>728</v>
      </c>
      <c r="B550" s="30">
        <v>-1314459.693076923</v>
      </c>
    </row>
    <row r="551" spans="1:2" x14ac:dyDescent="0.25">
      <c r="A551" s="38" t="s">
        <v>729</v>
      </c>
      <c r="B551" s="30">
        <v>-3976908</v>
      </c>
    </row>
    <row r="552" spans="1:2" x14ac:dyDescent="0.25">
      <c r="A552" s="38" t="s">
        <v>730</v>
      </c>
      <c r="B552" s="30">
        <v>-23787534.286153838</v>
      </c>
    </row>
    <row r="553" spans="1:2" x14ac:dyDescent="0.25">
      <c r="A553" s="38" t="s">
        <v>731</v>
      </c>
      <c r="B553" s="30">
        <v>-819806.91769230762</v>
      </c>
    </row>
    <row r="554" spans="1:2" x14ac:dyDescent="0.25">
      <c r="A554" s="38" t="s">
        <v>732</v>
      </c>
      <c r="B554" s="30">
        <v>-981106</v>
      </c>
    </row>
    <row r="555" spans="1:2" x14ac:dyDescent="0.25">
      <c r="A555" s="38" t="s">
        <v>733</v>
      </c>
      <c r="B555" s="30">
        <v>-273317.53846153844</v>
      </c>
    </row>
    <row r="556" spans="1:2" x14ac:dyDescent="0.25">
      <c r="A556" s="38" t="s">
        <v>734</v>
      </c>
      <c r="B556" s="30">
        <v>-225845441.83769229</v>
      </c>
    </row>
    <row r="557" spans="1:2" x14ac:dyDescent="0.25">
      <c r="A557" s="38" t="s">
        <v>735</v>
      </c>
      <c r="B557" s="30">
        <v>-163833124.62230772</v>
      </c>
    </row>
    <row r="558" spans="1:2" x14ac:dyDescent="0.25">
      <c r="A558" s="38" t="s">
        <v>736</v>
      </c>
      <c r="B558" s="30">
        <v>-7824761</v>
      </c>
    </row>
    <row r="559" spans="1:2" x14ac:dyDescent="0.25">
      <c r="A559" s="38" t="s">
        <v>737</v>
      </c>
      <c r="B559" s="30">
        <v>-97861547</v>
      </c>
    </row>
    <row r="560" spans="1:2" x14ac:dyDescent="0.25">
      <c r="A560" s="38" t="s">
        <v>738</v>
      </c>
      <c r="B560" s="30">
        <v>-53545165.183846161</v>
      </c>
    </row>
    <row r="561" spans="1:2" x14ac:dyDescent="0.25">
      <c r="A561" s="38" t="s">
        <v>740</v>
      </c>
      <c r="B561" s="30">
        <v>-9158029.5223076921</v>
      </c>
    </row>
    <row r="562" spans="1:2" x14ac:dyDescent="0.25">
      <c r="A562" s="38" t="s">
        <v>741</v>
      </c>
      <c r="B562" s="30">
        <v>-52467.281538461539</v>
      </c>
    </row>
    <row r="563" spans="1:2" x14ac:dyDescent="0.25">
      <c r="A563" s="38" t="s">
        <v>742</v>
      </c>
      <c r="B563" s="30">
        <v>-518242.39615384623</v>
      </c>
    </row>
    <row r="564" spans="1:2" x14ac:dyDescent="0.25">
      <c r="A564" s="38" t="s">
        <v>743</v>
      </c>
      <c r="B564" s="30">
        <v>-139152.02384615384</v>
      </c>
    </row>
    <row r="565" spans="1:2" ht="15.75" thickBot="1" x14ac:dyDescent="0.3">
      <c r="A565" s="38" t="s">
        <v>1153</v>
      </c>
      <c r="B565" s="30">
        <v>-2128771.5384615385</v>
      </c>
    </row>
    <row r="566" spans="1:2" x14ac:dyDescent="0.25">
      <c r="A566" s="39" t="s">
        <v>744</v>
      </c>
      <c r="B566" s="33">
        <v>-2819317044.2715392</v>
      </c>
    </row>
    <row r="568" spans="1:2" x14ac:dyDescent="0.25">
      <c r="A568" s="36" t="s">
        <v>745</v>
      </c>
      <c r="B568" s="30"/>
    </row>
    <row r="569" spans="1:2" x14ac:dyDescent="0.25">
      <c r="A569" s="37" t="s">
        <v>745</v>
      </c>
      <c r="B569" s="30"/>
    </row>
    <row r="570" spans="1:2" ht="15.75" thickBot="1" x14ac:dyDescent="0.3">
      <c r="A570" s="38" t="s">
        <v>746</v>
      </c>
      <c r="B570" s="30">
        <v>-158369388.66384614</v>
      </c>
    </row>
    <row r="571" spans="1:2" x14ac:dyDescent="0.25">
      <c r="A571" s="39" t="s">
        <v>747</v>
      </c>
      <c r="B571" s="33">
        <v>-158369388.66384614</v>
      </c>
    </row>
    <row r="573" spans="1:2" x14ac:dyDescent="0.25">
      <c r="A573" s="36" t="s">
        <v>748</v>
      </c>
      <c r="B573" s="30"/>
    </row>
    <row r="574" spans="1:2" x14ac:dyDescent="0.25">
      <c r="A574" s="37" t="s">
        <v>748</v>
      </c>
      <c r="B574" s="30"/>
    </row>
    <row r="575" spans="1:2" ht="15.75" thickBot="1" x14ac:dyDescent="0.3">
      <c r="A575" s="38" t="s">
        <v>749</v>
      </c>
      <c r="B575" s="30">
        <v>-49333981.28538461</v>
      </c>
    </row>
    <row r="576" spans="1:2" x14ac:dyDescent="0.25">
      <c r="A576" s="39" t="s">
        <v>750</v>
      </c>
      <c r="B576" s="33">
        <v>-49333981.28538461</v>
      </c>
    </row>
    <row r="578" spans="1:2" x14ac:dyDescent="0.25">
      <c r="A578" s="36" t="s">
        <v>751</v>
      </c>
      <c r="B578" s="30"/>
    </row>
    <row r="579" spans="1:2" x14ac:dyDescent="0.25">
      <c r="A579" s="37" t="s">
        <v>751</v>
      </c>
      <c r="B579" s="30"/>
    </row>
    <row r="580" spans="1:2" ht="15.75" thickBot="1" x14ac:dyDescent="0.3">
      <c r="A580" s="38" t="s">
        <v>752</v>
      </c>
      <c r="B580" s="30">
        <v>-2140464.2599999998</v>
      </c>
    </row>
    <row r="581" spans="1:2" x14ac:dyDescent="0.25">
      <c r="A581" s="39" t="s">
        <v>753</v>
      </c>
      <c r="B581" s="33">
        <v>-2140464.2599999998</v>
      </c>
    </row>
    <row r="583" spans="1:2" x14ac:dyDescent="0.25">
      <c r="A583" s="36" t="s">
        <v>754</v>
      </c>
      <c r="B583" s="30"/>
    </row>
    <row r="584" spans="1:2" x14ac:dyDescent="0.25">
      <c r="A584" s="37" t="s">
        <v>754</v>
      </c>
      <c r="B584" s="30"/>
    </row>
    <row r="585" spans="1:2" x14ac:dyDescent="0.25">
      <c r="A585" s="38" t="s">
        <v>755</v>
      </c>
      <c r="B585" s="30">
        <v>-6719574075</v>
      </c>
    </row>
    <row r="586" spans="1:2" ht="15.75" thickBot="1" x14ac:dyDescent="0.3">
      <c r="A586" s="38" t="s">
        <v>756</v>
      </c>
      <c r="B586" s="30">
        <v>-1363631916.5384614</v>
      </c>
    </row>
    <row r="587" spans="1:2" x14ac:dyDescent="0.25">
      <c r="A587" s="39" t="s">
        <v>757</v>
      </c>
      <c r="B587" s="33">
        <v>-8083205991.5384617</v>
      </c>
    </row>
    <row r="589" spans="1:2" x14ac:dyDescent="0.25">
      <c r="A589" s="39" t="s">
        <v>713</v>
      </c>
      <c r="B589" s="33">
        <v>-11333520014.303848</v>
      </c>
    </row>
    <row r="591" spans="1:2" x14ac:dyDescent="0.25">
      <c r="A591" s="39" t="s">
        <v>634</v>
      </c>
      <c r="B591" s="33">
        <v>-40377712581.447693</v>
      </c>
    </row>
  </sheetData>
  <mergeCells count="1">
    <mergeCell ref="A4:A5"/>
  </mergeCells>
  <pageMargins left="0.75" right="0.75" top="0.5" bottom="0.75" header="0.5" footer="0.5"/>
  <pageSetup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B1:AC77"/>
  <sheetViews>
    <sheetView view="pageBreakPreview" zoomScale="60" zoomScaleNormal="75" workbookViewId="0">
      <pane xSplit="2" ySplit="10" topLeftCell="I33" activePane="bottomRight" state="frozen"/>
      <selection activeCell="J40" sqref="D40:J62"/>
      <selection pane="topRight" activeCell="J40" sqref="D40:J62"/>
      <selection pane="bottomLeft" activeCell="J40" sqref="D40:J62"/>
      <selection pane="bottomRight" activeCell="B2" sqref="B1:B2"/>
    </sheetView>
  </sheetViews>
  <sheetFormatPr defaultRowHeight="11.25" x14ac:dyDescent="0.2"/>
  <cols>
    <col min="1" max="1" width="6.7109375" style="43" customWidth="1"/>
    <col min="2" max="2" width="54" style="95" customWidth="1"/>
    <col min="3" max="3" width="12.5703125" style="43" customWidth="1"/>
    <col min="4" max="4" width="22.7109375" style="43" customWidth="1"/>
    <col min="5" max="5" width="22" style="43" customWidth="1"/>
    <col min="6" max="6" width="20.140625" style="43" customWidth="1"/>
    <col min="7" max="7" width="13.28515625" style="43" customWidth="1"/>
    <col min="8" max="8" width="23.28515625" style="43" customWidth="1"/>
    <col min="9" max="9" width="24.85546875" style="43" customWidth="1"/>
    <col min="10" max="10" width="20.7109375" style="43" customWidth="1"/>
    <col min="11" max="11" width="15.28515625" style="43" customWidth="1"/>
    <col min="12" max="12" width="22" style="43" customWidth="1"/>
    <col min="13" max="13" width="23.140625" style="43" customWidth="1"/>
    <col min="14" max="14" width="21.28515625" style="43" customWidth="1"/>
    <col min="15" max="15" width="13.5703125" style="43" customWidth="1"/>
    <col min="16" max="16" width="23" style="43" customWidth="1"/>
    <col min="17" max="17" width="23.28515625" style="43" customWidth="1"/>
    <col min="18" max="18" width="20.85546875" style="43" customWidth="1"/>
    <col min="19" max="19" width="13" style="43" customWidth="1"/>
    <col min="20" max="256" width="9.140625" style="43"/>
    <col min="257" max="257" width="6.7109375" style="43" customWidth="1"/>
    <col min="258" max="258" width="54" style="43" customWidth="1"/>
    <col min="259" max="259" width="12.5703125" style="43" customWidth="1"/>
    <col min="260" max="260" width="22.7109375" style="43" customWidth="1"/>
    <col min="261" max="261" width="22" style="43" customWidth="1"/>
    <col min="262" max="262" width="20.140625" style="43" customWidth="1"/>
    <col min="263" max="263" width="13.28515625" style="43" customWidth="1"/>
    <col min="264" max="264" width="23.28515625" style="43" customWidth="1"/>
    <col min="265" max="265" width="24.85546875" style="43" customWidth="1"/>
    <col min="266" max="266" width="20.7109375" style="43" customWidth="1"/>
    <col min="267" max="267" width="15.28515625" style="43" customWidth="1"/>
    <col min="268" max="268" width="22.5703125" style="43" customWidth="1"/>
    <col min="269" max="269" width="23.140625" style="43" customWidth="1"/>
    <col min="270" max="270" width="21.28515625" style="43" customWidth="1"/>
    <col min="271" max="271" width="13.5703125" style="43" customWidth="1"/>
    <col min="272" max="272" width="23" style="43" customWidth="1"/>
    <col min="273" max="273" width="23.28515625" style="43" customWidth="1"/>
    <col min="274" max="274" width="20.85546875" style="43" customWidth="1"/>
    <col min="275" max="275" width="13" style="43" customWidth="1"/>
    <col min="276" max="512" width="9.140625" style="43"/>
    <col min="513" max="513" width="6.7109375" style="43" customWidth="1"/>
    <col min="514" max="514" width="54" style="43" customWidth="1"/>
    <col min="515" max="515" width="12.5703125" style="43" customWidth="1"/>
    <col min="516" max="516" width="22.7109375" style="43" customWidth="1"/>
    <col min="517" max="517" width="22" style="43" customWidth="1"/>
    <col min="518" max="518" width="20.140625" style="43" customWidth="1"/>
    <col min="519" max="519" width="13.28515625" style="43" customWidth="1"/>
    <col min="520" max="520" width="23.28515625" style="43" customWidth="1"/>
    <col min="521" max="521" width="24.85546875" style="43" customWidth="1"/>
    <col min="522" max="522" width="20.7109375" style="43" customWidth="1"/>
    <col min="523" max="523" width="15.28515625" style="43" customWidth="1"/>
    <col min="524" max="524" width="22.5703125" style="43" customWidth="1"/>
    <col min="525" max="525" width="23.140625" style="43" customWidth="1"/>
    <col min="526" max="526" width="21.28515625" style="43" customWidth="1"/>
    <col min="527" max="527" width="13.5703125" style="43" customWidth="1"/>
    <col min="528" max="528" width="23" style="43" customWidth="1"/>
    <col min="529" max="529" width="23.28515625" style="43" customWidth="1"/>
    <col min="530" max="530" width="20.85546875" style="43" customWidth="1"/>
    <col min="531" max="531" width="13" style="43" customWidth="1"/>
    <col min="532" max="768" width="9.140625" style="43"/>
    <col min="769" max="769" width="6.7109375" style="43" customWidth="1"/>
    <col min="770" max="770" width="54" style="43" customWidth="1"/>
    <col min="771" max="771" width="12.5703125" style="43" customWidth="1"/>
    <col min="772" max="772" width="22.7109375" style="43" customWidth="1"/>
    <col min="773" max="773" width="22" style="43" customWidth="1"/>
    <col min="774" max="774" width="20.140625" style="43" customWidth="1"/>
    <col min="775" max="775" width="13.28515625" style="43" customWidth="1"/>
    <col min="776" max="776" width="23.28515625" style="43" customWidth="1"/>
    <col min="777" max="777" width="24.85546875" style="43" customWidth="1"/>
    <col min="778" max="778" width="20.7109375" style="43" customWidth="1"/>
    <col min="779" max="779" width="15.28515625" style="43" customWidth="1"/>
    <col min="780" max="780" width="22.5703125" style="43" customWidth="1"/>
    <col min="781" max="781" width="23.140625" style="43" customWidth="1"/>
    <col min="782" max="782" width="21.28515625" style="43" customWidth="1"/>
    <col min="783" max="783" width="13.5703125" style="43" customWidth="1"/>
    <col min="784" max="784" width="23" style="43" customWidth="1"/>
    <col min="785" max="785" width="23.28515625" style="43" customWidth="1"/>
    <col min="786" max="786" width="20.85546875" style="43" customWidth="1"/>
    <col min="787" max="787" width="13" style="43" customWidth="1"/>
    <col min="788" max="1024" width="9.140625" style="43"/>
    <col min="1025" max="1025" width="6.7109375" style="43" customWidth="1"/>
    <col min="1026" max="1026" width="54" style="43" customWidth="1"/>
    <col min="1027" max="1027" width="12.5703125" style="43" customWidth="1"/>
    <col min="1028" max="1028" width="22.7109375" style="43" customWidth="1"/>
    <col min="1029" max="1029" width="22" style="43" customWidth="1"/>
    <col min="1030" max="1030" width="20.140625" style="43" customWidth="1"/>
    <col min="1031" max="1031" width="13.28515625" style="43" customWidth="1"/>
    <col min="1032" max="1032" width="23.28515625" style="43" customWidth="1"/>
    <col min="1033" max="1033" width="24.85546875" style="43" customWidth="1"/>
    <col min="1034" max="1034" width="20.7109375" style="43" customWidth="1"/>
    <col min="1035" max="1035" width="15.28515625" style="43" customWidth="1"/>
    <col min="1036" max="1036" width="22.5703125" style="43" customWidth="1"/>
    <col min="1037" max="1037" width="23.140625" style="43" customWidth="1"/>
    <col min="1038" max="1038" width="21.28515625" style="43" customWidth="1"/>
    <col min="1039" max="1039" width="13.5703125" style="43" customWidth="1"/>
    <col min="1040" max="1040" width="23" style="43" customWidth="1"/>
    <col min="1041" max="1041" width="23.28515625" style="43" customWidth="1"/>
    <col min="1042" max="1042" width="20.85546875" style="43" customWidth="1"/>
    <col min="1043" max="1043" width="13" style="43" customWidth="1"/>
    <col min="1044" max="1280" width="9.140625" style="43"/>
    <col min="1281" max="1281" width="6.7109375" style="43" customWidth="1"/>
    <col min="1282" max="1282" width="54" style="43" customWidth="1"/>
    <col min="1283" max="1283" width="12.5703125" style="43" customWidth="1"/>
    <col min="1284" max="1284" width="22.7109375" style="43" customWidth="1"/>
    <col min="1285" max="1285" width="22" style="43" customWidth="1"/>
    <col min="1286" max="1286" width="20.140625" style="43" customWidth="1"/>
    <col min="1287" max="1287" width="13.28515625" style="43" customWidth="1"/>
    <col min="1288" max="1288" width="23.28515625" style="43" customWidth="1"/>
    <col min="1289" max="1289" width="24.85546875" style="43" customWidth="1"/>
    <col min="1290" max="1290" width="20.7109375" style="43" customWidth="1"/>
    <col min="1291" max="1291" width="15.28515625" style="43" customWidth="1"/>
    <col min="1292" max="1292" width="22.5703125" style="43" customWidth="1"/>
    <col min="1293" max="1293" width="23.140625" style="43" customWidth="1"/>
    <col min="1294" max="1294" width="21.28515625" style="43" customWidth="1"/>
    <col min="1295" max="1295" width="13.5703125" style="43" customWidth="1"/>
    <col min="1296" max="1296" width="23" style="43" customWidth="1"/>
    <col min="1297" max="1297" width="23.28515625" style="43" customWidth="1"/>
    <col min="1298" max="1298" width="20.85546875" style="43" customWidth="1"/>
    <col min="1299" max="1299" width="13" style="43" customWidth="1"/>
    <col min="1300" max="1536" width="9.140625" style="43"/>
    <col min="1537" max="1537" width="6.7109375" style="43" customWidth="1"/>
    <col min="1538" max="1538" width="54" style="43" customWidth="1"/>
    <col min="1539" max="1539" width="12.5703125" style="43" customWidth="1"/>
    <col min="1540" max="1540" width="22.7109375" style="43" customWidth="1"/>
    <col min="1541" max="1541" width="22" style="43" customWidth="1"/>
    <col min="1542" max="1542" width="20.140625" style="43" customWidth="1"/>
    <col min="1543" max="1543" width="13.28515625" style="43" customWidth="1"/>
    <col min="1544" max="1544" width="23.28515625" style="43" customWidth="1"/>
    <col min="1545" max="1545" width="24.85546875" style="43" customWidth="1"/>
    <col min="1546" max="1546" width="20.7109375" style="43" customWidth="1"/>
    <col min="1547" max="1547" width="15.28515625" style="43" customWidth="1"/>
    <col min="1548" max="1548" width="22.5703125" style="43" customWidth="1"/>
    <col min="1549" max="1549" width="23.140625" style="43" customWidth="1"/>
    <col min="1550" max="1550" width="21.28515625" style="43" customWidth="1"/>
    <col min="1551" max="1551" width="13.5703125" style="43" customWidth="1"/>
    <col min="1552" max="1552" width="23" style="43" customWidth="1"/>
    <col min="1553" max="1553" width="23.28515625" style="43" customWidth="1"/>
    <col min="1554" max="1554" width="20.85546875" style="43" customWidth="1"/>
    <col min="1555" max="1555" width="13" style="43" customWidth="1"/>
    <col min="1556" max="1792" width="9.140625" style="43"/>
    <col min="1793" max="1793" width="6.7109375" style="43" customWidth="1"/>
    <col min="1794" max="1794" width="54" style="43" customWidth="1"/>
    <col min="1795" max="1795" width="12.5703125" style="43" customWidth="1"/>
    <col min="1796" max="1796" width="22.7109375" style="43" customWidth="1"/>
    <col min="1797" max="1797" width="22" style="43" customWidth="1"/>
    <col min="1798" max="1798" width="20.140625" style="43" customWidth="1"/>
    <col min="1799" max="1799" width="13.28515625" style="43" customWidth="1"/>
    <col min="1800" max="1800" width="23.28515625" style="43" customWidth="1"/>
    <col min="1801" max="1801" width="24.85546875" style="43" customWidth="1"/>
    <col min="1802" max="1802" width="20.7109375" style="43" customWidth="1"/>
    <col min="1803" max="1803" width="15.28515625" style="43" customWidth="1"/>
    <col min="1804" max="1804" width="22.5703125" style="43" customWidth="1"/>
    <col min="1805" max="1805" width="23.140625" style="43" customWidth="1"/>
    <col min="1806" max="1806" width="21.28515625" style="43" customWidth="1"/>
    <col min="1807" max="1807" width="13.5703125" style="43" customWidth="1"/>
    <col min="1808" max="1808" width="23" style="43" customWidth="1"/>
    <col min="1809" max="1809" width="23.28515625" style="43" customWidth="1"/>
    <col min="1810" max="1810" width="20.85546875" style="43" customWidth="1"/>
    <col min="1811" max="1811" width="13" style="43" customWidth="1"/>
    <col min="1812" max="2048" width="9.140625" style="43"/>
    <col min="2049" max="2049" width="6.7109375" style="43" customWidth="1"/>
    <col min="2050" max="2050" width="54" style="43" customWidth="1"/>
    <col min="2051" max="2051" width="12.5703125" style="43" customWidth="1"/>
    <col min="2052" max="2052" width="22.7109375" style="43" customWidth="1"/>
    <col min="2053" max="2053" width="22" style="43" customWidth="1"/>
    <col min="2054" max="2054" width="20.140625" style="43" customWidth="1"/>
    <col min="2055" max="2055" width="13.28515625" style="43" customWidth="1"/>
    <col min="2056" max="2056" width="23.28515625" style="43" customWidth="1"/>
    <col min="2057" max="2057" width="24.85546875" style="43" customWidth="1"/>
    <col min="2058" max="2058" width="20.7109375" style="43" customWidth="1"/>
    <col min="2059" max="2059" width="15.28515625" style="43" customWidth="1"/>
    <col min="2060" max="2060" width="22.5703125" style="43" customWidth="1"/>
    <col min="2061" max="2061" width="23.140625" style="43" customWidth="1"/>
    <col min="2062" max="2062" width="21.28515625" style="43" customWidth="1"/>
    <col min="2063" max="2063" width="13.5703125" style="43" customWidth="1"/>
    <col min="2064" max="2064" width="23" style="43" customWidth="1"/>
    <col min="2065" max="2065" width="23.28515625" style="43" customWidth="1"/>
    <col min="2066" max="2066" width="20.85546875" style="43" customWidth="1"/>
    <col min="2067" max="2067" width="13" style="43" customWidth="1"/>
    <col min="2068" max="2304" width="9.140625" style="43"/>
    <col min="2305" max="2305" width="6.7109375" style="43" customWidth="1"/>
    <col min="2306" max="2306" width="54" style="43" customWidth="1"/>
    <col min="2307" max="2307" width="12.5703125" style="43" customWidth="1"/>
    <col min="2308" max="2308" width="22.7109375" style="43" customWidth="1"/>
    <col min="2309" max="2309" width="22" style="43" customWidth="1"/>
    <col min="2310" max="2310" width="20.140625" style="43" customWidth="1"/>
    <col min="2311" max="2311" width="13.28515625" style="43" customWidth="1"/>
    <col min="2312" max="2312" width="23.28515625" style="43" customWidth="1"/>
    <col min="2313" max="2313" width="24.85546875" style="43" customWidth="1"/>
    <col min="2314" max="2314" width="20.7109375" style="43" customWidth="1"/>
    <col min="2315" max="2315" width="15.28515625" style="43" customWidth="1"/>
    <col min="2316" max="2316" width="22.5703125" style="43" customWidth="1"/>
    <col min="2317" max="2317" width="23.140625" style="43" customWidth="1"/>
    <col min="2318" max="2318" width="21.28515625" style="43" customWidth="1"/>
    <col min="2319" max="2319" width="13.5703125" style="43" customWidth="1"/>
    <col min="2320" max="2320" width="23" style="43" customWidth="1"/>
    <col min="2321" max="2321" width="23.28515625" style="43" customWidth="1"/>
    <col min="2322" max="2322" width="20.85546875" style="43" customWidth="1"/>
    <col min="2323" max="2323" width="13" style="43" customWidth="1"/>
    <col min="2324" max="2560" width="9.140625" style="43"/>
    <col min="2561" max="2561" width="6.7109375" style="43" customWidth="1"/>
    <col min="2562" max="2562" width="54" style="43" customWidth="1"/>
    <col min="2563" max="2563" width="12.5703125" style="43" customWidth="1"/>
    <col min="2564" max="2564" width="22.7109375" style="43" customWidth="1"/>
    <col min="2565" max="2565" width="22" style="43" customWidth="1"/>
    <col min="2566" max="2566" width="20.140625" style="43" customWidth="1"/>
    <col min="2567" max="2567" width="13.28515625" style="43" customWidth="1"/>
    <col min="2568" max="2568" width="23.28515625" style="43" customWidth="1"/>
    <col min="2569" max="2569" width="24.85546875" style="43" customWidth="1"/>
    <col min="2570" max="2570" width="20.7109375" style="43" customWidth="1"/>
    <col min="2571" max="2571" width="15.28515625" style="43" customWidth="1"/>
    <col min="2572" max="2572" width="22.5703125" style="43" customWidth="1"/>
    <col min="2573" max="2573" width="23.140625" style="43" customWidth="1"/>
    <col min="2574" max="2574" width="21.28515625" style="43" customWidth="1"/>
    <col min="2575" max="2575" width="13.5703125" style="43" customWidth="1"/>
    <col min="2576" max="2576" width="23" style="43" customWidth="1"/>
    <col min="2577" max="2577" width="23.28515625" style="43" customWidth="1"/>
    <col min="2578" max="2578" width="20.85546875" style="43" customWidth="1"/>
    <col min="2579" max="2579" width="13" style="43" customWidth="1"/>
    <col min="2580" max="2816" width="9.140625" style="43"/>
    <col min="2817" max="2817" width="6.7109375" style="43" customWidth="1"/>
    <col min="2818" max="2818" width="54" style="43" customWidth="1"/>
    <col min="2819" max="2819" width="12.5703125" style="43" customWidth="1"/>
    <col min="2820" max="2820" width="22.7109375" style="43" customWidth="1"/>
    <col min="2821" max="2821" width="22" style="43" customWidth="1"/>
    <col min="2822" max="2822" width="20.140625" style="43" customWidth="1"/>
    <col min="2823" max="2823" width="13.28515625" style="43" customWidth="1"/>
    <col min="2824" max="2824" width="23.28515625" style="43" customWidth="1"/>
    <col min="2825" max="2825" width="24.85546875" style="43" customWidth="1"/>
    <col min="2826" max="2826" width="20.7109375" style="43" customWidth="1"/>
    <col min="2827" max="2827" width="15.28515625" style="43" customWidth="1"/>
    <col min="2828" max="2828" width="22.5703125" style="43" customWidth="1"/>
    <col min="2829" max="2829" width="23.140625" style="43" customWidth="1"/>
    <col min="2830" max="2830" width="21.28515625" style="43" customWidth="1"/>
    <col min="2831" max="2831" width="13.5703125" style="43" customWidth="1"/>
    <col min="2832" max="2832" width="23" style="43" customWidth="1"/>
    <col min="2833" max="2833" width="23.28515625" style="43" customWidth="1"/>
    <col min="2834" max="2834" width="20.85546875" style="43" customWidth="1"/>
    <col min="2835" max="2835" width="13" style="43" customWidth="1"/>
    <col min="2836" max="3072" width="9.140625" style="43"/>
    <col min="3073" max="3073" width="6.7109375" style="43" customWidth="1"/>
    <col min="3074" max="3074" width="54" style="43" customWidth="1"/>
    <col min="3075" max="3075" width="12.5703125" style="43" customWidth="1"/>
    <col min="3076" max="3076" width="22.7109375" style="43" customWidth="1"/>
    <col min="3077" max="3077" width="22" style="43" customWidth="1"/>
    <col min="3078" max="3078" width="20.140625" style="43" customWidth="1"/>
    <col min="3079" max="3079" width="13.28515625" style="43" customWidth="1"/>
    <col min="3080" max="3080" width="23.28515625" style="43" customWidth="1"/>
    <col min="3081" max="3081" width="24.85546875" style="43" customWidth="1"/>
    <col min="3082" max="3082" width="20.7109375" style="43" customWidth="1"/>
    <col min="3083" max="3083" width="15.28515625" style="43" customWidth="1"/>
    <col min="3084" max="3084" width="22.5703125" style="43" customWidth="1"/>
    <col min="3085" max="3085" width="23.140625" style="43" customWidth="1"/>
    <col min="3086" max="3086" width="21.28515625" style="43" customWidth="1"/>
    <col min="3087" max="3087" width="13.5703125" style="43" customWidth="1"/>
    <col min="3088" max="3088" width="23" style="43" customWidth="1"/>
    <col min="3089" max="3089" width="23.28515625" style="43" customWidth="1"/>
    <col min="3090" max="3090" width="20.85546875" style="43" customWidth="1"/>
    <col min="3091" max="3091" width="13" style="43" customWidth="1"/>
    <col min="3092" max="3328" width="9.140625" style="43"/>
    <col min="3329" max="3329" width="6.7109375" style="43" customWidth="1"/>
    <col min="3330" max="3330" width="54" style="43" customWidth="1"/>
    <col min="3331" max="3331" width="12.5703125" style="43" customWidth="1"/>
    <col min="3332" max="3332" width="22.7109375" style="43" customWidth="1"/>
    <col min="3333" max="3333" width="22" style="43" customWidth="1"/>
    <col min="3334" max="3334" width="20.140625" style="43" customWidth="1"/>
    <col min="3335" max="3335" width="13.28515625" style="43" customWidth="1"/>
    <col min="3336" max="3336" width="23.28515625" style="43" customWidth="1"/>
    <col min="3337" max="3337" width="24.85546875" style="43" customWidth="1"/>
    <col min="3338" max="3338" width="20.7109375" style="43" customWidth="1"/>
    <col min="3339" max="3339" width="15.28515625" style="43" customWidth="1"/>
    <col min="3340" max="3340" width="22.5703125" style="43" customWidth="1"/>
    <col min="3341" max="3341" width="23.140625" style="43" customWidth="1"/>
    <col min="3342" max="3342" width="21.28515625" style="43" customWidth="1"/>
    <col min="3343" max="3343" width="13.5703125" style="43" customWidth="1"/>
    <col min="3344" max="3344" width="23" style="43" customWidth="1"/>
    <col min="3345" max="3345" width="23.28515625" style="43" customWidth="1"/>
    <col min="3346" max="3346" width="20.85546875" style="43" customWidth="1"/>
    <col min="3347" max="3347" width="13" style="43" customWidth="1"/>
    <col min="3348" max="3584" width="9.140625" style="43"/>
    <col min="3585" max="3585" width="6.7109375" style="43" customWidth="1"/>
    <col min="3586" max="3586" width="54" style="43" customWidth="1"/>
    <col min="3587" max="3587" width="12.5703125" style="43" customWidth="1"/>
    <col min="3588" max="3588" width="22.7109375" style="43" customWidth="1"/>
    <col min="3589" max="3589" width="22" style="43" customWidth="1"/>
    <col min="3590" max="3590" width="20.140625" style="43" customWidth="1"/>
    <col min="3591" max="3591" width="13.28515625" style="43" customWidth="1"/>
    <col min="3592" max="3592" width="23.28515625" style="43" customWidth="1"/>
    <col min="3593" max="3593" width="24.85546875" style="43" customWidth="1"/>
    <col min="3594" max="3594" width="20.7109375" style="43" customWidth="1"/>
    <col min="3595" max="3595" width="15.28515625" style="43" customWidth="1"/>
    <col min="3596" max="3596" width="22.5703125" style="43" customWidth="1"/>
    <col min="3597" max="3597" width="23.140625" style="43" customWidth="1"/>
    <col min="3598" max="3598" width="21.28515625" style="43" customWidth="1"/>
    <col min="3599" max="3599" width="13.5703125" style="43" customWidth="1"/>
    <col min="3600" max="3600" width="23" style="43" customWidth="1"/>
    <col min="3601" max="3601" width="23.28515625" style="43" customWidth="1"/>
    <col min="3602" max="3602" width="20.85546875" style="43" customWidth="1"/>
    <col min="3603" max="3603" width="13" style="43" customWidth="1"/>
    <col min="3604" max="3840" width="9.140625" style="43"/>
    <col min="3841" max="3841" width="6.7109375" style="43" customWidth="1"/>
    <col min="3842" max="3842" width="54" style="43" customWidth="1"/>
    <col min="3843" max="3843" width="12.5703125" style="43" customWidth="1"/>
    <col min="3844" max="3844" width="22.7109375" style="43" customWidth="1"/>
    <col min="3845" max="3845" width="22" style="43" customWidth="1"/>
    <col min="3846" max="3846" width="20.140625" style="43" customWidth="1"/>
    <col min="3847" max="3847" width="13.28515625" style="43" customWidth="1"/>
    <col min="3848" max="3848" width="23.28515625" style="43" customWidth="1"/>
    <col min="3849" max="3849" width="24.85546875" style="43" customWidth="1"/>
    <col min="3850" max="3850" width="20.7109375" style="43" customWidth="1"/>
    <col min="3851" max="3851" width="15.28515625" style="43" customWidth="1"/>
    <col min="3852" max="3852" width="22.5703125" style="43" customWidth="1"/>
    <col min="3853" max="3853" width="23.140625" style="43" customWidth="1"/>
    <col min="3854" max="3854" width="21.28515625" style="43" customWidth="1"/>
    <col min="3855" max="3855" width="13.5703125" style="43" customWidth="1"/>
    <col min="3856" max="3856" width="23" style="43" customWidth="1"/>
    <col min="3857" max="3857" width="23.28515625" style="43" customWidth="1"/>
    <col min="3858" max="3858" width="20.85546875" style="43" customWidth="1"/>
    <col min="3859" max="3859" width="13" style="43" customWidth="1"/>
    <col min="3860" max="4096" width="9.140625" style="43"/>
    <col min="4097" max="4097" width="6.7109375" style="43" customWidth="1"/>
    <col min="4098" max="4098" width="54" style="43" customWidth="1"/>
    <col min="4099" max="4099" width="12.5703125" style="43" customWidth="1"/>
    <col min="4100" max="4100" width="22.7109375" style="43" customWidth="1"/>
    <col min="4101" max="4101" width="22" style="43" customWidth="1"/>
    <col min="4102" max="4102" width="20.140625" style="43" customWidth="1"/>
    <col min="4103" max="4103" width="13.28515625" style="43" customWidth="1"/>
    <col min="4104" max="4104" width="23.28515625" style="43" customWidth="1"/>
    <col min="4105" max="4105" width="24.85546875" style="43" customWidth="1"/>
    <col min="4106" max="4106" width="20.7109375" style="43" customWidth="1"/>
    <col min="4107" max="4107" width="15.28515625" style="43" customWidth="1"/>
    <col min="4108" max="4108" width="22.5703125" style="43" customWidth="1"/>
    <col min="4109" max="4109" width="23.140625" style="43" customWidth="1"/>
    <col min="4110" max="4110" width="21.28515625" style="43" customWidth="1"/>
    <col min="4111" max="4111" width="13.5703125" style="43" customWidth="1"/>
    <col min="4112" max="4112" width="23" style="43" customWidth="1"/>
    <col min="4113" max="4113" width="23.28515625" style="43" customWidth="1"/>
    <col min="4114" max="4114" width="20.85546875" style="43" customWidth="1"/>
    <col min="4115" max="4115" width="13" style="43" customWidth="1"/>
    <col min="4116" max="4352" width="9.140625" style="43"/>
    <col min="4353" max="4353" width="6.7109375" style="43" customWidth="1"/>
    <col min="4354" max="4354" width="54" style="43" customWidth="1"/>
    <col min="4355" max="4355" width="12.5703125" style="43" customWidth="1"/>
    <col min="4356" max="4356" width="22.7109375" style="43" customWidth="1"/>
    <col min="4357" max="4357" width="22" style="43" customWidth="1"/>
    <col min="4358" max="4358" width="20.140625" style="43" customWidth="1"/>
    <col min="4359" max="4359" width="13.28515625" style="43" customWidth="1"/>
    <col min="4360" max="4360" width="23.28515625" style="43" customWidth="1"/>
    <col min="4361" max="4361" width="24.85546875" style="43" customWidth="1"/>
    <col min="4362" max="4362" width="20.7109375" style="43" customWidth="1"/>
    <col min="4363" max="4363" width="15.28515625" style="43" customWidth="1"/>
    <col min="4364" max="4364" width="22.5703125" style="43" customWidth="1"/>
    <col min="4365" max="4365" width="23.140625" style="43" customWidth="1"/>
    <col min="4366" max="4366" width="21.28515625" style="43" customWidth="1"/>
    <col min="4367" max="4367" width="13.5703125" style="43" customWidth="1"/>
    <col min="4368" max="4368" width="23" style="43" customWidth="1"/>
    <col min="4369" max="4369" width="23.28515625" style="43" customWidth="1"/>
    <col min="4370" max="4370" width="20.85546875" style="43" customWidth="1"/>
    <col min="4371" max="4371" width="13" style="43" customWidth="1"/>
    <col min="4372" max="4608" width="9.140625" style="43"/>
    <col min="4609" max="4609" width="6.7109375" style="43" customWidth="1"/>
    <col min="4610" max="4610" width="54" style="43" customWidth="1"/>
    <col min="4611" max="4611" width="12.5703125" style="43" customWidth="1"/>
    <col min="4612" max="4612" width="22.7109375" style="43" customWidth="1"/>
    <col min="4613" max="4613" width="22" style="43" customWidth="1"/>
    <col min="4614" max="4614" width="20.140625" style="43" customWidth="1"/>
    <col min="4615" max="4615" width="13.28515625" style="43" customWidth="1"/>
    <col min="4616" max="4616" width="23.28515625" style="43" customWidth="1"/>
    <col min="4617" max="4617" width="24.85546875" style="43" customWidth="1"/>
    <col min="4618" max="4618" width="20.7109375" style="43" customWidth="1"/>
    <col min="4619" max="4619" width="15.28515625" style="43" customWidth="1"/>
    <col min="4620" max="4620" width="22.5703125" style="43" customWidth="1"/>
    <col min="4621" max="4621" width="23.140625" style="43" customWidth="1"/>
    <col min="4622" max="4622" width="21.28515625" style="43" customWidth="1"/>
    <col min="4623" max="4623" width="13.5703125" style="43" customWidth="1"/>
    <col min="4624" max="4624" width="23" style="43" customWidth="1"/>
    <col min="4625" max="4625" width="23.28515625" style="43" customWidth="1"/>
    <col min="4626" max="4626" width="20.85546875" style="43" customWidth="1"/>
    <col min="4627" max="4627" width="13" style="43" customWidth="1"/>
    <col min="4628" max="4864" width="9.140625" style="43"/>
    <col min="4865" max="4865" width="6.7109375" style="43" customWidth="1"/>
    <col min="4866" max="4866" width="54" style="43" customWidth="1"/>
    <col min="4867" max="4867" width="12.5703125" style="43" customWidth="1"/>
    <col min="4868" max="4868" width="22.7109375" style="43" customWidth="1"/>
    <col min="4869" max="4869" width="22" style="43" customWidth="1"/>
    <col min="4870" max="4870" width="20.140625" style="43" customWidth="1"/>
    <col min="4871" max="4871" width="13.28515625" style="43" customWidth="1"/>
    <col min="4872" max="4872" width="23.28515625" style="43" customWidth="1"/>
    <col min="4873" max="4873" width="24.85546875" style="43" customWidth="1"/>
    <col min="4874" max="4874" width="20.7109375" style="43" customWidth="1"/>
    <col min="4875" max="4875" width="15.28515625" style="43" customWidth="1"/>
    <col min="4876" max="4876" width="22.5703125" style="43" customWidth="1"/>
    <col min="4877" max="4877" width="23.140625" style="43" customWidth="1"/>
    <col min="4878" max="4878" width="21.28515625" style="43" customWidth="1"/>
    <col min="4879" max="4879" width="13.5703125" style="43" customWidth="1"/>
    <col min="4880" max="4880" width="23" style="43" customWidth="1"/>
    <col min="4881" max="4881" width="23.28515625" style="43" customWidth="1"/>
    <col min="4882" max="4882" width="20.85546875" style="43" customWidth="1"/>
    <col min="4883" max="4883" width="13" style="43" customWidth="1"/>
    <col min="4884" max="5120" width="9.140625" style="43"/>
    <col min="5121" max="5121" width="6.7109375" style="43" customWidth="1"/>
    <col min="5122" max="5122" width="54" style="43" customWidth="1"/>
    <col min="5123" max="5123" width="12.5703125" style="43" customWidth="1"/>
    <col min="5124" max="5124" width="22.7109375" style="43" customWidth="1"/>
    <col min="5125" max="5125" width="22" style="43" customWidth="1"/>
    <col min="5126" max="5126" width="20.140625" style="43" customWidth="1"/>
    <col min="5127" max="5127" width="13.28515625" style="43" customWidth="1"/>
    <col min="5128" max="5128" width="23.28515625" style="43" customWidth="1"/>
    <col min="5129" max="5129" width="24.85546875" style="43" customWidth="1"/>
    <col min="5130" max="5130" width="20.7109375" style="43" customWidth="1"/>
    <col min="5131" max="5131" width="15.28515625" style="43" customWidth="1"/>
    <col min="5132" max="5132" width="22.5703125" style="43" customWidth="1"/>
    <col min="5133" max="5133" width="23.140625" style="43" customWidth="1"/>
    <col min="5134" max="5134" width="21.28515625" style="43" customWidth="1"/>
    <col min="5135" max="5135" width="13.5703125" style="43" customWidth="1"/>
    <col min="5136" max="5136" width="23" style="43" customWidth="1"/>
    <col min="5137" max="5137" width="23.28515625" style="43" customWidth="1"/>
    <col min="5138" max="5138" width="20.85546875" style="43" customWidth="1"/>
    <col min="5139" max="5139" width="13" style="43" customWidth="1"/>
    <col min="5140" max="5376" width="9.140625" style="43"/>
    <col min="5377" max="5377" width="6.7109375" style="43" customWidth="1"/>
    <col min="5378" max="5378" width="54" style="43" customWidth="1"/>
    <col min="5379" max="5379" width="12.5703125" style="43" customWidth="1"/>
    <col min="5380" max="5380" width="22.7109375" style="43" customWidth="1"/>
    <col min="5381" max="5381" width="22" style="43" customWidth="1"/>
    <col min="5382" max="5382" width="20.140625" style="43" customWidth="1"/>
    <col min="5383" max="5383" width="13.28515625" style="43" customWidth="1"/>
    <col min="5384" max="5384" width="23.28515625" style="43" customWidth="1"/>
    <col min="5385" max="5385" width="24.85546875" style="43" customWidth="1"/>
    <col min="5386" max="5386" width="20.7109375" style="43" customWidth="1"/>
    <col min="5387" max="5387" width="15.28515625" style="43" customWidth="1"/>
    <col min="5388" max="5388" width="22.5703125" style="43" customWidth="1"/>
    <col min="5389" max="5389" width="23.140625" style="43" customWidth="1"/>
    <col min="5390" max="5390" width="21.28515625" style="43" customWidth="1"/>
    <col min="5391" max="5391" width="13.5703125" style="43" customWidth="1"/>
    <col min="5392" max="5392" width="23" style="43" customWidth="1"/>
    <col min="5393" max="5393" width="23.28515625" style="43" customWidth="1"/>
    <col min="5394" max="5394" width="20.85546875" style="43" customWidth="1"/>
    <col min="5395" max="5395" width="13" style="43" customWidth="1"/>
    <col min="5396" max="5632" width="9.140625" style="43"/>
    <col min="5633" max="5633" width="6.7109375" style="43" customWidth="1"/>
    <col min="5634" max="5634" width="54" style="43" customWidth="1"/>
    <col min="5635" max="5635" width="12.5703125" style="43" customWidth="1"/>
    <col min="5636" max="5636" width="22.7109375" style="43" customWidth="1"/>
    <col min="5637" max="5637" width="22" style="43" customWidth="1"/>
    <col min="5638" max="5638" width="20.140625" style="43" customWidth="1"/>
    <col min="5639" max="5639" width="13.28515625" style="43" customWidth="1"/>
    <col min="5640" max="5640" width="23.28515625" style="43" customWidth="1"/>
    <col min="5641" max="5641" width="24.85546875" style="43" customWidth="1"/>
    <col min="5642" max="5642" width="20.7109375" style="43" customWidth="1"/>
    <col min="5643" max="5643" width="15.28515625" style="43" customWidth="1"/>
    <col min="5644" max="5644" width="22.5703125" style="43" customWidth="1"/>
    <col min="5645" max="5645" width="23.140625" style="43" customWidth="1"/>
    <col min="5646" max="5646" width="21.28515625" style="43" customWidth="1"/>
    <col min="5647" max="5647" width="13.5703125" style="43" customWidth="1"/>
    <col min="5648" max="5648" width="23" style="43" customWidth="1"/>
    <col min="5649" max="5649" width="23.28515625" style="43" customWidth="1"/>
    <col min="5650" max="5650" width="20.85546875" style="43" customWidth="1"/>
    <col min="5651" max="5651" width="13" style="43" customWidth="1"/>
    <col min="5652" max="5888" width="9.140625" style="43"/>
    <col min="5889" max="5889" width="6.7109375" style="43" customWidth="1"/>
    <col min="5890" max="5890" width="54" style="43" customWidth="1"/>
    <col min="5891" max="5891" width="12.5703125" style="43" customWidth="1"/>
    <col min="5892" max="5892" width="22.7109375" style="43" customWidth="1"/>
    <col min="5893" max="5893" width="22" style="43" customWidth="1"/>
    <col min="5894" max="5894" width="20.140625" style="43" customWidth="1"/>
    <col min="5895" max="5895" width="13.28515625" style="43" customWidth="1"/>
    <col min="5896" max="5896" width="23.28515625" style="43" customWidth="1"/>
    <col min="5897" max="5897" width="24.85546875" style="43" customWidth="1"/>
    <col min="5898" max="5898" width="20.7109375" style="43" customWidth="1"/>
    <col min="5899" max="5899" width="15.28515625" style="43" customWidth="1"/>
    <col min="5900" max="5900" width="22.5703125" style="43" customWidth="1"/>
    <col min="5901" max="5901" width="23.140625" style="43" customWidth="1"/>
    <col min="5902" max="5902" width="21.28515625" style="43" customWidth="1"/>
    <col min="5903" max="5903" width="13.5703125" style="43" customWidth="1"/>
    <col min="5904" max="5904" width="23" style="43" customWidth="1"/>
    <col min="5905" max="5905" width="23.28515625" style="43" customWidth="1"/>
    <col min="5906" max="5906" width="20.85546875" style="43" customWidth="1"/>
    <col min="5907" max="5907" width="13" style="43" customWidth="1"/>
    <col min="5908" max="6144" width="9.140625" style="43"/>
    <col min="6145" max="6145" width="6.7109375" style="43" customWidth="1"/>
    <col min="6146" max="6146" width="54" style="43" customWidth="1"/>
    <col min="6147" max="6147" width="12.5703125" style="43" customWidth="1"/>
    <col min="6148" max="6148" width="22.7109375" style="43" customWidth="1"/>
    <col min="6149" max="6149" width="22" style="43" customWidth="1"/>
    <col min="6150" max="6150" width="20.140625" style="43" customWidth="1"/>
    <col min="6151" max="6151" width="13.28515625" style="43" customWidth="1"/>
    <col min="6152" max="6152" width="23.28515625" style="43" customWidth="1"/>
    <col min="6153" max="6153" width="24.85546875" style="43" customWidth="1"/>
    <col min="6154" max="6154" width="20.7109375" style="43" customWidth="1"/>
    <col min="6155" max="6155" width="15.28515625" style="43" customWidth="1"/>
    <col min="6156" max="6156" width="22.5703125" style="43" customWidth="1"/>
    <col min="6157" max="6157" width="23.140625" style="43" customWidth="1"/>
    <col min="6158" max="6158" width="21.28515625" style="43" customWidth="1"/>
    <col min="6159" max="6159" width="13.5703125" style="43" customWidth="1"/>
    <col min="6160" max="6160" width="23" style="43" customWidth="1"/>
    <col min="6161" max="6161" width="23.28515625" style="43" customWidth="1"/>
    <col min="6162" max="6162" width="20.85546875" style="43" customWidth="1"/>
    <col min="6163" max="6163" width="13" style="43" customWidth="1"/>
    <col min="6164" max="6400" width="9.140625" style="43"/>
    <col min="6401" max="6401" width="6.7109375" style="43" customWidth="1"/>
    <col min="6402" max="6402" width="54" style="43" customWidth="1"/>
    <col min="6403" max="6403" width="12.5703125" style="43" customWidth="1"/>
    <col min="6404" max="6404" width="22.7109375" style="43" customWidth="1"/>
    <col min="6405" max="6405" width="22" style="43" customWidth="1"/>
    <col min="6406" max="6406" width="20.140625" style="43" customWidth="1"/>
    <col min="6407" max="6407" width="13.28515625" style="43" customWidth="1"/>
    <col min="6408" max="6408" width="23.28515625" style="43" customWidth="1"/>
    <col min="6409" max="6409" width="24.85546875" style="43" customWidth="1"/>
    <col min="6410" max="6410" width="20.7109375" style="43" customWidth="1"/>
    <col min="6411" max="6411" width="15.28515625" style="43" customWidth="1"/>
    <col min="6412" max="6412" width="22.5703125" style="43" customWidth="1"/>
    <col min="6413" max="6413" width="23.140625" style="43" customWidth="1"/>
    <col min="6414" max="6414" width="21.28515625" style="43" customWidth="1"/>
    <col min="6415" max="6415" width="13.5703125" style="43" customWidth="1"/>
    <col min="6416" max="6416" width="23" style="43" customWidth="1"/>
    <col min="6417" max="6417" width="23.28515625" style="43" customWidth="1"/>
    <col min="6418" max="6418" width="20.85546875" style="43" customWidth="1"/>
    <col min="6419" max="6419" width="13" style="43" customWidth="1"/>
    <col min="6420" max="6656" width="9.140625" style="43"/>
    <col min="6657" max="6657" width="6.7109375" style="43" customWidth="1"/>
    <col min="6658" max="6658" width="54" style="43" customWidth="1"/>
    <col min="6659" max="6659" width="12.5703125" style="43" customWidth="1"/>
    <col min="6660" max="6660" width="22.7109375" style="43" customWidth="1"/>
    <col min="6661" max="6661" width="22" style="43" customWidth="1"/>
    <col min="6662" max="6662" width="20.140625" style="43" customWidth="1"/>
    <col min="6663" max="6663" width="13.28515625" style="43" customWidth="1"/>
    <col min="6664" max="6664" width="23.28515625" style="43" customWidth="1"/>
    <col min="6665" max="6665" width="24.85546875" style="43" customWidth="1"/>
    <col min="6666" max="6666" width="20.7109375" style="43" customWidth="1"/>
    <col min="6667" max="6667" width="15.28515625" style="43" customWidth="1"/>
    <col min="6668" max="6668" width="22.5703125" style="43" customWidth="1"/>
    <col min="6669" max="6669" width="23.140625" style="43" customWidth="1"/>
    <col min="6670" max="6670" width="21.28515625" style="43" customWidth="1"/>
    <col min="6671" max="6671" width="13.5703125" style="43" customWidth="1"/>
    <col min="6672" max="6672" width="23" style="43" customWidth="1"/>
    <col min="6673" max="6673" width="23.28515625" style="43" customWidth="1"/>
    <col min="6674" max="6674" width="20.85546875" style="43" customWidth="1"/>
    <col min="6675" max="6675" width="13" style="43" customWidth="1"/>
    <col min="6676" max="6912" width="9.140625" style="43"/>
    <col min="6913" max="6913" width="6.7109375" style="43" customWidth="1"/>
    <col min="6914" max="6914" width="54" style="43" customWidth="1"/>
    <col min="6915" max="6915" width="12.5703125" style="43" customWidth="1"/>
    <col min="6916" max="6916" width="22.7109375" style="43" customWidth="1"/>
    <col min="6917" max="6917" width="22" style="43" customWidth="1"/>
    <col min="6918" max="6918" width="20.140625" style="43" customWidth="1"/>
    <col min="6919" max="6919" width="13.28515625" style="43" customWidth="1"/>
    <col min="6920" max="6920" width="23.28515625" style="43" customWidth="1"/>
    <col min="6921" max="6921" width="24.85546875" style="43" customWidth="1"/>
    <col min="6922" max="6922" width="20.7109375" style="43" customWidth="1"/>
    <col min="6923" max="6923" width="15.28515625" style="43" customWidth="1"/>
    <col min="6924" max="6924" width="22.5703125" style="43" customWidth="1"/>
    <col min="6925" max="6925" width="23.140625" style="43" customWidth="1"/>
    <col min="6926" max="6926" width="21.28515625" style="43" customWidth="1"/>
    <col min="6927" max="6927" width="13.5703125" style="43" customWidth="1"/>
    <col min="6928" max="6928" width="23" style="43" customWidth="1"/>
    <col min="6929" max="6929" width="23.28515625" style="43" customWidth="1"/>
    <col min="6930" max="6930" width="20.85546875" style="43" customWidth="1"/>
    <col min="6931" max="6931" width="13" style="43" customWidth="1"/>
    <col min="6932" max="7168" width="9.140625" style="43"/>
    <col min="7169" max="7169" width="6.7109375" style="43" customWidth="1"/>
    <col min="7170" max="7170" width="54" style="43" customWidth="1"/>
    <col min="7171" max="7171" width="12.5703125" style="43" customWidth="1"/>
    <col min="7172" max="7172" width="22.7109375" style="43" customWidth="1"/>
    <col min="7173" max="7173" width="22" style="43" customWidth="1"/>
    <col min="7174" max="7174" width="20.140625" style="43" customWidth="1"/>
    <col min="7175" max="7175" width="13.28515625" style="43" customWidth="1"/>
    <col min="7176" max="7176" width="23.28515625" style="43" customWidth="1"/>
    <col min="7177" max="7177" width="24.85546875" style="43" customWidth="1"/>
    <col min="7178" max="7178" width="20.7109375" style="43" customWidth="1"/>
    <col min="7179" max="7179" width="15.28515625" style="43" customWidth="1"/>
    <col min="7180" max="7180" width="22.5703125" style="43" customWidth="1"/>
    <col min="7181" max="7181" width="23.140625" style="43" customWidth="1"/>
    <col min="7182" max="7182" width="21.28515625" style="43" customWidth="1"/>
    <col min="7183" max="7183" width="13.5703125" style="43" customWidth="1"/>
    <col min="7184" max="7184" width="23" style="43" customWidth="1"/>
    <col min="7185" max="7185" width="23.28515625" style="43" customWidth="1"/>
    <col min="7186" max="7186" width="20.85546875" style="43" customWidth="1"/>
    <col min="7187" max="7187" width="13" style="43" customWidth="1"/>
    <col min="7188" max="7424" width="9.140625" style="43"/>
    <col min="7425" max="7425" width="6.7109375" style="43" customWidth="1"/>
    <col min="7426" max="7426" width="54" style="43" customWidth="1"/>
    <col min="7427" max="7427" width="12.5703125" style="43" customWidth="1"/>
    <col min="7428" max="7428" width="22.7109375" style="43" customWidth="1"/>
    <col min="7429" max="7429" width="22" style="43" customWidth="1"/>
    <col min="7430" max="7430" width="20.140625" style="43" customWidth="1"/>
    <col min="7431" max="7431" width="13.28515625" style="43" customWidth="1"/>
    <col min="7432" max="7432" width="23.28515625" style="43" customWidth="1"/>
    <col min="7433" max="7433" width="24.85546875" style="43" customWidth="1"/>
    <col min="7434" max="7434" width="20.7109375" style="43" customWidth="1"/>
    <col min="7435" max="7435" width="15.28515625" style="43" customWidth="1"/>
    <col min="7436" max="7436" width="22.5703125" style="43" customWidth="1"/>
    <col min="7437" max="7437" width="23.140625" style="43" customWidth="1"/>
    <col min="7438" max="7438" width="21.28515625" style="43" customWidth="1"/>
    <col min="7439" max="7439" width="13.5703125" style="43" customWidth="1"/>
    <col min="7440" max="7440" width="23" style="43" customWidth="1"/>
    <col min="7441" max="7441" width="23.28515625" style="43" customWidth="1"/>
    <col min="7442" max="7442" width="20.85546875" style="43" customWidth="1"/>
    <col min="7443" max="7443" width="13" style="43" customWidth="1"/>
    <col min="7444" max="7680" width="9.140625" style="43"/>
    <col min="7681" max="7681" width="6.7109375" style="43" customWidth="1"/>
    <col min="7682" max="7682" width="54" style="43" customWidth="1"/>
    <col min="7683" max="7683" width="12.5703125" style="43" customWidth="1"/>
    <col min="7684" max="7684" width="22.7109375" style="43" customWidth="1"/>
    <col min="7685" max="7685" width="22" style="43" customWidth="1"/>
    <col min="7686" max="7686" width="20.140625" style="43" customWidth="1"/>
    <col min="7687" max="7687" width="13.28515625" style="43" customWidth="1"/>
    <col min="7688" max="7688" width="23.28515625" style="43" customWidth="1"/>
    <col min="7689" max="7689" width="24.85546875" style="43" customWidth="1"/>
    <col min="7690" max="7690" width="20.7109375" style="43" customWidth="1"/>
    <col min="7691" max="7691" width="15.28515625" style="43" customWidth="1"/>
    <col min="7692" max="7692" width="22.5703125" style="43" customWidth="1"/>
    <col min="7693" max="7693" width="23.140625" style="43" customWidth="1"/>
    <col min="7694" max="7694" width="21.28515625" style="43" customWidth="1"/>
    <col min="7695" max="7695" width="13.5703125" style="43" customWidth="1"/>
    <col min="7696" max="7696" width="23" style="43" customWidth="1"/>
    <col min="7697" max="7697" width="23.28515625" style="43" customWidth="1"/>
    <col min="7698" max="7698" width="20.85546875" style="43" customWidth="1"/>
    <col min="7699" max="7699" width="13" style="43" customWidth="1"/>
    <col min="7700" max="7936" width="9.140625" style="43"/>
    <col min="7937" max="7937" width="6.7109375" style="43" customWidth="1"/>
    <col min="7938" max="7938" width="54" style="43" customWidth="1"/>
    <col min="7939" max="7939" width="12.5703125" style="43" customWidth="1"/>
    <col min="7940" max="7940" width="22.7109375" style="43" customWidth="1"/>
    <col min="7941" max="7941" width="22" style="43" customWidth="1"/>
    <col min="7942" max="7942" width="20.140625" style="43" customWidth="1"/>
    <col min="7943" max="7943" width="13.28515625" style="43" customWidth="1"/>
    <col min="7944" max="7944" width="23.28515625" style="43" customWidth="1"/>
    <col min="7945" max="7945" width="24.85546875" style="43" customWidth="1"/>
    <col min="7946" max="7946" width="20.7109375" style="43" customWidth="1"/>
    <col min="7947" max="7947" width="15.28515625" style="43" customWidth="1"/>
    <col min="7948" max="7948" width="22.5703125" style="43" customWidth="1"/>
    <col min="7949" max="7949" width="23.140625" style="43" customWidth="1"/>
    <col min="7950" max="7950" width="21.28515625" style="43" customWidth="1"/>
    <col min="7951" max="7951" width="13.5703125" style="43" customWidth="1"/>
    <col min="7952" max="7952" width="23" style="43" customWidth="1"/>
    <col min="7953" max="7953" width="23.28515625" style="43" customWidth="1"/>
    <col min="7954" max="7954" width="20.85546875" style="43" customWidth="1"/>
    <col min="7955" max="7955" width="13" style="43" customWidth="1"/>
    <col min="7956" max="8192" width="9.140625" style="43"/>
    <col min="8193" max="8193" width="6.7109375" style="43" customWidth="1"/>
    <col min="8194" max="8194" width="54" style="43" customWidth="1"/>
    <col min="8195" max="8195" width="12.5703125" style="43" customWidth="1"/>
    <col min="8196" max="8196" width="22.7109375" style="43" customWidth="1"/>
    <col min="8197" max="8197" width="22" style="43" customWidth="1"/>
    <col min="8198" max="8198" width="20.140625" style="43" customWidth="1"/>
    <col min="8199" max="8199" width="13.28515625" style="43" customWidth="1"/>
    <col min="8200" max="8200" width="23.28515625" style="43" customWidth="1"/>
    <col min="8201" max="8201" width="24.85546875" style="43" customWidth="1"/>
    <col min="8202" max="8202" width="20.7109375" style="43" customWidth="1"/>
    <col min="8203" max="8203" width="15.28515625" style="43" customWidth="1"/>
    <col min="8204" max="8204" width="22.5703125" style="43" customWidth="1"/>
    <col min="8205" max="8205" width="23.140625" style="43" customWidth="1"/>
    <col min="8206" max="8206" width="21.28515625" style="43" customWidth="1"/>
    <col min="8207" max="8207" width="13.5703125" style="43" customWidth="1"/>
    <col min="8208" max="8208" width="23" style="43" customWidth="1"/>
    <col min="8209" max="8209" width="23.28515625" style="43" customWidth="1"/>
    <col min="8210" max="8210" width="20.85546875" style="43" customWidth="1"/>
    <col min="8211" max="8211" width="13" style="43" customWidth="1"/>
    <col min="8212" max="8448" width="9.140625" style="43"/>
    <col min="8449" max="8449" width="6.7109375" style="43" customWidth="1"/>
    <col min="8450" max="8450" width="54" style="43" customWidth="1"/>
    <col min="8451" max="8451" width="12.5703125" style="43" customWidth="1"/>
    <col min="8452" max="8452" width="22.7109375" style="43" customWidth="1"/>
    <col min="8453" max="8453" width="22" style="43" customWidth="1"/>
    <col min="8454" max="8454" width="20.140625" style="43" customWidth="1"/>
    <col min="8455" max="8455" width="13.28515625" style="43" customWidth="1"/>
    <col min="8456" max="8456" width="23.28515625" style="43" customWidth="1"/>
    <col min="8457" max="8457" width="24.85546875" style="43" customWidth="1"/>
    <col min="8458" max="8458" width="20.7109375" style="43" customWidth="1"/>
    <col min="8459" max="8459" width="15.28515625" style="43" customWidth="1"/>
    <col min="8460" max="8460" width="22.5703125" style="43" customWidth="1"/>
    <col min="8461" max="8461" width="23.140625" style="43" customWidth="1"/>
    <col min="8462" max="8462" width="21.28515625" style="43" customWidth="1"/>
    <col min="8463" max="8463" width="13.5703125" style="43" customWidth="1"/>
    <col min="8464" max="8464" width="23" style="43" customWidth="1"/>
    <col min="8465" max="8465" width="23.28515625" style="43" customWidth="1"/>
    <col min="8466" max="8466" width="20.85546875" style="43" customWidth="1"/>
    <col min="8467" max="8467" width="13" style="43" customWidth="1"/>
    <col min="8468" max="8704" width="9.140625" style="43"/>
    <col min="8705" max="8705" width="6.7109375" style="43" customWidth="1"/>
    <col min="8706" max="8706" width="54" style="43" customWidth="1"/>
    <col min="8707" max="8707" width="12.5703125" style="43" customWidth="1"/>
    <col min="8708" max="8708" width="22.7109375" style="43" customWidth="1"/>
    <col min="8709" max="8709" width="22" style="43" customWidth="1"/>
    <col min="8710" max="8710" width="20.140625" style="43" customWidth="1"/>
    <col min="8711" max="8711" width="13.28515625" style="43" customWidth="1"/>
    <col min="8712" max="8712" width="23.28515625" style="43" customWidth="1"/>
    <col min="8713" max="8713" width="24.85546875" style="43" customWidth="1"/>
    <col min="8714" max="8714" width="20.7109375" style="43" customWidth="1"/>
    <col min="8715" max="8715" width="15.28515625" style="43" customWidth="1"/>
    <col min="8716" max="8716" width="22.5703125" style="43" customWidth="1"/>
    <col min="8717" max="8717" width="23.140625" style="43" customWidth="1"/>
    <col min="8718" max="8718" width="21.28515625" style="43" customWidth="1"/>
    <col min="8719" max="8719" width="13.5703125" style="43" customWidth="1"/>
    <col min="8720" max="8720" width="23" style="43" customWidth="1"/>
    <col min="8721" max="8721" width="23.28515625" style="43" customWidth="1"/>
    <col min="8722" max="8722" width="20.85546875" style="43" customWidth="1"/>
    <col min="8723" max="8723" width="13" style="43" customWidth="1"/>
    <col min="8724" max="8960" width="9.140625" style="43"/>
    <col min="8961" max="8961" width="6.7109375" style="43" customWidth="1"/>
    <col min="8962" max="8962" width="54" style="43" customWidth="1"/>
    <col min="8963" max="8963" width="12.5703125" style="43" customWidth="1"/>
    <col min="8964" max="8964" width="22.7109375" style="43" customWidth="1"/>
    <col min="8965" max="8965" width="22" style="43" customWidth="1"/>
    <col min="8966" max="8966" width="20.140625" style="43" customWidth="1"/>
    <col min="8967" max="8967" width="13.28515625" style="43" customWidth="1"/>
    <col min="8968" max="8968" width="23.28515625" style="43" customWidth="1"/>
    <col min="8969" max="8969" width="24.85546875" style="43" customWidth="1"/>
    <col min="8970" max="8970" width="20.7109375" style="43" customWidth="1"/>
    <col min="8971" max="8971" width="15.28515625" style="43" customWidth="1"/>
    <col min="8972" max="8972" width="22.5703125" style="43" customWidth="1"/>
    <col min="8973" max="8973" width="23.140625" style="43" customWidth="1"/>
    <col min="8974" max="8974" width="21.28515625" style="43" customWidth="1"/>
    <col min="8975" max="8975" width="13.5703125" style="43" customWidth="1"/>
    <col min="8976" max="8976" width="23" style="43" customWidth="1"/>
    <col min="8977" max="8977" width="23.28515625" style="43" customWidth="1"/>
    <col min="8978" max="8978" width="20.85546875" style="43" customWidth="1"/>
    <col min="8979" max="8979" width="13" style="43" customWidth="1"/>
    <col min="8980" max="9216" width="9.140625" style="43"/>
    <col min="9217" max="9217" width="6.7109375" style="43" customWidth="1"/>
    <col min="9218" max="9218" width="54" style="43" customWidth="1"/>
    <col min="9219" max="9219" width="12.5703125" style="43" customWidth="1"/>
    <col min="9220" max="9220" width="22.7109375" style="43" customWidth="1"/>
    <col min="9221" max="9221" width="22" style="43" customWidth="1"/>
    <col min="9222" max="9222" width="20.140625" style="43" customWidth="1"/>
    <col min="9223" max="9223" width="13.28515625" style="43" customWidth="1"/>
    <col min="9224" max="9224" width="23.28515625" style="43" customWidth="1"/>
    <col min="9225" max="9225" width="24.85546875" style="43" customWidth="1"/>
    <col min="9226" max="9226" width="20.7109375" style="43" customWidth="1"/>
    <col min="9227" max="9227" width="15.28515625" style="43" customWidth="1"/>
    <col min="9228" max="9228" width="22.5703125" style="43" customWidth="1"/>
    <col min="9229" max="9229" width="23.140625" style="43" customWidth="1"/>
    <col min="9230" max="9230" width="21.28515625" style="43" customWidth="1"/>
    <col min="9231" max="9231" width="13.5703125" style="43" customWidth="1"/>
    <col min="9232" max="9232" width="23" style="43" customWidth="1"/>
    <col min="9233" max="9233" width="23.28515625" style="43" customWidth="1"/>
    <col min="9234" max="9234" width="20.85546875" style="43" customWidth="1"/>
    <col min="9235" max="9235" width="13" style="43" customWidth="1"/>
    <col min="9236" max="9472" width="9.140625" style="43"/>
    <col min="9473" max="9473" width="6.7109375" style="43" customWidth="1"/>
    <col min="9474" max="9474" width="54" style="43" customWidth="1"/>
    <col min="9475" max="9475" width="12.5703125" style="43" customWidth="1"/>
    <col min="9476" max="9476" width="22.7109375" style="43" customWidth="1"/>
    <col min="9477" max="9477" width="22" style="43" customWidth="1"/>
    <col min="9478" max="9478" width="20.140625" style="43" customWidth="1"/>
    <col min="9479" max="9479" width="13.28515625" style="43" customWidth="1"/>
    <col min="9480" max="9480" width="23.28515625" style="43" customWidth="1"/>
    <col min="9481" max="9481" width="24.85546875" style="43" customWidth="1"/>
    <col min="9482" max="9482" width="20.7109375" style="43" customWidth="1"/>
    <col min="9483" max="9483" width="15.28515625" style="43" customWidth="1"/>
    <col min="9484" max="9484" width="22.5703125" style="43" customWidth="1"/>
    <col min="9485" max="9485" width="23.140625" style="43" customWidth="1"/>
    <col min="9486" max="9486" width="21.28515625" style="43" customWidth="1"/>
    <col min="9487" max="9487" width="13.5703125" style="43" customWidth="1"/>
    <col min="9488" max="9488" width="23" style="43" customWidth="1"/>
    <col min="9489" max="9489" width="23.28515625" style="43" customWidth="1"/>
    <col min="9490" max="9490" width="20.85546875" style="43" customWidth="1"/>
    <col min="9491" max="9491" width="13" style="43" customWidth="1"/>
    <col min="9492" max="9728" width="9.140625" style="43"/>
    <col min="9729" max="9729" width="6.7109375" style="43" customWidth="1"/>
    <col min="9730" max="9730" width="54" style="43" customWidth="1"/>
    <col min="9731" max="9731" width="12.5703125" style="43" customWidth="1"/>
    <col min="9732" max="9732" width="22.7109375" style="43" customWidth="1"/>
    <col min="9733" max="9733" width="22" style="43" customWidth="1"/>
    <col min="9734" max="9734" width="20.140625" style="43" customWidth="1"/>
    <col min="9735" max="9735" width="13.28515625" style="43" customWidth="1"/>
    <col min="9736" max="9736" width="23.28515625" style="43" customWidth="1"/>
    <col min="9737" max="9737" width="24.85546875" style="43" customWidth="1"/>
    <col min="9738" max="9738" width="20.7109375" style="43" customWidth="1"/>
    <col min="9739" max="9739" width="15.28515625" style="43" customWidth="1"/>
    <col min="9740" max="9740" width="22.5703125" style="43" customWidth="1"/>
    <col min="9741" max="9741" width="23.140625" style="43" customWidth="1"/>
    <col min="9742" max="9742" width="21.28515625" style="43" customWidth="1"/>
    <col min="9743" max="9743" width="13.5703125" style="43" customWidth="1"/>
    <col min="9744" max="9744" width="23" style="43" customWidth="1"/>
    <col min="9745" max="9745" width="23.28515625" style="43" customWidth="1"/>
    <col min="9746" max="9746" width="20.85546875" style="43" customWidth="1"/>
    <col min="9747" max="9747" width="13" style="43" customWidth="1"/>
    <col min="9748" max="9984" width="9.140625" style="43"/>
    <col min="9985" max="9985" width="6.7109375" style="43" customWidth="1"/>
    <col min="9986" max="9986" width="54" style="43" customWidth="1"/>
    <col min="9987" max="9987" width="12.5703125" style="43" customWidth="1"/>
    <col min="9988" max="9988" width="22.7109375" style="43" customWidth="1"/>
    <col min="9989" max="9989" width="22" style="43" customWidth="1"/>
    <col min="9990" max="9990" width="20.140625" style="43" customWidth="1"/>
    <col min="9991" max="9991" width="13.28515625" style="43" customWidth="1"/>
    <col min="9992" max="9992" width="23.28515625" style="43" customWidth="1"/>
    <col min="9993" max="9993" width="24.85546875" style="43" customWidth="1"/>
    <col min="9994" max="9994" width="20.7109375" style="43" customWidth="1"/>
    <col min="9995" max="9995" width="15.28515625" style="43" customWidth="1"/>
    <col min="9996" max="9996" width="22.5703125" style="43" customWidth="1"/>
    <col min="9997" max="9997" width="23.140625" style="43" customWidth="1"/>
    <col min="9998" max="9998" width="21.28515625" style="43" customWidth="1"/>
    <col min="9999" max="9999" width="13.5703125" style="43" customWidth="1"/>
    <col min="10000" max="10000" width="23" style="43" customWidth="1"/>
    <col min="10001" max="10001" width="23.28515625" style="43" customWidth="1"/>
    <col min="10002" max="10002" width="20.85546875" style="43" customWidth="1"/>
    <col min="10003" max="10003" width="13" style="43" customWidth="1"/>
    <col min="10004" max="10240" width="9.140625" style="43"/>
    <col min="10241" max="10241" width="6.7109375" style="43" customWidth="1"/>
    <col min="10242" max="10242" width="54" style="43" customWidth="1"/>
    <col min="10243" max="10243" width="12.5703125" style="43" customWidth="1"/>
    <col min="10244" max="10244" width="22.7109375" style="43" customWidth="1"/>
    <col min="10245" max="10245" width="22" style="43" customWidth="1"/>
    <col min="10246" max="10246" width="20.140625" style="43" customWidth="1"/>
    <col min="10247" max="10247" width="13.28515625" style="43" customWidth="1"/>
    <col min="10248" max="10248" width="23.28515625" style="43" customWidth="1"/>
    <col min="10249" max="10249" width="24.85546875" style="43" customWidth="1"/>
    <col min="10250" max="10250" width="20.7109375" style="43" customWidth="1"/>
    <col min="10251" max="10251" width="15.28515625" style="43" customWidth="1"/>
    <col min="10252" max="10252" width="22.5703125" style="43" customWidth="1"/>
    <col min="10253" max="10253" width="23.140625" style="43" customWidth="1"/>
    <col min="10254" max="10254" width="21.28515625" style="43" customWidth="1"/>
    <col min="10255" max="10255" width="13.5703125" style="43" customWidth="1"/>
    <col min="10256" max="10256" width="23" style="43" customWidth="1"/>
    <col min="10257" max="10257" width="23.28515625" style="43" customWidth="1"/>
    <col min="10258" max="10258" width="20.85546875" style="43" customWidth="1"/>
    <col min="10259" max="10259" width="13" style="43" customWidth="1"/>
    <col min="10260" max="10496" width="9.140625" style="43"/>
    <col min="10497" max="10497" width="6.7109375" style="43" customWidth="1"/>
    <col min="10498" max="10498" width="54" style="43" customWidth="1"/>
    <col min="10499" max="10499" width="12.5703125" style="43" customWidth="1"/>
    <col min="10500" max="10500" width="22.7109375" style="43" customWidth="1"/>
    <col min="10501" max="10501" width="22" style="43" customWidth="1"/>
    <col min="10502" max="10502" width="20.140625" style="43" customWidth="1"/>
    <col min="10503" max="10503" width="13.28515625" style="43" customWidth="1"/>
    <col min="10504" max="10504" width="23.28515625" style="43" customWidth="1"/>
    <col min="10505" max="10505" width="24.85546875" style="43" customWidth="1"/>
    <col min="10506" max="10506" width="20.7109375" style="43" customWidth="1"/>
    <col min="10507" max="10507" width="15.28515625" style="43" customWidth="1"/>
    <col min="10508" max="10508" width="22.5703125" style="43" customWidth="1"/>
    <col min="10509" max="10509" width="23.140625" style="43" customWidth="1"/>
    <col min="10510" max="10510" width="21.28515625" style="43" customWidth="1"/>
    <col min="10511" max="10511" width="13.5703125" style="43" customWidth="1"/>
    <col min="10512" max="10512" width="23" style="43" customWidth="1"/>
    <col min="10513" max="10513" width="23.28515625" style="43" customWidth="1"/>
    <col min="10514" max="10514" width="20.85546875" style="43" customWidth="1"/>
    <col min="10515" max="10515" width="13" style="43" customWidth="1"/>
    <col min="10516" max="10752" width="9.140625" style="43"/>
    <col min="10753" max="10753" width="6.7109375" style="43" customWidth="1"/>
    <col min="10754" max="10754" width="54" style="43" customWidth="1"/>
    <col min="10755" max="10755" width="12.5703125" style="43" customWidth="1"/>
    <col min="10756" max="10756" width="22.7109375" style="43" customWidth="1"/>
    <col min="10757" max="10757" width="22" style="43" customWidth="1"/>
    <col min="10758" max="10758" width="20.140625" style="43" customWidth="1"/>
    <col min="10759" max="10759" width="13.28515625" style="43" customWidth="1"/>
    <col min="10760" max="10760" width="23.28515625" style="43" customWidth="1"/>
    <col min="10761" max="10761" width="24.85546875" style="43" customWidth="1"/>
    <col min="10762" max="10762" width="20.7109375" style="43" customWidth="1"/>
    <col min="10763" max="10763" width="15.28515625" style="43" customWidth="1"/>
    <col min="10764" max="10764" width="22.5703125" style="43" customWidth="1"/>
    <col min="10765" max="10765" width="23.140625" style="43" customWidth="1"/>
    <col min="10766" max="10766" width="21.28515625" style="43" customWidth="1"/>
    <col min="10767" max="10767" width="13.5703125" style="43" customWidth="1"/>
    <col min="10768" max="10768" width="23" style="43" customWidth="1"/>
    <col min="10769" max="10769" width="23.28515625" style="43" customWidth="1"/>
    <col min="10770" max="10770" width="20.85546875" style="43" customWidth="1"/>
    <col min="10771" max="10771" width="13" style="43" customWidth="1"/>
    <col min="10772" max="11008" width="9.140625" style="43"/>
    <col min="11009" max="11009" width="6.7109375" style="43" customWidth="1"/>
    <col min="11010" max="11010" width="54" style="43" customWidth="1"/>
    <col min="11011" max="11011" width="12.5703125" style="43" customWidth="1"/>
    <col min="11012" max="11012" width="22.7109375" style="43" customWidth="1"/>
    <col min="11013" max="11013" width="22" style="43" customWidth="1"/>
    <col min="11014" max="11014" width="20.140625" style="43" customWidth="1"/>
    <col min="11015" max="11015" width="13.28515625" style="43" customWidth="1"/>
    <col min="11016" max="11016" width="23.28515625" style="43" customWidth="1"/>
    <col min="11017" max="11017" width="24.85546875" style="43" customWidth="1"/>
    <col min="11018" max="11018" width="20.7109375" style="43" customWidth="1"/>
    <col min="11019" max="11019" width="15.28515625" style="43" customWidth="1"/>
    <col min="11020" max="11020" width="22.5703125" style="43" customWidth="1"/>
    <col min="11021" max="11021" width="23.140625" style="43" customWidth="1"/>
    <col min="11022" max="11022" width="21.28515625" style="43" customWidth="1"/>
    <col min="11023" max="11023" width="13.5703125" style="43" customWidth="1"/>
    <col min="11024" max="11024" width="23" style="43" customWidth="1"/>
    <col min="11025" max="11025" width="23.28515625" style="43" customWidth="1"/>
    <col min="11026" max="11026" width="20.85546875" style="43" customWidth="1"/>
    <col min="11027" max="11027" width="13" style="43" customWidth="1"/>
    <col min="11028" max="11264" width="9.140625" style="43"/>
    <col min="11265" max="11265" width="6.7109375" style="43" customWidth="1"/>
    <col min="11266" max="11266" width="54" style="43" customWidth="1"/>
    <col min="11267" max="11267" width="12.5703125" style="43" customWidth="1"/>
    <col min="11268" max="11268" width="22.7109375" style="43" customWidth="1"/>
    <col min="11269" max="11269" width="22" style="43" customWidth="1"/>
    <col min="11270" max="11270" width="20.140625" style="43" customWidth="1"/>
    <col min="11271" max="11271" width="13.28515625" style="43" customWidth="1"/>
    <col min="11272" max="11272" width="23.28515625" style="43" customWidth="1"/>
    <col min="11273" max="11273" width="24.85546875" style="43" customWidth="1"/>
    <col min="11274" max="11274" width="20.7109375" style="43" customWidth="1"/>
    <col min="11275" max="11275" width="15.28515625" style="43" customWidth="1"/>
    <col min="11276" max="11276" width="22.5703125" style="43" customWidth="1"/>
    <col min="11277" max="11277" width="23.140625" style="43" customWidth="1"/>
    <col min="11278" max="11278" width="21.28515625" style="43" customWidth="1"/>
    <col min="11279" max="11279" width="13.5703125" style="43" customWidth="1"/>
    <col min="11280" max="11280" width="23" style="43" customWidth="1"/>
    <col min="11281" max="11281" width="23.28515625" style="43" customWidth="1"/>
    <col min="11282" max="11282" width="20.85546875" style="43" customWidth="1"/>
    <col min="11283" max="11283" width="13" style="43" customWidth="1"/>
    <col min="11284" max="11520" width="9.140625" style="43"/>
    <col min="11521" max="11521" width="6.7109375" style="43" customWidth="1"/>
    <col min="11522" max="11522" width="54" style="43" customWidth="1"/>
    <col min="11523" max="11523" width="12.5703125" style="43" customWidth="1"/>
    <col min="11524" max="11524" width="22.7109375" style="43" customWidth="1"/>
    <col min="11525" max="11525" width="22" style="43" customWidth="1"/>
    <col min="11526" max="11526" width="20.140625" style="43" customWidth="1"/>
    <col min="11527" max="11527" width="13.28515625" style="43" customWidth="1"/>
    <col min="11528" max="11528" width="23.28515625" style="43" customWidth="1"/>
    <col min="11529" max="11529" width="24.85546875" style="43" customWidth="1"/>
    <col min="11530" max="11530" width="20.7109375" style="43" customWidth="1"/>
    <col min="11531" max="11531" width="15.28515625" style="43" customWidth="1"/>
    <col min="11532" max="11532" width="22.5703125" style="43" customWidth="1"/>
    <col min="11533" max="11533" width="23.140625" style="43" customWidth="1"/>
    <col min="11534" max="11534" width="21.28515625" style="43" customWidth="1"/>
    <col min="11535" max="11535" width="13.5703125" style="43" customWidth="1"/>
    <col min="11536" max="11536" width="23" style="43" customWidth="1"/>
    <col min="11537" max="11537" width="23.28515625" style="43" customWidth="1"/>
    <col min="11538" max="11538" width="20.85546875" style="43" customWidth="1"/>
    <col min="11539" max="11539" width="13" style="43" customWidth="1"/>
    <col min="11540" max="11776" width="9.140625" style="43"/>
    <col min="11777" max="11777" width="6.7109375" style="43" customWidth="1"/>
    <col min="11778" max="11778" width="54" style="43" customWidth="1"/>
    <col min="11779" max="11779" width="12.5703125" style="43" customWidth="1"/>
    <col min="11780" max="11780" width="22.7109375" style="43" customWidth="1"/>
    <col min="11781" max="11781" width="22" style="43" customWidth="1"/>
    <col min="11782" max="11782" width="20.140625" style="43" customWidth="1"/>
    <col min="11783" max="11783" width="13.28515625" style="43" customWidth="1"/>
    <col min="11784" max="11784" width="23.28515625" style="43" customWidth="1"/>
    <col min="11785" max="11785" width="24.85546875" style="43" customWidth="1"/>
    <col min="11786" max="11786" width="20.7109375" style="43" customWidth="1"/>
    <col min="11787" max="11787" width="15.28515625" style="43" customWidth="1"/>
    <col min="11788" max="11788" width="22.5703125" style="43" customWidth="1"/>
    <col min="11789" max="11789" width="23.140625" style="43" customWidth="1"/>
    <col min="11790" max="11790" width="21.28515625" style="43" customWidth="1"/>
    <col min="11791" max="11791" width="13.5703125" style="43" customWidth="1"/>
    <col min="11792" max="11792" width="23" style="43" customWidth="1"/>
    <col min="11793" max="11793" width="23.28515625" style="43" customWidth="1"/>
    <col min="11794" max="11794" width="20.85546875" style="43" customWidth="1"/>
    <col min="11795" max="11795" width="13" style="43" customWidth="1"/>
    <col min="11796" max="12032" width="9.140625" style="43"/>
    <col min="12033" max="12033" width="6.7109375" style="43" customWidth="1"/>
    <col min="12034" max="12034" width="54" style="43" customWidth="1"/>
    <col min="12035" max="12035" width="12.5703125" style="43" customWidth="1"/>
    <col min="12036" max="12036" width="22.7109375" style="43" customWidth="1"/>
    <col min="12037" max="12037" width="22" style="43" customWidth="1"/>
    <col min="12038" max="12038" width="20.140625" style="43" customWidth="1"/>
    <col min="12039" max="12039" width="13.28515625" style="43" customWidth="1"/>
    <col min="12040" max="12040" width="23.28515625" style="43" customWidth="1"/>
    <col min="12041" max="12041" width="24.85546875" style="43" customWidth="1"/>
    <col min="12042" max="12042" width="20.7109375" style="43" customWidth="1"/>
    <col min="12043" max="12043" width="15.28515625" style="43" customWidth="1"/>
    <col min="12044" max="12044" width="22.5703125" style="43" customWidth="1"/>
    <col min="12045" max="12045" width="23.140625" style="43" customWidth="1"/>
    <col min="12046" max="12046" width="21.28515625" style="43" customWidth="1"/>
    <col min="12047" max="12047" width="13.5703125" style="43" customWidth="1"/>
    <col min="12048" max="12048" width="23" style="43" customWidth="1"/>
    <col min="12049" max="12049" width="23.28515625" style="43" customWidth="1"/>
    <col min="12050" max="12050" width="20.85546875" style="43" customWidth="1"/>
    <col min="12051" max="12051" width="13" style="43" customWidth="1"/>
    <col min="12052" max="12288" width="9.140625" style="43"/>
    <col min="12289" max="12289" width="6.7109375" style="43" customWidth="1"/>
    <col min="12290" max="12290" width="54" style="43" customWidth="1"/>
    <col min="12291" max="12291" width="12.5703125" style="43" customWidth="1"/>
    <col min="12292" max="12292" width="22.7109375" style="43" customWidth="1"/>
    <col min="12293" max="12293" width="22" style="43" customWidth="1"/>
    <col min="12294" max="12294" width="20.140625" style="43" customWidth="1"/>
    <col min="12295" max="12295" width="13.28515625" style="43" customWidth="1"/>
    <col min="12296" max="12296" width="23.28515625" style="43" customWidth="1"/>
    <col min="12297" max="12297" width="24.85546875" style="43" customWidth="1"/>
    <col min="12298" max="12298" width="20.7109375" style="43" customWidth="1"/>
    <col min="12299" max="12299" width="15.28515625" style="43" customWidth="1"/>
    <col min="12300" max="12300" width="22.5703125" style="43" customWidth="1"/>
    <col min="12301" max="12301" width="23.140625" style="43" customWidth="1"/>
    <col min="12302" max="12302" width="21.28515625" style="43" customWidth="1"/>
    <col min="12303" max="12303" width="13.5703125" style="43" customWidth="1"/>
    <col min="12304" max="12304" width="23" style="43" customWidth="1"/>
    <col min="12305" max="12305" width="23.28515625" style="43" customWidth="1"/>
    <col min="12306" max="12306" width="20.85546875" style="43" customWidth="1"/>
    <col min="12307" max="12307" width="13" style="43" customWidth="1"/>
    <col min="12308" max="12544" width="9.140625" style="43"/>
    <col min="12545" max="12545" width="6.7109375" style="43" customWidth="1"/>
    <col min="12546" max="12546" width="54" style="43" customWidth="1"/>
    <col min="12547" max="12547" width="12.5703125" style="43" customWidth="1"/>
    <col min="12548" max="12548" width="22.7109375" style="43" customWidth="1"/>
    <col min="12549" max="12549" width="22" style="43" customWidth="1"/>
    <col min="12550" max="12550" width="20.140625" style="43" customWidth="1"/>
    <col min="12551" max="12551" width="13.28515625" style="43" customWidth="1"/>
    <col min="12552" max="12552" width="23.28515625" style="43" customWidth="1"/>
    <col min="12553" max="12553" width="24.85546875" style="43" customWidth="1"/>
    <col min="12554" max="12554" width="20.7109375" style="43" customWidth="1"/>
    <col min="12555" max="12555" width="15.28515625" style="43" customWidth="1"/>
    <col min="12556" max="12556" width="22.5703125" style="43" customWidth="1"/>
    <col min="12557" max="12557" width="23.140625" style="43" customWidth="1"/>
    <col min="12558" max="12558" width="21.28515625" style="43" customWidth="1"/>
    <col min="12559" max="12559" width="13.5703125" style="43" customWidth="1"/>
    <col min="12560" max="12560" width="23" style="43" customWidth="1"/>
    <col min="12561" max="12561" width="23.28515625" style="43" customWidth="1"/>
    <col min="12562" max="12562" width="20.85546875" style="43" customWidth="1"/>
    <col min="12563" max="12563" width="13" style="43" customWidth="1"/>
    <col min="12564" max="12800" width="9.140625" style="43"/>
    <col min="12801" max="12801" width="6.7109375" style="43" customWidth="1"/>
    <col min="12802" max="12802" width="54" style="43" customWidth="1"/>
    <col min="12803" max="12803" width="12.5703125" style="43" customWidth="1"/>
    <col min="12804" max="12804" width="22.7109375" style="43" customWidth="1"/>
    <col min="12805" max="12805" width="22" style="43" customWidth="1"/>
    <col min="12806" max="12806" width="20.140625" style="43" customWidth="1"/>
    <col min="12807" max="12807" width="13.28515625" style="43" customWidth="1"/>
    <col min="12808" max="12808" width="23.28515625" style="43" customWidth="1"/>
    <col min="12809" max="12809" width="24.85546875" style="43" customWidth="1"/>
    <col min="12810" max="12810" width="20.7109375" style="43" customWidth="1"/>
    <col min="12811" max="12811" width="15.28515625" style="43" customWidth="1"/>
    <col min="12812" max="12812" width="22.5703125" style="43" customWidth="1"/>
    <col min="12813" max="12813" width="23.140625" style="43" customWidth="1"/>
    <col min="12814" max="12814" width="21.28515625" style="43" customWidth="1"/>
    <col min="12815" max="12815" width="13.5703125" style="43" customWidth="1"/>
    <col min="12816" max="12816" width="23" style="43" customWidth="1"/>
    <col min="12817" max="12817" width="23.28515625" style="43" customWidth="1"/>
    <col min="12818" max="12818" width="20.85546875" style="43" customWidth="1"/>
    <col min="12819" max="12819" width="13" style="43" customWidth="1"/>
    <col min="12820" max="13056" width="9.140625" style="43"/>
    <col min="13057" max="13057" width="6.7109375" style="43" customWidth="1"/>
    <col min="13058" max="13058" width="54" style="43" customWidth="1"/>
    <col min="13059" max="13059" width="12.5703125" style="43" customWidth="1"/>
    <col min="13060" max="13060" width="22.7109375" style="43" customWidth="1"/>
    <col min="13061" max="13061" width="22" style="43" customWidth="1"/>
    <col min="13062" max="13062" width="20.140625" style="43" customWidth="1"/>
    <col min="13063" max="13063" width="13.28515625" style="43" customWidth="1"/>
    <col min="13064" max="13064" width="23.28515625" style="43" customWidth="1"/>
    <col min="13065" max="13065" width="24.85546875" style="43" customWidth="1"/>
    <col min="13066" max="13066" width="20.7109375" style="43" customWidth="1"/>
    <col min="13067" max="13067" width="15.28515625" style="43" customWidth="1"/>
    <col min="13068" max="13068" width="22.5703125" style="43" customWidth="1"/>
    <col min="13069" max="13069" width="23.140625" style="43" customWidth="1"/>
    <col min="13070" max="13070" width="21.28515625" style="43" customWidth="1"/>
    <col min="13071" max="13071" width="13.5703125" style="43" customWidth="1"/>
    <col min="13072" max="13072" width="23" style="43" customWidth="1"/>
    <col min="13073" max="13073" width="23.28515625" style="43" customWidth="1"/>
    <col min="13074" max="13074" width="20.85546875" style="43" customWidth="1"/>
    <col min="13075" max="13075" width="13" style="43" customWidth="1"/>
    <col min="13076" max="13312" width="9.140625" style="43"/>
    <col min="13313" max="13313" width="6.7109375" style="43" customWidth="1"/>
    <col min="13314" max="13314" width="54" style="43" customWidth="1"/>
    <col min="13315" max="13315" width="12.5703125" style="43" customWidth="1"/>
    <col min="13316" max="13316" width="22.7109375" style="43" customWidth="1"/>
    <col min="13317" max="13317" width="22" style="43" customWidth="1"/>
    <col min="13318" max="13318" width="20.140625" style="43" customWidth="1"/>
    <col min="13319" max="13319" width="13.28515625" style="43" customWidth="1"/>
    <col min="13320" max="13320" width="23.28515625" style="43" customWidth="1"/>
    <col min="13321" max="13321" width="24.85546875" style="43" customWidth="1"/>
    <col min="13322" max="13322" width="20.7109375" style="43" customWidth="1"/>
    <col min="13323" max="13323" width="15.28515625" style="43" customWidth="1"/>
    <col min="13324" max="13324" width="22.5703125" style="43" customWidth="1"/>
    <col min="13325" max="13325" width="23.140625" style="43" customWidth="1"/>
    <col min="13326" max="13326" width="21.28515625" style="43" customWidth="1"/>
    <col min="13327" max="13327" width="13.5703125" style="43" customWidth="1"/>
    <col min="13328" max="13328" width="23" style="43" customWidth="1"/>
    <col min="13329" max="13329" width="23.28515625" style="43" customWidth="1"/>
    <col min="13330" max="13330" width="20.85546875" style="43" customWidth="1"/>
    <col min="13331" max="13331" width="13" style="43" customWidth="1"/>
    <col min="13332" max="13568" width="9.140625" style="43"/>
    <col min="13569" max="13569" width="6.7109375" style="43" customWidth="1"/>
    <col min="13570" max="13570" width="54" style="43" customWidth="1"/>
    <col min="13571" max="13571" width="12.5703125" style="43" customWidth="1"/>
    <col min="13572" max="13572" width="22.7109375" style="43" customWidth="1"/>
    <col min="13573" max="13573" width="22" style="43" customWidth="1"/>
    <col min="13574" max="13574" width="20.140625" style="43" customWidth="1"/>
    <col min="13575" max="13575" width="13.28515625" style="43" customWidth="1"/>
    <col min="13576" max="13576" width="23.28515625" style="43" customWidth="1"/>
    <col min="13577" max="13577" width="24.85546875" style="43" customWidth="1"/>
    <col min="13578" max="13578" width="20.7109375" style="43" customWidth="1"/>
    <col min="13579" max="13579" width="15.28515625" style="43" customWidth="1"/>
    <col min="13580" max="13580" width="22.5703125" style="43" customWidth="1"/>
    <col min="13581" max="13581" width="23.140625" style="43" customWidth="1"/>
    <col min="13582" max="13582" width="21.28515625" style="43" customWidth="1"/>
    <col min="13583" max="13583" width="13.5703125" style="43" customWidth="1"/>
    <col min="13584" max="13584" width="23" style="43" customWidth="1"/>
    <col min="13585" max="13585" width="23.28515625" style="43" customWidth="1"/>
    <col min="13586" max="13586" width="20.85546875" style="43" customWidth="1"/>
    <col min="13587" max="13587" width="13" style="43" customWidth="1"/>
    <col min="13588" max="13824" width="9.140625" style="43"/>
    <col min="13825" max="13825" width="6.7109375" style="43" customWidth="1"/>
    <col min="13826" max="13826" width="54" style="43" customWidth="1"/>
    <col min="13827" max="13827" width="12.5703125" style="43" customWidth="1"/>
    <col min="13828" max="13828" width="22.7109375" style="43" customWidth="1"/>
    <col min="13829" max="13829" width="22" style="43" customWidth="1"/>
    <col min="13830" max="13830" width="20.140625" style="43" customWidth="1"/>
    <col min="13831" max="13831" width="13.28515625" style="43" customWidth="1"/>
    <col min="13832" max="13832" width="23.28515625" style="43" customWidth="1"/>
    <col min="13833" max="13833" width="24.85546875" style="43" customWidth="1"/>
    <col min="13834" max="13834" width="20.7109375" style="43" customWidth="1"/>
    <col min="13835" max="13835" width="15.28515625" style="43" customWidth="1"/>
    <col min="13836" max="13836" width="22.5703125" style="43" customWidth="1"/>
    <col min="13837" max="13837" width="23.140625" style="43" customWidth="1"/>
    <col min="13838" max="13838" width="21.28515625" style="43" customWidth="1"/>
    <col min="13839" max="13839" width="13.5703125" style="43" customWidth="1"/>
    <col min="13840" max="13840" width="23" style="43" customWidth="1"/>
    <col min="13841" max="13841" width="23.28515625" style="43" customWidth="1"/>
    <col min="13842" max="13842" width="20.85546875" style="43" customWidth="1"/>
    <col min="13843" max="13843" width="13" style="43" customWidth="1"/>
    <col min="13844" max="14080" width="9.140625" style="43"/>
    <col min="14081" max="14081" width="6.7109375" style="43" customWidth="1"/>
    <col min="14082" max="14082" width="54" style="43" customWidth="1"/>
    <col min="14083" max="14083" width="12.5703125" style="43" customWidth="1"/>
    <col min="14084" max="14084" width="22.7109375" style="43" customWidth="1"/>
    <col min="14085" max="14085" width="22" style="43" customWidth="1"/>
    <col min="14086" max="14086" width="20.140625" style="43" customWidth="1"/>
    <col min="14087" max="14087" width="13.28515625" style="43" customWidth="1"/>
    <col min="14088" max="14088" width="23.28515625" style="43" customWidth="1"/>
    <col min="14089" max="14089" width="24.85546875" style="43" customWidth="1"/>
    <col min="14090" max="14090" width="20.7109375" style="43" customWidth="1"/>
    <col min="14091" max="14091" width="15.28515625" style="43" customWidth="1"/>
    <col min="14092" max="14092" width="22.5703125" style="43" customWidth="1"/>
    <col min="14093" max="14093" width="23.140625" style="43" customWidth="1"/>
    <col min="14094" max="14094" width="21.28515625" style="43" customWidth="1"/>
    <col min="14095" max="14095" width="13.5703125" style="43" customWidth="1"/>
    <col min="14096" max="14096" width="23" style="43" customWidth="1"/>
    <col min="14097" max="14097" width="23.28515625" style="43" customWidth="1"/>
    <col min="14098" max="14098" width="20.85546875" style="43" customWidth="1"/>
    <col min="14099" max="14099" width="13" style="43" customWidth="1"/>
    <col min="14100" max="14336" width="9.140625" style="43"/>
    <col min="14337" max="14337" width="6.7109375" style="43" customWidth="1"/>
    <col min="14338" max="14338" width="54" style="43" customWidth="1"/>
    <col min="14339" max="14339" width="12.5703125" style="43" customWidth="1"/>
    <col min="14340" max="14340" width="22.7109375" style="43" customWidth="1"/>
    <col min="14341" max="14341" width="22" style="43" customWidth="1"/>
    <col min="14342" max="14342" width="20.140625" style="43" customWidth="1"/>
    <col min="14343" max="14343" width="13.28515625" style="43" customWidth="1"/>
    <col min="14344" max="14344" width="23.28515625" style="43" customWidth="1"/>
    <col min="14345" max="14345" width="24.85546875" style="43" customWidth="1"/>
    <col min="14346" max="14346" width="20.7109375" style="43" customWidth="1"/>
    <col min="14347" max="14347" width="15.28515625" style="43" customWidth="1"/>
    <col min="14348" max="14348" width="22.5703125" style="43" customWidth="1"/>
    <col min="14349" max="14349" width="23.140625" style="43" customWidth="1"/>
    <col min="14350" max="14350" width="21.28515625" style="43" customWidth="1"/>
    <col min="14351" max="14351" width="13.5703125" style="43" customWidth="1"/>
    <col min="14352" max="14352" width="23" style="43" customWidth="1"/>
    <col min="14353" max="14353" width="23.28515625" style="43" customWidth="1"/>
    <col min="14354" max="14354" width="20.85546875" style="43" customWidth="1"/>
    <col min="14355" max="14355" width="13" style="43" customWidth="1"/>
    <col min="14356" max="14592" width="9.140625" style="43"/>
    <col min="14593" max="14593" width="6.7109375" style="43" customWidth="1"/>
    <col min="14594" max="14594" width="54" style="43" customWidth="1"/>
    <col min="14595" max="14595" width="12.5703125" style="43" customWidth="1"/>
    <col min="14596" max="14596" width="22.7109375" style="43" customWidth="1"/>
    <col min="14597" max="14597" width="22" style="43" customWidth="1"/>
    <col min="14598" max="14598" width="20.140625" style="43" customWidth="1"/>
    <col min="14599" max="14599" width="13.28515625" style="43" customWidth="1"/>
    <col min="14600" max="14600" width="23.28515625" style="43" customWidth="1"/>
    <col min="14601" max="14601" width="24.85546875" style="43" customWidth="1"/>
    <col min="14602" max="14602" width="20.7109375" style="43" customWidth="1"/>
    <col min="14603" max="14603" width="15.28515625" style="43" customWidth="1"/>
    <col min="14604" max="14604" width="22.5703125" style="43" customWidth="1"/>
    <col min="14605" max="14605" width="23.140625" style="43" customWidth="1"/>
    <col min="14606" max="14606" width="21.28515625" style="43" customWidth="1"/>
    <col min="14607" max="14607" width="13.5703125" style="43" customWidth="1"/>
    <col min="14608" max="14608" width="23" style="43" customWidth="1"/>
    <col min="14609" max="14609" width="23.28515625" style="43" customWidth="1"/>
    <col min="14610" max="14610" width="20.85546875" style="43" customWidth="1"/>
    <col min="14611" max="14611" width="13" style="43" customWidth="1"/>
    <col min="14612" max="14848" width="9.140625" style="43"/>
    <col min="14849" max="14849" width="6.7109375" style="43" customWidth="1"/>
    <col min="14850" max="14850" width="54" style="43" customWidth="1"/>
    <col min="14851" max="14851" width="12.5703125" style="43" customWidth="1"/>
    <col min="14852" max="14852" width="22.7109375" style="43" customWidth="1"/>
    <col min="14853" max="14853" width="22" style="43" customWidth="1"/>
    <col min="14854" max="14854" width="20.140625" style="43" customWidth="1"/>
    <col min="14855" max="14855" width="13.28515625" style="43" customWidth="1"/>
    <col min="14856" max="14856" width="23.28515625" style="43" customWidth="1"/>
    <col min="14857" max="14857" width="24.85546875" style="43" customWidth="1"/>
    <col min="14858" max="14858" width="20.7109375" style="43" customWidth="1"/>
    <col min="14859" max="14859" width="15.28515625" style="43" customWidth="1"/>
    <col min="14860" max="14860" width="22.5703125" style="43" customWidth="1"/>
    <col min="14861" max="14861" width="23.140625" style="43" customWidth="1"/>
    <col min="14862" max="14862" width="21.28515625" style="43" customWidth="1"/>
    <col min="14863" max="14863" width="13.5703125" style="43" customWidth="1"/>
    <col min="14864" max="14864" width="23" style="43" customWidth="1"/>
    <col min="14865" max="14865" width="23.28515625" style="43" customWidth="1"/>
    <col min="14866" max="14866" width="20.85546875" style="43" customWidth="1"/>
    <col min="14867" max="14867" width="13" style="43" customWidth="1"/>
    <col min="14868" max="15104" width="9.140625" style="43"/>
    <col min="15105" max="15105" width="6.7109375" style="43" customWidth="1"/>
    <col min="15106" max="15106" width="54" style="43" customWidth="1"/>
    <col min="15107" max="15107" width="12.5703125" style="43" customWidth="1"/>
    <col min="15108" max="15108" width="22.7109375" style="43" customWidth="1"/>
    <col min="15109" max="15109" width="22" style="43" customWidth="1"/>
    <col min="15110" max="15110" width="20.140625" style="43" customWidth="1"/>
    <col min="15111" max="15111" width="13.28515625" style="43" customWidth="1"/>
    <col min="15112" max="15112" width="23.28515625" style="43" customWidth="1"/>
    <col min="15113" max="15113" width="24.85546875" style="43" customWidth="1"/>
    <col min="15114" max="15114" width="20.7109375" style="43" customWidth="1"/>
    <col min="15115" max="15115" width="15.28515625" style="43" customWidth="1"/>
    <col min="15116" max="15116" width="22.5703125" style="43" customWidth="1"/>
    <col min="15117" max="15117" width="23.140625" style="43" customWidth="1"/>
    <col min="15118" max="15118" width="21.28515625" style="43" customWidth="1"/>
    <col min="15119" max="15119" width="13.5703125" style="43" customWidth="1"/>
    <col min="15120" max="15120" width="23" style="43" customWidth="1"/>
    <col min="15121" max="15121" width="23.28515625" style="43" customWidth="1"/>
    <col min="15122" max="15122" width="20.85546875" style="43" customWidth="1"/>
    <col min="15123" max="15123" width="13" style="43" customWidth="1"/>
    <col min="15124" max="15360" width="9.140625" style="43"/>
    <col min="15361" max="15361" width="6.7109375" style="43" customWidth="1"/>
    <col min="15362" max="15362" width="54" style="43" customWidth="1"/>
    <col min="15363" max="15363" width="12.5703125" style="43" customWidth="1"/>
    <col min="15364" max="15364" width="22.7109375" style="43" customWidth="1"/>
    <col min="15365" max="15365" width="22" style="43" customWidth="1"/>
    <col min="15366" max="15366" width="20.140625" style="43" customWidth="1"/>
    <col min="15367" max="15367" width="13.28515625" style="43" customWidth="1"/>
    <col min="15368" max="15368" width="23.28515625" style="43" customWidth="1"/>
    <col min="15369" max="15369" width="24.85546875" style="43" customWidth="1"/>
    <col min="15370" max="15370" width="20.7109375" style="43" customWidth="1"/>
    <col min="15371" max="15371" width="15.28515625" style="43" customWidth="1"/>
    <col min="15372" max="15372" width="22.5703125" style="43" customWidth="1"/>
    <col min="15373" max="15373" width="23.140625" style="43" customWidth="1"/>
    <col min="15374" max="15374" width="21.28515625" style="43" customWidth="1"/>
    <col min="15375" max="15375" width="13.5703125" style="43" customWidth="1"/>
    <col min="15376" max="15376" width="23" style="43" customWidth="1"/>
    <col min="15377" max="15377" width="23.28515625" style="43" customWidth="1"/>
    <col min="15378" max="15378" width="20.85546875" style="43" customWidth="1"/>
    <col min="15379" max="15379" width="13" style="43" customWidth="1"/>
    <col min="15380" max="15616" width="9.140625" style="43"/>
    <col min="15617" max="15617" width="6.7109375" style="43" customWidth="1"/>
    <col min="15618" max="15618" width="54" style="43" customWidth="1"/>
    <col min="15619" max="15619" width="12.5703125" style="43" customWidth="1"/>
    <col min="15620" max="15620" width="22.7109375" style="43" customWidth="1"/>
    <col min="15621" max="15621" width="22" style="43" customWidth="1"/>
    <col min="15622" max="15622" width="20.140625" style="43" customWidth="1"/>
    <col min="15623" max="15623" width="13.28515625" style="43" customWidth="1"/>
    <col min="15624" max="15624" width="23.28515625" style="43" customWidth="1"/>
    <col min="15625" max="15625" width="24.85546875" style="43" customWidth="1"/>
    <col min="15626" max="15626" width="20.7109375" style="43" customWidth="1"/>
    <col min="15627" max="15627" width="15.28515625" style="43" customWidth="1"/>
    <col min="15628" max="15628" width="22.5703125" style="43" customWidth="1"/>
    <col min="15629" max="15629" width="23.140625" style="43" customWidth="1"/>
    <col min="15630" max="15630" width="21.28515625" style="43" customWidth="1"/>
    <col min="15631" max="15631" width="13.5703125" style="43" customWidth="1"/>
    <col min="15632" max="15632" width="23" style="43" customWidth="1"/>
    <col min="15633" max="15633" width="23.28515625" style="43" customWidth="1"/>
    <col min="15634" max="15634" width="20.85546875" style="43" customWidth="1"/>
    <col min="15635" max="15635" width="13" style="43" customWidth="1"/>
    <col min="15636" max="15872" width="9.140625" style="43"/>
    <col min="15873" max="15873" width="6.7109375" style="43" customWidth="1"/>
    <col min="15874" max="15874" width="54" style="43" customWidth="1"/>
    <col min="15875" max="15875" width="12.5703125" style="43" customWidth="1"/>
    <col min="15876" max="15876" width="22.7109375" style="43" customWidth="1"/>
    <col min="15877" max="15877" width="22" style="43" customWidth="1"/>
    <col min="15878" max="15878" width="20.140625" style="43" customWidth="1"/>
    <col min="15879" max="15879" width="13.28515625" style="43" customWidth="1"/>
    <col min="15880" max="15880" width="23.28515625" style="43" customWidth="1"/>
    <col min="15881" max="15881" width="24.85546875" style="43" customWidth="1"/>
    <col min="15882" max="15882" width="20.7109375" style="43" customWidth="1"/>
    <col min="15883" max="15883" width="15.28515625" style="43" customWidth="1"/>
    <col min="15884" max="15884" width="22.5703125" style="43" customWidth="1"/>
    <col min="15885" max="15885" width="23.140625" style="43" customWidth="1"/>
    <col min="15886" max="15886" width="21.28515625" style="43" customWidth="1"/>
    <col min="15887" max="15887" width="13.5703125" style="43" customWidth="1"/>
    <col min="15888" max="15888" width="23" style="43" customWidth="1"/>
    <col min="15889" max="15889" width="23.28515625" style="43" customWidth="1"/>
    <col min="15890" max="15890" width="20.85546875" style="43" customWidth="1"/>
    <col min="15891" max="15891" width="13" style="43" customWidth="1"/>
    <col min="15892" max="16128" width="9.140625" style="43"/>
    <col min="16129" max="16129" width="6.7109375" style="43" customWidth="1"/>
    <col min="16130" max="16130" width="54" style="43" customWidth="1"/>
    <col min="16131" max="16131" width="12.5703125" style="43" customWidth="1"/>
    <col min="16132" max="16132" width="22.7109375" style="43" customWidth="1"/>
    <col min="16133" max="16133" width="22" style="43" customWidth="1"/>
    <col min="16134" max="16134" width="20.140625" style="43" customWidth="1"/>
    <col min="16135" max="16135" width="13.28515625" style="43" customWidth="1"/>
    <col min="16136" max="16136" width="23.28515625" style="43" customWidth="1"/>
    <col min="16137" max="16137" width="24.85546875" style="43" customWidth="1"/>
    <col min="16138" max="16138" width="20.7109375" style="43" customWidth="1"/>
    <col min="16139" max="16139" width="15.28515625" style="43" customWidth="1"/>
    <col min="16140" max="16140" width="22.5703125" style="43" customWidth="1"/>
    <col min="16141" max="16141" width="23.140625" style="43" customWidth="1"/>
    <col min="16142" max="16142" width="21.28515625" style="43" customWidth="1"/>
    <col min="16143" max="16143" width="13.5703125" style="43" customWidth="1"/>
    <col min="16144" max="16144" width="23" style="43" customWidth="1"/>
    <col min="16145" max="16145" width="23.28515625" style="43" customWidth="1"/>
    <col min="16146" max="16146" width="20.85546875" style="43" customWidth="1"/>
    <col min="16147" max="16147" width="13" style="43" customWidth="1"/>
    <col min="16148" max="16384" width="9.140625" style="43"/>
  </cols>
  <sheetData>
    <row r="1" spans="2:19" ht="16.149999999999999" customHeight="1" x14ac:dyDescent="0.3">
      <c r="B1" s="242" t="s">
        <v>1729</v>
      </c>
    </row>
    <row r="2" spans="2:19" ht="16.149999999999999" customHeight="1" x14ac:dyDescent="0.3">
      <c r="B2" s="242" t="s">
        <v>1719</v>
      </c>
    </row>
    <row r="3" spans="2:19" ht="16.149999999999999" customHeight="1" x14ac:dyDescent="0.2"/>
    <row r="9" spans="2:19" ht="24" customHeight="1" x14ac:dyDescent="0.2">
      <c r="D9" s="80"/>
    </row>
    <row r="10" spans="2:19" s="95" customFormat="1" ht="42.75" customHeight="1" x14ac:dyDescent="0.25">
      <c r="B10" s="93"/>
      <c r="C10" s="94" t="s">
        <v>856</v>
      </c>
      <c r="D10" s="94" t="s">
        <v>1707</v>
      </c>
      <c r="E10" s="94" t="s">
        <v>1708</v>
      </c>
      <c r="F10" s="94" t="s">
        <v>762</v>
      </c>
      <c r="G10" s="94" t="s">
        <v>763</v>
      </c>
      <c r="H10" s="94" t="s">
        <v>764</v>
      </c>
      <c r="I10" s="94" t="s">
        <v>765</v>
      </c>
      <c r="J10" s="94" t="s">
        <v>766</v>
      </c>
      <c r="K10" s="94" t="s">
        <v>767</v>
      </c>
      <c r="L10" s="94" t="s">
        <v>1709</v>
      </c>
      <c r="M10" s="94" t="s">
        <v>1710</v>
      </c>
      <c r="N10" s="94" t="s">
        <v>770</v>
      </c>
      <c r="O10" s="94" t="s">
        <v>771</v>
      </c>
      <c r="P10" s="94" t="s">
        <v>1711</v>
      </c>
      <c r="Q10" s="94" t="s">
        <v>1712</v>
      </c>
      <c r="R10" s="94" t="s">
        <v>774</v>
      </c>
      <c r="S10" s="94" t="s">
        <v>775</v>
      </c>
    </row>
    <row r="11" spans="2:19" ht="13.15" x14ac:dyDescent="0.25">
      <c r="B11" s="96" t="s">
        <v>782</v>
      </c>
      <c r="C11" s="81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</row>
    <row r="12" spans="2:19" ht="13.15" x14ac:dyDescent="0.25">
      <c r="B12" s="97" t="s">
        <v>783</v>
      </c>
      <c r="C12" s="81" t="s">
        <v>857</v>
      </c>
      <c r="D12" s="83">
        <v>466039843.27999997</v>
      </c>
      <c r="E12" s="83">
        <v>417707403.88</v>
      </c>
      <c r="F12" s="83">
        <v>48332439.399999999</v>
      </c>
      <c r="G12" s="84">
        <v>0.1157088405689</v>
      </c>
      <c r="H12" s="83">
        <v>1517061181.9200001</v>
      </c>
      <c r="I12" s="83">
        <v>1396887931.6099999</v>
      </c>
      <c r="J12" s="83">
        <v>120173250.31</v>
      </c>
      <c r="K12" s="84">
        <v>8.6029270917600001E-2</v>
      </c>
      <c r="L12" s="83">
        <v>6336339035.1499996</v>
      </c>
      <c r="M12" s="83">
        <v>6145619891.3599997</v>
      </c>
      <c r="N12" s="83">
        <v>190719143.78999999</v>
      </c>
      <c r="O12" s="84">
        <v>3.1033345237980001E-2</v>
      </c>
      <c r="P12" s="83">
        <v>6336339035.1499996</v>
      </c>
      <c r="Q12" s="83">
        <v>6145619891.3599997</v>
      </c>
      <c r="R12" s="83">
        <v>190719143.78999999</v>
      </c>
      <c r="S12" s="84">
        <v>3.1033345237980001E-2</v>
      </c>
    </row>
    <row r="13" spans="2:19" ht="13.15" x14ac:dyDescent="0.25">
      <c r="B13" s="97" t="s">
        <v>784</v>
      </c>
      <c r="C13" s="81" t="s">
        <v>858</v>
      </c>
      <c r="D13" s="83">
        <v>336733969.02999997</v>
      </c>
      <c r="E13" s="83">
        <v>321975118.60000002</v>
      </c>
      <c r="F13" s="83">
        <v>14758850.43</v>
      </c>
      <c r="G13" s="84">
        <v>4.5838481228530001E-2</v>
      </c>
      <c r="H13" s="83">
        <v>1034173270.96</v>
      </c>
      <c r="I13" s="83">
        <v>1017708049.65</v>
      </c>
      <c r="J13" s="83">
        <v>16465221.310000001</v>
      </c>
      <c r="K13" s="84">
        <v>1.6178727598409999E-2</v>
      </c>
      <c r="L13" s="83">
        <v>4142506422.4000001</v>
      </c>
      <c r="M13" s="83">
        <v>4145267937.8600001</v>
      </c>
      <c r="N13" s="83">
        <v>-2761515.46</v>
      </c>
      <c r="O13" s="84">
        <v>-6.6618503348999996E-4</v>
      </c>
      <c r="P13" s="83">
        <v>4142506422.4000001</v>
      </c>
      <c r="Q13" s="83">
        <v>4145267937.8600001</v>
      </c>
      <c r="R13" s="83">
        <v>-2761515.46</v>
      </c>
      <c r="S13" s="84">
        <v>-6.6618503348999996E-4</v>
      </c>
    </row>
    <row r="14" spans="2:19" ht="13.15" x14ac:dyDescent="0.25">
      <c r="B14" s="97" t="s">
        <v>785</v>
      </c>
      <c r="C14" s="81" t="s">
        <v>859</v>
      </c>
      <c r="D14" s="83">
        <v>17240282.149999999</v>
      </c>
      <c r="E14" s="83">
        <v>16205786.859999999</v>
      </c>
      <c r="F14" s="83">
        <v>1034495.29</v>
      </c>
      <c r="G14" s="84">
        <v>6.3834931246279994E-2</v>
      </c>
      <c r="H14" s="83">
        <v>50461739.82</v>
      </c>
      <c r="I14" s="83">
        <v>50104692.600000001</v>
      </c>
      <c r="J14" s="83">
        <v>357047.22</v>
      </c>
      <c r="K14" s="84">
        <v>7.1260235613099998E-3</v>
      </c>
      <c r="L14" s="83">
        <v>203597992.69999999</v>
      </c>
      <c r="M14" s="83">
        <v>204514596.03999999</v>
      </c>
      <c r="N14" s="83">
        <v>-916603.34</v>
      </c>
      <c r="O14" s="84">
        <v>-4.4818480330899996E-3</v>
      </c>
      <c r="P14" s="83">
        <v>203597992.69999999</v>
      </c>
      <c r="Q14" s="83">
        <v>204514596.03999999</v>
      </c>
      <c r="R14" s="83">
        <v>-916603.34</v>
      </c>
      <c r="S14" s="84">
        <v>-4.4818480330899996E-3</v>
      </c>
    </row>
    <row r="15" spans="2:19" ht="13.15" x14ac:dyDescent="0.25">
      <c r="B15" s="97" t="s">
        <v>786</v>
      </c>
      <c r="C15" s="81" t="s">
        <v>860</v>
      </c>
      <c r="D15" s="83">
        <v>6630454.1699999999</v>
      </c>
      <c r="E15" s="83">
        <v>7551126.6100000003</v>
      </c>
      <c r="F15" s="83">
        <v>-920672.44</v>
      </c>
      <c r="G15" s="84">
        <v>-0.12192517587783</v>
      </c>
      <c r="H15" s="83">
        <v>20625382.289999999</v>
      </c>
      <c r="I15" s="83">
        <v>20140438.010000002</v>
      </c>
      <c r="J15" s="83">
        <v>484944.28</v>
      </c>
      <c r="K15" s="84">
        <v>2.4078139698810001E-2</v>
      </c>
      <c r="L15" s="83">
        <v>80243630.810000002</v>
      </c>
      <c r="M15" s="83">
        <v>80044091.219999999</v>
      </c>
      <c r="N15" s="83">
        <v>199539.59</v>
      </c>
      <c r="O15" s="84">
        <v>2.4928709534800001E-3</v>
      </c>
      <c r="P15" s="83">
        <v>80243630.810000002</v>
      </c>
      <c r="Q15" s="83">
        <v>80044091.219999999</v>
      </c>
      <c r="R15" s="83">
        <v>199539.59</v>
      </c>
      <c r="S15" s="84">
        <v>2.4928709534800001E-3</v>
      </c>
    </row>
    <row r="16" spans="2:19" ht="13.15" x14ac:dyDescent="0.25">
      <c r="B16" s="97" t="s">
        <v>861</v>
      </c>
      <c r="C16" s="81" t="s">
        <v>862</v>
      </c>
      <c r="D16" s="83">
        <v>667060.81999999995</v>
      </c>
      <c r="E16" s="83">
        <v>668673.29</v>
      </c>
      <c r="F16" s="83">
        <v>-1612.47</v>
      </c>
      <c r="G16" s="84">
        <v>-2.4114467021699999E-3</v>
      </c>
      <c r="H16" s="83">
        <v>2034389.38</v>
      </c>
      <c r="I16" s="83">
        <v>2083873.87</v>
      </c>
      <c r="J16" s="83">
        <v>-49484.49</v>
      </c>
      <c r="K16" s="84">
        <v>-2.3746394017599998E-2</v>
      </c>
      <c r="L16" s="83">
        <v>8227651.0700000003</v>
      </c>
      <c r="M16" s="83">
        <v>8471857.3499999996</v>
      </c>
      <c r="N16" s="83">
        <v>-244206.28</v>
      </c>
      <c r="O16" s="84">
        <v>-2.882558923162E-2</v>
      </c>
      <c r="P16" s="83">
        <v>8227651.0700000003</v>
      </c>
      <c r="Q16" s="83">
        <v>8471857.3499999996</v>
      </c>
      <c r="R16" s="83">
        <v>-244206.28</v>
      </c>
      <c r="S16" s="84">
        <v>-2.882558923162E-2</v>
      </c>
    </row>
    <row r="17" spans="2:19" ht="13.15" x14ac:dyDescent="0.25">
      <c r="B17" s="97" t="s">
        <v>788</v>
      </c>
      <c r="C17" s="81">
        <v>6</v>
      </c>
      <c r="D17" s="83">
        <v>32561717.879999999</v>
      </c>
      <c r="E17" s="83">
        <v>27371348.84</v>
      </c>
      <c r="F17" s="83">
        <v>5190369.04</v>
      </c>
      <c r="G17" s="84">
        <v>0.189627813753</v>
      </c>
      <c r="H17" s="83">
        <v>102587633.20999999</v>
      </c>
      <c r="I17" s="83">
        <v>99064909.079999998</v>
      </c>
      <c r="J17" s="83">
        <v>3522724.13</v>
      </c>
      <c r="K17" s="84">
        <v>3.5559757362270003E-2</v>
      </c>
      <c r="L17" s="83">
        <v>412461793.77999997</v>
      </c>
      <c r="M17" s="83">
        <v>361829758.98000002</v>
      </c>
      <c r="N17" s="83">
        <v>50632034.799999997</v>
      </c>
      <c r="O17" s="84">
        <v>0.13993330715176999</v>
      </c>
      <c r="P17" s="83">
        <v>412461793.77999997</v>
      </c>
      <c r="Q17" s="83">
        <v>361829758.98000002</v>
      </c>
      <c r="R17" s="83">
        <v>50632034.799999997</v>
      </c>
      <c r="S17" s="84">
        <v>0.13993330715176999</v>
      </c>
    </row>
    <row r="18" spans="2:19" ht="13.15" x14ac:dyDescent="0.25">
      <c r="B18" s="96" t="s">
        <v>789</v>
      </c>
      <c r="C18" s="81"/>
      <c r="D18" s="85">
        <v>859873327.33000004</v>
      </c>
      <c r="E18" s="85">
        <v>791479458.08000004</v>
      </c>
      <c r="F18" s="85">
        <v>68393869.25</v>
      </c>
      <c r="G18" s="86">
        <f>F18/E18</f>
        <v>8.6412690249614774E-2</v>
      </c>
      <c r="H18" s="85">
        <v>2726943597.5799999</v>
      </c>
      <c r="I18" s="85">
        <v>2585989894.8200002</v>
      </c>
      <c r="J18" s="85">
        <v>140953702.75999999</v>
      </c>
      <c r="K18" s="86">
        <f>J18/I18</f>
        <v>5.4506671910182068E-2</v>
      </c>
      <c r="L18" s="85">
        <v>11183376525.91</v>
      </c>
      <c r="M18" s="85">
        <v>10945748132.809999</v>
      </c>
      <c r="N18" s="85">
        <v>237628393.09999999</v>
      </c>
      <c r="O18" s="86">
        <f>N18/M18</f>
        <v>2.1709652937080316E-2</v>
      </c>
      <c r="P18" s="212">
        <v>11183376525.91</v>
      </c>
      <c r="Q18" s="85">
        <v>10945748132.809999</v>
      </c>
      <c r="R18" s="85">
        <v>237628393.09999999</v>
      </c>
      <c r="S18" s="86">
        <f>R18/Q18</f>
        <v>2.1709652937080316E-2</v>
      </c>
    </row>
    <row r="19" spans="2:19" ht="13.15" x14ac:dyDescent="0.25">
      <c r="B19" s="96"/>
      <c r="C19" s="81"/>
      <c r="D19" s="255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7"/>
    </row>
    <row r="20" spans="2:19" ht="13.15" x14ac:dyDescent="0.25">
      <c r="B20" s="96" t="s">
        <v>790</v>
      </c>
      <c r="C20" s="81"/>
      <c r="D20" s="252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4"/>
    </row>
    <row r="21" spans="2:19" ht="13.15" x14ac:dyDescent="0.25">
      <c r="B21" s="97" t="s">
        <v>791</v>
      </c>
      <c r="C21" s="81"/>
      <c r="D21" s="87">
        <v>8582416040</v>
      </c>
      <c r="E21" s="87">
        <v>7520349923</v>
      </c>
      <c r="F21" s="87">
        <v>1062066117</v>
      </c>
      <c r="G21" s="84">
        <v>0.14122562485448001</v>
      </c>
      <c r="H21" s="87">
        <v>27092142779</v>
      </c>
      <c r="I21" s="87">
        <v>24504572570</v>
      </c>
      <c r="J21" s="87">
        <v>2587570209</v>
      </c>
      <c r="K21" s="84">
        <v>0.10559540271957001</v>
      </c>
      <c r="L21" s="87">
        <v>109820398271</v>
      </c>
      <c r="M21" s="87">
        <v>104389051746</v>
      </c>
      <c r="N21" s="87">
        <v>5431346525</v>
      </c>
      <c r="O21" s="84">
        <v>5.202984828539E-2</v>
      </c>
      <c r="P21" s="206">
        <v>109820398271</v>
      </c>
      <c r="Q21" s="87">
        <v>104389051746</v>
      </c>
      <c r="R21" s="87">
        <v>5431346525</v>
      </c>
      <c r="S21" s="84">
        <v>5.202984828539E-2</v>
      </c>
    </row>
    <row r="22" spans="2:19" ht="13.15" x14ac:dyDescent="0.25">
      <c r="B22" s="97" t="s">
        <v>1713</v>
      </c>
      <c r="C22" s="81"/>
      <c r="D22" s="87">
        <v>-4474740000</v>
      </c>
      <c r="E22" s="87">
        <v>-3929288000</v>
      </c>
      <c r="F22" s="87">
        <v>-545452000</v>
      </c>
      <c r="G22" s="84">
        <v>-0.13881700705064001</v>
      </c>
      <c r="H22" s="87">
        <v>-4793523000</v>
      </c>
      <c r="I22" s="87">
        <v>-4518860000</v>
      </c>
      <c r="J22" s="87">
        <v>-274663000</v>
      </c>
      <c r="K22" s="84">
        <v>-6.0781480284849997E-2</v>
      </c>
      <c r="L22" s="87">
        <v>-4050335000</v>
      </c>
      <c r="M22" s="87">
        <v>-4008289000</v>
      </c>
      <c r="N22" s="87">
        <v>-42046000</v>
      </c>
      <c r="O22" s="84">
        <v>-1.048976258947E-2</v>
      </c>
      <c r="P22" s="87">
        <v>-4050335000</v>
      </c>
      <c r="Q22" s="87">
        <v>-4008289000</v>
      </c>
      <c r="R22" s="87">
        <v>-42046000</v>
      </c>
      <c r="S22" s="84">
        <v>-1.048976258947E-2</v>
      </c>
    </row>
    <row r="23" spans="2:19" ht="13.15" x14ac:dyDescent="0.25">
      <c r="B23" s="97" t="s">
        <v>1714</v>
      </c>
      <c r="C23" s="81"/>
      <c r="D23" s="87">
        <v>4556622000</v>
      </c>
      <c r="E23" s="87">
        <v>4050335000</v>
      </c>
      <c r="F23" s="87">
        <v>506287000</v>
      </c>
      <c r="G23" s="84">
        <v>0.12499879639585</v>
      </c>
      <c r="H23" s="87">
        <v>4556622000</v>
      </c>
      <c r="I23" s="87">
        <v>4050335000</v>
      </c>
      <c r="J23" s="87">
        <v>506287000</v>
      </c>
      <c r="K23" s="84">
        <v>0.12499879639585</v>
      </c>
      <c r="L23" s="87">
        <v>4556622000</v>
      </c>
      <c r="M23" s="87">
        <v>4050335000</v>
      </c>
      <c r="N23" s="87">
        <v>506287000</v>
      </c>
      <c r="O23" s="84">
        <v>0.12499879639585</v>
      </c>
      <c r="P23" s="87">
        <v>4556622000</v>
      </c>
      <c r="Q23" s="87">
        <v>4050335000</v>
      </c>
      <c r="R23" s="87">
        <v>506287000</v>
      </c>
      <c r="S23" s="84">
        <v>0.12499879639585</v>
      </c>
    </row>
    <row r="24" spans="2:19" ht="13.15" x14ac:dyDescent="0.25">
      <c r="B24" s="96" t="s">
        <v>863</v>
      </c>
      <c r="C24" s="81"/>
      <c r="D24" s="88">
        <f>SUM(D21:D23)</f>
        <v>8664298040</v>
      </c>
      <c r="E24" s="88">
        <f t="shared" ref="E24:R24" si="0">SUM(E21:E23)</f>
        <v>7641396923</v>
      </c>
      <c r="F24" s="88">
        <f t="shared" si="0"/>
        <v>1022901117</v>
      </c>
      <c r="G24" s="86">
        <f>F24/E24</f>
        <v>0.13386310478404134</v>
      </c>
      <c r="H24" s="88">
        <f t="shared" si="0"/>
        <v>26855241779</v>
      </c>
      <c r="I24" s="88">
        <f t="shared" si="0"/>
        <v>24036047570</v>
      </c>
      <c r="J24" s="88">
        <f t="shared" si="0"/>
        <v>2819194209</v>
      </c>
      <c r="K24" s="86">
        <f>J24/I24</f>
        <v>0.11729025750967093</v>
      </c>
      <c r="L24" s="88">
        <f t="shared" si="0"/>
        <v>110326685271</v>
      </c>
      <c r="M24" s="88">
        <f t="shared" si="0"/>
        <v>104431097746</v>
      </c>
      <c r="N24" s="88">
        <f t="shared" si="0"/>
        <v>5895587525</v>
      </c>
      <c r="O24" s="86">
        <f>N24/M24</f>
        <v>5.6454328760762423E-2</v>
      </c>
      <c r="P24" s="88">
        <f t="shared" si="0"/>
        <v>110326685271</v>
      </c>
      <c r="Q24" s="88">
        <f t="shared" si="0"/>
        <v>104431097746</v>
      </c>
      <c r="R24" s="88">
        <f t="shared" si="0"/>
        <v>5895587525</v>
      </c>
      <c r="S24" s="86">
        <f>R24/Q24</f>
        <v>5.6454328760762423E-2</v>
      </c>
    </row>
    <row r="25" spans="2:19" ht="13.15" x14ac:dyDescent="0.25">
      <c r="B25" s="97" t="s">
        <v>792</v>
      </c>
      <c r="C25" s="81">
        <v>6</v>
      </c>
      <c r="D25" s="87">
        <v>526088422</v>
      </c>
      <c r="E25" s="87">
        <v>385273615</v>
      </c>
      <c r="F25" s="87">
        <v>140814807</v>
      </c>
      <c r="G25" s="84">
        <v>0.36549299385581002</v>
      </c>
      <c r="H25" s="87">
        <v>1662847459</v>
      </c>
      <c r="I25" s="87">
        <v>1443353071</v>
      </c>
      <c r="J25" s="87">
        <v>219494388</v>
      </c>
      <c r="K25" s="84">
        <v>0.15207255411729001</v>
      </c>
      <c r="L25" s="87">
        <v>6610033788</v>
      </c>
      <c r="M25" s="87">
        <v>5374839339</v>
      </c>
      <c r="N25" s="87">
        <v>1235194449</v>
      </c>
      <c r="O25" s="84">
        <v>0.22981048755028</v>
      </c>
      <c r="P25" s="206">
        <v>6610033788</v>
      </c>
      <c r="Q25" s="87">
        <v>5374839339</v>
      </c>
      <c r="R25" s="87">
        <v>1235194449</v>
      </c>
      <c r="S25" s="84">
        <v>0.22981048755028</v>
      </c>
    </row>
    <row r="26" spans="2:19" ht="13.15" x14ac:dyDescent="0.25">
      <c r="B26" s="97" t="s">
        <v>1715</v>
      </c>
      <c r="C26" s="81"/>
      <c r="D26" s="87">
        <v>-527250000</v>
      </c>
      <c r="E26" s="87">
        <v>-348952000</v>
      </c>
      <c r="F26" s="87">
        <v>-178298000</v>
      </c>
      <c r="G26" s="84">
        <v>-0.51095279579999997</v>
      </c>
      <c r="H26" s="87">
        <v>-554720000</v>
      </c>
      <c r="I26" s="87">
        <v>-529159000</v>
      </c>
      <c r="J26" s="87">
        <v>-25561000</v>
      </c>
      <c r="K26" s="84">
        <v>-4.8304951819770001E-2</v>
      </c>
      <c r="L26" s="87">
        <v>-383972000</v>
      </c>
      <c r="M26" s="87">
        <v>-159335000</v>
      </c>
      <c r="N26" s="87">
        <v>-224637000</v>
      </c>
      <c r="O26" s="84">
        <v>-1.4098409012458</v>
      </c>
      <c r="P26" s="87">
        <v>-383972000</v>
      </c>
      <c r="Q26" s="87">
        <v>-159335000</v>
      </c>
      <c r="R26" s="87">
        <v>-224637000</v>
      </c>
      <c r="S26" s="84">
        <v>-1.4098409012458</v>
      </c>
    </row>
    <row r="27" spans="2:19" ht="13.15" x14ac:dyDescent="0.25">
      <c r="B27" s="97" t="s">
        <v>1716</v>
      </c>
      <c r="C27" s="81"/>
      <c r="D27" s="87">
        <v>504437000</v>
      </c>
      <c r="E27" s="87">
        <v>383972000</v>
      </c>
      <c r="F27" s="87">
        <v>120465000</v>
      </c>
      <c r="G27" s="84">
        <v>0.31373381392393002</v>
      </c>
      <c r="H27" s="87">
        <v>504437000</v>
      </c>
      <c r="I27" s="87">
        <v>383972000</v>
      </c>
      <c r="J27" s="87">
        <v>120465000</v>
      </c>
      <c r="K27" s="84">
        <v>0.31373381392393002</v>
      </c>
      <c r="L27" s="87">
        <v>504437000</v>
      </c>
      <c r="M27" s="87">
        <v>383972000</v>
      </c>
      <c r="N27" s="87">
        <v>120465000</v>
      </c>
      <c r="O27" s="84">
        <v>0.31373381392393002</v>
      </c>
      <c r="P27" s="87">
        <v>504437000</v>
      </c>
      <c r="Q27" s="87">
        <v>383972000</v>
      </c>
      <c r="R27" s="87">
        <v>120465000</v>
      </c>
      <c r="S27" s="84">
        <v>0.31373381392393002</v>
      </c>
    </row>
    <row r="28" spans="2:19" ht="13.15" x14ac:dyDescent="0.25">
      <c r="B28" s="96" t="s">
        <v>864</v>
      </c>
      <c r="C28" s="81"/>
      <c r="D28" s="88">
        <f>SUM(D25:D27)</f>
        <v>503275422</v>
      </c>
      <c r="E28" s="88">
        <f t="shared" ref="E28:R28" si="1">SUM(E25:E27)</f>
        <v>420293615</v>
      </c>
      <c r="F28" s="88">
        <f t="shared" si="1"/>
        <v>82981807</v>
      </c>
      <c r="G28" s="86">
        <f>F28/E28</f>
        <v>0.19743770554306422</v>
      </c>
      <c r="H28" s="88">
        <f t="shared" si="1"/>
        <v>1612564459</v>
      </c>
      <c r="I28" s="88">
        <f t="shared" si="1"/>
        <v>1298166071</v>
      </c>
      <c r="J28" s="88">
        <f t="shared" si="1"/>
        <v>314398388</v>
      </c>
      <c r="K28" s="86">
        <f>J28/I28</f>
        <v>0.2421865699800746</v>
      </c>
      <c r="L28" s="88">
        <f t="shared" si="1"/>
        <v>6730498788</v>
      </c>
      <c r="M28" s="88">
        <f t="shared" si="1"/>
        <v>5599476339</v>
      </c>
      <c r="N28" s="88">
        <f t="shared" si="1"/>
        <v>1131022449</v>
      </c>
      <c r="O28" s="86">
        <f>N28/M28</f>
        <v>0.20198718246606381</v>
      </c>
      <c r="P28" s="88">
        <f t="shared" si="1"/>
        <v>6730498788</v>
      </c>
      <c r="Q28" s="88">
        <f t="shared" si="1"/>
        <v>5599476339</v>
      </c>
      <c r="R28" s="88">
        <f t="shared" si="1"/>
        <v>1131022449</v>
      </c>
      <c r="S28" s="86">
        <f>R28/Q28</f>
        <v>0.20198718246606381</v>
      </c>
    </row>
    <row r="29" spans="2:19" ht="13.15" x14ac:dyDescent="0.25">
      <c r="B29" s="96" t="s">
        <v>865</v>
      </c>
      <c r="C29" s="81"/>
      <c r="D29" s="88">
        <f>D24+D28</f>
        <v>9167573462</v>
      </c>
      <c r="E29" s="88">
        <f t="shared" ref="E29:R29" si="2">E24+E28</f>
        <v>8061690538</v>
      </c>
      <c r="F29" s="88">
        <f t="shared" si="2"/>
        <v>1105882924</v>
      </c>
      <c r="G29" s="86">
        <f>F29/E29</f>
        <v>0.1371775459238051</v>
      </c>
      <c r="H29" s="88">
        <f t="shared" si="2"/>
        <v>28467806238</v>
      </c>
      <c r="I29" s="88">
        <f t="shared" si="2"/>
        <v>25334213641</v>
      </c>
      <c r="J29" s="88">
        <f t="shared" si="2"/>
        <v>3133592597</v>
      </c>
      <c r="K29" s="86">
        <f>J29/I29</f>
        <v>0.12369014651114744</v>
      </c>
      <c r="L29" s="88">
        <f t="shared" si="2"/>
        <v>117057184059</v>
      </c>
      <c r="M29" s="88">
        <f t="shared" si="2"/>
        <v>110030574085</v>
      </c>
      <c r="N29" s="88">
        <f t="shared" si="2"/>
        <v>7026609974</v>
      </c>
      <c r="O29" s="86">
        <f>N29/M29</f>
        <v>6.3860522699553085E-2</v>
      </c>
      <c r="P29" s="88">
        <f t="shared" si="2"/>
        <v>117057184059</v>
      </c>
      <c r="Q29" s="88">
        <f t="shared" si="2"/>
        <v>110030574085</v>
      </c>
      <c r="R29" s="88">
        <f t="shared" si="2"/>
        <v>7026609974</v>
      </c>
      <c r="S29" s="86">
        <f>R29/Q29</f>
        <v>6.3860522699553085E-2</v>
      </c>
    </row>
    <row r="30" spans="2:19" ht="13.15" x14ac:dyDescent="0.25">
      <c r="B30" s="97" t="s">
        <v>1717</v>
      </c>
      <c r="C30" s="81"/>
      <c r="D30" s="87">
        <v>267416000</v>
      </c>
      <c r="E30" s="87">
        <v>343869000</v>
      </c>
      <c r="F30" s="87">
        <v>-76453000</v>
      </c>
      <c r="G30" s="84">
        <v>-0.22233176005979</v>
      </c>
      <c r="H30" s="87">
        <v>518029000</v>
      </c>
      <c r="I30" s="87">
        <v>979284000</v>
      </c>
      <c r="J30" s="87">
        <v>-461255000</v>
      </c>
      <c r="K30" s="84">
        <v>-0.47101249484316998</v>
      </c>
      <c r="L30" s="87">
        <v>2974841000</v>
      </c>
      <c r="M30" s="87">
        <v>3165838000</v>
      </c>
      <c r="N30" s="87">
        <v>-190997000</v>
      </c>
      <c r="O30" s="84">
        <v>-6.033062967846E-2</v>
      </c>
      <c r="P30" s="87">
        <v>2974841000</v>
      </c>
      <c r="Q30" s="87">
        <v>3165838000</v>
      </c>
      <c r="R30" s="87">
        <v>-190997000</v>
      </c>
      <c r="S30" s="84">
        <v>-6.033062967846E-2</v>
      </c>
    </row>
    <row r="31" spans="2:19" ht="13.15" x14ac:dyDescent="0.25">
      <c r="B31" s="96" t="s">
        <v>866</v>
      </c>
      <c r="C31" s="81"/>
      <c r="D31" s="88">
        <f>D28+D30</f>
        <v>770691422</v>
      </c>
      <c r="E31" s="88">
        <f t="shared" ref="E31:R31" si="3">E28+E30</f>
        <v>764162615</v>
      </c>
      <c r="F31" s="88">
        <f t="shared" si="3"/>
        <v>6528807</v>
      </c>
      <c r="G31" s="86">
        <f>F31/E31</f>
        <v>8.5437403922200509E-3</v>
      </c>
      <c r="H31" s="88">
        <f t="shared" si="3"/>
        <v>2130593459</v>
      </c>
      <c r="I31" s="88">
        <f t="shared" si="3"/>
        <v>2277450071</v>
      </c>
      <c r="J31" s="88">
        <f t="shared" si="3"/>
        <v>-146856612</v>
      </c>
      <c r="K31" s="86">
        <f>J31/I31</f>
        <v>-6.4482911774885618E-2</v>
      </c>
      <c r="L31" s="88">
        <f t="shared" si="3"/>
        <v>9705339788</v>
      </c>
      <c r="M31" s="88">
        <f t="shared" si="3"/>
        <v>8765314339</v>
      </c>
      <c r="N31" s="88">
        <f t="shared" si="3"/>
        <v>940025449</v>
      </c>
      <c r="O31" s="86">
        <f>N31/M31</f>
        <v>0.10724378072985843</v>
      </c>
      <c r="P31" s="88">
        <f t="shared" si="3"/>
        <v>9705339788</v>
      </c>
      <c r="Q31" s="88">
        <f t="shared" si="3"/>
        <v>8765314339</v>
      </c>
      <c r="R31" s="88">
        <f t="shared" si="3"/>
        <v>940025449</v>
      </c>
      <c r="S31" s="86">
        <f>R31/Q31</f>
        <v>0.10724378072985843</v>
      </c>
    </row>
    <row r="32" spans="2:19" ht="13.15" x14ac:dyDescent="0.25">
      <c r="B32" s="96" t="s">
        <v>867</v>
      </c>
      <c r="C32" s="81"/>
      <c r="D32" s="88">
        <f>D24+D31</f>
        <v>9434989462</v>
      </c>
      <c r="E32" s="88">
        <f t="shared" ref="E32:R32" si="4">E24+E31</f>
        <v>8405559538</v>
      </c>
      <c r="F32" s="88">
        <f t="shared" si="4"/>
        <v>1029429924</v>
      </c>
      <c r="G32" s="86">
        <f>F32/E32</f>
        <v>0.12247012460576066</v>
      </c>
      <c r="H32" s="88">
        <f t="shared" si="4"/>
        <v>28985835238</v>
      </c>
      <c r="I32" s="88">
        <f t="shared" si="4"/>
        <v>26313497641</v>
      </c>
      <c r="J32" s="88">
        <f t="shared" si="4"/>
        <v>2672337597</v>
      </c>
      <c r="K32" s="86">
        <f>J32/I32</f>
        <v>0.1015576733074107</v>
      </c>
      <c r="L32" s="88">
        <f t="shared" si="4"/>
        <v>120032025059</v>
      </c>
      <c r="M32" s="88">
        <f t="shared" si="4"/>
        <v>113196412085</v>
      </c>
      <c r="N32" s="88">
        <f t="shared" si="4"/>
        <v>6835612974</v>
      </c>
      <c r="O32" s="86">
        <f>N32/M32</f>
        <v>6.0387187615691292E-2</v>
      </c>
      <c r="P32" s="88">
        <f t="shared" si="4"/>
        <v>120032025059</v>
      </c>
      <c r="Q32" s="88">
        <f t="shared" si="4"/>
        <v>113196412085</v>
      </c>
      <c r="R32" s="88">
        <f t="shared" si="4"/>
        <v>6835612974</v>
      </c>
      <c r="S32" s="86">
        <f>R32/Q32</f>
        <v>6.0387187615691292E-2</v>
      </c>
    </row>
    <row r="33" spans="2:19" ht="13.15" x14ac:dyDescent="0.25">
      <c r="B33" s="96"/>
      <c r="C33" s="81"/>
      <c r="D33" s="255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7"/>
    </row>
    <row r="34" spans="2:19" ht="13.15" x14ac:dyDescent="0.25">
      <c r="B34" s="96" t="s">
        <v>793</v>
      </c>
      <c r="C34" s="81"/>
      <c r="D34" s="252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4"/>
    </row>
    <row r="35" spans="2:19" ht="13.15" x14ac:dyDescent="0.25">
      <c r="B35" s="97" t="s">
        <v>783</v>
      </c>
      <c r="C35" s="81" t="s">
        <v>868</v>
      </c>
      <c r="D35" s="87">
        <v>4254635</v>
      </c>
      <c r="E35" s="87">
        <v>4195956</v>
      </c>
      <c r="F35" s="87">
        <v>58679</v>
      </c>
      <c r="G35" s="84">
        <v>1.398465570182E-2</v>
      </c>
      <c r="H35" s="87">
        <v>4246972</v>
      </c>
      <c r="I35" s="87">
        <v>4189233.6666666698</v>
      </c>
      <c r="J35" s="87">
        <v>57738.333333333299</v>
      </c>
      <c r="K35" s="84">
        <v>1.378255259255E-2</v>
      </c>
      <c r="L35" s="87">
        <v>4227425.3333333302</v>
      </c>
      <c r="M35" s="87">
        <v>4169027.8333333302</v>
      </c>
      <c r="N35" s="87">
        <v>58397.5</v>
      </c>
      <c r="O35" s="84">
        <v>1.4007462251289999E-2</v>
      </c>
      <c r="P35" s="87">
        <v>4227425.3333333302</v>
      </c>
      <c r="Q35" s="87">
        <v>4169027.8333333302</v>
      </c>
      <c r="R35" s="87">
        <v>58397.5</v>
      </c>
      <c r="S35" s="84">
        <v>1.4007462251289999E-2</v>
      </c>
    </row>
    <row r="36" spans="2:19" ht="13.15" x14ac:dyDescent="0.25">
      <c r="B36" s="97" t="s">
        <v>784</v>
      </c>
      <c r="C36" s="81" t="s">
        <v>869</v>
      </c>
      <c r="D36" s="87">
        <v>535919</v>
      </c>
      <c r="E36" s="87">
        <v>528916</v>
      </c>
      <c r="F36" s="87">
        <v>7003</v>
      </c>
      <c r="G36" s="84">
        <v>1.3240287682729999E-2</v>
      </c>
      <c r="H36" s="87">
        <v>535291.33333333302</v>
      </c>
      <c r="I36" s="87">
        <v>528398.33333333302</v>
      </c>
      <c r="J36" s="87">
        <v>6893</v>
      </c>
      <c r="K36" s="84">
        <v>1.304508278161E-2</v>
      </c>
      <c r="L36" s="87">
        <v>532731.16666666698</v>
      </c>
      <c r="M36" s="87">
        <v>525591.25</v>
      </c>
      <c r="N36" s="87">
        <v>7139.9166666666697</v>
      </c>
      <c r="O36" s="84">
        <v>1.358454248747E-2</v>
      </c>
      <c r="P36" s="87">
        <v>532731.16666666698</v>
      </c>
      <c r="Q36" s="87">
        <v>525591.25</v>
      </c>
      <c r="R36" s="87">
        <v>7139.9166666666697</v>
      </c>
      <c r="S36" s="84">
        <v>1.358454248747E-2</v>
      </c>
    </row>
    <row r="37" spans="2:19" ht="13.15" x14ac:dyDescent="0.25">
      <c r="B37" s="97" t="s">
        <v>785</v>
      </c>
      <c r="C37" s="81" t="s">
        <v>870</v>
      </c>
      <c r="D37" s="87">
        <v>11719</v>
      </c>
      <c r="E37" s="87">
        <v>10571</v>
      </c>
      <c r="F37" s="87">
        <v>1148</v>
      </c>
      <c r="G37" s="84">
        <v>0.10859899725665</v>
      </c>
      <c r="H37" s="87">
        <v>11770.666666666701</v>
      </c>
      <c r="I37" s="87">
        <v>10574.666666666701</v>
      </c>
      <c r="J37" s="87">
        <v>1196</v>
      </c>
      <c r="K37" s="84">
        <v>0.11310049174127</v>
      </c>
      <c r="L37" s="87">
        <v>11317.833333333299</v>
      </c>
      <c r="M37" s="87">
        <v>10415.083333333299</v>
      </c>
      <c r="N37" s="87">
        <v>902.75</v>
      </c>
      <c r="O37" s="84">
        <v>8.6677174930590004E-2</v>
      </c>
      <c r="P37" s="87">
        <v>11317.833333333299</v>
      </c>
      <c r="Q37" s="87">
        <v>10415.083333333299</v>
      </c>
      <c r="R37" s="87">
        <v>902.75</v>
      </c>
      <c r="S37" s="84">
        <v>8.6677174930590004E-2</v>
      </c>
    </row>
    <row r="38" spans="2:19" ht="13.15" x14ac:dyDescent="0.25">
      <c r="B38" s="97" t="s">
        <v>794</v>
      </c>
      <c r="C38" s="81" t="s">
        <v>871</v>
      </c>
      <c r="D38" s="87">
        <v>3922</v>
      </c>
      <c r="E38" s="87">
        <v>3795</v>
      </c>
      <c r="F38" s="87">
        <v>127</v>
      </c>
      <c r="G38" s="84">
        <v>3.3465085638999997E-2</v>
      </c>
      <c r="H38" s="87">
        <v>3918</v>
      </c>
      <c r="I38" s="87">
        <v>3779.6666666666702</v>
      </c>
      <c r="J38" s="87">
        <v>138.333333333333</v>
      </c>
      <c r="K38" s="84">
        <v>3.6599347385130002E-2</v>
      </c>
      <c r="L38" s="87">
        <v>3868.8333333333298</v>
      </c>
      <c r="M38" s="87">
        <v>3757.4166666666702</v>
      </c>
      <c r="N38" s="87">
        <v>111.416666666667</v>
      </c>
      <c r="O38" s="84">
        <v>2.965246512453E-2</v>
      </c>
      <c r="P38" s="87">
        <v>3868.8333333333298</v>
      </c>
      <c r="Q38" s="87">
        <v>3757.4166666666702</v>
      </c>
      <c r="R38" s="87">
        <v>111.416666666667</v>
      </c>
      <c r="S38" s="84">
        <v>2.965246512453E-2</v>
      </c>
    </row>
    <row r="39" spans="2:19" ht="13.15" x14ac:dyDescent="0.25">
      <c r="B39" s="97" t="s">
        <v>787</v>
      </c>
      <c r="C39" s="81" t="s">
        <v>872</v>
      </c>
      <c r="D39" s="87">
        <v>27</v>
      </c>
      <c r="E39" s="87">
        <v>27</v>
      </c>
      <c r="F39" s="87">
        <v>0</v>
      </c>
      <c r="G39" s="84">
        <v>0</v>
      </c>
      <c r="H39" s="87">
        <v>27</v>
      </c>
      <c r="I39" s="87">
        <v>27</v>
      </c>
      <c r="J39" s="87">
        <v>0</v>
      </c>
      <c r="K39" s="84">
        <v>0</v>
      </c>
      <c r="L39" s="87">
        <v>27</v>
      </c>
      <c r="M39" s="87">
        <v>27</v>
      </c>
      <c r="N39" s="87">
        <v>0</v>
      </c>
      <c r="O39" s="84">
        <v>0</v>
      </c>
      <c r="P39" s="87">
        <v>27</v>
      </c>
      <c r="Q39" s="87">
        <v>27</v>
      </c>
      <c r="R39" s="87">
        <v>0</v>
      </c>
      <c r="S39" s="84">
        <v>0</v>
      </c>
    </row>
    <row r="40" spans="2:19" ht="13.15" x14ac:dyDescent="0.25">
      <c r="B40" s="96" t="s">
        <v>795</v>
      </c>
      <c r="C40" s="81"/>
      <c r="D40" s="88">
        <v>4806222</v>
      </c>
      <c r="E40" s="88">
        <v>4739265</v>
      </c>
      <c r="F40" s="88">
        <v>66957</v>
      </c>
      <c r="G40" s="86">
        <v>1.4128140122989999E-2</v>
      </c>
      <c r="H40" s="88">
        <v>4797979</v>
      </c>
      <c r="I40" s="88">
        <v>4732013.3333333302</v>
      </c>
      <c r="J40" s="88">
        <v>65965.666666666701</v>
      </c>
      <c r="K40" s="86">
        <v>1.394029602622E-2</v>
      </c>
      <c r="L40" s="88">
        <v>4775370.1666666698</v>
      </c>
      <c r="M40" s="88">
        <v>4708818.5833333302</v>
      </c>
      <c r="N40" s="88">
        <v>66551.583333333299</v>
      </c>
      <c r="O40" s="86">
        <v>1.413339294253E-2</v>
      </c>
      <c r="P40" s="88">
        <v>4775370.1666666698</v>
      </c>
      <c r="Q40" s="88">
        <v>4708818.5833333302</v>
      </c>
      <c r="R40" s="88">
        <v>66551.583333333299</v>
      </c>
      <c r="S40" s="86">
        <v>1.413339294253E-2</v>
      </c>
    </row>
    <row r="41" spans="2:19" ht="13.15" x14ac:dyDescent="0.25">
      <c r="B41" s="97" t="s">
        <v>788</v>
      </c>
      <c r="C41" s="81">
        <v>6</v>
      </c>
      <c r="D41" s="87">
        <v>12</v>
      </c>
      <c r="E41" s="87">
        <v>11</v>
      </c>
      <c r="F41" s="87">
        <v>1</v>
      </c>
      <c r="G41" s="84">
        <v>9.0909090909089996E-2</v>
      </c>
      <c r="H41" s="87">
        <v>12</v>
      </c>
      <c r="I41" s="87">
        <v>11</v>
      </c>
      <c r="J41" s="87">
        <v>1</v>
      </c>
      <c r="K41" s="84">
        <v>9.0909090909089996E-2</v>
      </c>
      <c r="L41" s="87">
        <v>11.4166666666667</v>
      </c>
      <c r="M41" s="87">
        <v>10.75</v>
      </c>
      <c r="N41" s="87">
        <v>0.66666666666666996</v>
      </c>
      <c r="O41" s="84">
        <v>6.2015503875969998E-2</v>
      </c>
      <c r="P41" s="87">
        <v>11.4166666666667</v>
      </c>
      <c r="Q41" s="87">
        <v>10.75</v>
      </c>
      <c r="R41" s="87">
        <v>0.66666666666666996</v>
      </c>
      <c r="S41" s="84">
        <v>6.2015503875969998E-2</v>
      </c>
    </row>
    <row r="42" spans="2:19" ht="13.15" x14ac:dyDescent="0.25">
      <c r="B42" s="96" t="s">
        <v>796</v>
      </c>
      <c r="C42" s="81"/>
      <c r="D42" s="88">
        <v>4806234</v>
      </c>
      <c r="E42" s="88">
        <v>4739276</v>
      </c>
      <c r="F42" s="88">
        <v>66958</v>
      </c>
      <c r="G42" s="86">
        <v>1.4128318333859999E-2</v>
      </c>
      <c r="H42" s="88">
        <v>4797991</v>
      </c>
      <c r="I42" s="88">
        <v>4732024.3333333302</v>
      </c>
      <c r="J42" s="88">
        <v>65966.666666666701</v>
      </c>
      <c r="K42" s="86">
        <v>1.394047494684E-2</v>
      </c>
      <c r="L42" s="88">
        <v>4775381.5833333302</v>
      </c>
      <c r="M42" s="88">
        <v>4708829.3333333302</v>
      </c>
      <c r="N42" s="88">
        <v>66552.25</v>
      </c>
      <c r="O42" s="86">
        <v>1.4133502254769999E-2</v>
      </c>
      <c r="P42" s="88">
        <v>4775381.5833333302</v>
      </c>
      <c r="Q42" s="88">
        <v>4708829.3333333302</v>
      </c>
      <c r="R42" s="88">
        <v>66552.25</v>
      </c>
      <c r="S42" s="86">
        <v>1.4133502254769999E-2</v>
      </c>
    </row>
    <row r="43" spans="2:19" ht="13.15" x14ac:dyDescent="0.25">
      <c r="B43" s="96"/>
      <c r="C43" s="81"/>
      <c r="D43" s="255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7"/>
    </row>
    <row r="44" spans="2:19" ht="13.15" x14ac:dyDescent="0.25">
      <c r="B44" s="96" t="s">
        <v>873</v>
      </c>
      <c r="C44" s="81"/>
      <c r="D44" s="252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4"/>
    </row>
    <row r="45" spans="2:19" ht="13.15" x14ac:dyDescent="0.25">
      <c r="B45" s="96" t="s">
        <v>874</v>
      </c>
      <c r="C45" s="81"/>
      <c r="D45" s="252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4"/>
    </row>
    <row r="46" spans="2:19" ht="13.15" x14ac:dyDescent="0.25">
      <c r="B46" s="97" t="s">
        <v>783</v>
      </c>
      <c r="C46" s="81" t="s">
        <v>875</v>
      </c>
      <c r="D46" s="83">
        <v>10.670256933822101</v>
      </c>
      <c r="E46" s="83">
        <v>11.136037233778101</v>
      </c>
      <c r="F46" s="83">
        <v>-0.46578029995605003</v>
      </c>
      <c r="G46" s="89">
        <v>-4.1826395707730002E-2</v>
      </c>
      <c r="H46" s="83">
        <v>10.6596195751195</v>
      </c>
      <c r="I46" s="83">
        <v>11.132857364802501</v>
      </c>
      <c r="J46" s="83">
        <v>-0.47323778968294</v>
      </c>
      <c r="K46" s="84">
        <v>-4.2508205591419997E-2</v>
      </c>
      <c r="L46" s="83">
        <v>10.7676005380962</v>
      </c>
      <c r="M46" s="83">
        <v>11.132880675684</v>
      </c>
      <c r="N46" s="83">
        <v>-0.36528013758786998</v>
      </c>
      <c r="O46" s="84">
        <v>-3.281092721902E-2</v>
      </c>
      <c r="P46" s="83">
        <v>10.7676005380962</v>
      </c>
      <c r="Q46" s="83">
        <v>11.132880675684</v>
      </c>
      <c r="R46" s="83">
        <v>-0.36528013758786998</v>
      </c>
      <c r="S46" s="84">
        <v>-3.281092721902E-2</v>
      </c>
    </row>
    <row r="47" spans="2:19" ht="13.15" x14ac:dyDescent="0.25">
      <c r="B47" s="97" t="s">
        <v>784</v>
      </c>
      <c r="C47" s="81" t="s">
        <v>876</v>
      </c>
      <c r="D47" s="83">
        <v>8.6311455180981493</v>
      </c>
      <c r="E47" s="83">
        <v>9.2529285278098996</v>
      </c>
      <c r="F47" s="83">
        <v>-0.62178300971175005</v>
      </c>
      <c r="G47" s="84">
        <v>-6.7198509946660004E-2</v>
      </c>
      <c r="H47" s="83">
        <v>8.65254007361224</v>
      </c>
      <c r="I47" s="83">
        <v>9.1708436916755698</v>
      </c>
      <c r="J47" s="83">
        <v>-0.51830361806334002</v>
      </c>
      <c r="K47" s="84">
        <v>-5.6516459716110003E-2</v>
      </c>
      <c r="L47" s="83">
        <v>8.7452712827945902</v>
      </c>
      <c r="M47" s="83">
        <v>9.0737805093939006</v>
      </c>
      <c r="N47" s="83">
        <v>-0.32850922659929999</v>
      </c>
      <c r="O47" s="84">
        <v>-3.6204228905379998E-2</v>
      </c>
      <c r="P47" s="83">
        <v>8.7452712827945902</v>
      </c>
      <c r="Q47" s="83">
        <v>9.0737805093939006</v>
      </c>
      <c r="R47" s="83">
        <v>-0.32850922659929999</v>
      </c>
      <c r="S47" s="84">
        <v>-3.6204228905379998E-2</v>
      </c>
    </row>
    <row r="48" spans="2:19" ht="13.15" x14ac:dyDescent="0.25">
      <c r="B48" s="97" t="s">
        <v>785</v>
      </c>
      <c r="C48" s="81" t="s">
        <v>870</v>
      </c>
      <c r="D48" s="83">
        <v>6.47024629561475</v>
      </c>
      <c r="E48" s="83">
        <v>6.8171215247440298</v>
      </c>
      <c r="F48" s="83">
        <v>-0.34687522912927998</v>
      </c>
      <c r="G48" s="84">
        <v>-5.0882946397570003E-2</v>
      </c>
      <c r="H48" s="83">
        <v>6.6111592583547498</v>
      </c>
      <c r="I48" s="83">
        <v>6.9597218375537997</v>
      </c>
      <c r="J48" s="83">
        <v>-0.34856257919904998</v>
      </c>
      <c r="K48" s="84">
        <v>-5.0082831948580001E-2</v>
      </c>
      <c r="L48" s="83">
        <v>6.6923981074520196</v>
      </c>
      <c r="M48" s="83">
        <v>6.9534372878346797</v>
      </c>
      <c r="N48" s="83">
        <v>-0.26103918038266</v>
      </c>
      <c r="O48" s="84">
        <v>-3.7541027491450003E-2</v>
      </c>
      <c r="P48" s="83">
        <v>6.6923981074520196</v>
      </c>
      <c r="Q48" s="83">
        <v>6.9534372878346797</v>
      </c>
      <c r="R48" s="83">
        <v>1.79183399495991</v>
      </c>
      <c r="S48" s="84">
        <v>0.25769039408679001</v>
      </c>
    </row>
    <row r="49" spans="2:29" ht="13.15" x14ac:dyDescent="0.25">
      <c r="B49" s="97" t="s">
        <v>799</v>
      </c>
      <c r="C49" s="81" t="s">
        <v>877</v>
      </c>
      <c r="D49" s="83">
        <v>16.788607848782199</v>
      </c>
      <c r="E49" s="83">
        <v>16.750178307327801</v>
      </c>
      <c r="F49" s="83">
        <v>3.8429541454419999E-2</v>
      </c>
      <c r="G49" s="84">
        <v>2.2942765592900002E-3</v>
      </c>
      <c r="H49" s="83">
        <v>16.880035739999901</v>
      </c>
      <c r="I49" s="83">
        <v>17.097302623001099</v>
      </c>
      <c r="J49" s="83">
        <v>-0.21726688300121999</v>
      </c>
      <c r="K49" s="84">
        <v>-1.2707670197569999E-2</v>
      </c>
      <c r="L49" s="83">
        <v>17.0181598517824</v>
      </c>
      <c r="M49" s="83">
        <v>17.030683904647798</v>
      </c>
      <c r="N49" s="83">
        <v>-1.252405286536E-2</v>
      </c>
      <c r="O49" s="84">
        <v>-7.3538167554000004E-4</v>
      </c>
      <c r="P49" s="83">
        <v>17.0181598517824</v>
      </c>
      <c r="Q49" s="83">
        <v>17.030683904647798</v>
      </c>
      <c r="R49" s="83">
        <v>-1.252405286536E-2</v>
      </c>
      <c r="S49" s="84">
        <v>-7.3538167554000004E-4</v>
      </c>
    </row>
    <row r="50" spans="2:29" ht="13.15" x14ac:dyDescent="0.25">
      <c r="B50" s="97" t="s">
        <v>787</v>
      </c>
      <c r="C50" s="81" t="s">
        <v>872</v>
      </c>
      <c r="D50" s="83">
        <v>8.9756431060697803</v>
      </c>
      <c r="E50" s="83">
        <v>9.7122419515312597</v>
      </c>
      <c r="F50" s="83">
        <v>-0.73659884546148002</v>
      </c>
      <c r="G50" s="84">
        <v>-7.5842308000299993E-2</v>
      </c>
      <c r="H50" s="83">
        <v>9.0129492265809006</v>
      </c>
      <c r="I50" s="83">
        <v>9.3855720523624093</v>
      </c>
      <c r="J50" s="83">
        <v>-0.37262282578152001</v>
      </c>
      <c r="K50" s="84">
        <v>-2.1794246378970001E-2</v>
      </c>
      <c r="L50" s="83">
        <v>8.9644187153796207</v>
      </c>
      <c r="M50" s="83">
        <v>9.2684447727596595</v>
      </c>
      <c r="N50" s="83">
        <v>-8.0662651892681705</v>
      </c>
      <c r="O50" s="84">
        <v>-0.87029327864965</v>
      </c>
      <c r="P50" s="83">
        <v>8.9644187153796207</v>
      </c>
      <c r="Q50" s="83">
        <v>9.2684447727596595</v>
      </c>
      <c r="R50" s="83">
        <v>-0.30402605738004002</v>
      </c>
      <c r="S50" s="84">
        <v>-3.280227317895E-2</v>
      </c>
    </row>
    <row r="51" spans="2:29" ht="13.15" x14ac:dyDescent="0.25">
      <c r="B51" s="97" t="s">
        <v>788</v>
      </c>
      <c r="C51" s="81">
        <v>6</v>
      </c>
      <c r="D51" s="83">
        <v>6.1894002069484797</v>
      </c>
      <c r="E51" s="83">
        <v>7.1043922486101199</v>
      </c>
      <c r="F51" s="83">
        <v>-0.91499204166164005</v>
      </c>
      <c r="G51" s="84">
        <v>-0.12879244411662</v>
      </c>
      <c r="H51" s="83">
        <v>6.16939531372853</v>
      </c>
      <c r="I51" s="83">
        <v>6.86352570763332</v>
      </c>
      <c r="J51" s="83">
        <v>-0.69413039390479003</v>
      </c>
      <c r="K51" s="84">
        <v>-0.10113321104528</v>
      </c>
      <c r="L51" s="83">
        <v>6.23993472663925</v>
      </c>
      <c r="M51" s="83">
        <v>6.7319176659765798</v>
      </c>
      <c r="N51" s="83">
        <v>-0.49198293933733001</v>
      </c>
      <c r="O51" s="84">
        <v>-7.3082138515129999E-2</v>
      </c>
      <c r="P51" s="83">
        <v>6.23993472663925</v>
      </c>
      <c r="Q51" s="83">
        <v>6.7319176659765798</v>
      </c>
      <c r="R51" s="83">
        <v>-0.49198293933733001</v>
      </c>
      <c r="S51" s="84">
        <v>-7.3082138515129999E-2</v>
      </c>
    </row>
    <row r="52" spans="2:29" ht="13.15" x14ac:dyDescent="0.25">
      <c r="B52" s="96" t="s">
        <v>878</v>
      </c>
      <c r="C52" s="81"/>
      <c r="D52" s="85">
        <f>D18/(D21+D25)*100</f>
        <v>9.4403349190564416</v>
      </c>
      <c r="E52" s="85">
        <f>E18/(E21+E25)*100</f>
        <v>10.011600657122006</v>
      </c>
      <c r="F52" s="85">
        <f>D52-E52</f>
        <v>-0.57126573806556458</v>
      </c>
      <c r="G52" s="86">
        <f>F52/E52</f>
        <v>-5.7060380016174556E-2</v>
      </c>
      <c r="H52" s="85">
        <f>H18/(H21+H25)*100</f>
        <v>9.4833751463991707</v>
      </c>
      <c r="I52" s="85">
        <f>I18/(I21+I25)*100</f>
        <v>9.9660756339378018</v>
      </c>
      <c r="J52" s="85">
        <f>H52-I52</f>
        <v>-0.48270048753863115</v>
      </c>
      <c r="K52" s="86">
        <f>J52/I52</f>
        <v>-4.8434359247172022E-2</v>
      </c>
      <c r="L52" s="85">
        <f>L18/(L21+L25)*100</f>
        <v>9.6052005718255273</v>
      </c>
      <c r="M52" s="85">
        <f>M18/(M21+M25)*100</f>
        <v>9.9720846487974146</v>
      </c>
      <c r="N52" s="85">
        <f>L52-M52</f>
        <v>-0.3668840769718873</v>
      </c>
      <c r="O52" s="86">
        <f>N52/M52</f>
        <v>-3.6791111376710157E-2</v>
      </c>
      <c r="P52" s="85">
        <f>P18/(P21+P25)*100</f>
        <v>9.6052005718255273</v>
      </c>
      <c r="Q52" s="85">
        <f>Q18/(Q21+Q25)*100</f>
        <v>9.9720846487974146</v>
      </c>
      <c r="R52" s="85">
        <f>P52-Q52</f>
        <v>-0.3668840769718873</v>
      </c>
      <c r="S52" s="86">
        <f>R52/Q52</f>
        <v>-3.6791111376710157E-2</v>
      </c>
    </row>
    <row r="53" spans="2:29" ht="13.15" x14ac:dyDescent="0.25">
      <c r="B53" s="96"/>
      <c r="C53" s="81"/>
      <c r="D53" s="255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7"/>
    </row>
    <row r="54" spans="2:29" ht="13.15" x14ac:dyDescent="0.25">
      <c r="B54" s="96" t="s">
        <v>879</v>
      </c>
      <c r="C54" s="81"/>
      <c r="D54" s="252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4"/>
    </row>
    <row r="55" spans="2:29" ht="13.15" x14ac:dyDescent="0.25">
      <c r="B55" s="97" t="s">
        <v>783</v>
      </c>
      <c r="C55" s="81" t="s">
        <v>880</v>
      </c>
      <c r="D55" s="83">
        <v>109.53697397779101</v>
      </c>
      <c r="E55" s="83">
        <v>99.549996205870599</v>
      </c>
      <c r="F55" s="83">
        <v>9.9869777719206692</v>
      </c>
      <c r="G55" s="84">
        <v>0.10032122704724</v>
      </c>
      <c r="H55" s="83">
        <v>357.21007388793703</v>
      </c>
      <c r="I55" s="83">
        <v>333.44712726933898</v>
      </c>
      <c r="J55" s="83">
        <v>23.762946618598001</v>
      </c>
      <c r="K55" s="83">
        <v>7.1264511448030005E-2</v>
      </c>
      <c r="L55" s="83">
        <v>1498.8648019842799</v>
      </c>
      <c r="M55" s="83">
        <v>1474.11342333167</v>
      </c>
      <c r="N55" s="83">
        <v>24.751378652614601</v>
      </c>
      <c r="O55" s="83">
        <v>1.6790688057550001E-2</v>
      </c>
      <c r="P55" s="83">
        <v>1498.8648019842799</v>
      </c>
      <c r="Q55" s="83">
        <v>1474.11342333167</v>
      </c>
      <c r="R55" s="83">
        <v>24.751378652614601</v>
      </c>
      <c r="S55" s="83">
        <v>1.6790688057550001E-2</v>
      </c>
    </row>
    <row r="56" spans="2:29" ht="13.15" x14ac:dyDescent="0.25">
      <c r="B56" s="97" t="s">
        <v>784</v>
      </c>
      <c r="C56" s="81" t="s">
        <v>881</v>
      </c>
      <c r="D56" s="83">
        <v>628.32996969691305</v>
      </c>
      <c r="E56" s="83">
        <v>608.74528015790804</v>
      </c>
      <c r="F56" s="83">
        <v>19.5846895390053</v>
      </c>
      <c r="G56" s="84">
        <v>3.2172224044059998E-2</v>
      </c>
      <c r="H56" s="83">
        <v>1931.98209378818</v>
      </c>
      <c r="I56" s="83">
        <v>1926.0243370374001</v>
      </c>
      <c r="J56" s="83">
        <v>5.9577567507809599</v>
      </c>
      <c r="K56" s="83">
        <v>3.0932925593000001E-3</v>
      </c>
      <c r="L56" s="83">
        <v>7775.9791084120898</v>
      </c>
      <c r="M56" s="83">
        <v>7886.8663393083498</v>
      </c>
      <c r="N56" s="83">
        <v>-110.887230896259</v>
      </c>
      <c r="O56" s="83">
        <v>-1.405973248762E-2</v>
      </c>
      <c r="P56" s="83">
        <v>7775.9791084120898</v>
      </c>
      <c r="Q56" s="83">
        <v>7886.8663393083498</v>
      </c>
      <c r="R56" s="83">
        <v>-110.887230896259</v>
      </c>
      <c r="S56" s="83">
        <v>-1.405973248762E-2</v>
      </c>
    </row>
    <row r="57" spans="2:29" ht="13.15" x14ac:dyDescent="0.25">
      <c r="B57" s="97" t="s">
        <v>785</v>
      </c>
      <c r="C57" s="81" t="s">
        <v>882</v>
      </c>
      <c r="D57" s="83">
        <v>1471.1393591603401</v>
      </c>
      <c r="E57" s="83">
        <v>1533.0419884589901</v>
      </c>
      <c r="F57" s="83">
        <v>-61.9026292986537</v>
      </c>
      <c r="G57" s="84">
        <v>-4.0378952282239998E-2</v>
      </c>
      <c r="H57" s="83">
        <v>4287.0757663117402</v>
      </c>
      <c r="I57" s="83">
        <v>4738.1817488336901</v>
      </c>
      <c r="J57" s="83">
        <v>-451.10598252195501</v>
      </c>
      <c r="K57" s="83">
        <v>-9.5206559485189995E-2</v>
      </c>
      <c r="L57" s="83">
        <v>17989.131550502902</v>
      </c>
      <c r="M57" s="83">
        <v>19636.3859505045</v>
      </c>
      <c r="N57" s="83">
        <v>-1647.2544000015801</v>
      </c>
      <c r="O57" s="83">
        <v>-8.3887860228129996E-2</v>
      </c>
      <c r="P57" s="83">
        <v>17989.131550502902</v>
      </c>
      <c r="Q57" s="83">
        <v>19636.3859505045</v>
      </c>
      <c r="R57" s="83">
        <v>-1647.2544000015801</v>
      </c>
      <c r="S57" s="83">
        <v>-8.3887860228129996E-2</v>
      </c>
    </row>
    <row r="58" spans="2:29" ht="13.15" x14ac:dyDescent="0.25">
      <c r="B58" s="96" t="s">
        <v>883</v>
      </c>
      <c r="C58" s="81"/>
      <c r="D58" s="85">
        <v>178.90791986615699</v>
      </c>
      <c r="E58" s="85">
        <v>167.004297297731</v>
      </c>
      <c r="F58" s="85">
        <v>11.9036225684264</v>
      </c>
      <c r="G58" s="86">
        <v>7.1277342924919995E-2</v>
      </c>
      <c r="H58" s="85">
        <v>568.35112812424995</v>
      </c>
      <c r="I58" s="85">
        <v>546.48702387343303</v>
      </c>
      <c r="J58" s="85">
        <v>21.864104250817199</v>
      </c>
      <c r="K58" s="85">
        <v>4.0008460028650002E-2</v>
      </c>
      <c r="L58" s="85">
        <v>2341.88123624327</v>
      </c>
      <c r="M58" s="85">
        <v>2324.5157889512202</v>
      </c>
      <c r="N58" s="85">
        <v>17.365447292043601</v>
      </c>
      <c r="O58" s="85">
        <v>7.4705654289700003E-3</v>
      </c>
      <c r="P58" s="85">
        <v>2341.88123624327</v>
      </c>
      <c r="Q58" s="85">
        <v>2324.5157889512202</v>
      </c>
      <c r="R58" s="85">
        <v>17.365447292043601</v>
      </c>
      <c r="S58" s="85">
        <v>7.4705654289700003E-3</v>
      </c>
    </row>
    <row r="59" spans="2:29" ht="13.15" x14ac:dyDescent="0.25">
      <c r="B59" s="96"/>
      <c r="C59" s="81"/>
      <c r="D59" s="255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7"/>
    </row>
    <row r="60" spans="2:29" ht="13.15" x14ac:dyDescent="0.25">
      <c r="B60" s="96" t="s">
        <v>884</v>
      </c>
      <c r="C60" s="81"/>
      <c r="D60" s="252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4"/>
    </row>
    <row r="61" spans="2:29" ht="13.15" x14ac:dyDescent="0.25">
      <c r="B61" s="97" t="s">
        <v>783</v>
      </c>
      <c r="C61" s="81" t="s">
        <v>885</v>
      </c>
      <c r="D61" s="87">
        <v>1026.56360251819</v>
      </c>
      <c r="E61" s="87">
        <v>893.94453445174304</v>
      </c>
      <c r="F61" s="87">
        <v>132.61906806645101</v>
      </c>
      <c r="G61" s="84">
        <v>0.14835268068144999</v>
      </c>
      <c r="H61" s="87">
        <v>3351.0583691156899</v>
      </c>
      <c r="I61" s="87">
        <v>2995.1621254356701</v>
      </c>
      <c r="J61" s="87">
        <v>355.89624368002001</v>
      </c>
      <c r="K61" s="84">
        <v>0.11882369927746</v>
      </c>
      <c r="L61" s="87">
        <v>13920.1375151432</v>
      </c>
      <c r="M61" s="87">
        <v>13241.078084590999</v>
      </c>
      <c r="N61" s="87">
        <v>679.05943055215698</v>
      </c>
      <c r="O61" s="84">
        <v>5.1284300735480001E-2</v>
      </c>
      <c r="P61" s="87">
        <v>13920.1375151432</v>
      </c>
      <c r="Q61" s="87">
        <v>13241.078084590999</v>
      </c>
      <c r="R61" s="87">
        <v>679.05943055215698</v>
      </c>
      <c r="S61" s="84">
        <v>5.1284300735480001E-2</v>
      </c>
      <c r="T61" s="90"/>
      <c r="U61" s="91"/>
      <c r="V61" s="90"/>
      <c r="W61" s="90"/>
      <c r="X61" s="90"/>
      <c r="Y61" s="91"/>
      <c r="Z61" s="90"/>
      <c r="AA61" s="90"/>
      <c r="AB61" s="90"/>
      <c r="AC61" s="91"/>
    </row>
    <row r="62" spans="2:29" ht="13.15" x14ac:dyDescent="0.25">
      <c r="B62" s="97" t="s">
        <v>784</v>
      </c>
      <c r="C62" s="81" t="s">
        <v>881</v>
      </c>
      <c r="D62" s="87">
        <v>7279.7981262093699</v>
      </c>
      <c r="E62" s="87">
        <v>6578.9471768674002</v>
      </c>
      <c r="F62" s="87">
        <v>700.85094934196695</v>
      </c>
      <c r="G62" s="84">
        <v>0.1065293474017</v>
      </c>
      <c r="H62" s="87">
        <v>22328.4963415561</v>
      </c>
      <c r="I62" s="87">
        <v>21001.604670087901</v>
      </c>
      <c r="J62" s="87">
        <v>1326.89167146816</v>
      </c>
      <c r="K62" s="84">
        <v>6.3180489886950006E-2</v>
      </c>
      <c r="L62" s="87">
        <v>88916.385289390804</v>
      </c>
      <c r="M62" s="87">
        <v>86919.298203689701</v>
      </c>
      <c r="N62" s="87">
        <v>1997.08708570115</v>
      </c>
      <c r="O62" s="84">
        <v>2.2976336981239999E-2</v>
      </c>
      <c r="P62" s="87">
        <v>88916.385289390804</v>
      </c>
      <c r="Q62" s="87">
        <v>86919.298203689701</v>
      </c>
      <c r="R62" s="87">
        <v>1997.08708570115</v>
      </c>
      <c r="S62" s="84">
        <v>2.2976336981239999E-2</v>
      </c>
    </row>
    <row r="63" spans="2:29" ht="13.15" x14ac:dyDescent="0.25">
      <c r="B63" s="97" t="s">
        <v>785</v>
      </c>
      <c r="C63" s="81" t="s">
        <v>886</v>
      </c>
      <c r="D63" s="87">
        <v>22736.991637511699</v>
      </c>
      <c r="E63" s="87">
        <v>22488.112950524999</v>
      </c>
      <c r="F63" s="87">
        <v>248.87868698671201</v>
      </c>
      <c r="G63" s="84">
        <v>1.106712188498E-2</v>
      </c>
      <c r="H63" s="87">
        <v>64846.051937018601</v>
      </c>
      <c r="I63" s="87">
        <v>68080.044855629807</v>
      </c>
      <c r="J63" s="87">
        <v>-3233.9929186112299</v>
      </c>
      <c r="K63" s="84">
        <v>-4.7502802406629997E-2</v>
      </c>
      <c r="L63" s="87">
        <v>268799.48355839599</v>
      </c>
      <c r="M63" s="87">
        <v>282398.26056760602</v>
      </c>
      <c r="N63" s="87">
        <v>-13598.7770092102</v>
      </c>
      <c r="O63" s="84">
        <v>-4.8154606129219998E-2</v>
      </c>
      <c r="P63" s="87">
        <v>268799.48355839599</v>
      </c>
      <c r="Q63" s="92">
        <v>282398.26056760602</v>
      </c>
      <c r="R63" s="87">
        <v>-13598.7770092102</v>
      </c>
      <c r="S63" s="84">
        <v>-4.8154606129219998E-2</v>
      </c>
    </row>
    <row r="64" spans="2:29" ht="13.15" x14ac:dyDescent="0.25">
      <c r="B64" s="96" t="s">
        <v>887</v>
      </c>
      <c r="C64" s="81"/>
      <c r="D64" s="88">
        <v>1895.14377826797</v>
      </c>
      <c r="E64" s="88">
        <v>1668.1078582467001</v>
      </c>
      <c r="F64" s="88">
        <v>227.03592002127201</v>
      </c>
      <c r="G64" s="86">
        <v>0.13610386096970001</v>
      </c>
      <c r="H64" s="88">
        <v>5993.1313414301903</v>
      </c>
      <c r="I64" s="88">
        <v>5483.4725718161599</v>
      </c>
      <c r="J64" s="88">
        <v>509.65876961403097</v>
      </c>
      <c r="K64" s="86">
        <v>9.2944527931729998E-2</v>
      </c>
      <c r="L64" s="88">
        <v>24381.388173325598</v>
      </c>
      <c r="M64" s="88">
        <v>23310.229213021699</v>
      </c>
      <c r="N64" s="88">
        <v>1071.1589603038899</v>
      </c>
      <c r="O64" s="86">
        <v>4.5952313489289999E-2</v>
      </c>
      <c r="P64" s="88">
        <v>24381.388173325598</v>
      </c>
      <c r="Q64" s="88">
        <v>23310.229213021699</v>
      </c>
      <c r="R64" s="88">
        <v>1071.1589603038899</v>
      </c>
      <c r="S64" s="86">
        <v>4.5952313489289999E-2</v>
      </c>
    </row>
    <row r="65" spans="2:19" ht="13.15" x14ac:dyDescent="0.25">
      <c r="B65" s="96"/>
      <c r="C65" s="81"/>
      <c r="D65" s="255"/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7"/>
    </row>
    <row r="66" spans="2:19" ht="13.15" x14ac:dyDescent="0.25">
      <c r="B66" s="96" t="s">
        <v>888</v>
      </c>
      <c r="C66" s="81"/>
      <c r="D66" s="252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4"/>
    </row>
    <row r="67" spans="2:19" ht="13.15" x14ac:dyDescent="0.25">
      <c r="B67" s="97" t="s">
        <v>889</v>
      </c>
      <c r="C67" s="81"/>
      <c r="D67" s="87">
        <f>D24/D40</f>
        <v>1802.725308984895</v>
      </c>
      <c r="E67" s="87">
        <f t="shared" ref="E67:Q67" si="5">E24/E40</f>
        <v>1612.359073189619</v>
      </c>
      <c r="F67" s="87">
        <f>D67-E67</f>
        <v>190.366235795276</v>
      </c>
      <c r="G67" s="84">
        <f>F67/E67</f>
        <v>0.11806689896853284</v>
      </c>
      <c r="H67" s="87">
        <f t="shared" si="5"/>
        <v>5597.1986911572558</v>
      </c>
      <c r="I67" s="87">
        <f t="shared" si="5"/>
        <v>5079.4547430128432</v>
      </c>
      <c r="J67" s="87">
        <f>H67-I67</f>
        <v>517.74394814441257</v>
      </c>
      <c r="K67" s="84">
        <f>J67/I67</f>
        <v>0.10192904048541958</v>
      </c>
      <c r="L67" s="87">
        <f t="shared" si="5"/>
        <v>23103.273970489045</v>
      </c>
      <c r="M67" s="87">
        <f t="shared" si="5"/>
        <v>22177.770474239456</v>
      </c>
      <c r="N67" s="87">
        <f>L67-M67</f>
        <v>925.50349624958835</v>
      </c>
      <c r="O67" s="84">
        <f>N67/M67</f>
        <v>4.173113331317975E-2</v>
      </c>
      <c r="P67" s="87">
        <f t="shared" si="5"/>
        <v>23103.273970489045</v>
      </c>
      <c r="Q67" s="87">
        <f t="shared" si="5"/>
        <v>22177.770474239456</v>
      </c>
      <c r="R67" s="87">
        <f>P67-Q67</f>
        <v>925.50349624958835</v>
      </c>
      <c r="S67" s="84">
        <f>R67/Q67</f>
        <v>4.173113331317975E-2</v>
      </c>
    </row>
    <row r="68" spans="2:19" ht="13.15" x14ac:dyDescent="0.25">
      <c r="B68" s="97" t="s">
        <v>890</v>
      </c>
      <c r="C68" s="81"/>
      <c r="D68" s="87">
        <f>D28/D41</f>
        <v>41939618.5</v>
      </c>
      <c r="E68" s="87">
        <f>E28/E41</f>
        <v>38208510.454545453</v>
      </c>
      <c r="F68" s="87">
        <f>D68-E68</f>
        <v>3731108.0454545468</v>
      </c>
      <c r="G68" s="84">
        <f>F68/E68</f>
        <v>9.7651230081142237E-2</v>
      </c>
      <c r="H68" s="87">
        <f>H28/H41</f>
        <v>134380371.58333334</v>
      </c>
      <c r="I68" s="87">
        <f>I28/I41</f>
        <v>118015097.36363636</v>
      </c>
      <c r="J68" s="87">
        <f>H68-I68</f>
        <v>16365274.219696984</v>
      </c>
      <c r="K68" s="84">
        <f>J68/I68</f>
        <v>0.13867102248173518</v>
      </c>
      <c r="L68" s="87">
        <f>L28/L41</f>
        <v>589532740.55474281</v>
      </c>
      <c r="M68" s="87">
        <f>M28/M41</f>
        <v>520881519.90697676</v>
      </c>
      <c r="N68" s="87">
        <f>L68-M68</f>
        <v>68651220.647766054</v>
      </c>
      <c r="O68" s="84">
        <f>N68/M68</f>
        <v>0.13179814991329764</v>
      </c>
      <c r="P68" s="87">
        <f>P28/P41</f>
        <v>589532740.55474281</v>
      </c>
      <c r="Q68" s="87">
        <f>Q28/Q41</f>
        <v>520881519.90697676</v>
      </c>
      <c r="R68" s="87">
        <f>P68-Q68</f>
        <v>68651220.647766054</v>
      </c>
      <c r="S68" s="84">
        <f>R68/Q68</f>
        <v>0.13179814991329764</v>
      </c>
    </row>
    <row r="69" spans="2:19" ht="13.15" x14ac:dyDescent="0.25">
      <c r="B69" s="96" t="s">
        <v>891</v>
      </c>
      <c r="C69" s="81"/>
      <c r="D69" s="88">
        <f>D29/D42</f>
        <v>1907.433858193338</v>
      </c>
      <c r="E69" s="88">
        <f>E29/E42</f>
        <v>1701.0384155723364</v>
      </c>
      <c r="F69" s="88">
        <f>D69-E69</f>
        <v>206.39544262100162</v>
      </c>
      <c r="G69" s="86">
        <f>F69/E69</f>
        <v>0.12133496852953624</v>
      </c>
      <c r="H69" s="88">
        <f>H29/H42</f>
        <v>5933.2762895970418</v>
      </c>
      <c r="I69" s="88">
        <f>I29/I42</f>
        <v>5353.7792404279726</v>
      </c>
      <c r="J69" s="88">
        <f>H69-I69</f>
        <v>579.49704916906921</v>
      </c>
      <c r="K69" s="86">
        <f>J69/I69</f>
        <v>0.10824074418181373</v>
      </c>
      <c r="L69" s="88">
        <f>L29/L42</f>
        <v>24512.634648410924</v>
      </c>
      <c r="M69" s="88">
        <f>M29/M42</f>
        <v>23366.863884002891</v>
      </c>
      <c r="N69" s="88">
        <f>L69-M69</f>
        <v>1145.7707644080328</v>
      </c>
      <c r="O69" s="86">
        <f>N69/M69</f>
        <v>4.9033998318980025E-2</v>
      </c>
      <c r="P69" s="88">
        <f>P29/P42</f>
        <v>24512.634648410924</v>
      </c>
      <c r="Q69" s="88">
        <f>Q29/Q42</f>
        <v>23366.863884002891</v>
      </c>
      <c r="R69" s="88">
        <f>P69-Q69</f>
        <v>1145.7707644080328</v>
      </c>
      <c r="S69" s="86">
        <f>R69/Q69</f>
        <v>4.9033998318980025E-2</v>
      </c>
    </row>
    <row r="70" spans="2:19" ht="13.15" x14ac:dyDescent="0.25">
      <c r="B70" s="96"/>
      <c r="C70" s="81"/>
      <c r="D70" s="255"/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7"/>
    </row>
    <row r="71" spans="2:19" ht="13.15" x14ac:dyDescent="0.25">
      <c r="B71" s="96" t="s">
        <v>892</v>
      </c>
      <c r="C71" s="81"/>
      <c r="D71" s="252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4"/>
    </row>
    <row r="72" spans="2:19" ht="13.15" x14ac:dyDescent="0.25">
      <c r="B72" s="97" t="s">
        <v>783</v>
      </c>
      <c r="C72" s="81" t="s">
        <v>857</v>
      </c>
      <c r="D72" s="87">
        <v>4367653433</v>
      </c>
      <c r="E72" s="87">
        <v>3750951933</v>
      </c>
      <c r="F72" s="87">
        <v>616701500</v>
      </c>
      <c r="G72" s="84">
        <v>0.16441199754505001</v>
      </c>
      <c r="H72" s="87">
        <v>14231851064</v>
      </c>
      <c r="I72" s="87">
        <v>12547434013</v>
      </c>
      <c r="J72" s="87">
        <v>1684417051</v>
      </c>
      <c r="K72" s="84">
        <v>0.13424394575455001</v>
      </c>
      <c r="L72" s="87">
        <v>58846341975</v>
      </c>
      <c r="M72" s="87">
        <v>55202423078</v>
      </c>
      <c r="N72" s="87">
        <v>3643918897</v>
      </c>
      <c r="O72" s="84">
        <v>6.6010125893410002E-2</v>
      </c>
      <c r="P72" s="87">
        <v>58846341975</v>
      </c>
      <c r="Q72" s="87">
        <v>55202423078</v>
      </c>
      <c r="R72" s="87">
        <v>3643918897</v>
      </c>
      <c r="S72" s="84">
        <v>6.6010125893410002E-2</v>
      </c>
    </row>
    <row r="73" spans="2:19" ht="13.15" x14ac:dyDescent="0.25">
      <c r="B73" s="97" t="s">
        <v>784</v>
      </c>
      <c r="C73" s="81" t="s">
        <v>858</v>
      </c>
      <c r="D73" s="87">
        <v>3901382132</v>
      </c>
      <c r="E73" s="87">
        <v>3479710425</v>
      </c>
      <c r="F73" s="87">
        <v>421671707</v>
      </c>
      <c r="G73" s="84">
        <v>0.12118011429069001</v>
      </c>
      <c r="H73" s="87">
        <v>11952250578</v>
      </c>
      <c r="I73" s="87">
        <v>11097212905</v>
      </c>
      <c r="J73" s="87">
        <v>855037673</v>
      </c>
      <c r="K73" s="84">
        <v>7.7049767389319998E-2</v>
      </c>
      <c r="L73" s="87">
        <v>47368529671</v>
      </c>
      <c r="M73" s="87">
        <v>45684022592</v>
      </c>
      <c r="N73" s="87">
        <v>1684507079</v>
      </c>
      <c r="O73" s="84">
        <v>3.6873002494639998E-2</v>
      </c>
      <c r="P73" s="87">
        <v>47368529671</v>
      </c>
      <c r="Q73" s="87">
        <v>45684022592</v>
      </c>
      <c r="R73" s="87">
        <v>1684507079</v>
      </c>
      <c r="S73" s="84">
        <v>3.6873002494639998E-2</v>
      </c>
    </row>
    <row r="74" spans="2:19" ht="13.15" x14ac:dyDescent="0.25">
      <c r="B74" s="97" t="s">
        <v>785</v>
      </c>
      <c r="C74" s="81" t="s">
        <v>859</v>
      </c>
      <c r="D74" s="87">
        <v>266454805</v>
      </c>
      <c r="E74" s="87">
        <v>237721842</v>
      </c>
      <c r="F74" s="87">
        <v>28732963</v>
      </c>
      <c r="G74" s="84">
        <v>0.12086799748085</v>
      </c>
      <c r="H74" s="87">
        <v>763281262</v>
      </c>
      <c r="I74" s="87">
        <v>719923781</v>
      </c>
      <c r="J74" s="87">
        <v>43357481</v>
      </c>
      <c r="K74" s="84">
        <v>6.0225099023359999E-2</v>
      </c>
      <c r="L74" s="87">
        <v>3042227755</v>
      </c>
      <c r="M74" s="87">
        <v>2941201417</v>
      </c>
      <c r="N74" s="87">
        <v>101026338</v>
      </c>
      <c r="O74" s="84">
        <v>3.4348663582189999E-2</v>
      </c>
      <c r="P74" s="87">
        <v>3042227755</v>
      </c>
      <c r="Q74" s="87">
        <v>2941201417</v>
      </c>
      <c r="R74" s="87">
        <v>101026338</v>
      </c>
      <c r="S74" s="84">
        <v>3.4348663582189999E-2</v>
      </c>
    </row>
    <row r="75" spans="2:19" ht="13.15" x14ac:dyDescent="0.25">
      <c r="B75" s="97" t="s">
        <v>805</v>
      </c>
      <c r="C75" s="81" t="s">
        <v>860</v>
      </c>
      <c r="D75" s="87">
        <v>39493770</v>
      </c>
      <c r="E75" s="87">
        <v>45080873</v>
      </c>
      <c r="F75" s="87">
        <v>-5587103</v>
      </c>
      <c r="G75" s="84">
        <v>-0.12393511101703999</v>
      </c>
      <c r="H75" s="87">
        <v>122188025</v>
      </c>
      <c r="I75" s="87">
        <v>117798921</v>
      </c>
      <c r="J75" s="87">
        <v>4389104</v>
      </c>
      <c r="K75" s="84">
        <v>3.7259288648320003E-2</v>
      </c>
      <c r="L75" s="87">
        <v>471517670</v>
      </c>
      <c r="M75" s="87">
        <v>469999277</v>
      </c>
      <c r="N75" s="87">
        <v>1518393</v>
      </c>
      <c r="O75" s="84">
        <v>3.2306283739200001E-3</v>
      </c>
      <c r="P75" s="87">
        <v>471517670</v>
      </c>
      <c r="Q75" s="87">
        <v>469999277</v>
      </c>
      <c r="R75" s="87">
        <v>1518393</v>
      </c>
      <c r="S75" s="84">
        <v>3.2306283739200001E-3</v>
      </c>
    </row>
    <row r="76" spans="2:19" ht="13.15" x14ac:dyDescent="0.25">
      <c r="B76" s="97" t="s">
        <v>806</v>
      </c>
      <c r="C76" s="81" t="s">
        <v>862</v>
      </c>
      <c r="D76" s="87">
        <v>7431900</v>
      </c>
      <c r="E76" s="87">
        <v>6884850</v>
      </c>
      <c r="F76" s="87">
        <v>547050</v>
      </c>
      <c r="G76" s="84">
        <v>7.9457068781449994E-2</v>
      </c>
      <c r="H76" s="87">
        <v>22571850</v>
      </c>
      <c r="I76" s="87">
        <v>22202950</v>
      </c>
      <c r="J76" s="87">
        <v>368900</v>
      </c>
      <c r="K76" s="84">
        <v>1.6614909280069999E-2</v>
      </c>
      <c r="L76" s="87">
        <v>91781200</v>
      </c>
      <c r="M76" s="87">
        <v>91405382</v>
      </c>
      <c r="N76" s="87">
        <v>375818</v>
      </c>
      <c r="O76" s="84">
        <v>4.1115522059699998E-3</v>
      </c>
      <c r="P76" s="87">
        <v>91781200</v>
      </c>
      <c r="Q76" s="87">
        <v>91405382</v>
      </c>
      <c r="R76" s="87">
        <v>375818</v>
      </c>
      <c r="S76" s="84">
        <v>4.1115522059699998E-3</v>
      </c>
    </row>
    <row r="77" spans="2:19" ht="13.15" x14ac:dyDescent="0.25">
      <c r="B77" s="96" t="s">
        <v>807</v>
      </c>
      <c r="C77" s="81"/>
      <c r="D77" s="88">
        <v>8582416040</v>
      </c>
      <c r="E77" s="88">
        <v>7520349923</v>
      </c>
      <c r="F77" s="88">
        <v>1062066117</v>
      </c>
      <c r="G77" s="86">
        <v>0.36198206708100999</v>
      </c>
      <c r="H77" s="88">
        <v>27092142779</v>
      </c>
      <c r="I77" s="88">
        <v>24504572570</v>
      </c>
      <c r="J77" s="88">
        <v>2587570209</v>
      </c>
      <c r="K77" s="86">
        <v>0.32539301009562999</v>
      </c>
      <c r="L77" s="88">
        <v>109820398271</v>
      </c>
      <c r="M77" s="88">
        <v>104389051746</v>
      </c>
      <c r="N77" s="88">
        <v>5431346525</v>
      </c>
      <c r="O77" s="86">
        <v>0.14457397255014001</v>
      </c>
      <c r="P77" s="88">
        <v>109820398271</v>
      </c>
      <c r="Q77" s="88">
        <v>104389051746</v>
      </c>
      <c r="R77" s="88">
        <v>5431346525</v>
      </c>
      <c r="S77" s="86">
        <v>0.14457397255014001</v>
      </c>
    </row>
  </sheetData>
  <mergeCells count="15">
    <mergeCell ref="D44:S44"/>
    <mergeCell ref="D19:S19"/>
    <mergeCell ref="D20:S20"/>
    <mergeCell ref="D33:S33"/>
    <mergeCell ref="D34:S34"/>
    <mergeCell ref="D43:S43"/>
    <mergeCell ref="D66:S66"/>
    <mergeCell ref="D70:S70"/>
    <mergeCell ref="D71:S71"/>
    <mergeCell ref="D45:S45"/>
    <mergeCell ref="D53:S53"/>
    <mergeCell ref="D54:S54"/>
    <mergeCell ref="D59:S59"/>
    <mergeCell ref="D60:S60"/>
    <mergeCell ref="D65:S65"/>
  </mergeCells>
  <pageMargins left="0.75" right="0.75" top="1" bottom="1" header="0.5" footer="0.5"/>
  <pageSetup scale="49" orientation="landscape" r:id="rId1"/>
  <headerFooter alignWithMargins="0"/>
  <colBreaks count="1" manualBreakCount="1">
    <brk id="19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P65"/>
  <sheetViews>
    <sheetView workbookViewId="0">
      <selection activeCell="A2" sqref="A1:A2"/>
    </sheetView>
  </sheetViews>
  <sheetFormatPr defaultRowHeight="18.75" x14ac:dyDescent="0.3"/>
  <cols>
    <col min="1" max="1" width="10.42578125" customWidth="1"/>
    <col min="2" max="2" width="47.5703125" bestFit="1" customWidth="1"/>
    <col min="3" max="3" width="14.28515625" customWidth="1"/>
    <col min="4" max="4" width="14.140625" bestFit="1" customWidth="1"/>
    <col min="5" max="5" width="16.85546875" style="12" customWidth="1"/>
    <col min="6" max="6" width="3.28515625" style="11" customWidth="1"/>
    <col min="7" max="7" width="12.5703125" customWidth="1"/>
    <col min="8" max="8" width="2.140625" customWidth="1"/>
    <col min="9" max="9" width="16" style="12" customWidth="1"/>
    <col min="10" max="12" width="16.140625" customWidth="1"/>
    <col min="13" max="13" width="8.7109375" customWidth="1"/>
    <col min="14" max="14" width="12.140625" style="69" customWidth="1"/>
    <col min="15" max="15" width="16.85546875" style="74" bestFit="1" customWidth="1"/>
    <col min="16" max="16" width="16" style="40" bestFit="1" customWidth="1"/>
  </cols>
  <sheetData>
    <row r="1" spans="1:16" ht="18" x14ac:dyDescent="0.35">
      <c r="A1" s="242" t="s">
        <v>1730</v>
      </c>
    </row>
    <row r="2" spans="1:16" ht="18" x14ac:dyDescent="0.35">
      <c r="A2" s="242" t="s">
        <v>1719</v>
      </c>
    </row>
    <row r="4" spans="1:16" ht="14.45" x14ac:dyDescent="0.3">
      <c r="A4" s="249" t="s">
        <v>38</v>
      </c>
      <c r="B4" s="249"/>
      <c r="C4" s="249"/>
      <c r="D4" s="249"/>
      <c r="E4" s="136"/>
      <c r="F4" s="74"/>
      <c r="G4" s="40"/>
      <c r="I4"/>
      <c r="N4"/>
      <c r="O4"/>
      <c r="P4"/>
    </row>
    <row r="5" spans="1:16" ht="14.45" x14ac:dyDescent="0.3">
      <c r="A5" s="249" t="s">
        <v>39</v>
      </c>
      <c r="B5" s="249"/>
      <c r="C5" s="249"/>
      <c r="D5" s="249"/>
      <c r="E5" s="136"/>
      <c r="F5" s="74"/>
      <c r="G5" s="40"/>
      <c r="I5"/>
      <c r="N5"/>
      <c r="O5"/>
      <c r="P5"/>
    </row>
    <row r="6" spans="1:16" ht="14.45" x14ac:dyDescent="0.3">
      <c r="A6" s="258" t="s">
        <v>1626</v>
      </c>
      <c r="B6" s="258"/>
      <c r="C6" s="258"/>
      <c r="D6" s="258"/>
      <c r="E6" s="135"/>
      <c r="F6" s="74"/>
      <c r="G6" s="40"/>
      <c r="I6"/>
      <c r="N6"/>
      <c r="O6"/>
      <c r="P6"/>
    </row>
    <row r="7" spans="1:16" ht="14.45" x14ac:dyDescent="0.3">
      <c r="A7" s="24" t="s">
        <v>36</v>
      </c>
      <c r="B7" s="24" t="s">
        <v>37</v>
      </c>
      <c r="C7" s="25">
        <v>2016</v>
      </c>
      <c r="D7" s="25">
        <v>2017</v>
      </c>
      <c r="E7" s="21"/>
      <c r="F7" s="74"/>
      <c r="G7" s="40"/>
      <c r="I7"/>
      <c r="N7"/>
      <c r="O7"/>
      <c r="P7"/>
    </row>
    <row r="8" spans="1:16" ht="14.45" x14ac:dyDescent="0.3">
      <c r="A8" t="s">
        <v>40</v>
      </c>
      <c r="B8" t="s">
        <v>42</v>
      </c>
      <c r="C8" s="41">
        <f>+'14'!B16</f>
        <v>336733608.90999997</v>
      </c>
      <c r="D8" s="41">
        <f>+'14'!C16</f>
        <v>354158442.03000009</v>
      </c>
      <c r="E8"/>
      <c r="F8" s="74"/>
      <c r="G8" s="40"/>
      <c r="I8"/>
      <c r="N8"/>
      <c r="O8"/>
      <c r="P8"/>
    </row>
    <row r="9" spans="1:16" ht="14.45" x14ac:dyDescent="0.3">
      <c r="A9" t="s">
        <v>41</v>
      </c>
      <c r="B9" t="s">
        <v>43</v>
      </c>
      <c r="C9" s="42">
        <f>+'14'!B17</f>
        <v>9502043.4099999964</v>
      </c>
      <c r="D9" s="42">
        <f>+'14'!C17</f>
        <v>9641141.5099999979</v>
      </c>
      <c r="E9"/>
      <c r="F9" s="74"/>
      <c r="G9" s="40"/>
      <c r="I9"/>
      <c r="N9"/>
      <c r="O9"/>
      <c r="P9"/>
    </row>
    <row r="10" spans="1:16" ht="14.45" x14ac:dyDescent="0.3">
      <c r="A10" t="s">
        <v>44</v>
      </c>
      <c r="B10" t="s">
        <v>45</v>
      </c>
      <c r="C10" s="42">
        <f>'14'!B37</f>
        <v>194851620.06545305</v>
      </c>
      <c r="D10" s="42">
        <f>'14'!C37</f>
        <v>190042472.27055633</v>
      </c>
      <c r="E10"/>
      <c r="F10" s="74"/>
      <c r="G10" s="40"/>
      <c r="I10"/>
      <c r="N10"/>
      <c r="O10"/>
      <c r="P10"/>
    </row>
    <row r="11" spans="1:16" ht="14.45" x14ac:dyDescent="0.3">
      <c r="A11" t="s">
        <v>46</v>
      </c>
      <c r="B11" t="s">
        <v>47</v>
      </c>
      <c r="C11" s="137"/>
      <c r="D11" s="137"/>
      <c r="E11"/>
      <c r="F11" s="74"/>
      <c r="G11" s="40"/>
      <c r="I11"/>
      <c r="N11"/>
      <c r="O11"/>
      <c r="P11"/>
    </row>
    <row r="12" spans="1:16" ht="14.45" x14ac:dyDescent="0.3">
      <c r="A12" t="s">
        <v>48</v>
      </c>
      <c r="B12" t="s">
        <v>49</v>
      </c>
      <c r="C12" s="137"/>
      <c r="D12" s="137"/>
      <c r="E12"/>
      <c r="F12" s="74"/>
      <c r="G12" s="40"/>
      <c r="I12"/>
      <c r="N12"/>
      <c r="O12"/>
      <c r="P12"/>
    </row>
    <row r="13" spans="1:16" ht="14.45" x14ac:dyDescent="0.3">
      <c r="A13" t="s">
        <v>50</v>
      </c>
      <c r="B13" t="s">
        <v>49</v>
      </c>
      <c r="C13" s="42">
        <f>'14'!B39</f>
        <v>11753694.840000002</v>
      </c>
      <c r="D13" s="42">
        <f>'14'!C39</f>
        <v>11753694.840000002</v>
      </c>
      <c r="E13"/>
      <c r="F13" s="74"/>
      <c r="G13" s="40"/>
      <c r="I13"/>
      <c r="N13"/>
      <c r="O13"/>
      <c r="P13"/>
    </row>
    <row r="14" spans="1:16" ht="14.45" x14ac:dyDescent="0.3">
      <c r="A14" t="s">
        <v>51</v>
      </c>
      <c r="B14" t="s">
        <v>52</v>
      </c>
      <c r="C14" s="42">
        <f>'14'!B57</f>
        <v>4351715.2100000018</v>
      </c>
      <c r="D14" s="42">
        <f>'14'!C57</f>
        <v>4397354.0099999979</v>
      </c>
      <c r="E14"/>
      <c r="F14" s="74"/>
      <c r="G14" s="40"/>
      <c r="I14"/>
      <c r="N14"/>
      <c r="O14"/>
      <c r="P14"/>
    </row>
    <row r="15" spans="1:16" ht="14.45" x14ac:dyDescent="0.3">
      <c r="A15" t="s">
        <v>54</v>
      </c>
      <c r="B15" t="s">
        <v>53</v>
      </c>
      <c r="C15" s="42">
        <f>+'14'!B56</f>
        <v>2063663137.6555324</v>
      </c>
      <c r="D15" s="42">
        <f>+'14'!C56</f>
        <v>2323846287.9000826</v>
      </c>
      <c r="E15"/>
      <c r="F15" s="74"/>
      <c r="G15" s="40"/>
      <c r="I15"/>
      <c r="N15"/>
      <c r="O15"/>
      <c r="P15"/>
    </row>
    <row r="16" spans="1:16" ht="14.45" x14ac:dyDescent="0.3">
      <c r="A16" t="s">
        <v>55</v>
      </c>
      <c r="B16" t="s">
        <v>56</v>
      </c>
      <c r="C16" s="42">
        <f>'14'!B71</f>
        <v>210109688.56999999</v>
      </c>
      <c r="D16" s="42">
        <f>'14'!C71</f>
        <v>201253012.49000001</v>
      </c>
      <c r="E16"/>
      <c r="F16" s="74"/>
      <c r="G16" s="40"/>
      <c r="I16"/>
      <c r="N16"/>
      <c r="O16"/>
      <c r="P16"/>
    </row>
    <row r="17" spans="1:16" ht="14.45" x14ac:dyDescent="0.3">
      <c r="A17" t="s">
        <v>57</v>
      </c>
      <c r="B17" t="s">
        <v>58</v>
      </c>
      <c r="C17" s="137"/>
      <c r="D17" s="137"/>
      <c r="E17"/>
      <c r="F17" s="74"/>
      <c r="G17" s="40"/>
      <c r="I17"/>
      <c r="N17"/>
      <c r="O17"/>
      <c r="P17"/>
    </row>
    <row r="18" spans="1:16" ht="14.45" x14ac:dyDescent="0.3">
      <c r="A18" t="s">
        <v>59</v>
      </c>
      <c r="B18" t="s">
        <v>60</v>
      </c>
      <c r="C18" s="42">
        <f>'14'!B72</f>
        <v>174507673.69</v>
      </c>
      <c r="D18" s="42">
        <f>'14'!C72</f>
        <v>161357422.10999998</v>
      </c>
      <c r="E18"/>
      <c r="F18" s="74"/>
      <c r="G18" s="40"/>
      <c r="I18"/>
      <c r="N18"/>
      <c r="O18"/>
      <c r="P18"/>
    </row>
    <row r="19" spans="1:16" ht="14.45" x14ac:dyDescent="0.3">
      <c r="A19" t="s">
        <v>61</v>
      </c>
      <c r="B19" t="s">
        <v>62</v>
      </c>
      <c r="C19" s="137"/>
      <c r="D19" s="137"/>
      <c r="E19"/>
      <c r="F19" s="74"/>
      <c r="G19" s="40"/>
      <c r="I19"/>
      <c r="N19"/>
      <c r="O19"/>
      <c r="P19"/>
    </row>
    <row r="20" spans="1:16" ht="14.45" x14ac:dyDescent="0.3">
      <c r="A20" t="s">
        <v>1672</v>
      </c>
      <c r="B20" t="s">
        <v>1676</v>
      </c>
      <c r="C20" s="42">
        <f>'14'!B74</f>
        <v>2489191.5199999996</v>
      </c>
      <c r="D20" s="42">
        <f>'14'!C74</f>
        <v>2569341.3600000008</v>
      </c>
      <c r="E20"/>
      <c r="F20" s="74"/>
      <c r="G20" s="40"/>
      <c r="I20"/>
      <c r="N20"/>
      <c r="O20"/>
      <c r="P20"/>
    </row>
    <row r="21" spans="1:16" ht="14.45" x14ac:dyDescent="0.3">
      <c r="A21" t="s">
        <v>1673</v>
      </c>
      <c r="B21" t="s">
        <v>1675</v>
      </c>
      <c r="C21" s="42">
        <f>'14'!B75</f>
        <v>36711847.046058163</v>
      </c>
      <c r="D21" s="42">
        <f>'14'!C75</f>
        <v>231505.97394184489</v>
      </c>
      <c r="E21"/>
      <c r="F21" s="74"/>
      <c r="G21" s="40"/>
      <c r="I21"/>
      <c r="N21"/>
      <c r="O21"/>
      <c r="P21"/>
    </row>
    <row r="22" spans="1:16" ht="14.45" x14ac:dyDescent="0.3">
      <c r="A22" t="s">
        <v>1674</v>
      </c>
      <c r="B22" t="s">
        <v>1677</v>
      </c>
      <c r="C22" s="42">
        <f>'14'!B76</f>
        <v>75205526.25000006</v>
      </c>
      <c r="D22" s="42">
        <f>'14'!C76</f>
        <v>90031969.607142866</v>
      </c>
      <c r="E22"/>
      <c r="F22" s="74"/>
      <c r="G22" s="40"/>
      <c r="I22"/>
      <c r="N22"/>
      <c r="O22"/>
      <c r="P22"/>
    </row>
    <row r="23" spans="1:16" ht="14.45" x14ac:dyDescent="0.3">
      <c r="A23" t="s">
        <v>63</v>
      </c>
      <c r="B23" t="s">
        <v>64</v>
      </c>
      <c r="C23" s="42">
        <v>0</v>
      </c>
      <c r="D23" s="42">
        <f>+'14'!C79</f>
        <v>0</v>
      </c>
      <c r="E23"/>
      <c r="F23" s="74"/>
      <c r="G23" s="40"/>
      <c r="I23"/>
      <c r="N23"/>
      <c r="O23"/>
      <c r="P23"/>
    </row>
    <row r="24" spans="1:16" ht="15" x14ac:dyDescent="0.25">
      <c r="A24" s="227" t="s">
        <v>1665</v>
      </c>
      <c r="B24" t="s">
        <v>1666</v>
      </c>
      <c r="C24" s="42">
        <f>SUM('14'!B80:B93)</f>
        <v>42094475</v>
      </c>
      <c r="D24" s="42">
        <f>SUM('14'!C80:C93)</f>
        <v>60866663</v>
      </c>
      <c r="E24"/>
      <c r="F24" s="74"/>
      <c r="G24" s="40"/>
      <c r="I24"/>
      <c r="N24"/>
      <c r="O24"/>
      <c r="P24"/>
    </row>
    <row r="25" spans="1:16" ht="15" x14ac:dyDescent="0.25">
      <c r="A25" t="s">
        <v>1667</v>
      </c>
      <c r="B25" t="s">
        <v>1668</v>
      </c>
      <c r="C25" s="20">
        <f>+'14'!B94</f>
        <v>14826443.357142851</v>
      </c>
      <c r="D25" s="20">
        <f>+'14'!C94</f>
        <v>0</v>
      </c>
      <c r="E25"/>
      <c r="F25" s="74"/>
      <c r="G25" s="40"/>
      <c r="I25"/>
      <c r="N25"/>
      <c r="O25"/>
      <c r="P25"/>
    </row>
    <row r="26" spans="1:16" ht="15" x14ac:dyDescent="0.25">
      <c r="A26" s="17"/>
      <c r="B26" s="17" t="s">
        <v>65</v>
      </c>
      <c r="C26" s="18">
        <f>SUM(C8:C25)</f>
        <v>3176800665.5241866</v>
      </c>
      <c r="D26" s="18">
        <f t="shared" ref="D26" si="0">SUM(D8:D25)</f>
        <v>3410149307.1017241</v>
      </c>
      <c r="E26" s="17"/>
      <c r="F26" s="74"/>
      <c r="G26" s="40"/>
      <c r="I26"/>
      <c r="N26"/>
      <c r="O26"/>
      <c r="P26"/>
    </row>
    <row r="27" spans="1:16" ht="15" x14ac:dyDescent="0.25">
      <c r="E27"/>
      <c r="F27" s="74"/>
      <c r="G27" s="40"/>
      <c r="I27"/>
      <c r="N27"/>
      <c r="O27"/>
      <c r="P27"/>
    </row>
    <row r="28" spans="1:16" ht="15" x14ac:dyDescent="0.25">
      <c r="B28" t="s">
        <v>66</v>
      </c>
      <c r="C28" s="12">
        <f>'14'!B33</f>
        <v>457300212.26999998</v>
      </c>
      <c r="D28" s="12">
        <f>'14'!C33</f>
        <v>446375440.62</v>
      </c>
      <c r="E28"/>
      <c r="F28" s="74"/>
      <c r="G28" s="40"/>
      <c r="I28"/>
      <c r="N28"/>
      <c r="O28"/>
      <c r="P28"/>
    </row>
    <row r="29" spans="1:16" ht="15" x14ac:dyDescent="0.25">
      <c r="B29" t="s">
        <v>67</v>
      </c>
      <c r="C29" s="12">
        <f>+'14'!B51</f>
        <v>630200009.45545328</v>
      </c>
      <c r="D29" s="12">
        <f>+'14'!C51</f>
        <v>628170621.29055643</v>
      </c>
      <c r="E29"/>
      <c r="F29" s="74"/>
      <c r="G29" s="40"/>
      <c r="I29"/>
      <c r="N29"/>
      <c r="O29"/>
      <c r="P29"/>
    </row>
    <row r="30" spans="1:16" ht="15" x14ac:dyDescent="0.25">
      <c r="B30" t="s">
        <v>68</v>
      </c>
      <c r="C30" s="20">
        <f>+'14'!B95</f>
        <v>2811629340.9094267</v>
      </c>
      <c r="D30" s="20">
        <f>+'14'!C95</f>
        <v>3022023364.5961676</v>
      </c>
      <c r="E30"/>
      <c r="F30" s="74"/>
      <c r="G30" s="40"/>
      <c r="I30"/>
      <c r="N30"/>
      <c r="O30"/>
      <c r="P30"/>
    </row>
    <row r="31" spans="1:16" ht="15" x14ac:dyDescent="0.25">
      <c r="B31" s="17" t="s">
        <v>69</v>
      </c>
      <c r="C31" s="18">
        <f>SUM(C28:C30)</f>
        <v>3899129562.6348801</v>
      </c>
      <c r="D31" s="18">
        <f t="shared" ref="D31" si="1">SUM(D28:D30)</f>
        <v>4096569426.5067239</v>
      </c>
      <c r="E31"/>
      <c r="F31" s="74"/>
      <c r="G31" s="40"/>
      <c r="I31"/>
      <c r="N31"/>
      <c r="O31"/>
      <c r="P31"/>
    </row>
    <row r="32" spans="1:16" ht="15" x14ac:dyDescent="0.25">
      <c r="E32"/>
      <c r="F32" s="74"/>
      <c r="G32" s="40"/>
      <c r="I32"/>
      <c r="N32"/>
      <c r="O32"/>
      <c r="P32"/>
    </row>
    <row r="33" spans="2:16" ht="16.5" x14ac:dyDescent="0.25">
      <c r="B33" s="23" t="s">
        <v>2</v>
      </c>
      <c r="C33" s="179">
        <f>C31-C26</f>
        <v>722328897.11069345</v>
      </c>
      <c r="D33" s="179">
        <f t="shared" ref="D33" si="2">D31-D26</f>
        <v>686420119.40499973</v>
      </c>
      <c r="E33"/>
      <c r="F33" s="75"/>
      <c r="G33" s="40"/>
      <c r="I33"/>
      <c r="N33"/>
      <c r="O33"/>
      <c r="P33"/>
    </row>
    <row r="34" spans="2:16" ht="15" x14ac:dyDescent="0.25">
      <c r="E34"/>
      <c r="F34" s="74"/>
      <c r="G34" s="40"/>
      <c r="I34"/>
      <c r="N34"/>
      <c r="O34"/>
      <c r="P34"/>
    </row>
    <row r="35" spans="2:16" ht="15" x14ac:dyDescent="0.25">
      <c r="B35" s="17" t="s">
        <v>32</v>
      </c>
      <c r="C35" s="18">
        <f>+'14'!B114</f>
        <v>73667873.689999998</v>
      </c>
      <c r="D35" s="18">
        <f>+'14'!C114</f>
        <v>71988096.439999998</v>
      </c>
      <c r="E35"/>
      <c r="F35" s="74"/>
      <c r="G35" s="40"/>
      <c r="I35"/>
      <c r="N35"/>
      <c r="O35"/>
      <c r="P35"/>
    </row>
    <row r="36" spans="2:16" ht="15" x14ac:dyDescent="0.25">
      <c r="B36" s="17"/>
      <c r="C36" s="17"/>
      <c r="D36" s="17"/>
      <c r="E36"/>
      <c r="F36" s="74"/>
      <c r="G36" s="40"/>
      <c r="I36"/>
      <c r="N36"/>
      <c r="O36"/>
      <c r="P36"/>
    </row>
    <row r="37" spans="2:16" ht="15" x14ac:dyDescent="0.25">
      <c r="B37" s="17" t="s">
        <v>31</v>
      </c>
      <c r="C37" s="19">
        <f>+'14'!B138</f>
        <v>284136216.83999991</v>
      </c>
      <c r="D37" s="19">
        <f>+'14'!C138</f>
        <v>300384857.36000013</v>
      </c>
      <c r="E37"/>
      <c r="F37" s="74"/>
      <c r="G37" s="40"/>
      <c r="I37"/>
      <c r="N37"/>
      <c r="O37"/>
      <c r="P37"/>
    </row>
    <row r="38" spans="2:16" ht="15" x14ac:dyDescent="0.25">
      <c r="B38" s="17"/>
      <c r="C38" s="17"/>
      <c r="D38" s="17"/>
      <c r="E38"/>
      <c r="F38" s="74"/>
      <c r="G38" s="40"/>
      <c r="I38"/>
      <c r="N38"/>
      <c r="O38"/>
      <c r="P38"/>
    </row>
    <row r="39" spans="2:16" ht="18.75" customHeight="1" x14ac:dyDescent="0.25">
      <c r="B39" s="17" t="s">
        <v>33</v>
      </c>
      <c r="C39" s="19">
        <f>'14'!B146</f>
        <v>107579522.32999992</v>
      </c>
      <c r="D39" s="19">
        <f>'14'!C146</f>
        <v>108722783.76000002</v>
      </c>
      <c r="E39"/>
      <c r="F39" s="74"/>
      <c r="G39" s="40"/>
      <c r="I39"/>
      <c r="N39"/>
      <c r="O39"/>
      <c r="P39"/>
    </row>
    <row r="40" spans="2:16" ht="18.75" customHeight="1" x14ac:dyDescent="0.25">
      <c r="B40" s="17"/>
      <c r="C40" s="17"/>
      <c r="D40" s="17"/>
      <c r="E40"/>
      <c r="F40" s="74"/>
      <c r="G40" s="40"/>
      <c r="I40"/>
      <c r="N40"/>
      <c r="O40"/>
      <c r="P40"/>
    </row>
    <row r="41" spans="2:16" ht="18.75" customHeight="1" x14ac:dyDescent="0.25">
      <c r="B41" s="17" t="s">
        <v>74</v>
      </c>
      <c r="C41" s="19">
        <f>+'14'!B157</f>
        <v>65187745.100000016</v>
      </c>
      <c r="D41" s="19">
        <f>+'14'!C157</f>
        <v>66065295.700000025</v>
      </c>
      <c r="E41"/>
      <c r="F41" s="74"/>
      <c r="G41" s="40"/>
      <c r="I41"/>
      <c r="N41"/>
      <c r="O41"/>
      <c r="P41"/>
    </row>
    <row r="42" spans="2:16" ht="15" x14ac:dyDescent="0.25">
      <c r="B42" s="17"/>
      <c r="C42" s="17"/>
      <c r="D42" s="17"/>
      <c r="E42"/>
      <c r="F42" s="74"/>
      <c r="G42" s="40"/>
      <c r="I42"/>
      <c r="N42"/>
      <c r="O42"/>
      <c r="P42"/>
    </row>
    <row r="43" spans="2:16" ht="15" x14ac:dyDescent="0.25">
      <c r="B43" s="17" t="s">
        <v>34</v>
      </c>
      <c r="C43" s="19">
        <f>+'14'!B161</f>
        <v>18084320.77</v>
      </c>
      <c r="D43" s="19">
        <f>+'14'!C161</f>
        <v>14241782.479999999</v>
      </c>
      <c r="E43"/>
      <c r="F43" s="74"/>
      <c r="G43" s="40"/>
      <c r="I43"/>
      <c r="N43"/>
      <c r="O43"/>
      <c r="P43"/>
    </row>
    <row r="44" spans="2:16" ht="15" x14ac:dyDescent="0.25">
      <c r="B44" s="17"/>
      <c r="C44" s="17"/>
      <c r="D44" s="17"/>
      <c r="E44"/>
      <c r="F44" s="74"/>
      <c r="G44" s="40"/>
      <c r="I44"/>
      <c r="N44"/>
      <c r="O44"/>
      <c r="P44"/>
    </row>
    <row r="45" spans="2:16" ht="15" x14ac:dyDescent="0.25">
      <c r="B45" s="17" t="s">
        <v>35</v>
      </c>
      <c r="C45" s="19">
        <f>+'14'!B192</f>
        <v>355548983.18186855</v>
      </c>
      <c r="D45" s="19">
        <f>+'14'!C192</f>
        <v>349177167.12787277</v>
      </c>
      <c r="E45"/>
      <c r="F45" s="74"/>
      <c r="G45" s="40"/>
      <c r="I45"/>
      <c r="N45"/>
      <c r="O45"/>
      <c r="P45"/>
    </row>
    <row r="46" spans="2:16" ht="15" x14ac:dyDescent="0.25">
      <c r="E46"/>
      <c r="F46" s="74"/>
      <c r="G46" s="40"/>
      <c r="I46"/>
      <c r="N46"/>
      <c r="O46"/>
      <c r="P46"/>
    </row>
    <row r="47" spans="2:16" ht="15.75" thickBot="1" x14ac:dyDescent="0.3">
      <c r="B47" s="17" t="s">
        <v>71</v>
      </c>
      <c r="C47" s="26">
        <f>SUM(C33:C46)</f>
        <v>1626533559.0225618</v>
      </c>
      <c r="D47" s="26">
        <f t="shared" ref="D47" si="3">SUM(D33:D46)</f>
        <v>1597000102.2728727</v>
      </c>
      <c r="E47"/>
      <c r="F47" s="75"/>
      <c r="G47" s="40"/>
      <c r="I47"/>
      <c r="N47"/>
      <c r="O47"/>
      <c r="P47"/>
    </row>
    <row r="48" spans="2:16" ht="15.75" thickTop="1" x14ac:dyDescent="0.25">
      <c r="C48" s="228" t="b">
        <f>+C47+C26='14'!B194</f>
        <v>1</v>
      </c>
      <c r="D48" s="228" t="b">
        <f>+D47+D26='14'!C194</f>
        <v>1</v>
      </c>
      <c r="E48"/>
      <c r="F48" s="74"/>
      <c r="G48" s="40"/>
      <c r="I48"/>
      <c r="N48"/>
      <c r="O48"/>
      <c r="P48"/>
    </row>
    <row r="49" spans="1:16" ht="15" x14ac:dyDescent="0.25">
      <c r="E49"/>
      <c r="F49" s="74"/>
      <c r="G49" s="40"/>
      <c r="I49"/>
      <c r="N49"/>
      <c r="O49"/>
      <c r="P49"/>
    </row>
    <row r="50" spans="1:16" ht="15" x14ac:dyDescent="0.25">
      <c r="E50"/>
      <c r="F50" s="74"/>
      <c r="G50" s="40"/>
      <c r="I50"/>
      <c r="N50"/>
      <c r="O50"/>
      <c r="P50"/>
    </row>
    <row r="51" spans="1:16" ht="15" x14ac:dyDescent="0.25">
      <c r="E51"/>
      <c r="F51" s="74"/>
      <c r="G51" s="40"/>
      <c r="I51"/>
      <c r="N51"/>
      <c r="O51"/>
      <c r="P51"/>
    </row>
    <row r="52" spans="1:16" ht="15" x14ac:dyDescent="0.25">
      <c r="E52"/>
      <c r="F52" s="74"/>
      <c r="G52" s="40"/>
      <c r="I52"/>
      <c r="N52"/>
      <c r="O52"/>
      <c r="P52"/>
    </row>
    <row r="53" spans="1:16" ht="15" x14ac:dyDescent="0.25">
      <c r="E53"/>
      <c r="F53" s="74"/>
      <c r="G53" s="40"/>
      <c r="I53"/>
      <c r="N53"/>
      <c r="O53"/>
      <c r="P53"/>
    </row>
    <row r="54" spans="1:16" ht="15" x14ac:dyDescent="0.25">
      <c r="E54"/>
      <c r="F54" s="74"/>
      <c r="G54" s="40"/>
      <c r="I54"/>
      <c r="N54"/>
      <c r="O54"/>
      <c r="P54"/>
    </row>
    <row r="55" spans="1:16" ht="15" x14ac:dyDescent="0.25">
      <c r="E55"/>
      <c r="F55" s="74"/>
      <c r="G55" s="40"/>
      <c r="I55"/>
      <c r="N55"/>
      <c r="O55"/>
      <c r="P55"/>
    </row>
    <row r="56" spans="1:16" ht="15" x14ac:dyDescent="0.25">
      <c r="E56"/>
      <c r="F56" s="74"/>
      <c r="G56" s="40"/>
      <c r="I56"/>
      <c r="N56"/>
      <c r="O56"/>
      <c r="P56"/>
    </row>
    <row r="57" spans="1:16" ht="15" x14ac:dyDescent="0.25">
      <c r="E57"/>
      <c r="F57" s="74"/>
      <c r="G57" s="40"/>
      <c r="I57"/>
      <c r="N57"/>
      <c r="O57"/>
      <c r="P57"/>
    </row>
    <row r="58" spans="1:16" ht="15" x14ac:dyDescent="0.25">
      <c r="E58"/>
      <c r="F58" s="74"/>
      <c r="G58" s="40"/>
      <c r="I58"/>
      <c r="N58"/>
      <c r="O58"/>
      <c r="P58"/>
    </row>
    <row r="59" spans="1:16" ht="15" x14ac:dyDescent="0.25">
      <c r="E59"/>
      <c r="F59" s="74"/>
      <c r="G59" s="40"/>
      <c r="I59"/>
      <c r="N59"/>
      <c r="O59"/>
      <c r="P59"/>
    </row>
    <row r="60" spans="1:16" ht="15" x14ac:dyDescent="0.25">
      <c r="E60"/>
      <c r="F60" s="74"/>
      <c r="G60" s="40"/>
      <c r="I60"/>
      <c r="N60"/>
      <c r="O60"/>
      <c r="P60"/>
    </row>
    <row r="61" spans="1:16" s="17" customFormat="1" ht="15" x14ac:dyDescent="0.25">
      <c r="A61"/>
      <c r="B61"/>
      <c r="C61"/>
      <c r="D61"/>
      <c r="E61"/>
      <c r="F61" s="74"/>
      <c r="G61" s="40"/>
    </row>
    <row r="62" spans="1:16" ht="15" x14ac:dyDescent="0.25">
      <c r="E62"/>
      <c r="F62" s="74"/>
      <c r="G62" s="40"/>
      <c r="I62"/>
      <c r="N62"/>
      <c r="O62"/>
      <c r="P62"/>
    </row>
    <row r="63" spans="1:16" ht="15.75" customHeight="1" x14ac:dyDescent="0.25">
      <c r="E63"/>
      <c r="F63" s="74"/>
      <c r="G63" s="40"/>
      <c r="I63"/>
      <c r="N63"/>
      <c r="O63"/>
      <c r="P63"/>
    </row>
    <row r="64" spans="1:16" ht="15.75" customHeight="1" x14ac:dyDescent="0.25">
      <c r="E64"/>
      <c r="F64" s="74"/>
      <c r="G64" s="40"/>
      <c r="I64"/>
      <c r="N64"/>
      <c r="O64"/>
      <c r="P64"/>
    </row>
    <row r="65" spans="5:16" ht="16.5" customHeight="1" x14ac:dyDescent="0.25">
      <c r="E65"/>
      <c r="F65" s="74"/>
      <c r="G65" s="40"/>
      <c r="I65"/>
      <c r="N65"/>
      <c r="O65"/>
      <c r="P65"/>
    </row>
  </sheetData>
  <mergeCells count="3">
    <mergeCell ref="A6:D6"/>
    <mergeCell ref="A5:D5"/>
    <mergeCell ref="A4:D4"/>
  </mergeCells>
  <pageMargins left="0.75" right="0.75" top="1" bottom="1" header="0.5" footer="0.5"/>
  <pageSetup scale="7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F372"/>
  <sheetViews>
    <sheetView showGridLines="0" view="pageBreakPreview" zoomScale="60" zoomScaleNormal="100" workbookViewId="0">
      <pane xSplit="1" ySplit="5" topLeftCell="B6" activePane="bottomRight" state="frozen"/>
      <selection activeCell="J40" sqref="D40:J62"/>
      <selection pane="topRight" activeCell="J40" sqref="D40:J62"/>
      <selection pane="bottomLeft" activeCell="J40" sqref="D40:J62"/>
      <selection pane="bottomRight" activeCell="A2" sqref="A1:A2"/>
    </sheetView>
  </sheetViews>
  <sheetFormatPr defaultColWidth="9.140625" defaultRowHeight="15" x14ac:dyDescent="0.25"/>
  <cols>
    <col min="1" max="1" width="104.5703125" style="28" bestFit="1" customWidth="1"/>
    <col min="2" max="4" width="17.5703125" style="28" customWidth="1"/>
    <col min="5" max="16384" width="9.140625" style="28"/>
  </cols>
  <sheetData>
    <row r="1" spans="1:3" ht="16.899999999999999" x14ac:dyDescent="0.3">
      <c r="A1" s="242" t="s">
        <v>1731</v>
      </c>
    </row>
    <row r="2" spans="1:3" ht="16.899999999999999" x14ac:dyDescent="0.3">
      <c r="A2" s="242" t="s">
        <v>1719</v>
      </c>
    </row>
    <row r="3" spans="1:3" thickBot="1" x14ac:dyDescent="0.35"/>
    <row r="4" spans="1:3" ht="15.75" thickBot="1" x14ac:dyDescent="0.3">
      <c r="A4" s="259" t="s">
        <v>1159</v>
      </c>
      <c r="B4" s="259" t="s">
        <v>898</v>
      </c>
      <c r="C4" s="260"/>
    </row>
    <row r="5" spans="1:3" ht="15.75" thickBot="1" x14ac:dyDescent="0.3">
      <c r="A5" s="259"/>
      <c r="B5" s="101" t="s">
        <v>895</v>
      </c>
      <c r="C5" s="101" t="s">
        <v>896</v>
      </c>
    </row>
    <row r="6" spans="1:3" ht="14.45" x14ac:dyDescent="0.3">
      <c r="A6" s="102" t="s">
        <v>370</v>
      </c>
      <c r="B6" s="103"/>
      <c r="C6" s="103"/>
    </row>
    <row r="7" spans="1:3" ht="14.45" x14ac:dyDescent="0.3">
      <c r="A7" s="104" t="s">
        <v>1160</v>
      </c>
      <c r="B7" s="103"/>
      <c r="C7" s="103"/>
    </row>
    <row r="8" spans="1:3" ht="14.45" x14ac:dyDescent="0.3">
      <c r="A8" s="31" t="s">
        <v>1161</v>
      </c>
      <c r="B8" s="103"/>
      <c r="C8" s="103"/>
    </row>
    <row r="9" spans="1:3" ht="14.45" x14ac:dyDescent="0.3">
      <c r="A9" s="105" t="s">
        <v>79</v>
      </c>
      <c r="B9" s="103"/>
      <c r="C9" s="103"/>
    </row>
    <row r="10" spans="1:3" thickBot="1" x14ac:dyDescent="0.35"/>
    <row r="11" spans="1:3" ht="14.45" x14ac:dyDescent="0.3">
      <c r="A11" s="31" t="s">
        <v>1161</v>
      </c>
      <c r="B11" s="106">
        <v>-10677738140.610893</v>
      </c>
      <c r="C11" s="106">
        <v>-10961606349.923445</v>
      </c>
    </row>
    <row r="13" spans="1:3" ht="14.45" x14ac:dyDescent="0.3">
      <c r="A13" s="31" t="s">
        <v>1162</v>
      </c>
      <c r="B13" s="103"/>
      <c r="C13" s="103"/>
    </row>
    <row r="14" spans="1:3" ht="14.45" x14ac:dyDescent="0.3">
      <c r="A14" s="105" t="s">
        <v>82</v>
      </c>
      <c r="B14" s="103"/>
      <c r="C14" s="103"/>
    </row>
    <row r="15" spans="1:3" ht="14.45" x14ac:dyDescent="0.3">
      <c r="A15" s="38" t="s">
        <v>1163</v>
      </c>
      <c r="B15" s="103">
        <v>4848247.9699999979</v>
      </c>
      <c r="C15" s="103">
        <v>7007719.0200000005</v>
      </c>
    </row>
    <row r="16" spans="1:3" ht="14.45" x14ac:dyDescent="0.3">
      <c r="A16" s="38" t="s">
        <v>1164</v>
      </c>
      <c r="B16" s="120">
        <v>336733608.90999997</v>
      </c>
      <c r="C16" s="120">
        <v>354158442.03000009</v>
      </c>
    </row>
    <row r="17" spans="1:3" ht="14.45" x14ac:dyDescent="0.3">
      <c r="A17" s="38" t="s">
        <v>1165</v>
      </c>
      <c r="B17" s="120">
        <v>9502043.4099999964</v>
      </c>
      <c r="C17" s="120">
        <v>9641141.5099999979</v>
      </c>
    </row>
    <row r="18" spans="1:3" ht="14.45" x14ac:dyDescent="0.3">
      <c r="A18" s="38" t="s">
        <v>1166</v>
      </c>
      <c r="B18" s="103">
        <v>8660956.1100000031</v>
      </c>
      <c r="C18" s="103">
        <v>5883308.1499999994</v>
      </c>
    </row>
    <row r="19" spans="1:3" ht="14.45" x14ac:dyDescent="0.3">
      <c r="A19" s="38" t="s">
        <v>1167</v>
      </c>
      <c r="B19" s="103">
        <v>1904777.3500000008</v>
      </c>
      <c r="C19" s="103">
        <v>1708562.39</v>
      </c>
    </row>
    <row r="20" spans="1:3" ht="14.45" x14ac:dyDescent="0.3">
      <c r="A20" s="38" t="s">
        <v>1168</v>
      </c>
      <c r="B20" s="103">
        <v>29933994.099999998</v>
      </c>
      <c r="C20" s="103">
        <v>17412557.649999991</v>
      </c>
    </row>
    <row r="21" spans="1:3" ht="14.45" x14ac:dyDescent="0.3">
      <c r="A21" s="38" t="s">
        <v>1169</v>
      </c>
      <c r="B21" s="103">
        <v>4796592.88</v>
      </c>
      <c r="C21" s="103">
        <v>4282809.63</v>
      </c>
    </row>
    <row r="22" spans="1:3" ht="14.45" x14ac:dyDescent="0.3">
      <c r="A22" s="38" t="s">
        <v>1170</v>
      </c>
      <c r="B22" s="103">
        <v>1648232.9199999997</v>
      </c>
      <c r="C22" s="103">
        <v>464106.32999999996</v>
      </c>
    </row>
    <row r="23" spans="1:3" ht="14.45" x14ac:dyDescent="0.3">
      <c r="A23" s="38" t="s">
        <v>1171</v>
      </c>
      <c r="B23" s="103">
        <v>65416.56</v>
      </c>
      <c r="C23" s="103">
        <v>66098.959999999992</v>
      </c>
    </row>
    <row r="24" spans="1:3" ht="14.45" x14ac:dyDescent="0.3">
      <c r="A24" s="38" t="s">
        <v>1172</v>
      </c>
      <c r="B24" s="103">
        <v>5366938.4000000004</v>
      </c>
      <c r="C24" s="103">
        <v>7552020.7399999965</v>
      </c>
    </row>
    <row r="25" spans="1:3" ht="14.45" x14ac:dyDescent="0.3">
      <c r="A25" s="38" t="s">
        <v>1173</v>
      </c>
      <c r="B25" s="103">
        <v>6541150.8499999996</v>
      </c>
      <c r="C25" s="103">
        <v>5532801.9099999992</v>
      </c>
    </row>
    <row r="26" spans="1:3" ht="14.45" x14ac:dyDescent="0.3">
      <c r="A26" s="38" t="s">
        <v>1174</v>
      </c>
      <c r="B26" s="103">
        <v>685215.8600000001</v>
      </c>
      <c r="C26" s="103">
        <v>2318811.92</v>
      </c>
    </row>
    <row r="27" spans="1:3" ht="14.45" x14ac:dyDescent="0.3">
      <c r="A27" s="38" t="s">
        <v>1175</v>
      </c>
      <c r="B27" s="103">
        <v>28145045.520000007</v>
      </c>
      <c r="C27" s="103">
        <v>17293958.350000001</v>
      </c>
    </row>
    <row r="28" spans="1:3" ht="14.45" x14ac:dyDescent="0.3">
      <c r="A28" s="38" t="s">
        <v>1176</v>
      </c>
      <c r="B28" s="103">
        <v>7391617.620000001</v>
      </c>
      <c r="C28" s="103">
        <v>6471227.5700000003</v>
      </c>
    </row>
    <row r="29" spans="1:3" ht="14.45" x14ac:dyDescent="0.3">
      <c r="A29" s="38" t="s">
        <v>1177</v>
      </c>
      <c r="B29" s="103">
        <v>7153487.0800000001</v>
      </c>
      <c r="C29" s="103">
        <v>4694835.34</v>
      </c>
    </row>
    <row r="30" spans="1:3" ht="14.45" x14ac:dyDescent="0.3">
      <c r="A30" s="38" t="s">
        <v>1178</v>
      </c>
      <c r="B30" s="103">
        <v>1682820</v>
      </c>
      <c r="C30" s="103">
        <v>5000</v>
      </c>
    </row>
    <row r="31" spans="1:3" ht="14.45" x14ac:dyDescent="0.3">
      <c r="A31" s="38" t="s">
        <v>1179</v>
      </c>
      <c r="B31" s="103">
        <v>2156783.8900000006</v>
      </c>
      <c r="C31" s="103">
        <v>1729758.51</v>
      </c>
    </row>
    <row r="32" spans="1:3" thickBot="1" x14ac:dyDescent="0.35">
      <c r="A32" s="38" t="s">
        <v>1180</v>
      </c>
      <c r="B32" s="103">
        <v>83282.840000000055</v>
      </c>
      <c r="C32" s="103">
        <v>152280.60999999999</v>
      </c>
    </row>
    <row r="33" spans="1:3" ht="14.45" x14ac:dyDescent="0.3">
      <c r="A33" s="105" t="s">
        <v>82</v>
      </c>
      <c r="B33" s="178">
        <v>457300212.26999998</v>
      </c>
      <c r="C33" s="178">
        <v>446375440.62</v>
      </c>
    </row>
    <row r="35" spans="1:3" ht="14.45" x14ac:dyDescent="0.3">
      <c r="A35" s="105" t="s">
        <v>101</v>
      </c>
      <c r="B35" s="103"/>
      <c r="C35" s="103"/>
    </row>
    <row r="36" spans="1:3" ht="14.45" x14ac:dyDescent="0.3">
      <c r="A36" s="38" t="s">
        <v>1181</v>
      </c>
      <c r="B36" s="103">
        <v>74552705.080000013</v>
      </c>
      <c r="C36" s="103">
        <v>77979736.470000014</v>
      </c>
    </row>
    <row r="37" spans="1:3" ht="14.45" x14ac:dyDescent="0.3">
      <c r="A37" s="38" t="s">
        <v>1182</v>
      </c>
      <c r="B37" s="120">
        <v>194851620.06545305</v>
      </c>
      <c r="C37" s="120">
        <v>190042472.27055633</v>
      </c>
    </row>
    <row r="38" spans="1:3" ht="14.45" x14ac:dyDescent="0.3">
      <c r="A38" s="38" t="s">
        <v>1183</v>
      </c>
      <c r="B38" s="103">
        <v>41350275.250000007</v>
      </c>
      <c r="C38" s="103">
        <v>35399614.359999999</v>
      </c>
    </row>
    <row r="39" spans="1:3" ht="14.45" x14ac:dyDescent="0.3">
      <c r="A39" s="38" t="s">
        <v>1184</v>
      </c>
      <c r="B39" s="120">
        <v>11753694.840000002</v>
      </c>
      <c r="C39" s="120">
        <v>11753694.840000002</v>
      </c>
    </row>
    <row r="40" spans="1:3" ht="14.45" x14ac:dyDescent="0.3">
      <c r="A40" s="38" t="s">
        <v>1185</v>
      </c>
      <c r="B40" s="103">
        <v>9863582.6000000015</v>
      </c>
      <c r="C40" s="103">
        <v>9741268.1000000015</v>
      </c>
    </row>
    <row r="41" spans="1:3" ht="14.45" x14ac:dyDescent="0.3">
      <c r="A41" s="38" t="s">
        <v>1186</v>
      </c>
      <c r="B41" s="103">
        <v>47657191.129999995</v>
      </c>
      <c r="C41" s="103">
        <v>49339303.560000002</v>
      </c>
    </row>
    <row r="42" spans="1:3" ht="14.45" x14ac:dyDescent="0.3">
      <c r="A42" s="38" t="s">
        <v>1187</v>
      </c>
      <c r="B42" s="103">
        <v>383476.52</v>
      </c>
      <c r="C42" s="103">
        <v>104021.72</v>
      </c>
    </row>
    <row r="43" spans="1:3" ht="14.45" x14ac:dyDescent="0.3">
      <c r="A43" s="38" t="s">
        <v>1188</v>
      </c>
      <c r="B43" s="103">
        <v>80686059.140000015</v>
      </c>
      <c r="C43" s="103">
        <v>87668029.440000013</v>
      </c>
    </row>
    <row r="44" spans="1:3" ht="14.45" x14ac:dyDescent="0.3">
      <c r="A44" s="38" t="s">
        <v>1189</v>
      </c>
      <c r="B44" s="103">
        <v>29490.980000000003</v>
      </c>
      <c r="C44" s="103">
        <v>17837.52</v>
      </c>
    </row>
    <row r="45" spans="1:3" ht="14.45" x14ac:dyDescent="0.3">
      <c r="A45" s="38" t="s">
        <v>1190</v>
      </c>
      <c r="B45" s="103">
        <v>102904683.30000003</v>
      </c>
      <c r="C45" s="241">
        <v>84301297</v>
      </c>
    </row>
    <row r="46" spans="1:3" ht="14.45" x14ac:dyDescent="0.3">
      <c r="A46" s="38" t="s">
        <v>1191</v>
      </c>
      <c r="B46" s="103">
        <v>10286032.210000001</v>
      </c>
      <c r="C46" s="103">
        <v>8282053.2199999997</v>
      </c>
    </row>
    <row r="47" spans="1:3" ht="14.45" x14ac:dyDescent="0.3">
      <c r="A47" s="38" t="s">
        <v>1192</v>
      </c>
      <c r="B47" s="103">
        <v>28136800</v>
      </c>
      <c r="C47" s="103">
        <v>27161800</v>
      </c>
    </row>
    <row r="48" spans="1:3" x14ac:dyDescent="0.25">
      <c r="A48" s="38" t="s">
        <v>1193</v>
      </c>
      <c r="B48" s="103">
        <v>9650309.8499999996</v>
      </c>
      <c r="C48" s="103">
        <v>20982857.239999998</v>
      </c>
    </row>
    <row r="49" spans="1:3" x14ac:dyDescent="0.25">
      <c r="A49" s="38" t="s">
        <v>1194</v>
      </c>
      <c r="B49" s="103">
        <v>8226755.4699999988</v>
      </c>
      <c r="C49" s="103">
        <v>7381795.2700000005</v>
      </c>
    </row>
    <row r="50" spans="1:3" ht="15.75" thickBot="1" x14ac:dyDescent="0.3">
      <c r="A50" s="38" t="s">
        <v>1195</v>
      </c>
      <c r="B50" s="103">
        <v>9867333.0200000014</v>
      </c>
      <c r="C50" s="103">
        <v>18014840.279999997</v>
      </c>
    </row>
    <row r="51" spans="1:3" x14ac:dyDescent="0.25">
      <c r="A51" s="105" t="s">
        <v>101</v>
      </c>
      <c r="B51" s="178">
        <v>630200009.45545328</v>
      </c>
      <c r="C51" s="178">
        <f>SUM(C36:C50)</f>
        <v>628170621.29055643</v>
      </c>
    </row>
    <row r="53" spans="1:3" x14ac:dyDescent="0.25">
      <c r="A53" s="105" t="s">
        <v>122</v>
      </c>
      <c r="B53" s="103"/>
      <c r="C53" s="103"/>
    </row>
    <row r="54" spans="1:3" x14ac:dyDescent="0.25">
      <c r="A54" s="38" t="s">
        <v>1196</v>
      </c>
      <c r="B54" s="103">
        <v>14927527.17</v>
      </c>
      <c r="C54" s="103">
        <v>16234534.090000009</v>
      </c>
    </row>
    <row r="55" spans="1:3" x14ac:dyDescent="0.25">
      <c r="A55" s="38" t="s">
        <v>1197</v>
      </c>
      <c r="B55" s="103">
        <v>237023.53</v>
      </c>
      <c r="C55" s="103">
        <v>239753.81999999998</v>
      </c>
    </row>
    <row r="56" spans="1:3" x14ac:dyDescent="0.25">
      <c r="A56" s="38" t="s">
        <v>1198</v>
      </c>
      <c r="B56" s="120">
        <v>2063663137.6555324</v>
      </c>
      <c r="C56" s="120">
        <v>2323846287.9000826</v>
      </c>
    </row>
    <row r="57" spans="1:3" x14ac:dyDescent="0.25">
      <c r="A57" s="38" t="s">
        <v>1199</v>
      </c>
      <c r="B57" s="120">
        <v>4351715.2100000018</v>
      </c>
      <c r="C57" s="120">
        <v>4397354.0099999979</v>
      </c>
    </row>
    <row r="58" spans="1:3" x14ac:dyDescent="0.25">
      <c r="A58" s="38" t="s">
        <v>1200</v>
      </c>
      <c r="B58" s="103">
        <v>19498245.530000001</v>
      </c>
      <c r="C58" s="103">
        <v>19700794.380000006</v>
      </c>
    </row>
    <row r="59" spans="1:3" x14ac:dyDescent="0.25">
      <c r="A59" s="38" t="s">
        <v>1201</v>
      </c>
      <c r="B59" s="103">
        <v>28010022.849999972</v>
      </c>
      <c r="C59" s="103">
        <v>29409970.63000001</v>
      </c>
    </row>
    <row r="60" spans="1:3" x14ac:dyDescent="0.25">
      <c r="A60" s="38" t="s">
        <v>1202</v>
      </c>
      <c r="B60" s="103">
        <v>2158825.0500000003</v>
      </c>
      <c r="C60" s="103">
        <v>1851119.8399999999</v>
      </c>
    </row>
    <row r="61" spans="1:3" x14ac:dyDescent="0.25">
      <c r="A61" s="38" t="s">
        <v>1203</v>
      </c>
      <c r="B61" s="103">
        <v>4244958.1249999981</v>
      </c>
      <c r="C61" s="103">
        <v>4243153.125</v>
      </c>
    </row>
    <row r="62" spans="1:3" x14ac:dyDescent="0.25">
      <c r="A62" s="38" t="s">
        <v>1204</v>
      </c>
      <c r="B62" s="103">
        <v>3043822.54</v>
      </c>
      <c r="C62" s="103">
        <v>1270337.6000000001</v>
      </c>
    </row>
    <row r="63" spans="1:3" x14ac:dyDescent="0.25">
      <c r="A63" s="38" t="s">
        <v>1205</v>
      </c>
      <c r="B63" s="103">
        <v>10032654.850000005</v>
      </c>
      <c r="C63" s="103">
        <v>10309490.880000008</v>
      </c>
    </row>
    <row r="64" spans="1:3" x14ac:dyDescent="0.25">
      <c r="A64" s="38" t="s">
        <v>1206</v>
      </c>
      <c r="B64" s="103">
        <v>225745.54</v>
      </c>
      <c r="C64" s="103">
        <v>228484</v>
      </c>
    </row>
    <row r="65" spans="1:3" x14ac:dyDescent="0.25">
      <c r="A65" s="38" t="s">
        <v>1207</v>
      </c>
      <c r="B65" s="103">
        <v>13537900.480000006</v>
      </c>
      <c r="C65" s="103">
        <v>14993664.259999987</v>
      </c>
    </row>
    <row r="66" spans="1:3" x14ac:dyDescent="0.25">
      <c r="A66" s="38" t="s">
        <v>1208</v>
      </c>
      <c r="B66" s="103">
        <v>320740.85999999987</v>
      </c>
      <c r="C66" s="103">
        <v>323080.69999999995</v>
      </c>
    </row>
    <row r="67" spans="1:3" x14ac:dyDescent="0.25">
      <c r="A67" s="38" t="s">
        <v>1209</v>
      </c>
      <c r="B67" s="103">
        <v>47665736.75000003</v>
      </c>
      <c r="C67" s="103">
        <v>62856592.370000005</v>
      </c>
    </row>
    <row r="68" spans="1:3" x14ac:dyDescent="0.25">
      <c r="A68" s="38" t="s">
        <v>1210</v>
      </c>
      <c r="B68" s="103">
        <v>4062806.6700000009</v>
      </c>
      <c r="C68" s="103">
        <v>3992122.48</v>
      </c>
    </row>
    <row r="69" spans="1:3" x14ac:dyDescent="0.25">
      <c r="A69" s="38" t="s">
        <v>1211</v>
      </c>
      <c r="B69" s="103">
        <v>6930242.1799999969</v>
      </c>
      <c r="C69" s="103">
        <v>7833206.3000000007</v>
      </c>
    </row>
    <row r="70" spans="1:3" x14ac:dyDescent="0.25">
      <c r="A70" s="38" t="s">
        <v>1212</v>
      </c>
      <c r="B70" s="103">
        <v>29008.790000000005</v>
      </c>
      <c r="C70" s="103">
        <v>29399.349999999995</v>
      </c>
    </row>
    <row r="71" spans="1:3" x14ac:dyDescent="0.25">
      <c r="A71" s="38" t="s">
        <v>1213</v>
      </c>
      <c r="B71" s="120">
        <v>210109688.56999999</v>
      </c>
      <c r="C71" s="120">
        <v>201253012.49000001</v>
      </c>
    </row>
    <row r="72" spans="1:3" x14ac:dyDescent="0.25">
      <c r="A72" s="38" t="s">
        <v>1214</v>
      </c>
      <c r="B72" s="120">
        <v>174507673.69</v>
      </c>
      <c r="C72" s="120">
        <v>161357422.10999998</v>
      </c>
    </row>
    <row r="73" spans="1:3" x14ac:dyDescent="0.25">
      <c r="A73" s="38" t="s">
        <v>1215</v>
      </c>
      <c r="B73" s="103">
        <v>3566530.2199999997</v>
      </c>
      <c r="C73" s="103">
        <v>3954104.3199999994</v>
      </c>
    </row>
    <row r="74" spans="1:3" x14ac:dyDescent="0.25">
      <c r="A74" s="224" t="s">
        <v>1216</v>
      </c>
      <c r="B74" s="204">
        <v>2489191.5199999996</v>
      </c>
      <c r="C74" s="204">
        <v>2569341.3600000008</v>
      </c>
    </row>
    <row r="75" spans="1:3" x14ac:dyDescent="0.25">
      <c r="A75" s="224" t="s">
        <v>1217</v>
      </c>
      <c r="B75" s="204">
        <v>36711847.046058163</v>
      </c>
      <c r="C75" s="204">
        <v>231505.97394184489</v>
      </c>
    </row>
    <row r="76" spans="1:3" x14ac:dyDescent="0.25">
      <c r="A76" s="224" t="s">
        <v>1218</v>
      </c>
      <c r="B76" s="204">
        <v>75205526.25000006</v>
      </c>
      <c r="C76" s="204">
        <v>90031969.607142866</v>
      </c>
    </row>
    <row r="77" spans="1:3" x14ac:dyDescent="0.25">
      <c r="A77" s="38" t="s">
        <v>1219</v>
      </c>
      <c r="B77" s="103">
        <v>0</v>
      </c>
      <c r="C77" s="103">
        <v>0</v>
      </c>
    </row>
    <row r="78" spans="1:3" x14ac:dyDescent="0.25">
      <c r="A78" s="38" t="s">
        <v>1220</v>
      </c>
      <c r="B78" s="103">
        <v>29177851.47569333</v>
      </c>
      <c r="C78" s="103">
        <v>0</v>
      </c>
    </row>
    <row r="79" spans="1:3" x14ac:dyDescent="0.25">
      <c r="A79" s="38" t="s">
        <v>1221</v>
      </c>
      <c r="B79" s="120">
        <v>2.2468157112598419E-8</v>
      </c>
      <c r="C79" s="120">
        <v>0</v>
      </c>
    </row>
    <row r="80" spans="1:3" x14ac:dyDescent="0.25">
      <c r="A80" s="224" t="s">
        <v>1222</v>
      </c>
      <c r="B80" s="204">
        <v>1</v>
      </c>
      <c r="C80" s="204">
        <v>0</v>
      </c>
    </row>
    <row r="81" spans="1:6" x14ac:dyDescent="0.25">
      <c r="A81" s="224" t="s">
        <v>1223</v>
      </c>
      <c r="B81" s="204">
        <v>1</v>
      </c>
      <c r="C81" s="204">
        <v>0</v>
      </c>
    </row>
    <row r="82" spans="1:6" x14ac:dyDescent="0.25">
      <c r="A82" s="224" t="s">
        <v>1224</v>
      </c>
      <c r="B82" s="204">
        <v>3463572</v>
      </c>
      <c r="C82" s="204">
        <v>2678713</v>
      </c>
    </row>
    <row r="83" spans="1:6" x14ac:dyDescent="0.25">
      <c r="A83" s="224" t="s">
        <v>1225</v>
      </c>
      <c r="B83" s="204">
        <v>1</v>
      </c>
      <c r="C83" s="204">
        <v>0</v>
      </c>
    </row>
    <row r="84" spans="1:6" x14ac:dyDescent="0.25">
      <c r="A84" s="224" t="s">
        <v>1226</v>
      </c>
      <c r="B84" s="204">
        <v>1</v>
      </c>
      <c r="C84" s="204">
        <v>0</v>
      </c>
    </row>
    <row r="85" spans="1:6" x14ac:dyDescent="0.25">
      <c r="A85" s="224" t="s">
        <v>1227</v>
      </c>
      <c r="B85" s="204">
        <v>1</v>
      </c>
      <c r="C85" s="204">
        <v>0</v>
      </c>
    </row>
    <row r="86" spans="1:6" x14ac:dyDescent="0.25">
      <c r="A86" s="224" t="s">
        <v>1228</v>
      </c>
      <c r="B86" s="204">
        <v>38630891</v>
      </c>
      <c r="C86" s="204">
        <v>58187950</v>
      </c>
      <c r="D86" s="205" t="s">
        <v>1698</v>
      </c>
    </row>
    <row r="87" spans="1:6" x14ac:dyDescent="0.25">
      <c r="A87" s="224" t="s">
        <v>1229</v>
      </c>
      <c r="B87" s="204">
        <v>1</v>
      </c>
      <c r="C87" s="204">
        <v>0</v>
      </c>
    </row>
    <row r="88" spans="1:6" x14ac:dyDescent="0.25">
      <c r="A88" s="224" t="s">
        <v>1230</v>
      </c>
      <c r="B88" s="204">
        <v>1</v>
      </c>
      <c r="C88" s="204">
        <v>0</v>
      </c>
    </row>
    <row r="89" spans="1:6" x14ac:dyDescent="0.25">
      <c r="A89" s="224" t="s">
        <v>1231</v>
      </c>
      <c r="B89" s="204">
        <v>1</v>
      </c>
      <c r="C89" s="204">
        <v>0</v>
      </c>
    </row>
    <row r="90" spans="1:6" x14ac:dyDescent="0.25">
      <c r="A90" s="224" t="s">
        <v>1232</v>
      </c>
      <c r="B90" s="204">
        <v>1</v>
      </c>
      <c r="C90" s="204">
        <v>0</v>
      </c>
    </row>
    <row r="91" spans="1:6" x14ac:dyDescent="0.25">
      <c r="A91" s="224" t="s">
        <v>1233</v>
      </c>
      <c r="B91" s="204">
        <v>1</v>
      </c>
      <c r="C91" s="204">
        <v>0</v>
      </c>
    </row>
    <row r="92" spans="1:6" x14ac:dyDescent="0.25">
      <c r="A92" s="224" t="s">
        <v>1234</v>
      </c>
      <c r="B92" s="204">
        <v>1</v>
      </c>
      <c r="C92" s="204">
        <v>0</v>
      </c>
    </row>
    <row r="93" spans="1:6" x14ac:dyDescent="0.25">
      <c r="A93" s="224" t="s">
        <v>1235</v>
      </c>
      <c r="B93" s="204">
        <v>1</v>
      </c>
      <c r="C93" s="204">
        <v>0</v>
      </c>
    </row>
    <row r="94" spans="1:6" ht="15.75" thickBot="1" x14ac:dyDescent="0.3">
      <c r="A94" s="224" t="s">
        <v>1236</v>
      </c>
      <c r="B94" s="204">
        <v>14826443.357142851</v>
      </c>
      <c r="C94" s="204">
        <v>0</v>
      </c>
    </row>
    <row r="95" spans="1:6" x14ac:dyDescent="0.25">
      <c r="A95" s="105" t="s">
        <v>122</v>
      </c>
      <c r="B95" s="178">
        <v>2811629340.9094267</v>
      </c>
      <c r="C95" s="178">
        <v>3022023364.5961676</v>
      </c>
      <c r="D95" s="180" t="b">
        <f>+B95+B51+B33='13'!C31</f>
        <v>1</v>
      </c>
      <c r="E95" s="180" t="b">
        <f>+C95+C51+C33='13'!D31</f>
        <v>1</v>
      </c>
      <c r="F95" s="180" t="e">
        <f>+#REF!+#REF!+#REF!='13'!#REF!</f>
        <v>#REF!</v>
      </c>
    </row>
    <row r="97" spans="1:3" x14ac:dyDescent="0.25">
      <c r="A97" s="105" t="s">
        <v>150</v>
      </c>
      <c r="B97" s="103"/>
      <c r="C97" s="103"/>
    </row>
    <row r="98" spans="1:3" x14ac:dyDescent="0.25">
      <c r="A98" s="38" t="s">
        <v>1237</v>
      </c>
      <c r="B98" s="103">
        <v>6664042.919999999</v>
      </c>
      <c r="C98" s="103">
        <v>6917557.5100000035</v>
      </c>
    </row>
    <row r="99" spans="1:3" x14ac:dyDescent="0.25">
      <c r="A99" s="38" t="s">
        <v>1238</v>
      </c>
      <c r="B99" s="103">
        <v>10675641.699999999</v>
      </c>
      <c r="C99" s="103">
        <v>10823215.369999999</v>
      </c>
    </row>
    <row r="100" spans="1:3" x14ac:dyDescent="0.25">
      <c r="A100" s="38" t="s">
        <v>1239</v>
      </c>
      <c r="B100" s="103">
        <v>2132589.8800000008</v>
      </c>
      <c r="C100" s="103">
        <v>3325046.82</v>
      </c>
    </row>
    <row r="101" spans="1:3" x14ac:dyDescent="0.25">
      <c r="A101" s="38" t="s">
        <v>1240</v>
      </c>
      <c r="B101" s="103">
        <v>375000</v>
      </c>
      <c r="C101" s="103">
        <v>375000</v>
      </c>
    </row>
    <row r="102" spans="1:3" x14ac:dyDescent="0.25">
      <c r="A102" s="38" t="s">
        <v>1241</v>
      </c>
      <c r="B102" s="103">
        <v>22937595.509999998</v>
      </c>
      <c r="C102" s="103">
        <v>18491427.080000002</v>
      </c>
    </row>
    <row r="103" spans="1:3" x14ac:dyDescent="0.25">
      <c r="A103" s="38" t="s">
        <v>1242</v>
      </c>
      <c r="B103" s="103">
        <v>3185314.0399999996</v>
      </c>
      <c r="C103" s="103">
        <v>1874690.9899999995</v>
      </c>
    </row>
    <row r="104" spans="1:3" x14ac:dyDescent="0.25">
      <c r="A104" s="38" t="s">
        <v>1243</v>
      </c>
      <c r="B104" s="103">
        <v>2420008.81</v>
      </c>
      <c r="C104" s="103">
        <v>2128606.92</v>
      </c>
    </row>
    <row r="105" spans="1:3" x14ac:dyDescent="0.25">
      <c r="A105" s="38" t="s">
        <v>1244</v>
      </c>
      <c r="B105" s="103">
        <v>4015086.4099999997</v>
      </c>
      <c r="C105" s="103">
        <v>4108463.0399999977</v>
      </c>
    </row>
    <row r="106" spans="1:3" x14ac:dyDescent="0.25">
      <c r="A106" s="38" t="s">
        <v>1245</v>
      </c>
      <c r="B106" s="103">
        <v>12000</v>
      </c>
      <c r="C106" s="103">
        <v>12000</v>
      </c>
    </row>
    <row r="107" spans="1:3" x14ac:dyDescent="0.25">
      <c r="A107" s="38" t="s">
        <v>1246</v>
      </c>
      <c r="B107" s="103">
        <v>624298.93000000017</v>
      </c>
      <c r="C107" s="103">
        <v>609360.59</v>
      </c>
    </row>
    <row r="108" spans="1:3" x14ac:dyDescent="0.25">
      <c r="A108" s="38" t="s">
        <v>1247</v>
      </c>
      <c r="B108" s="103">
        <v>3825598.27</v>
      </c>
      <c r="C108" s="103">
        <v>4125513.9799999995</v>
      </c>
    </row>
    <row r="109" spans="1:3" x14ac:dyDescent="0.25">
      <c r="A109" s="38" t="s">
        <v>1248</v>
      </c>
      <c r="B109" s="103">
        <v>4019387.160000002</v>
      </c>
      <c r="C109" s="103">
        <v>4695042.5099999988</v>
      </c>
    </row>
    <row r="110" spans="1:3" x14ac:dyDescent="0.25">
      <c r="A110" s="38" t="s">
        <v>1249</v>
      </c>
      <c r="B110" s="103">
        <v>1174723.01</v>
      </c>
      <c r="C110" s="103">
        <v>1184440.01</v>
      </c>
    </row>
    <row r="111" spans="1:3" x14ac:dyDescent="0.25">
      <c r="A111" s="38" t="s">
        <v>1250</v>
      </c>
      <c r="B111" s="103">
        <v>9762654.049999997</v>
      </c>
      <c r="C111" s="103">
        <v>11419948.070000004</v>
      </c>
    </row>
    <row r="112" spans="1:3" x14ac:dyDescent="0.25">
      <c r="A112" s="38" t="s">
        <v>1251</v>
      </c>
      <c r="B112" s="103">
        <v>1254000</v>
      </c>
      <c r="C112" s="103">
        <v>1254000</v>
      </c>
    </row>
    <row r="113" spans="1:3" ht="15.75" thickBot="1" x14ac:dyDescent="0.3">
      <c r="A113" s="38" t="s">
        <v>1252</v>
      </c>
      <c r="B113" s="103">
        <v>589933</v>
      </c>
      <c r="C113" s="103">
        <v>643783.55000000016</v>
      </c>
    </row>
    <row r="114" spans="1:3" x14ac:dyDescent="0.25">
      <c r="A114" s="105" t="s">
        <v>150</v>
      </c>
      <c r="B114" s="178">
        <v>73667873.689999998</v>
      </c>
      <c r="C114" s="178">
        <v>71988096.439999998</v>
      </c>
    </row>
    <row r="116" spans="1:3" x14ac:dyDescent="0.25">
      <c r="A116" s="105" t="s">
        <v>167</v>
      </c>
      <c r="B116" s="103"/>
      <c r="C116" s="103"/>
    </row>
    <row r="117" spans="1:3" x14ac:dyDescent="0.25">
      <c r="A117" s="38" t="s">
        <v>1253</v>
      </c>
      <c r="B117" s="103">
        <v>22114789.750000011</v>
      </c>
      <c r="C117" s="103">
        <v>21701549.749999996</v>
      </c>
    </row>
    <row r="118" spans="1:3" x14ac:dyDescent="0.25">
      <c r="A118" s="38" t="s">
        <v>1254</v>
      </c>
      <c r="B118" s="103">
        <v>5107529.8</v>
      </c>
      <c r="C118" s="103">
        <v>5768134.9100000001</v>
      </c>
    </row>
    <row r="119" spans="1:3" x14ac:dyDescent="0.25">
      <c r="A119" s="38" t="s">
        <v>1255</v>
      </c>
      <c r="B119" s="103">
        <v>2776859.5599999996</v>
      </c>
      <c r="C119" s="103">
        <v>2696034.77</v>
      </c>
    </row>
    <row r="120" spans="1:3" x14ac:dyDescent="0.25">
      <c r="A120" s="38" t="s">
        <v>1256</v>
      </c>
      <c r="B120" s="103">
        <v>13244936.040000018</v>
      </c>
      <c r="C120" s="103">
        <v>14426977.470000027</v>
      </c>
    </row>
    <row r="121" spans="1:3" x14ac:dyDescent="0.25">
      <c r="A121" s="38" t="s">
        <v>1257</v>
      </c>
      <c r="B121" s="103">
        <v>5530044.0100000016</v>
      </c>
      <c r="C121" s="103">
        <v>5792958.209999999</v>
      </c>
    </row>
    <row r="122" spans="1:3" x14ac:dyDescent="0.25">
      <c r="A122" s="38" t="s">
        <v>1258</v>
      </c>
      <c r="B122" s="103">
        <v>261127.54</v>
      </c>
      <c r="C122" s="103">
        <v>267528.5</v>
      </c>
    </row>
    <row r="123" spans="1:3" x14ac:dyDescent="0.25">
      <c r="A123" s="38" t="s">
        <v>1259</v>
      </c>
      <c r="B123" s="103">
        <v>5105137.1500000004</v>
      </c>
      <c r="C123" s="103">
        <v>3470409.920000005</v>
      </c>
    </row>
    <row r="124" spans="1:3" x14ac:dyDescent="0.25">
      <c r="A124" s="38" t="s">
        <v>1260</v>
      </c>
      <c r="B124" s="103">
        <v>2334640.1900000009</v>
      </c>
      <c r="C124" s="103">
        <v>2442656.8100000005</v>
      </c>
    </row>
    <row r="125" spans="1:3" x14ac:dyDescent="0.25">
      <c r="A125" s="38" t="s">
        <v>1261</v>
      </c>
      <c r="B125" s="103">
        <v>1532841.6500000001</v>
      </c>
      <c r="C125" s="103">
        <v>1535523.4</v>
      </c>
    </row>
    <row r="126" spans="1:3" x14ac:dyDescent="0.25">
      <c r="A126" s="38" t="s">
        <v>1262</v>
      </c>
      <c r="B126" s="103">
        <v>32276384.919999998</v>
      </c>
      <c r="C126" s="103">
        <v>37628020.389999963</v>
      </c>
    </row>
    <row r="127" spans="1:3" x14ac:dyDescent="0.25">
      <c r="A127" s="38" t="s">
        <v>1263</v>
      </c>
      <c r="B127" s="103">
        <v>10106000</v>
      </c>
      <c r="C127" s="103">
        <v>10358000</v>
      </c>
    </row>
    <row r="128" spans="1:3" x14ac:dyDescent="0.25">
      <c r="A128" s="38" t="s">
        <v>1264</v>
      </c>
      <c r="B128" s="103">
        <v>15658665.590000007</v>
      </c>
      <c r="C128" s="103">
        <v>16097705.640000006</v>
      </c>
    </row>
    <row r="129" spans="1:3" x14ac:dyDescent="0.25">
      <c r="A129" s="38" t="s">
        <v>1265</v>
      </c>
      <c r="B129" s="103">
        <v>1244439.0999999999</v>
      </c>
      <c r="C129" s="103">
        <v>1262182.42</v>
      </c>
    </row>
    <row r="130" spans="1:3" x14ac:dyDescent="0.25">
      <c r="A130" s="38" t="s">
        <v>1266</v>
      </c>
      <c r="B130" s="103">
        <v>11171998.870000003</v>
      </c>
      <c r="C130" s="103">
        <v>11073958.000000002</v>
      </c>
    </row>
    <row r="131" spans="1:3" x14ac:dyDescent="0.25">
      <c r="A131" s="38" t="s">
        <v>1267</v>
      </c>
      <c r="B131" s="103">
        <v>3345068.0399999996</v>
      </c>
      <c r="C131" s="103">
        <v>3327434.5500000003</v>
      </c>
    </row>
    <row r="132" spans="1:3" x14ac:dyDescent="0.25">
      <c r="A132" s="38" t="s">
        <v>1268</v>
      </c>
      <c r="B132" s="103">
        <v>108911781.06999987</v>
      </c>
      <c r="C132" s="103">
        <v>116078114.41000013</v>
      </c>
    </row>
    <row r="133" spans="1:3" x14ac:dyDescent="0.25">
      <c r="A133" s="38" t="s">
        <v>1269</v>
      </c>
      <c r="B133" s="103">
        <v>23419464.089999996</v>
      </c>
      <c r="C133" s="103">
        <v>25091133.760000005</v>
      </c>
    </row>
    <row r="134" spans="1:3" x14ac:dyDescent="0.25">
      <c r="A134" s="38" t="s">
        <v>1270</v>
      </c>
      <c r="B134" s="103">
        <v>37968.849999999991</v>
      </c>
      <c r="C134" s="103">
        <v>39032.089999999997</v>
      </c>
    </row>
    <row r="135" spans="1:3" x14ac:dyDescent="0.25">
      <c r="A135" s="38" t="s">
        <v>1271</v>
      </c>
      <c r="B135" s="103">
        <v>10744701.690000005</v>
      </c>
      <c r="C135" s="103">
        <v>11158299.170000015</v>
      </c>
    </row>
    <row r="136" spans="1:3" x14ac:dyDescent="0.25">
      <c r="A136" s="38" t="s">
        <v>1272</v>
      </c>
      <c r="B136" s="103">
        <v>3773261.2399999993</v>
      </c>
      <c r="C136" s="103">
        <v>3998619.9500000016</v>
      </c>
    </row>
    <row r="137" spans="1:3" ht="15.75" thickBot="1" x14ac:dyDescent="0.3">
      <c r="A137" s="38" t="s">
        <v>1273</v>
      </c>
      <c r="B137" s="103">
        <v>5438577.6900000023</v>
      </c>
      <c r="C137" s="103">
        <v>6170583.2400000058</v>
      </c>
    </row>
    <row r="138" spans="1:3" x14ac:dyDescent="0.25">
      <c r="A138" s="105" t="s">
        <v>167</v>
      </c>
      <c r="B138" s="178">
        <v>284136216.83999991</v>
      </c>
      <c r="C138" s="178">
        <v>300384857.36000013</v>
      </c>
    </row>
    <row r="140" spans="1:3" x14ac:dyDescent="0.25">
      <c r="A140" s="105" t="s">
        <v>190</v>
      </c>
      <c r="B140" s="103"/>
      <c r="C140" s="103"/>
    </row>
    <row r="141" spans="1:3" x14ac:dyDescent="0.25">
      <c r="A141" s="38" t="s">
        <v>1274</v>
      </c>
      <c r="B141" s="103">
        <v>6449201.8300000019</v>
      </c>
      <c r="C141" s="103">
        <v>6379931.7100000009</v>
      </c>
    </row>
    <row r="142" spans="1:3" x14ac:dyDescent="0.25">
      <c r="A142" s="38" t="s">
        <v>1275</v>
      </c>
      <c r="B142" s="103">
        <v>11848578.240000002</v>
      </c>
      <c r="C142" s="103">
        <v>12031202.190000001</v>
      </c>
    </row>
    <row r="143" spans="1:3" x14ac:dyDescent="0.25">
      <c r="A143" s="38" t="s">
        <v>1276</v>
      </c>
      <c r="B143" s="103">
        <v>82573557.489999905</v>
      </c>
      <c r="C143" s="103">
        <v>83759406.650000006</v>
      </c>
    </row>
    <row r="144" spans="1:3" x14ac:dyDescent="0.25">
      <c r="A144" s="38" t="s">
        <v>1277</v>
      </c>
      <c r="B144" s="103">
        <v>6601652.9299999997</v>
      </c>
      <c r="C144" s="103">
        <v>6445711.3699999992</v>
      </c>
    </row>
    <row r="145" spans="1:3" ht="15.75" thickBot="1" x14ac:dyDescent="0.3">
      <c r="A145" s="38" t="s">
        <v>1278</v>
      </c>
      <c r="B145" s="103">
        <v>106531.84000000001</v>
      </c>
      <c r="C145" s="103">
        <v>106531.84000000001</v>
      </c>
    </row>
    <row r="146" spans="1:3" x14ac:dyDescent="0.25">
      <c r="A146" s="105" t="s">
        <v>190</v>
      </c>
      <c r="B146" s="178">
        <v>107579522.32999992</v>
      </c>
      <c r="C146" s="178">
        <v>108722783.76000002</v>
      </c>
    </row>
    <row r="148" spans="1:3" x14ac:dyDescent="0.25">
      <c r="A148" s="105" t="s">
        <v>196</v>
      </c>
      <c r="B148" s="103"/>
      <c r="C148" s="103"/>
    </row>
    <row r="149" spans="1:3" x14ac:dyDescent="0.25">
      <c r="A149" s="38" t="s">
        <v>1279</v>
      </c>
      <c r="B149" s="103">
        <v>2785097.7300000009</v>
      </c>
      <c r="C149" s="103">
        <v>2874460.1099999994</v>
      </c>
    </row>
    <row r="150" spans="1:3" x14ac:dyDescent="0.25">
      <c r="A150" s="38" t="s">
        <v>1280</v>
      </c>
      <c r="B150" s="103">
        <v>5133087.2200000007</v>
      </c>
      <c r="C150" s="103">
        <v>5238827.1199999992</v>
      </c>
    </row>
    <row r="151" spans="1:3" x14ac:dyDescent="0.25">
      <c r="A151" s="38" t="s">
        <v>1281</v>
      </c>
      <c r="B151" s="103">
        <v>2983822.8099999996</v>
      </c>
      <c r="C151" s="103">
        <v>2786728.2600000007</v>
      </c>
    </row>
    <row r="152" spans="1:3" x14ac:dyDescent="0.25">
      <c r="A152" s="38" t="s">
        <v>1282</v>
      </c>
      <c r="B152" s="103">
        <v>34601085.060000017</v>
      </c>
      <c r="C152" s="103">
        <v>34884127.950000033</v>
      </c>
    </row>
    <row r="153" spans="1:3" x14ac:dyDescent="0.25">
      <c r="A153" s="38" t="s">
        <v>1283</v>
      </c>
      <c r="B153" s="103">
        <v>82829.72</v>
      </c>
      <c r="C153" s="103">
        <v>82829.72</v>
      </c>
    </row>
    <row r="154" spans="1:3" x14ac:dyDescent="0.25">
      <c r="A154" s="38" t="s">
        <v>1284</v>
      </c>
      <c r="B154" s="103">
        <v>8357530.129999999</v>
      </c>
      <c r="C154" s="103">
        <v>8566468.3300000001</v>
      </c>
    </row>
    <row r="155" spans="1:3" x14ac:dyDescent="0.25">
      <c r="A155" s="38" t="s">
        <v>1285</v>
      </c>
      <c r="B155" s="103">
        <v>7986422.7200000016</v>
      </c>
      <c r="C155" s="103">
        <v>8193602.8599999985</v>
      </c>
    </row>
    <row r="156" spans="1:3" ht="15.75" thickBot="1" x14ac:dyDescent="0.3">
      <c r="A156" s="38" t="s">
        <v>1286</v>
      </c>
      <c r="B156" s="103">
        <v>3257869.7100000004</v>
      </c>
      <c r="C156" s="103">
        <v>3438251.350000001</v>
      </c>
    </row>
    <row r="157" spans="1:3" x14ac:dyDescent="0.25">
      <c r="A157" s="105" t="s">
        <v>196</v>
      </c>
      <c r="B157" s="178">
        <v>65187745.100000016</v>
      </c>
      <c r="C157" s="178">
        <v>66065295.700000025</v>
      </c>
    </row>
    <row r="159" spans="1:3" x14ac:dyDescent="0.25">
      <c r="A159" s="105" t="s">
        <v>204</v>
      </c>
      <c r="B159" s="103"/>
      <c r="C159" s="103"/>
    </row>
    <row r="160" spans="1:3" ht="15.75" thickBot="1" x14ac:dyDescent="0.3">
      <c r="A160" s="38" t="s">
        <v>1287</v>
      </c>
      <c r="B160" s="103">
        <v>18084320.77</v>
      </c>
      <c r="C160" s="103">
        <v>14241782.479999999</v>
      </c>
    </row>
    <row r="161" spans="1:3" x14ac:dyDescent="0.25">
      <c r="A161" s="105" t="s">
        <v>204</v>
      </c>
      <c r="B161" s="178">
        <v>18084320.77</v>
      </c>
      <c r="C161" s="178">
        <v>14241782.479999999</v>
      </c>
    </row>
    <row r="163" spans="1:3" x14ac:dyDescent="0.25">
      <c r="A163" s="105" t="s">
        <v>206</v>
      </c>
      <c r="B163" s="103"/>
      <c r="C163" s="103"/>
    </row>
    <row r="164" spans="1:3" x14ac:dyDescent="0.25">
      <c r="A164" s="38" t="s">
        <v>1288</v>
      </c>
      <c r="B164" s="103">
        <v>214130732.17000017</v>
      </c>
      <c r="C164" s="103">
        <v>213331773.59000012</v>
      </c>
    </row>
    <row r="165" spans="1:3" x14ac:dyDescent="0.25">
      <c r="A165" s="38" t="s">
        <v>1289</v>
      </c>
      <c r="B165" s="103">
        <v>47801369.290000036</v>
      </c>
      <c r="C165" s="103">
        <v>44907687.470000021</v>
      </c>
    </row>
    <row r="166" spans="1:3" x14ac:dyDescent="0.25">
      <c r="A166" s="38" t="s">
        <v>1290</v>
      </c>
      <c r="B166" s="103">
        <v>515499.99999999988</v>
      </c>
      <c r="C166" s="103">
        <v>515499.99999999988</v>
      </c>
    </row>
    <row r="167" spans="1:3" x14ac:dyDescent="0.25">
      <c r="A167" s="38" t="s">
        <v>1291</v>
      </c>
      <c r="B167" s="103">
        <v>-100238858.44000003</v>
      </c>
      <c r="C167" s="103">
        <v>-99223787.140000001</v>
      </c>
    </row>
    <row r="168" spans="1:3" x14ac:dyDescent="0.25">
      <c r="A168" s="38" t="s">
        <v>1292</v>
      </c>
      <c r="B168" s="103">
        <v>-450999.99999999988</v>
      </c>
      <c r="C168" s="103">
        <v>-450999.99999999988</v>
      </c>
    </row>
    <row r="169" spans="1:3" x14ac:dyDescent="0.25">
      <c r="A169" s="38" t="s">
        <v>1293</v>
      </c>
      <c r="B169" s="103">
        <v>39708298.050000004</v>
      </c>
      <c r="C169" s="103">
        <v>39002008.720000029</v>
      </c>
    </row>
    <row r="170" spans="1:3" x14ac:dyDescent="0.25">
      <c r="A170" s="38" t="s">
        <v>1294</v>
      </c>
      <c r="B170" s="103">
        <v>1333140</v>
      </c>
      <c r="C170" s="103">
        <v>1411824</v>
      </c>
    </row>
    <row r="171" spans="1:3" x14ac:dyDescent="0.25">
      <c r="A171" s="38" t="s">
        <v>1295</v>
      </c>
      <c r="B171" s="103">
        <v>12161587.069999998</v>
      </c>
      <c r="C171" s="103">
        <v>14539117.02</v>
      </c>
    </row>
    <row r="172" spans="1:3" x14ac:dyDescent="0.25">
      <c r="A172" s="38" t="s">
        <v>1296</v>
      </c>
      <c r="B172" s="103">
        <v>1036434.92</v>
      </c>
      <c r="C172" s="103">
        <v>1110030.9200000002</v>
      </c>
    </row>
    <row r="173" spans="1:3" x14ac:dyDescent="0.25">
      <c r="A173" s="38" t="s">
        <v>1297</v>
      </c>
      <c r="B173" s="103">
        <v>482874.3899999999</v>
      </c>
      <c r="C173" s="103">
        <v>482874.3899999999</v>
      </c>
    </row>
    <row r="174" spans="1:3" x14ac:dyDescent="0.25">
      <c r="A174" s="38" t="s">
        <v>1298</v>
      </c>
      <c r="B174" s="103">
        <v>1</v>
      </c>
      <c r="C174" s="103">
        <v>0</v>
      </c>
    </row>
    <row r="175" spans="1:3" x14ac:dyDescent="0.25">
      <c r="A175" s="38" t="s">
        <v>1299</v>
      </c>
      <c r="B175" s="103">
        <v>27184024.199999996</v>
      </c>
      <c r="C175" s="103">
        <v>28139406.899999999</v>
      </c>
    </row>
    <row r="176" spans="1:3" x14ac:dyDescent="0.25">
      <c r="A176" s="38" t="s">
        <v>1300</v>
      </c>
      <c r="B176" s="103">
        <v>688946.70000000019</v>
      </c>
      <c r="C176" s="103">
        <v>726120.15000000014</v>
      </c>
    </row>
    <row r="177" spans="1:3" x14ac:dyDescent="0.25">
      <c r="A177" s="38" t="s">
        <v>1301</v>
      </c>
      <c r="B177" s="103">
        <v>183.90000000000003</v>
      </c>
      <c r="C177" s="103">
        <v>186.41</v>
      </c>
    </row>
    <row r="178" spans="1:3" x14ac:dyDescent="0.25">
      <c r="A178" s="38" t="s">
        <v>1302</v>
      </c>
      <c r="B178" s="103">
        <v>105981.07999999999</v>
      </c>
      <c r="C178" s="103">
        <v>108800.69</v>
      </c>
    </row>
    <row r="179" spans="1:3" x14ac:dyDescent="0.25">
      <c r="A179" s="38" t="s">
        <v>1303</v>
      </c>
      <c r="B179" s="103">
        <v>12564.379999999997</v>
      </c>
      <c r="C179" s="103">
        <v>13087.890000000003</v>
      </c>
    </row>
    <row r="180" spans="1:3" x14ac:dyDescent="0.25">
      <c r="A180" s="38" t="s">
        <v>1304</v>
      </c>
      <c r="B180" s="103">
        <v>57502787.579999946</v>
      </c>
      <c r="C180" s="103">
        <v>60156096.379999869</v>
      </c>
    </row>
    <row r="181" spans="1:3" x14ac:dyDescent="0.25">
      <c r="A181" s="38" t="s">
        <v>1305</v>
      </c>
      <c r="B181" s="103">
        <v>29452.690000000002</v>
      </c>
      <c r="C181" s="103">
        <v>30125.830000000005</v>
      </c>
    </row>
    <row r="182" spans="1:3" x14ac:dyDescent="0.25">
      <c r="A182" s="38" t="s">
        <v>1306</v>
      </c>
      <c r="B182" s="103">
        <v>235143.83000000005</v>
      </c>
      <c r="C182" s="103">
        <v>237197.07000000007</v>
      </c>
    </row>
    <row r="183" spans="1:3" x14ac:dyDescent="0.25">
      <c r="A183" s="38" t="s">
        <v>1307</v>
      </c>
      <c r="B183" s="103">
        <v>220469.86999999997</v>
      </c>
      <c r="C183" s="103">
        <v>221500.18</v>
      </c>
    </row>
    <row r="184" spans="1:3" x14ac:dyDescent="0.25">
      <c r="A184" s="38" t="s">
        <v>1308</v>
      </c>
      <c r="B184" s="103">
        <v>1607543.3600000003</v>
      </c>
      <c r="C184" s="103">
        <v>1652953.0199999996</v>
      </c>
    </row>
    <row r="185" spans="1:3" x14ac:dyDescent="0.25">
      <c r="A185" s="38" t="s">
        <v>1309</v>
      </c>
      <c r="B185" s="103">
        <v>2181041.2200000002</v>
      </c>
      <c r="C185" s="103">
        <v>1857863.0999999994</v>
      </c>
    </row>
    <row r="186" spans="1:3" x14ac:dyDescent="0.25">
      <c r="A186" s="38" t="s">
        <v>1310</v>
      </c>
      <c r="B186" s="103">
        <v>79668.419999999984</v>
      </c>
      <c r="C186" s="103">
        <v>110600.04000000001</v>
      </c>
    </row>
    <row r="187" spans="1:3" x14ac:dyDescent="0.25">
      <c r="A187" s="38" t="s">
        <v>1311</v>
      </c>
      <c r="B187" s="103">
        <v>274480.00000000006</v>
      </c>
      <c r="C187" s="103">
        <v>320760</v>
      </c>
    </row>
    <row r="188" spans="1:3" x14ac:dyDescent="0.25">
      <c r="A188" s="38" t="s">
        <v>1312</v>
      </c>
      <c r="B188" s="103">
        <v>12951315.751868488</v>
      </c>
      <c r="C188" s="103">
        <v>2253386.4978727731</v>
      </c>
    </row>
    <row r="189" spans="1:3" x14ac:dyDescent="0.25">
      <c r="A189" s="38" t="s">
        <v>1313</v>
      </c>
      <c r="B189" s="103">
        <v>13182806.59</v>
      </c>
      <c r="C189" s="103">
        <v>13406844.320000004</v>
      </c>
    </row>
    <row r="190" spans="1:3" x14ac:dyDescent="0.25">
      <c r="A190" s="38" t="s">
        <v>1314</v>
      </c>
      <c r="B190" s="103">
        <v>9653266.7000000011</v>
      </c>
      <c r="C190" s="103">
        <v>10118683.459999999</v>
      </c>
    </row>
    <row r="191" spans="1:3" ht="15.75" thickBot="1" x14ac:dyDescent="0.3">
      <c r="A191" s="38" t="s">
        <v>1315</v>
      </c>
      <c r="B191" s="103">
        <v>13159228.459999997</v>
      </c>
      <c r="C191" s="103">
        <v>14197526.220000003</v>
      </c>
    </row>
    <row r="192" spans="1:3" x14ac:dyDescent="0.25">
      <c r="A192" s="105" t="s">
        <v>206</v>
      </c>
      <c r="B192" s="178">
        <v>355548983.18186855</v>
      </c>
      <c r="C192" s="178">
        <v>349177167.12787277</v>
      </c>
    </row>
    <row r="193" spans="1:3" ht="15.75" thickBot="1" x14ac:dyDescent="0.3"/>
    <row r="194" spans="1:3" x14ac:dyDescent="0.25">
      <c r="A194" s="31" t="s">
        <v>1162</v>
      </c>
      <c r="B194" s="106">
        <v>4803334224.5467491</v>
      </c>
      <c r="C194" s="106">
        <f>+C192+C161+C157+C146+C138+C114+C95+C51+C33</f>
        <v>5007149409.3745966</v>
      </c>
    </row>
    <row r="196" spans="1:3" x14ac:dyDescent="0.25">
      <c r="A196" s="31" t="s">
        <v>1316</v>
      </c>
      <c r="B196" s="103"/>
      <c r="C196" s="103"/>
    </row>
    <row r="197" spans="1:3" x14ac:dyDescent="0.25">
      <c r="A197" s="105" t="s">
        <v>235</v>
      </c>
      <c r="B197" s="103"/>
      <c r="C197" s="103"/>
    </row>
    <row r="198" spans="1:3" x14ac:dyDescent="0.25">
      <c r="A198" s="38" t="s">
        <v>1317</v>
      </c>
      <c r="B198" s="103">
        <v>85795252.026937261</v>
      </c>
      <c r="C198" s="103">
        <v>102433386.02604645</v>
      </c>
    </row>
    <row r="199" spans="1:3" x14ac:dyDescent="0.25">
      <c r="A199" s="38" t="s">
        <v>1318</v>
      </c>
      <c r="B199" s="103">
        <v>-864263.79645727831</v>
      </c>
      <c r="C199" s="103">
        <v>-864263.79645727878</v>
      </c>
    </row>
    <row r="200" spans="1:3" x14ac:dyDescent="0.25">
      <c r="A200" s="38" t="s">
        <v>1319</v>
      </c>
      <c r="B200" s="103">
        <v>1143857.9659328319</v>
      </c>
      <c r="C200" s="103">
        <v>1143857.9659328319</v>
      </c>
    </row>
    <row r="201" spans="1:3" x14ac:dyDescent="0.25">
      <c r="A201" s="38" t="s">
        <v>1320</v>
      </c>
      <c r="B201" s="103">
        <v>55977575.781698823</v>
      </c>
      <c r="C201" s="103">
        <v>0</v>
      </c>
    </row>
    <row r="202" spans="1:3" x14ac:dyDescent="0.25">
      <c r="A202" s="38" t="s">
        <v>1321</v>
      </c>
      <c r="B202" s="103">
        <v>1778516.4218185993</v>
      </c>
      <c r="C202" s="103">
        <v>1108999.232660912</v>
      </c>
    </row>
    <row r="203" spans="1:3" x14ac:dyDescent="0.25">
      <c r="A203" s="38" t="s">
        <v>1322</v>
      </c>
      <c r="B203" s="103">
        <v>225120.44928702011</v>
      </c>
      <c r="C203" s="103">
        <v>225120.44928702011</v>
      </c>
    </row>
    <row r="204" spans="1:3" ht="15.75" thickBot="1" x14ac:dyDescent="0.3">
      <c r="A204" s="38" t="s">
        <v>1323</v>
      </c>
      <c r="B204" s="103">
        <v>9672</v>
      </c>
      <c r="C204" s="103">
        <v>9672</v>
      </c>
    </row>
    <row r="205" spans="1:3" x14ac:dyDescent="0.25">
      <c r="A205" s="105" t="s">
        <v>235</v>
      </c>
      <c r="B205" s="106">
        <v>144065730.84921727</v>
      </c>
      <c r="C205" s="106">
        <v>104056771.87746996</v>
      </c>
    </row>
    <row r="207" spans="1:3" x14ac:dyDescent="0.25">
      <c r="A207" s="105" t="s">
        <v>242</v>
      </c>
      <c r="B207" s="103"/>
      <c r="C207" s="103"/>
    </row>
    <row r="208" spans="1:3" x14ac:dyDescent="0.25">
      <c r="A208" s="38" t="s">
        <v>1324</v>
      </c>
      <c r="B208" s="103">
        <v>42215908.379428014</v>
      </c>
      <c r="C208" s="103">
        <v>57281463.660765253</v>
      </c>
    </row>
    <row r="209" spans="1:3" x14ac:dyDescent="0.25">
      <c r="A209" s="38" t="s">
        <v>1325</v>
      </c>
      <c r="B209" s="103">
        <v>9711696</v>
      </c>
      <c r="C209" s="103">
        <v>9711696</v>
      </c>
    </row>
    <row r="210" spans="1:3" x14ac:dyDescent="0.25">
      <c r="A210" s="38" t="s">
        <v>1326</v>
      </c>
      <c r="B210" s="103">
        <v>39333234.321404867</v>
      </c>
      <c r="C210" s="103">
        <v>23034939.798594698</v>
      </c>
    </row>
    <row r="211" spans="1:3" x14ac:dyDescent="0.25">
      <c r="A211" s="38" t="s">
        <v>1327</v>
      </c>
      <c r="B211" s="103">
        <v>-146014234.30999997</v>
      </c>
      <c r="C211" s="103">
        <v>0</v>
      </c>
    </row>
    <row r="212" spans="1:3" x14ac:dyDescent="0.25">
      <c r="A212" s="38" t="s">
        <v>1328</v>
      </c>
      <c r="B212" s="103">
        <v>146014234.30999997</v>
      </c>
      <c r="C212" s="103">
        <v>0</v>
      </c>
    </row>
    <row r="213" spans="1:3" ht="15.75" thickBot="1" x14ac:dyDescent="0.3">
      <c r="A213" s="38" t="s">
        <v>1329</v>
      </c>
      <c r="B213" s="103">
        <v>1656000</v>
      </c>
      <c r="C213" s="103">
        <v>1656000</v>
      </c>
    </row>
    <row r="214" spans="1:3" x14ac:dyDescent="0.25">
      <c r="A214" s="105" t="s">
        <v>242</v>
      </c>
      <c r="B214" s="106">
        <v>92916838.700832874</v>
      </c>
      <c r="C214" s="106">
        <v>91684099.459359944</v>
      </c>
    </row>
    <row r="216" spans="1:3" x14ac:dyDescent="0.25">
      <c r="A216" s="105" t="s">
        <v>249</v>
      </c>
      <c r="B216" s="103"/>
      <c r="C216" s="103"/>
    </row>
    <row r="217" spans="1:3" x14ac:dyDescent="0.25">
      <c r="A217" s="38" t="s">
        <v>1330</v>
      </c>
      <c r="B217" s="103">
        <v>77875477.212586269</v>
      </c>
      <c r="C217" s="103">
        <v>78101445.165355012</v>
      </c>
    </row>
    <row r="218" spans="1:3" x14ac:dyDescent="0.25">
      <c r="A218" s="38" t="s">
        <v>1331</v>
      </c>
      <c r="B218" s="103">
        <v>31636189.672733761</v>
      </c>
      <c r="C218" s="103">
        <v>31418202.703133762</v>
      </c>
    </row>
    <row r="219" spans="1:3" x14ac:dyDescent="0.25">
      <c r="A219" s="38" t="s">
        <v>1332</v>
      </c>
      <c r="B219" s="103">
        <v>13829774.865798168</v>
      </c>
      <c r="C219" s="103">
        <v>13651560.317047128</v>
      </c>
    </row>
    <row r="220" spans="1:3" x14ac:dyDescent="0.25">
      <c r="A220" s="38" t="s">
        <v>1333</v>
      </c>
      <c r="B220" s="103">
        <v>38835210.313550547</v>
      </c>
      <c r="C220" s="103">
        <v>39941028.695096299</v>
      </c>
    </row>
    <row r="221" spans="1:3" x14ac:dyDescent="0.25">
      <c r="A221" s="38" t="s">
        <v>1334</v>
      </c>
      <c r="B221" s="103">
        <v>3337501.7577378112</v>
      </c>
      <c r="C221" s="103">
        <v>3337501.7577378112</v>
      </c>
    </row>
    <row r="222" spans="1:3" x14ac:dyDescent="0.25">
      <c r="A222" s="38" t="s">
        <v>1335</v>
      </c>
      <c r="B222" s="103">
        <v>1560285.4255561254</v>
      </c>
      <c r="C222" s="103">
        <v>1708328.7085669627</v>
      </c>
    </row>
    <row r="223" spans="1:3" ht="15.75" thickBot="1" x14ac:dyDescent="0.3">
      <c r="A223" s="38" t="s">
        <v>1336</v>
      </c>
      <c r="B223" s="103">
        <v>2798878.7890849416</v>
      </c>
      <c r="C223" s="103">
        <v>0</v>
      </c>
    </row>
    <row r="224" spans="1:3" x14ac:dyDescent="0.25">
      <c r="A224" s="105" t="s">
        <v>249</v>
      </c>
      <c r="B224" s="106">
        <v>169873318.03704765</v>
      </c>
      <c r="C224" s="106">
        <v>168158067.346937</v>
      </c>
    </row>
    <row r="226" spans="1:3" x14ac:dyDescent="0.25">
      <c r="A226" s="105" t="s">
        <v>257</v>
      </c>
      <c r="B226" s="103"/>
      <c r="C226" s="103"/>
    </row>
    <row r="227" spans="1:3" x14ac:dyDescent="0.25">
      <c r="A227" s="38" t="s">
        <v>1337</v>
      </c>
      <c r="B227" s="103">
        <v>361756749.14315534</v>
      </c>
      <c r="C227" s="103">
        <v>432996025.21375674</v>
      </c>
    </row>
    <row r="228" spans="1:3" x14ac:dyDescent="0.25">
      <c r="A228" s="38" t="s">
        <v>1338</v>
      </c>
      <c r="B228" s="103">
        <v>8272812</v>
      </c>
      <c r="C228" s="103">
        <v>8272812</v>
      </c>
    </row>
    <row r="229" spans="1:3" x14ac:dyDescent="0.25">
      <c r="A229" s="38" t="s">
        <v>1339</v>
      </c>
      <c r="B229" s="103">
        <v>453816</v>
      </c>
      <c r="C229" s="103">
        <v>453816</v>
      </c>
    </row>
    <row r="230" spans="1:3" x14ac:dyDescent="0.25">
      <c r="A230" s="38" t="s">
        <v>1340</v>
      </c>
      <c r="B230" s="103">
        <v>1200786.2125377029</v>
      </c>
      <c r="C230" s="103">
        <v>1658922.0670017994</v>
      </c>
    </row>
    <row r="231" spans="1:3" ht="15.75" thickBot="1" x14ac:dyDescent="0.3">
      <c r="A231" s="38" t="s">
        <v>1341</v>
      </c>
      <c r="B231" s="103">
        <v>21334328.312241554</v>
      </c>
      <c r="C231" s="103">
        <v>21320679.657033768</v>
      </c>
    </row>
    <row r="232" spans="1:3" x14ac:dyDescent="0.25">
      <c r="A232" s="105" t="s">
        <v>257</v>
      </c>
      <c r="B232" s="106">
        <v>393018491.6679346</v>
      </c>
      <c r="C232" s="106">
        <v>464702254.9377923</v>
      </c>
    </row>
    <row r="234" spans="1:3" x14ac:dyDescent="0.25">
      <c r="A234" s="105" t="s">
        <v>262</v>
      </c>
      <c r="B234" s="103"/>
      <c r="C234" s="103"/>
    </row>
    <row r="235" spans="1:3" x14ac:dyDescent="0.25">
      <c r="A235" s="38" t="s">
        <v>1342</v>
      </c>
      <c r="B235" s="103">
        <v>110033190.27747872</v>
      </c>
      <c r="C235" s="103">
        <v>128604795.19499685</v>
      </c>
    </row>
    <row r="236" spans="1:3" x14ac:dyDescent="0.25">
      <c r="A236" s="38" t="s">
        <v>1343</v>
      </c>
      <c r="B236" s="103">
        <v>233183.62587759961</v>
      </c>
      <c r="C236" s="103">
        <v>235451.74043150456</v>
      </c>
    </row>
    <row r="237" spans="1:3" x14ac:dyDescent="0.25">
      <c r="A237" s="38" t="s">
        <v>1344</v>
      </c>
      <c r="B237" s="103">
        <v>19007.075910511943</v>
      </c>
      <c r="C237" s="103">
        <v>19007.075910511943</v>
      </c>
    </row>
    <row r="238" spans="1:3" x14ac:dyDescent="0.25">
      <c r="A238" s="38" t="s">
        <v>1345</v>
      </c>
      <c r="B238" s="103">
        <v>12274924.195732467</v>
      </c>
      <c r="C238" s="103">
        <v>12094814.488115111</v>
      </c>
    </row>
    <row r="239" spans="1:3" x14ac:dyDescent="0.25">
      <c r="A239" s="38" t="s">
        <v>1346</v>
      </c>
      <c r="B239" s="103">
        <v>1923815.9706914639</v>
      </c>
      <c r="C239" s="103">
        <v>1916365.2569913475</v>
      </c>
    </row>
    <row r="240" spans="1:3" ht="15.75" thickBot="1" x14ac:dyDescent="0.3">
      <c r="A240" s="38" t="s">
        <v>1347</v>
      </c>
      <c r="B240" s="103">
        <v>143379.27966223209</v>
      </c>
      <c r="C240" s="103">
        <v>142823.98852234814</v>
      </c>
    </row>
    <row r="241" spans="1:3" x14ac:dyDescent="0.25">
      <c r="A241" s="105" t="s">
        <v>262</v>
      </c>
      <c r="B241" s="106">
        <v>124627500.42535299</v>
      </c>
      <c r="C241" s="106">
        <v>143013257.74496767</v>
      </c>
    </row>
    <row r="243" spans="1:3" x14ac:dyDescent="0.25">
      <c r="A243" s="105" t="s">
        <v>269</v>
      </c>
      <c r="B243" s="103"/>
      <c r="C243" s="103"/>
    </row>
    <row r="244" spans="1:3" x14ac:dyDescent="0.25">
      <c r="A244" s="38" t="s">
        <v>1348</v>
      </c>
      <c r="B244" s="103">
        <v>3612942.248989162</v>
      </c>
      <c r="C244" s="103">
        <v>3726393.1823173692</v>
      </c>
    </row>
    <row r="245" spans="1:3" x14ac:dyDescent="0.25">
      <c r="A245" s="38" t="s">
        <v>1349</v>
      </c>
      <c r="B245" s="103">
        <v>42733169.667201325</v>
      </c>
      <c r="C245" s="103">
        <v>46984233.825812265</v>
      </c>
    </row>
    <row r="246" spans="1:3" x14ac:dyDescent="0.25">
      <c r="A246" s="38" t="s">
        <v>1350</v>
      </c>
      <c r="B246" s="103">
        <v>67796653.507829785</v>
      </c>
      <c r="C246" s="103">
        <v>79301413.862068877</v>
      </c>
    </row>
    <row r="247" spans="1:3" x14ac:dyDescent="0.25">
      <c r="A247" s="38" t="s">
        <v>1351</v>
      </c>
      <c r="B247" s="103">
        <v>73257224.59024632</v>
      </c>
      <c r="C247" s="103">
        <v>82277943.767491296</v>
      </c>
    </row>
    <row r="248" spans="1:3" x14ac:dyDescent="0.25">
      <c r="A248" s="38" t="s">
        <v>1352</v>
      </c>
      <c r="B248" s="103">
        <v>25577536.249019306</v>
      </c>
      <c r="C248" s="103">
        <v>26899389.312896844</v>
      </c>
    </row>
    <row r="249" spans="1:3" x14ac:dyDescent="0.25">
      <c r="A249" s="38" t="s">
        <v>1353</v>
      </c>
      <c r="B249" s="103">
        <v>63346928.985662192</v>
      </c>
      <c r="C249" s="103">
        <v>68296922.011014655</v>
      </c>
    </row>
    <row r="250" spans="1:3" x14ac:dyDescent="0.25">
      <c r="A250" s="38" t="s">
        <v>1354</v>
      </c>
      <c r="B250" s="103">
        <v>81704010.685551837</v>
      </c>
      <c r="C250" s="103">
        <v>83462393.294078618</v>
      </c>
    </row>
    <row r="251" spans="1:3" x14ac:dyDescent="0.25">
      <c r="A251" s="38" t="s">
        <v>1355</v>
      </c>
      <c r="B251" s="103">
        <v>35449332.07690686</v>
      </c>
      <c r="C251" s="103">
        <v>39338326.450008981</v>
      </c>
    </row>
    <row r="252" spans="1:3" x14ac:dyDescent="0.25">
      <c r="A252" s="38" t="s">
        <v>1356</v>
      </c>
      <c r="B252" s="103">
        <v>49441982.236425504</v>
      </c>
      <c r="C252" s="103">
        <v>54948325.940522775</v>
      </c>
    </row>
    <row r="253" spans="1:3" x14ac:dyDescent="0.25">
      <c r="A253" s="38" t="s">
        <v>1357</v>
      </c>
      <c r="B253" s="103">
        <v>3193483.5568636418</v>
      </c>
      <c r="C253" s="103">
        <v>3356096.0031430372</v>
      </c>
    </row>
    <row r="254" spans="1:3" x14ac:dyDescent="0.25">
      <c r="A254" s="38" t="s">
        <v>1358</v>
      </c>
      <c r="B254" s="103">
        <v>18120307.457010247</v>
      </c>
      <c r="C254" s="103">
        <v>18999919.082505837</v>
      </c>
    </row>
    <row r="255" spans="1:3" x14ac:dyDescent="0.25">
      <c r="A255" s="38" t="s">
        <v>1359</v>
      </c>
      <c r="B255" s="103">
        <v>189200.48800818474</v>
      </c>
      <c r="C255" s="103">
        <v>189231.69630803377</v>
      </c>
    </row>
    <row r="256" spans="1:3" x14ac:dyDescent="0.25">
      <c r="A256" s="38" t="s">
        <v>1360</v>
      </c>
      <c r="B256" s="103">
        <v>1921466.8390660575</v>
      </c>
      <c r="C256" s="103">
        <v>3881199.8081582161</v>
      </c>
    </row>
    <row r="257" spans="1:3" x14ac:dyDescent="0.25">
      <c r="A257" s="38" t="s">
        <v>1361</v>
      </c>
      <c r="B257" s="103">
        <v>5678767.9932174878</v>
      </c>
      <c r="C257" s="103">
        <v>4404904.1357174879</v>
      </c>
    </row>
    <row r="258" spans="1:3" ht="15.75" thickBot="1" x14ac:dyDescent="0.3">
      <c r="A258" s="38" t="s">
        <v>1362</v>
      </c>
      <c r="B258" s="103">
        <v>-28548563.6486664</v>
      </c>
      <c r="C258" s="103">
        <v>0</v>
      </c>
    </row>
    <row r="259" spans="1:3" x14ac:dyDescent="0.25">
      <c r="A259" s="105" t="s">
        <v>269</v>
      </c>
      <c r="B259" s="106">
        <v>443474442.93333155</v>
      </c>
      <c r="C259" s="106">
        <v>516066692.37204432</v>
      </c>
    </row>
    <row r="261" spans="1:3" x14ac:dyDescent="0.25">
      <c r="A261" s="105" t="s">
        <v>285</v>
      </c>
      <c r="B261" s="103"/>
      <c r="C261" s="103"/>
    </row>
    <row r="262" spans="1:3" x14ac:dyDescent="0.25">
      <c r="A262" s="38" t="s">
        <v>1363</v>
      </c>
      <c r="B262" s="103">
        <v>9139347.7480028719</v>
      </c>
      <c r="C262" s="103">
        <v>10193914.166115997</v>
      </c>
    </row>
    <row r="263" spans="1:3" x14ac:dyDescent="0.25">
      <c r="A263" s="38" t="s">
        <v>1364</v>
      </c>
      <c r="B263" s="103">
        <v>50800248.082415715</v>
      </c>
      <c r="C263" s="103">
        <v>49002480.719240911</v>
      </c>
    </row>
    <row r="264" spans="1:3" x14ac:dyDescent="0.25">
      <c r="A264" s="38" t="s">
        <v>1365</v>
      </c>
      <c r="B264" s="103">
        <v>480475.53799785569</v>
      </c>
      <c r="C264" s="103">
        <v>531361.11396905582</v>
      </c>
    </row>
    <row r="265" spans="1:3" ht="15.75" thickBot="1" x14ac:dyDescent="0.3">
      <c r="A265" s="38" t="s">
        <v>1366</v>
      </c>
      <c r="B265" s="103">
        <v>196799.4573171208</v>
      </c>
      <c r="C265" s="103">
        <v>193513.45077712828</v>
      </c>
    </row>
    <row r="266" spans="1:3" x14ac:dyDescent="0.25">
      <c r="A266" s="105" t="s">
        <v>285</v>
      </c>
      <c r="B266" s="106">
        <v>60616870.825733565</v>
      </c>
      <c r="C266" s="106">
        <v>59921269.450103097</v>
      </c>
    </row>
    <row r="267" spans="1:3" ht="15.75" thickBot="1" x14ac:dyDescent="0.3"/>
    <row r="268" spans="1:3" x14ac:dyDescent="0.25">
      <c r="A268" s="31" t="s">
        <v>1316</v>
      </c>
      <c r="B268" s="106">
        <v>1428593193.4394505</v>
      </c>
      <c r="C268" s="106">
        <v>1547602413.1886742</v>
      </c>
    </row>
    <row r="270" spans="1:3" x14ac:dyDescent="0.25">
      <c r="A270" s="31" t="s">
        <v>1367</v>
      </c>
      <c r="B270" s="103"/>
      <c r="C270" s="103"/>
    </row>
    <row r="271" spans="1:3" x14ac:dyDescent="0.25">
      <c r="A271" s="105" t="s">
        <v>290</v>
      </c>
      <c r="B271" s="103"/>
      <c r="C271" s="103"/>
    </row>
    <row r="272" spans="1:3" x14ac:dyDescent="0.25">
      <c r="A272" s="38" t="s">
        <v>1368</v>
      </c>
      <c r="B272" s="103">
        <v>78266934.309999987</v>
      </c>
      <c r="C272" s="103">
        <v>82553065.840000004</v>
      </c>
    </row>
    <row r="273" spans="1:3" x14ac:dyDescent="0.25">
      <c r="A273" s="38" t="s">
        <v>1369</v>
      </c>
      <c r="B273" s="103">
        <v>-10557160</v>
      </c>
      <c r="C273" s="103">
        <v>-10600238</v>
      </c>
    </row>
    <row r="274" spans="1:3" x14ac:dyDescent="0.25">
      <c r="A274" s="38" t="s">
        <v>1370</v>
      </c>
      <c r="B274" s="103">
        <v>-77402670.070000008</v>
      </c>
      <c r="C274" s="103">
        <v>-81688801.600000009</v>
      </c>
    </row>
    <row r="275" spans="1:3" x14ac:dyDescent="0.25">
      <c r="A275" s="38" t="s">
        <v>1371</v>
      </c>
      <c r="B275" s="103">
        <v>124747262.49365439</v>
      </c>
      <c r="C275" s="103">
        <v>107376244.14889705</v>
      </c>
    </row>
    <row r="276" spans="1:3" x14ac:dyDescent="0.25">
      <c r="A276" s="38" t="s">
        <v>1372</v>
      </c>
      <c r="B276" s="103">
        <v>-4347063</v>
      </c>
      <c r="C276" s="103">
        <v>0</v>
      </c>
    </row>
    <row r="277" spans="1:3" x14ac:dyDescent="0.25">
      <c r="A277" s="38" t="s">
        <v>1373</v>
      </c>
      <c r="B277" s="103">
        <v>14984073.219999989</v>
      </c>
      <c r="C277" s="103">
        <v>8940363.7599999942</v>
      </c>
    </row>
    <row r="278" spans="1:3" x14ac:dyDescent="0.25">
      <c r="A278" s="38" t="s">
        <v>1374</v>
      </c>
      <c r="B278" s="103">
        <v>4392095.76</v>
      </c>
      <c r="C278" s="103">
        <v>4392095.76</v>
      </c>
    </row>
    <row r="279" spans="1:3" x14ac:dyDescent="0.25">
      <c r="A279" s="38" t="s">
        <v>1375</v>
      </c>
      <c r="B279" s="103">
        <v>1948260</v>
      </c>
      <c r="C279" s="103">
        <v>1948260</v>
      </c>
    </row>
    <row r="280" spans="1:3" x14ac:dyDescent="0.25">
      <c r="A280" s="38" t="s">
        <v>1376</v>
      </c>
      <c r="B280" s="103">
        <v>-10101168</v>
      </c>
      <c r="C280" s="103">
        <v>-10101168</v>
      </c>
    </row>
    <row r="281" spans="1:3" x14ac:dyDescent="0.25">
      <c r="A281" s="38" t="s">
        <v>1377</v>
      </c>
      <c r="B281" s="103">
        <v>-55977575.781698823</v>
      </c>
      <c r="C281" s="103">
        <v>0</v>
      </c>
    </row>
    <row r="282" spans="1:3" x14ac:dyDescent="0.25">
      <c r="A282" s="38" t="s">
        <v>1378</v>
      </c>
      <c r="B282" s="103">
        <v>-146014234.30999997</v>
      </c>
      <c r="C282" s="103">
        <v>0</v>
      </c>
    </row>
    <row r="283" spans="1:3" x14ac:dyDescent="0.25">
      <c r="A283" s="38" t="s">
        <v>1379</v>
      </c>
      <c r="B283" s="103">
        <v>-1229710.44</v>
      </c>
      <c r="C283" s="103">
        <v>-1229710.44</v>
      </c>
    </row>
    <row r="284" spans="1:3" x14ac:dyDescent="0.25">
      <c r="A284" s="38" t="s">
        <v>1380</v>
      </c>
      <c r="B284" s="103">
        <v>60822630</v>
      </c>
      <c r="C284" s="103">
        <v>115696914</v>
      </c>
    </row>
    <row r="285" spans="1:3" ht="15.75" thickBot="1" x14ac:dyDescent="0.3">
      <c r="A285" s="38" t="s">
        <v>1381</v>
      </c>
      <c r="B285" s="103">
        <v>-4500366.7995811542</v>
      </c>
      <c r="C285" s="103">
        <v>-4500366.7995811542</v>
      </c>
    </row>
    <row r="286" spans="1:3" x14ac:dyDescent="0.25">
      <c r="A286" s="105" t="s">
        <v>290</v>
      </c>
      <c r="B286" s="106">
        <v>-24968692.617625594</v>
      </c>
      <c r="C286" s="106">
        <v>212786658.6693159</v>
      </c>
    </row>
    <row r="288" spans="1:3" x14ac:dyDescent="0.25">
      <c r="A288" s="105" t="s">
        <v>306</v>
      </c>
      <c r="B288" s="103"/>
      <c r="C288" s="103"/>
    </row>
    <row r="289" spans="1:3" x14ac:dyDescent="0.25">
      <c r="A289" s="38" t="s">
        <v>1382</v>
      </c>
      <c r="B289" s="103">
        <v>47320384.153977282</v>
      </c>
      <c r="C289" s="103">
        <v>48636696.991453618</v>
      </c>
    </row>
    <row r="290" spans="1:3" x14ac:dyDescent="0.25">
      <c r="A290" s="38" t="s">
        <v>1383</v>
      </c>
      <c r="B290" s="103">
        <v>162747.19</v>
      </c>
      <c r="C290" s="103">
        <v>165352.19999999998</v>
      </c>
    </row>
    <row r="291" spans="1:3" x14ac:dyDescent="0.25">
      <c r="A291" s="38" t="s">
        <v>1384</v>
      </c>
      <c r="B291" s="103">
        <v>1133143.57</v>
      </c>
      <c r="C291" s="103">
        <v>1177095.01</v>
      </c>
    </row>
    <row r="292" spans="1:3" x14ac:dyDescent="0.25">
      <c r="A292" s="38" t="s">
        <v>1385</v>
      </c>
      <c r="B292" s="103">
        <v>164749.03999999998</v>
      </c>
      <c r="C292" s="103">
        <v>167427.26999999999</v>
      </c>
    </row>
    <row r="293" spans="1:3" x14ac:dyDescent="0.25">
      <c r="A293" s="38" t="s">
        <v>1386</v>
      </c>
      <c r="B293" s="103">
        <v>470199999.9999997</v>
      </c>
      <c r="C293" s="103">
        <v>546170000.00000036</v>
      </c>
    </row>
    <row r="294" spans="1:3" x14ac:dyDescent="0.25">
      <c r="A294" s="38" t="s">
        <v>1387</v>
      </c>
      <c r="B294" s="103">
        <v>21449.719999999998</v>
      </c>
      <c r="C294" s="103">
        <v>22190.65</v>
      </c>
    </row>
    <row r="295" spans="1:3" x14ac:dyDescent="0.25">
      <c r="A295" s="38" t="s">
        <v>1388</v>
      </c>
      <c r="B295" s="103">
        <v>441014000.04405433</v>
      </c>
      <c r="C295" s="103">
        <v>450660812.98414773</v>
      </c>
    </row>
    <row r="296" spans="1:3" x14ac:dyDescent="0.25">
      <c r="A296" s="38" t="s">
        <v>1389</v>
      </c>
      <c r="B296" s="103">
        <v>238965339.7728276</v>
      </c>
      <c r="C296" s="103">
        <v>245045143.35476628</v>
      </c>
    </row>
    <row r="297" spans="1:3" x14ac:dyDescent="0.25">
      <c r="A297" s="38" t="s">
        <v>1390</v>
      </c>
      <c r="B297" s="103">
        <v>11316408.015253682</v>
      </c>
      <c r="C297" s="103">
        <v>11563944.989739802</v>
      </c>
    </row>
    <row r="298" spans="1:3" x14ac:dyDescent="0.25">
      <c r="A298" s="38" t="s">
        <v>1391</v>
      </c>
      <c r="B298" s="103">
        <v>4410187.2392763896</v>
      </c>
      <c r="C298" s="103">
        <v>4451079.3134477148</v>
      </c>
    </row>
    <row r="299" spans="1:3" x14ac:dyDescent="0.25">
      <c r="A299" s="38" t="s">
        <v>1392</v>
      </c>
      <c r="B299" s="103">
        <v>325912.55083930609</v>
      </c>
      <c r="C299" s="103">
        <v>333041.61570450629</v>
      </c>
    </row>
    <row r="300" spans="1:3" x14ac:dyDescent="0.25">
      <c r="A300" s="38" t="s">
        <v>1393</v>
      </c>
      <c r="B300" s="103">
        <v>59134.43537421435</v>
      </c>
      <c r="C300" s="103">
        <v>52151.296087621005</v>
      </c>
    </row>
    <row r="301" spans="1:3" x14ac:dyDescent="0.25">
      <c r="A301" s="38" t="s">
        <v>1394</v>
      </c>
      <c r="B301" s="103">
        <v>2010747.132695152</v>
      </c>
      <c r="C301" s="103">
        <v>2247543.2747324868</v>
      </c>
    </row>
    <row r="302" spans="1:3" x14ac:dyDescent="0.25">
      <c r="A302" s="38" t="s">
        <v>1395</v>
      </c>
      <c r="B302" s="103">
        <v>242246.88829216413</v>
      </c>
      <c r="C302" s="103">
        <v>236650.74589227061</v>
      </c>
    </row>
    <row r="303" spans="1:3" x14ac:dyDescent="0.25">
      <c r="A303" s="38" t="s">
        <v>1396</v>
      </c>
      <c r="B303" s="103">
        <v>186328.36484701905</v>
      </c>
      <c r="C303" s="103">
        <v>153708.64294769036</v>
      </c>
    </row>
    <row r="304" spans="1:3" x14ac:dyDescent="0.25">
      <c r="A304" s="38" t="s">
        <v>1397</v>
      </c>
      <c r="B304" s="103">
        <v>63733.44000000001</v>
      </c>
      <c r="C304" s="103">
        <v>63733.44000000001</v>
      </c>
    </row>
    <row r="305" spans="1:3" ht="15.75" thickBot="1" x14ac:dyDescent="0.3">
      <c r="A305" s="38" t="s">
        <v>1398</v>
      </c>
      <c r="B305" s="103">
        <v>2337967</v>
      </c>
      <c r="C305" s="103">
        <v>4192123</v>
      </c>
    </row>
    <row r="306" spans="1:3" x14ac:dyDescent="0.25">
      <c r="A306" s="105" t="s">
        <v>306</v>
      </c>
      <c r="B306" s="106">
        <v>1219934478.5574372</v>
      </c>
      <c r="C306" s="106">
        <v>1315338694.7789204</v>
      </c>
    </row>
    <row r="308" spans="1:3" x14ac:dyDescent="0.25">
      <c r="A308" s="105" t="s">
        <v>324</v>
      </c>
      <c r="B308" s="103"/>
      <c r="C308" s="103"/>
    </row>
    <row r="309" spans="1:3" x14ac:dyDescent="0.25">
      <c r="A309" s="38" t="s">
        <v>1399</v>
      </c>
      <c r="B309" s="103">
        <v>-95582896.873471454</v>
      </c>
      <c r="C309" s="103">
        <v>261379249.97329322</v>
      </c>
    </row>
    <row r="310" spans="1:3" ht="15.75" thickBot="1" x14ac:dyDescent="0.3">
      <c r="A310" s="38" t="s">
        <v>1400</v>
      </c>
      <c r="B310" s="103">
        <v>68686455.845658928</v>
      </c>
      <c r="C310" s="103">
        <v>42566265.975718737</v>
      </c>
    </row>
    <row r="311" spans="1:3" x14ac:dyDescent="0.25">
      <c r="A311" s="105" t="s">
        <v>324</v>
      </c>
      <c r="B311" s="106">
        <v>-26896441.027812526</v>
      </c>
      <c r="C311" s="106">
        <v>303945515.94901192</v>
      </c>
    </row>
    <row r="313" spans="1:3" x14ac:dyDescent="0.25">
      <c r="A313" s="105" t="s">
        <v>327</v>
      </c>
      <c r="B313" s="103"/>
      <c r="C313" s="103"/>
    </row>
    <row r="314" spans="1:3" x14ac:dyDescent="0.25">
      <c r="A314" s="38" t="s">
        <v>1401</v>
      </c>
      <c r="B314" s="103">
        <v>908435596.64945436</v>
      </c>
      <c r="C314" s="103">
        <v>516419437.2839191</v>
      </c>
    </row>
    <row r="315" spans="1:3" ht="15.75" thickBot="1" x14ac:dyDescent="0.3">
      <c r="A315" s="38" t="s">
        <v>1402</v>
      </c>
      <c r="B315" s="103">
        <v>85607566.618184805</v>
      </c>
      <c r="C315" s="103">
        <v>86466089.749210939</v>
      </c>
    </row>
    <row r="316" spans="1:3" x14ac:dyDescent="0.25">
      <c r="A316" s="105" t="s">
        <v>327</v>
      </c>
      <c r="B316" s="106">
        <v>994043163.26763916</v>
      </c>
      <c r="C316" s="106">
        <v>602885527.03313005</v>
      </c>
    </row>
    <row r="318" spans="1:3" x14ac:dyDescent="0.25">
      <c r="A318" s="105" t="s">
        <v>330</v>
      </c>
      <c r="B318" s="103"/>
      <c r="C318" s="103"/>
    </row>
    <row r="319" spans="1:3" ht="15.75" thickBot="1" x14ac:dyDescent="0.3">
      <c r="A319" s="38" t="s">
        <v>1403</v>
      </c>
      <c r="B319" s="103">
        <v>116905759.50933118</v>
      </c>
      <c r="C319" s="103">
        <v>-3802880.1062057726</v>
      </c>
    </row>
    <row r="320" spans="1:3" x14ac:dyDescent="0.25">
      <c r="A320" s="105" t="s">
        <v>330</v>
      </c>
      <c r="B320" s="106">
        <v>116905759.50933118</v>
      </c>
      <c r="C320" s="106">
        <v>-3802880.1062057726</v>
      </c>
    </row>
    <row r="321" spans="1:3" ht="15.75" thickBot="1" x14ac:dyDescent="0.3"/>
    <row r="322" spans="1:3" x14ac:dyDescent="0.25">
      <c r="A322" s="31" t="s">
        <v>1367</v>
      </c>
      <c r="B322" s="106">
        <v>2279018267.6889696</v>
      </c>
      <c r="C322" s="106">
        <v>2431153516.3241725</v>
      </c>
    </row>
    <row r="324" spans="1:3" x14ac:dyDescent="0.25">
      <c r="A324" s="31" t="s">
        <v>332</v>
      </c>
      <c r="B324" s="103"/>
      <c r="C324" s="103"/>
    </row>
    <row r="325" spans="1:3" x14ac:dyDescent="0.25">
      <c r="A325" s="38" t="s">
        <v>1404</v>
      </c>
      <c r="B325" s="103">
        <v>-5799865</v>
      </c>
      <c r="C325" s="103">
        <v>-5759289</v>
      </c>
    </row>
    <row r="326" spans="1:3" ht="15.75" thickBot="1" x14ac:dyDescent="0.3">
      <c r="A326" s="38" t="s">
        <v>1405</v>
      </c>
      <c r="B326" s="103">
        <v>-13355.730000000041</v>
      </c>
      <c r="C326" s="103">
        <v>-4160.7400000000034</v>
      </c>
    </row>
    <row r="327" spans="1:3" x14ac:dyDescent="0.25">
      <c r="A327" s="31" t="s">
        <v>332</v>
      </c>
      <c r="B327" s="106">
        <v>-5813220.7300000004</v>
      </c>
      <c r="C327" s="106">
        <v>-5763449.7400000002</v>
      </c>
    </row>
    <row r="328" spans="1:3" ht="15.75" thickBot="1" x14ac:dyDescent="0.3"/>
    <row r="329" spans="1:3" x14ac:dyDescent="0.25">
      <c r="A329" s="104" t="s">
        <v>1160</v>
      </c>
      <c r="B329" s="106">
        <v>-2172605675.6657243</v>
      </c>
      <c r="C329" s="106">
        <v>-1981371543.1560028</v>
      </c>
    </row>
    <row r="331" spans="1:3" x14ac:dyDescent="0.25">
      <c r="A331" s="104" t="s">
        <v>335</v>
      </c>
      <c r="B331" s="103"/>
      <c r="C331" s="103"/>
    </row>
    <row r="332" spans="1:3" x14ac:dyDescent="0.25">
      <c r="A332" s="38" t="s">
        <v>1406</v>
      </c>
      <c r="B332" s="103">
        <v>-68862.960000000006</v>
      </c>
      <c r="C332" s="103">
        <v>-68862.960000000006</v>
      </c>
    </row>
    <row r="333" spans="1:3" x14ac:dyDescent="0.25">
      <c r="A333" s="38" t="s">
        <v>1407</v>
      </c>
      <c r="B333" s="103">
        <v>-4642.0800000000008</v>
      </c>
      <c r="C333" s="103">
        <v>-4642.0800000000008</v>
      </c>
    </row>
    <row r="334" spans="1:3" x14ac:dyDescent="0.25">
      <c r="A334" s="38" t="s">
        <v>1408</v>
      </c>
      <c r="B334" s="103">
        <v>-61914109.435983382</v>
      </c>
      <c r="C334" s="103">
        <v>-34375910.45099321</v>
      </c>
    </row>
    <row r="335" spans="1:3" x14ac:dyDescent="0.25">
      <c r="A335" s="38" t="s">
        <v>1409</v>
      </c>
      <c r="B335" s="103">
        <v>-3001020</v>
      </c>
      <c r="C335" s="103">
        <v>-2880000</v>
      </c>
    </row>
    <row r="336" spans="1:3" x14ac:dyDescent="0.25">
      <c r="A336" s="38" t="s">
        <v>1410</v>
      </c>
      <c r="B336" s="103">
        <v>-1070720.4485024968</v>
      </c>
      <c r="C336" s="103">
        <v>-1079964.4872488312</v>
      </c>
    </row>
    <row r="337" spans="1:3" x14ac:dyDescent="0.25">
      <c r="A337" s="38" t="s">
        <v>1411</v>
      </c>
      <c r="B337" s="103">
        <v>-1768928</v>
      </c>
      <c r="C337" s="103">
        <v>-118967.99999999999</v>
      </c>
    </row>
    <row r="338" spans="1:3" x14ac:dyDescent="0.25">
      <c r="A338" s="38" t="s">
        <v>1412</v>
      </c>
      <c r="B338" s="103">
        <v>-149036282.69015962</v>
      </c>
      <c r="C338" s="103">
        <v>-155278869.08993682</v>
      </c>
    </row>
    <row r="339" spans="1:3" x14ac:dyDescent="0.25">
      <c r="A339" s="38" t="s">
        <v>1413</v>
      </c>
      <c r="B339" s="103">
        <v>1070720.4485024968</v>
      </c>
      <c r="C339" s="103">
        <v>1079964.4872488312</v>
      </c>
    </row>
    <row r="340" spans="1:3" x14ac:dyDescent="0.25">
      <c r="A340" s="38" t="s">
        <v>1414</v>
      </c>
      <c r="B340" s="103">
        <v>26702818.863484468</v>
      </c>
      <c r="C340" s="103">
        <v>27439003.251617167</v>
      </c>
    </row>
    <row r="341" spans="1:3" x14ac:dyDescent="0.25">
      <c r="A341" s="38" t="s">
        <v>1415</v>
      </c>
      <c r="B341" s="103">
        <v>123132212.71420832</v>
      </c>
      <c r="C341" s="103">
        <v>128660635.86392248</v>
      </c>
    </row>
    <row r="342" spans="1:3" x14ac:dyDescent="0.25">
      <c r="A342" s="38" t="s">
        <v>1416</v>
      </c>
      <c r="B342" s="103">
        <v>-4665.24</v>
      </c>
      <c r="C342" s="103">
        <v>-4665.24</v>
      </c>
    </row>
    <row r="343" spans="1:3" x14ac:dyDescent="0.25">
      <c r="A343" s="38" t="s">
        <v>1417</v>
      </c>
      <c r="B343" s="103">
        <v>25061483.005979002</v>
      </c>
      <c r="C343" s="103">
        <v>39654394.530000001</v>
      </c>
    </row>
    <row r="344" spans="1:3" x14ac:dyDescent="0.25">
      <c r="A344" s="38" t="s">
        <v>1418</v>
      </c>
      <c r="B344" s="103">
        <v>744935.63999999978</v>
      </c>
      <c r="C344" s="103">
        <v>744935.63999999978</v>
      </c>
    </row>
    <row r="345" spans="1:3" x14ac:dyDescent="0.25">
      <c r="A345" s="38" t="s">
        <v>1419</v>
      </c>
      <c r="B345" s="103">
        <v>10563221.230785804</v>
      </c>
      <c r="C345" s="103">
        <v>778670.42067973595</v>
      </c>
    </row>
    <row r="346" spans="1:3" x14ac:dyDescent="0.25">
      <c r="A346" s="38" t="s">
        <v>1420</v>
      </c>
      <c r="B346" s="103">
        <v>1756544.7246960523</v>
      </c>
      <c r="C346" s="103">
        <v>129484.12135263943</v>
      </c>
    </row>
    <row r="347" spans="1:3" x14ac:dyDescent="0.25">
      <c r="A347" s="38" t="s">
        <v>1421</v>
      </c>
      <c r="B347" s="103">
        <v>-8583716.3824396618</v>
      </c>
      <c r="C347" s="103">
        <v>-9388255.3146300204</v>
      </c>
    </row>
    <row r="348" spans="1:3" ht="15.75" thickBot="1" x14ac:dyDescent="0.3">
      <c r="A348" s="38" t="s">
        <v>1422</v>
      </c>
      <c r="B348" s="103">
        <v>-1427375.3621592785</v>
      </c>
      <c r="C348" s="103">
        <v>-1561161.1256376442</v>
      </c>
    </row>
    <row r="349" spans="1:3" x14ac:dyDescent="0.25">
      <c r="A349" s="104" t="s">
        <v>335</v>
      </c>
      <c r="B349" s="106">
        <v>-37848385.971588269</v>
      </c>
      <c r="C349" s="106">
        <v>-6274210.4336256748</v>
      </c>
    </row>
    <row r="351" spans="1:3" x14ac:dyDescent="0.25">
      <c r="A351" s="104" t="s">
        <v>357</v>
      </c>
      <c r="B351" s="103"/>
      <c r="C351" s="103"/>
    </row>
    <row r="352" spans="1:3" x14ac:dyDescent="0.25">
      <c r="A352" s="38" t="s">
        <v>1423</v>
      </c>
      <c r="B352" s="103">
        <v>435946149.72571582</v>
      </c>
      <c r="C352" s="103">
        <v>474155274.22744614</v>
      </c>
    </row>
    <row r="353" spans="1:3" x14ac:dyDescent="0.25">
      <c r="A353" s="38" t="s">
        <v>1424</v>
      </c>
      <c r="B353" s="103">
        <v>12300111.621845622</v>
      </c>
      <c r="C353" s="103">
        <v>8901044.3859817069</v>
      </c>
    </row>
    <row r="354" spans="1:3" x14ac:dyDescent="0.25">
      <c r="A354" s="38" t="s">
        <v>1425</v>
      </c>
      <c r="B354" s="103">
        <v>7558115.3557453342</v>
      </c>
      <c r="C354" s="103">
        <v>7661995.2910843361</v>
      </c>
    </row>
    <row r="355" spans="1:3" x14ac:dyDescent="0.25">
      <c r="A355" s="38" t="s">
        <v>1426</v>
      </c>
      <c r="B355" s="103">
        <v>6123118.7437914163</v>
      </c>
      <c r="C355" s="103">
        <v>5947192.338791416</v>
      </c>
    </row>
    <row r="356" spans="1:3" ht="15.75" thickBot="1" x14ac:dyDescent="0.3">
      <c r="A356" s="38" t="s">
        <v>1427</v>
      </c>
      <c r="B356" s="103">
        <v>279987.12000000005</v>
      </c>
      <c r="C356" s="103">
        <v>279987.12</v>
      </c>
    </row>
    <row r="357" spans="1:3" x14ac:dyDescent="0.25">
      <c r="A357" s="104" t="s">
        <v>357</v>
      </c>
      <c r="B357" s="106">
        <v>462207482.56709814</v>
      </c>
      <c r="C357" s="106">
        <v>496945493.3633036</v>
      </c>
    </row>
    <row r="359" spans="1:3" x14ac:dyDescent="0.25">
      <c r="A359" s="104" t="s">
        <v>363</v>
      </c>
      <c r="B359" s="103"/>
      <c r="C359" s="103"/>
    </row>
    <row r="360" spans="1:3" x14ac:dyDescent="0.25">
      <c r="A360" s="38" t="s">
        <v>1428</v>
      </c>
      <c r="B360" s="103">
        <v>9468241.097013481</v>
      </c>
      <c r="C360" s="103">
        <v>9084256.2826752774</v>
      </c>
    </row>
    <row r="361" spans="1:3" x14ac:dyDescent="0.25">
      <c r="A361" s="38" t="s">
        <v>1429</v>
      </c>
      <c r="B361" s="103">
        <v>94848</v>
      </c>
      <c r="C361" s="103">
        <v>94848</v>
      </c>
    </row>
    <row r="362" spans="1:3" x14ac:dyDescent="0.25">
      <c r="A362" s="38" t="s">
        <v>1430</v>
      </c>
      <c r="B362" s="103">
        <v>8617887.699253045</v>
      </c>
      <c r="C362" s="103">
        <v>12869898.645522391</v>
      </c>
    </row>
    <row r="363" spans="1:3" x14ac:dyDescent="0.25">
      <c r="A363" s="38" t="s">
        <v>1431</v>
      </c>
      <c r="B363" s="103">
        <v>2512552.2799999998</v>
      </c>
      <c r="C363" s="103">
        <v>-12246.719999999996</v>
      </c>
    </row>
    <row r="364" spans="1:3" ht="15.75" thickBot="1" x14ac:dyDescent="0.3">
      <c r="A364" s="38" t="s">
        <v>1432</v>
      </c>
      <c r="B364" s="103">
        <v>-18865585.6941857</v>
      </c>
      <c r="C364" s="103">
        <v>-10474537.877338132</v>
      </c>
    </row>
    <row r="365" spans="1:3" x14ac:dyDescent="0.25">
      <c r="A365" s="104" t="s">
        <v>363</v>
      </c>
      <c r="B365" s="106">
        <v>1827943.3820808269</v>
      </c>
      <c r="C365" s="106">
        <v>11562218.330859536</v>
      </c>
    </row>
    <row r="366" spans="1:3" ht="15.75" thickBot="1" x14ac:dyDescent="0.3"/>
    <row r="367" spans="1:3" ht="15.75" thickBot="1" x14ac:dyDescent="0.3">
      <c r="A367" s="102" t="s">
        <v>370</v>
      </c>
      <c r="B367" s="107">
        <v>-1746418635.6881335</v>
      </c>
      <c r="C367" s="107">
        <v>-1479138041.8954654</v>
      </c>
    </row>
    <row r="368" spans="1:3" ht="15.75" thickTop="1" x14ac:dyDescent="0.25"/>
    <row r="369" spans="1:3" x14ac:dyDescent="0.25">
      <c r="A369" s="102" t="s">
        <v>1433</v>
      </c>
      <c r="B369" s="103"/>
      <c r="C369" s="103"/>
    </row>
    <row r="370" spans="1:3" ht="15.75" thickBot="1" x14ac:dyDescent="0.3">
      <c r="A370" s="38" t="s">
        <v>1434</v>
      </c>
      <c r="B370" s="103">
        <v>0</v>
      </c>
      <c r="C370" s="103">
        <v>-1003971017.5827208</v>
      </c>
    </row>
    <row r="371" spans="1:3" ht="15.75" thickBot="1" x14ac:dyDescent="0.3">
      <c r="A371" s="102" t="s">
        <v>1433</v>
      </c>
      <c r="B371" s="107">
        <v>0</v>
      </c>
      <c r="C371" s="107">
        <v>-1003971017.5827208</v>
      </c>
    </row>
    <row r="372" spans="1:3" ht="15.75" thickTop="1" x14ac:dyDescent="0.25"/>
  </sheetData>
  <mergeCells count="2">
    <mergeCell ref="A4:A5"/>
    <mergeCell ref="B4:C4"/>
  </mergeCells>
  <pageMargins left="0.75" right="0.75" top="1" bottom="1" header="0.5" footer="0.5"/>
  <pageSetup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513"/>
  <sheetViews>
    <sheetView showGridLines="0" view="pageBreakPreview" zoomScale="60" zoomScaleNormal="100" workbookViewId="0">
      <pane xSplit="1" ySplit="5" topLeftCell="B6" activePane="bottomRight" state="frozen"/>
      <selection activeCell="J40" sqref="D40:J62"/>
      <selection pane="topRight" activeCell="J40" sqref="D40:J62"/>
      <selection pane="bottomLeft" activeCell="J40" sqref="D40:J62"/>
      <selection pane="bottomRight" activeCell="A2" sqref="A1:A2"/>
    </sheetView>
  </sheetViews>
  <sheetFormatPr defaultColWidth="9.140625" defaultRowHeight="15" x14ac:dyDescent="0.25"/>
  <cols>
    <col min="1" max="1" width="91" style="28" customWidth="1"/>
    <col min="2" max="4" width="17.5703125" style="28" customWidth="1"/>
    <col min="5" max="16384" width="9.140625" style="28"/>
  </cols>
  <sheetData>
    <row r="1" spans="1:4" ht="16.899999999999999" x14ac:dyDescent="0.3">
      <c r="A1" s="242" t="s">
        <v>1732</v>
      </c>
    </row>
    <row r="2" spans="1:4" ht="16.899999999999999" x14ac:dyDescent="0.3">
      <c r="A2" s="242" t="s">
        <v>1719</v>
      </c>
    </row>
    <row r="3" spans="1:4" thickBot="1" x14ac:dyDescent="0.35"/>
    <row r="4" spans="1:4" ht="15.75" thickBot="1" x14ac:dyDescent="0.3">
      <c r="A4" s="259" t="s">
        <v>894</v>
      </c>
      <c r="B4" s="101" t="s">
        <v>895</v>
      </c>
      <c r="C4" s="101" t="s">
        <v>896</v>
      </c>
      <c r="D4" s="101" t="s">
        <v>897</v>
      </c>
    </row>
    <row r="5" spans="1:4" ht="26.25" thickBot="1" x14ac:dyDescent="0.3">
      <c r="A5" s="259"/>
      <c r="B5" s="101" t="s">
        <v>898</v>
      </c>
      <c r="C5" s="101" t="s">
        <v>898</v>
      </c>
      <c r="D5" s="101" t="s">
        <v>898</v>
      </c>
    </row>
    <row r="6" spans="1:4" ht="14.45" x14ac:dyDescent="0.3">
      <c r="A6" s="102" t="s">
        <v>372</v>
      </c>
      <c r="B6" s="103"/>
      <c r="C6" s="103"/>
      <c r="D6" s="103"/>
    </row>
    <row r="7" spans="1:4" ht="14.45" x14ac:dyDescent="0.3">
      <c r="A7" s="104" t="s">
        <v>373</v>
      </c>
      <c r="B7" s="103"/>
      <c r="C7" s="103"/>
      <c r="D7" s="103"/>
    </row>
    <row r="8" spans="1:4" ht="14.45" x14ac:dyDescent="0.3">
      <c r="A8" s="31" t="s">
        <v>374</v>
      </c>
      <c r="B8" s="103"/>
      <c r="C8" s="103"/>
      <c r="D8" s="103"/>
    </row>
    <row r="9" spans="1:4" ht="14.45" x14ac:dyDescent="0.3">
      <c r="A9" s="105" t="s">
        <v>375</v>
      </c>
      <c r="B9" s="103"/>
      <c r="C9" s="103"/>
      <c r="D9" s="103"/>
    </row>
    <row r="10" spans="1:4" ht="14.45" x14ac:dyDescent="0.3">
      <c r="A10" s="38" t="s">
        <v>899</v>
      </c>
      <c r="B10" s="103">
        <v>828111116.25347888</v>
      </c>
      <c r="C10" s="103">
        <v>974333572.59062743</v>
      </c>
      <c r="D10" s="103">
        <v>1048932253.2127769</v>
      </c>
    </row>
    <row r="11" spans="1:4" ht="14.45" x14ac:dyDescent="0.3">
      <c r="A11" s="38" t="s">
        <v>900</v>
      </c>
      <c r="B11" s="103">
        <v>9452722.8002851028</v>
      </c>
      <c r="C11" s="103">
        <v>5873094.2437495273</v>
      </c>
      <c r="D11" s="103">
        <v>5055871.6440728651</v>
      </c>
    </row>
    <row r="12" spans="1:4" ht="14.45" x14ac:dyDescent="0.3">
      <c r="A12" s="38" t="s">
        <v>901</v>
      </c>
      <c r="B12" s="103">
        <v>6359027</v>
      </c>
      <c r="C12" s="103">
        <v>6359027</v>
      </c>
      <c r="D12" s="103">
        <v>6359027</v>
      </c>
    </row>
    <row r="13" spans="1:4" ht="14.45" x14ac:dyDescent="0.3">
      <c r="A13" s="38" t="s">
        <v>902</v>
      </c>
      <c r="B13" s="103">
        <v>26140825.180000003</v>
      </c>
      <c r="C13" s="103">
        <v>26140825.180000003</v>
      </c>
      <c r="D13" s="103">
        <v>26140825.180000003</v>
      </c>
    </row>
    <row r="14" spans="1:4" thickBot="1" x14ac:dyDescent="0.35">
      <c r="A14" s="38" t="s">
        <v>903</v>
      </c>
      <c r="B14" s="103">
        <v>25237641.27245941</v>
      </c>
      <c r="C14" s="103">
        <v>25237641.27245941</v>
      </c>
      <c r="D14" s="103">
        <v>25237641.27245941</v>
      </c>
    </row>
    <row r="15" spans="1:4" ht="14.45" x14ac:dyDescent="0.3">
      <c r="A15" s="105" t="s">
        <v>375</v>
      </c>
      <c r="B15" s="106">
        <v>895301332.50622332</v>
      </c>
      <c r="C15" s="106">
        <v>1037944160.2868363</v>
      </c>
      <c r="D15" s="106">
        <v>1111725618.3093092</v>
      </c>
    </row>
    <row r="17" spans="1:4" ht="14.45" x14ac:dyDescent="0.3">
      <c r="A17" s="105" t="s">
        <v>381</v>
      </c>
      <c r="B17" s="103"/>
      <c r="C17" s="103"/>
      <c r="D17" s="103"/>
    </row>
    <row r="18" spans="1:4" ht="14.45" x14ac:dyDescent="0.3">
      <c r="A18" s="38" t="s">
        <v>904</v>
      </c>
      <c r="B18" s="103">
        <v>2393826793.1507483</v>
      </c>
      <c r="C18" s="103">
        <v>2319301013.325223</v>
      </c>
      <c r="D18" s="103">
        <v>2355221108.9664068</v>
      </c>
    </row>
    <row r="19" spans="1:4" ht="14.45" x14ac:dyDescent="0.3">
      <c r="A19" s="38" t="s">
        <v>905</v>
      </c>
      <c r="B19" s="103">
        <v>370941.55999999994</v>
      </c>
      <c r="C19" s="103">
        <v>370941.55999999994</v>
      </c>
      <c r="D19" s="103">
        <v>370941.55999999994</v>
      </c>
    </row>
    <row r="20" spans="1:4" ht="14.45" x14ac:dyDescent="0.3">
      <c r="A20" s="38" t="s">
        <v>906</v>
      </c>
      <c r="B20" s="103">
        <v>901650153.10886967</v>
      </c>
      <c r="C20" s="103">
        <v>905909140.74177194</v>
      </c>
      <c r="D20" s="103">
        <v>916612489.57735658</v>
      </c>
    </row>
    <row r="21" spans="1:4" ht="14.45" x14ac:dyDescent="0.3">
      <c r="A21" s="38" t="s">
        <v>907</v>
      </c>
      <c r="B21" s="103">
        <v>33201547.110000011</v>
      </c>
      <c r="C21" s="103">
        <v>33201547.110000011</v>
      </c>
      <c r="D21" s="103">
        <v>33201547.110000011</v>
      </c>
    </row>
    <row r="22" spans="1:4" thickBot="1" x14ac:dyDescent="0.35">
      <c r="A22" s="38" t="s">
        <v>908</v>
      </c>
      <c r="B22" s="103">
        <v>107382869.72000001</v>
      </c>
      <c r="C22" s="103">
        <v>107382869.72000001</v>
      </c>
      <c r="D22" s="103">
        <v>107382869.72000001</v>
      </c>
    </row>
    <row r="23" spans="1:4" ht="14.45" x14ac:dyDescent="0.3">
      <c r="A23" s="105" t="s">
        <v>381</v>
      </c>
      <c r="B23" s="210">
        <v>3436432304.6496177</v>
      </c>
      <c r="C23" s="210">
        <v>3366165512.456995</v>
      </c>
      <c r="D23" s="210">
        <v>3412788956.9337635</v>
      </c>
    </row>
    <row r="25" spans="1:4" ht="14.45" x14ac:dyDescent="0.3">
      <c r="A25" s="105" t="s">
        <v>387</v>
      </c>
      <c r="B25" s="103"/>
      <c r="C25" s="103"/>
      <c r="D25" s="103"/>
    </row>
    <row r="26" spans="1:4" ht="14.45" x14ac:dyDescent="0.3">
      <c r="A26" s="38" t="s">
        <v>909</v>
      </c>
      <c r="B26" s="103">
        <v>3670541610.0534101</v>
      </c>
      <c r="C26" s="103">
        <v>3718196873.4564466</v>
      </c>
      <c r="D26" s="103">
        <v>3787297686.6675034</v>
      </c>
    </row>
    <row r="27" spans="1:4" ht="14.45" x14ac:dyDescent="0.3">
      <c r="A27" s="38" t="s">
        <v>910</v>
      </c>
      <c r="B27" s="103">
        <v>1551126435.6086977</v>
      </c>
      <c r="C27" s="103">
        <v>1573526628.7154515</v>
      </c>
      <c r="D27" s="103">
        <v>1588004957.5146573</v>
      </c>
    </row>
    <row r="28" spans="1:4" ht="14.45" x14ac:dyDescent="0.3">
      <c r="A28" s="38" t="s">
        <v>911</v>
      </c>
      <c r="B28" s="103">
        <v>531660625.94735241</v>
      </c>
      <c r="C28" s="103">
        <v>533664339.91852719</v>
      </c>
      <c r="D28" s="103">
        <v>530095686.3694219</v>
      </c>
    </row>
    <row r="29" spans="1:4" ht="14.45" x14ac:dyDescent="0.3">
      <c r="A29" s="38" t="s">
        <v>912</v>
      </c>
      <c r="B29" s="103">
        <v>1902753263.8129392</v>
      </c>
      <c r="C29" s="103">
        <v>1913625201.7135301</v>
      </c>
      <c r="D29" s="103">
        <v>1917058171.4035747</v>
      </c>
    </row>
    <row r="30" spans="1:4" ht="14.45" x14ac:dyDescent="0.3">
      <c r="A30" s="38" t="s">
        <v>913</v>
      </c>
      <c r="B30" s="103">
        <v>73125334.103269801</v>
      </c>
      <c r="C30" s="103">
        <v>81149155.831690192</v>
      </c>
      <c r="D30" s="103">
        <v>88665862.587653652</v>
      </c>
    </row>
    <row r="31" spans="1:4" thickBot="1" x14ac:dyDescent="0.35">
      <c r="A31" s="38" t="s">
        <v>914</v>
      </c>
      <c r="B31" s="103">
        <v>148861753.44909051</v>
      </c>
      <c r="C31" s="103">
        <v>148861753.44909051</v>
      </c>
      <c r="D31" s="103">
        <v>148861753.44909051</v>
      </c>
    </row>
    <row r="32" spans="1:4" ht="14.45" x14ac:dyDescent="0.3">
      <c r="A32" s="105" t="s">
        <v>387</v>
      </c>
      <c r="B32" s="210">
        <v>7878069022.9747601</v>
      </c>
      <c r="C32" s="210">
        <v>7969023953.0847359</v>
      </c>
      <c r="D32" s="210">
        <v>8059984117.9919024</v>
      </c>
    </row>
    <row r="34" spans="1:4" ht="14.45" x14ac:dyDescent="0.3">
      <c r="A34" s="105" t="s">
        <v>394</v>
      </c>
      <c r="B34" s="103"/>
      <c r="C34" s="103"/>
      <c r="D34" s="103"/>
    </row>
    <row r="35" spans="1:4" ht="14.45" x14ac:dyDescent="0.3">
      <c r="A35" s="38" t="s">
        <v>915</v>
      </c>
      <c r="B35" s="103">
        <v>9934115874.8744011</v>
      </c>
      <c r="C35" s="103">
        <v>11583999780.518101</v>
      </c>
      <c r="D35" s="103">
        <v>12021875116.957558</v>
      </c>
    </row>
    <row r="36" spans="1:4" ht="14.45" x14ac:dyDescent="0.3">
      <c r="A36" s="38" t="s">
        <v>916</v>
      </c>
      <c r="B36" s="103">
        <v>409940408.68999988</v>
      </c>
      <c r="C36" s="103">
        <v>909940408.69000041</v>
      </c>
      <c r="D36" s="103">
        <v>1409940408.6900003</v>
      </c>
    </row>
    <row r="37" spans="1:4" ht="14.45" x14ac:dyDescent="0.3">
      <c r="A37" s="38" t="s">
        <v>917</v>
      </c>
      <c r="B37" s="103">
        <v>52681078.21064885</v>
      </c>
      <c r="C37" s="103">
        <v>73310354.42442745</v>
      </c>
      <c r="D37" s="103">
        <v>84614397.122824118</v>
      </c>
    </row>
    <row r="38" spans="1:4" thickBot="1" x14ac:dyDescent="0.35">
      <c r="A38" s="38" t="s">
        <v>918</v>
      </c>
      <c r="B38" s="103">
        <v>650966034.24067378</v>
      </c>
      <c r="C38" s="103">
        <v>648548619.05927265</v>
      </c>
      <c r="D38" s="103">
        <v>649634030.81174254</v>
      </c>
    </row>
    <row r="39" spans="1:4" ht="14.45" x14ac:dyDescent="0.3">
      <c r="A39" s="105" t="s">
        <v>394</v>
      </c>
      <c r="B39" s="210">
        <v>11047703396.015724</v>
      </c>
      <c r="C39" s="210">
        <v>13215799162.691801</v>
      </c>
      <c r="D39" s="210">
        <v>14166063953.582125</v>
      </c>
    </row>
    <row r="40" spans="1:4" ht="14.45" x14ac:dyDescent="0.3">
      <c r="B40" s="211">
        <f>+B23+B32+B39</f>
        <v>22362204723.640102</v>
      </c>
      <c r="C40" s="211">
        <f>+C23+C32+C39</f>
        <v>24550988628.233532</v>
      </c>
      <c r="D40" s="211">
        <f>+D23+D32+D39</f>
        <v>25638837028.50779</v>
      </c>
    </row>
    <row r="41" spans="1:4" ht="14.45" x14ac:dyDescent="0.3">
      <c r="A41" s="105" t="s">
        <v>397</v>
      </c>
      <c r="B41" s="103"/>
      <c r="C41" s="103"/>
      <c r="D41" s="103"/>
    </row>
    <row r="42" spans="1:4" ht="14.45" x14ac:dyDescent="0.3">
      <c r="A42" s="38" t="s">
        <v>919</v>
      </c>
      <c r="B42" s="103">
        <v>4355237780.7041788</v>
      </c>
      <c r="C42" s="103">
        <v>4947398680.2546978</v>
      </c>
      <c r="D42" s="103">
        <v>5339377492.4824867</v>
      </c>
    </row>
    <row r="43" spans="1:4" ht="14.45" x14ac:dyDescent="0.3">
      <c r="A43" s="38" t="s">
        <v>920</v>
      </c>
      <c r="B43" s="103">
        <v>432803666.73698086</v>
      </c>
      <c r="C43" s="103">
        <v>426813378.74643081</v>
      </c>
      <c r="D43" s="103">
        <v>416882714.7982375</v>
      </c>
    </row>
    <row r="44" spans="1:4" ht="14.45" x14ac:dyDescent="0.3">
      <c r="A44" s="38" t="s">
        <v>921</v>
      </c>
      <c r="B44" s="103">
        <v>67454264.391759381</v>
      </c>
      <c r="C44" s="103">
        <v>67190338.013283014</v>
      </c>
      <c r="D44" s="103">
        <v>66925402.639065541</v>
      </c>
    </row>
    <row r="45" spans="1:4" ht="14.45" x14ac:dyDescent="0.3">
      <c r="A45" s="38" t="s">
        <v>922</v>
      </c>
      <c r="B45" s="103">
        <v>4855654.6282406272</v>
      </c>
      <c r="C45" s="103">
        <v>4836656.0467169937</v>
      </c>
      <c r="D45" s="103">
        <v>4817584.83324215</v>
      </c>
    </row>
    <row r="46" spans="1:4" ht="14.45" x14ac:dyDescent="0.3">
      <c r="A46" s="38" t="s">
        <v>923</v>
      </c>
      <c r="B46" s="103">
        <v>8506585.9001786076</v>
      </c>
      <c r="C46" s="103">
        <v>8591037.5884928722</v>
      </c>
      <c r="D46" s="103">
        <v>8669560.6180184279</v>
      </c>
    </row>
    <row r="47" spans="1:4" x14ac:dyDescent="0.25">
      <c r="A47" s="38" t="s">
        <v>924</v>
      </c>
      <c r="B47" s="103">
        <v>754747.31501233228</v>
      </c>
      <c r="C47" s="103">
        <v>754747.31501233228</v>
      </c>
      <c r="D47" s="103">
        <v>754747.31501233228</v>
      </c>
    </row>
    <row r="48" spans="1:4" ht="15.75" thickBot="1" x14ac:dyDescent="0.3">
      <c r="A48" s="38" t="s">
        <v>925</v>
      </c>
      <c r="B48" s="103">
        <v>151582.5</v>
      </c>
      <c r="C48" s="103">
        <v>151582.5</v>
      </c>
      <c r="D48" s="103">
        <v>151582.5</v>
      </c>
    </row>
    <row r="49" spans="1:4" x14ac:dyDescent="0.25">
      <c r="A49" s="105" t="s">
        <v>397</v>
      </c>
      <c r="B49" s="106">
        <v>4869764282.1763496</v>
      </c>
      <c r="C49" s="106">
        <v>5455736420.464633</v>
      </c>
      <c r="D49" s="106">
        <v>5837579085.1860628</v>
      </c>
    </row>
    <row r="51" spans="1:4" x14ac:dyDescent="0.25">
      <c r="A51" s="105" t="s">
        <v>405</v>
      </c>
      <c r="B51" s="103"/>
      <c r="C51" s="103"/>
      <c r="D51" s="103"/>
    </row>
    <row r="52" spans="1:4" x14ac:dyDescent="0.25">
      <c r="A52" s="38" t="s">
        <v>926</v>
      </c>
      <c r="B52" s="103">
        <v>91271640.190000027</v>
      </c>
      <c r="C52" s="103">
        <v>91271640.190000027</v>
      </c>
      <c r="D52" s="103">
        <v>91271640.190000027</v>
      </c>
    </row>
    <row r="53" spans="1:4" x14ac:dyDescent="0.25">
      <c r="A53" s="38" t="s">
        <v>927</v>
      </c>
      <c r="B53" s="103">
        <v>190210601.1642136</v>
      </c>
      <c r="C53" s="103">
        <v>196192614.32084104</v>
      </c>
      <c r="D53" s="103">
        <v>201699272.87325794</v>
      </c>
    </row>
    <row r="54" spans="1:4" x14ac:dyDescent="0.25">
      <c r="A54" s="38" t="s">
        <v>928</v>
      </c>
      <c r="B54" s="103">
        <v>1643684004.8431637</v>
      </c>
      <c r="C54" s="103">
        <v>1807479284.9806094</v>
      </c>
      <c r="D54" s="103">
        <v>1958518205.9589915</v>
      </c>
    </row>
    <row r="55" spans="1:4" x14ac:dyDescent="0.25">
      <c r="A55" s="38" t="s">
        <v>929</v>
      </c>
      <c r="B55" s="103">
        <v>1653742653.7078807</v>
      </c>
      <c r="C55" s="103">
        <v>1934495523.9763219</v>
      </c>
      <c r="D55" s="103">
        <v>2241978384.5697789</v>
      </c>
    </row>
    <row r="56" spans="1:4" x14ac:dyDescent="0.25">
      <c r="A56" s="38" t="s">
        <v>930</v>
      </c>
      <c r="B56" s="103">
        <v>1878527814.0058126</v>
      </c>
      <c r="C56" s="103">
        <v>2109951830.9722929</v>
      </c>
      <c r="D56" s="103">
        <v>2363541842.1461496</v>
      </c>
    </row>
    <row r="57" spans="1:4" x14ac:dyDescent="0.25">
      <c r="A57" s="38" t="s">
        <v>931</v>
      </c>
      <c r="B57" s="103">
        <v>1679055719.0851877</v>
      </c>
      <c r="C57" s="103">
        <v>1767239767.9149146</v>
      </c>
      <c r="D57" s="103">
        <v>1863663072.0736902</v>
      </c>
    </row>
    <row r="58" spans="1:4" x14ac:dyDescent="0.25">
      <c r="A58" s="38" t="s">
        <v>932</v>
      </c>
      <c r="B58" s="103">
        <v>2375143256.3765612</v>
      </c>
      <c r="C58" s="103">
        <v>2555868103.1902466</v>
      </c>
      <c r="D58" s="103">
        <v>2754080254.6641917</v>
      </c>
    </row>
    <row r="59" spans="1:4" x14ac:dyDescent="0.25">
      <c r="A59" s="38" t="s">
        <v>933</v>
      </c>
      <c r="B59" s="103">
        <v>2150154704.8288274</v>
      </c>
      <c r="C59" s="103">
        <v>2196472114.7493277</v>
      </c>
      <c r="D59" s="103">
        <v>2250718013.8955345</v>
      </c>
    </row>
    <row r="60" spans="1:4" x14ac:dyDescent="0.25">
      <c r="A60" s="38" t="s">
        <v>934</v>
      </c>
      <c r="B60" s="103">
        <v>1176465028.6705461</v>
      </c>
      <c r="C60" s="103">
        <v>1321225140.7260451</v>
      </c>
      <c r="D60" s="103">
        <v>1479629935.921839</v>
      </c>
    </row>
    <row r="61" spans="1:4" x14ac:dyDescent="0.25">
      <c r="A61" s="38" t="s">
        <v>935</v>
      </c>
      <c r="B61" s="103">
        <v>801101402.36805975</v>
      </c>
      <c r="C61" s="103">
        <v>885862061.06907976</v>
      </c>
      <c r="D61" s="103">
        <v>979178415.70837331</v>
      </c>
    </row>
    <row r="62" spans="1:4" x14ac:dyDescent="0.25">
      <c r="A62" s="38" t="s">
        <v>936</v>
      </c>
      <c r="B62" s="103">
        <v>76713493.700754434</v>
      </c>
      <c r="C62" s="103">
        <v>80781320.832400993</v>
      </c>
      <c r="D62" s="103">
        <v>85300627.182066426</v>
      </c>
    </row>
    <row r="63" spans="1:4" x14ac:dyDescent="0.25">
      <c r="A63" s="38" t="s">
        <v>937</v>
      </c>
      <c r="B63" s="103">
        <v>453024296.91850662</v>
      </c>
      <c r="C63" s="103">
        <v>475029516.3738628</v>
      </c>
      <c r="D63" s="103">
        <v>499713638.42872745</v>
      </c>
    </row>
    <row r="64" spans="1:4" ht="15.75" thickBot="1" x14ac:dyDescent="0.3">
      <c r="A64" s="38" t="s">
        <v>938</v>
      </c>
      <c r="B64" s="103">
        <v>8014906.0028887233</v>
      </c>
      <c r="C64" s="103">
        <v>8015839.9993673302</v>
      </c>
      <c r="D64" s="103">
        <v>8016872.336449584</v>
      </c>
    </row>
    <row r="65" spans="1:4" x14ac:dyDescent="0.25">
      <c r="A65" s="105" t="s">
        <v>405</v>
      </c>
      <c r="B65" s="106">
        <v>14177109521.862402</v>
      </c>
      <c r="C65" s="106">
        <v>15429884759.295313</v>
      </c>
      <c r="D65" s="106">
        <v>16777310175.949049</v>
      </c>
    </row>
    <row r="67" spans="1:4" x14ac:dyDescent="0.25">
      <c r="A67" s="105" t="s">
        <v>419</v>
      </c>
      <c r="B67" s="103"/>
      <c r="C67" s="103"/>
      <c r="D67" s="103"/>
    </row>
    <row r="68" spans="1:4" x14ac:dyDescent="0.25">
      <c r="A68" s="38" t="s">
        <v>939</v>
      </c>
      <c r="B68" s="103">
        <v>9649235.7869134285</v>
      </c>
      <c r="C68" s="103">
        <v>19452382.981600273</v>
      </c>
      <c r="D68" s="103">
        <v>29344310.251341268</v>
      </c>
    </row>
    <row r="69" spans="1:4" ht="15.75" thickBot="1" x14ac:dyDescent="0.3">
      <c r="A69" s="38" t="s">
        <v>940</v>
      </c>
      <c r="B69" s="103">
        <v>28420039.022690013</v>
      </c>
      <c r="C69" s="103">
        <v>22123192.444228467</v>
      </c>
      <c r="D69" s="103">
        <v>20314480.062690001</v>
      </c>
    </row>
    <row r="70" spans="1:4" x14ac:dyDescent="0.25">
      <c r="A70" s="105" t="s">
        <v>419</v>
      </c>
      <c r="B70" s="106">
        <v>38069274.809603438</v>
      </c>
      <c r="C70" s="106">
        <v>41575575.42582874</v>
      </c>
      <c r="D70" s="106">
        <v>49658790.314031273</v>
      </c>
    </row>
    <row r="72" spans="1:4" x14ac:dyDescent="0.25">
      <c r="A72" s="105" t="s">
        <v>422</v>
      </c>
      <c r="B72" s="103"/>
      <c r="C72" s="103"/>
      <c r="D72" s="103"/>
    </row>
    <row r="73" spans="1:4" x14ac:dyDescent="0.25">
      <c r="A73" s="38" t="s">
        <v>941</v>
      </c>
      <c r="B73" s="103">
        <v>312412112.34645826</v>
      </c>
      <c r="C73" s="103">
        <v>336103581.54357117</v>
      </c>
      <c r="D73" s="103">
        <v>356174940.14072388</v>
      </c>
    </row>
    <row r="74" spans="1:4" x14ac:dyDescent="0.25">
      <c r="A74" s="38" t="s">
        <v>942</v>
      </c>
      <c r="B74" s="103">
        <v>441551017.5113529</v>
      </c>
      <c r="C74" s="103">
        <v>491295497.72847551</v>
      </c>
      <c r="D74" s="103">
        <v>547116817.35303009</v>
      </c>
    </row>
    <row r="75" spans="1:4" x14ac:dyDescent="0.25">
      <c r="A75" s="38" t="s">
        <v>943</v>
      </c>
      <c r="B75" s="103">
        <v>380167251.07170421</v>
      </c>
      <c r="C75" s="103">
        <v>410208308.73578966</v>
      </c>
      <c r="D75" s="103">
        <v>406848084.97369254</v>
      </c>
    </row>
    <row r="76" spans="1:4" x14ac:dyDescent="0.25">
      <c r="A76" s="38" t="s">
        <v>944</v>
      </c>
      <c r="B76" s="103">
        <v>2382329.893392161</v>
      </c>
      <c r="C76" s="103">
        <v>2656390.3402434392</v>
      </c>
      <c r="D76" s="103">
        <v>2662066.675279818</v>
      </c>
    </row>
    <row r="77" spans="1:4" x14ac:dyDescent="0.25">
      <c r="A77" s="38" t="s">
        <v>945</v>
      </c>
      <c r="B77" s="103">
        <v>6778999.9692544537</v>
      </c>
      <c r="C77" s="103">
        <v>6760571.6393894842</v>
      </c>
      <c r="D77" s="103">
        <v>6740766.7342999941</v>
      </c>
    </row>
    <row r="78" spans="1:4" ht="15.75" thickBot="1" x14ac:dyDescent="0.3">
      <c r="A78" s="38" t="s">
        <v>946</v>
      </c>
      <c r="B78" s="103">
        <v>59224687.570000015</v>
      </c>
      <c r="C78" s="103">
        <v>59224687.570000015</v>
      </c>
      <c r="D78" s="103">
        <v>59224687.570000015</v>
      </c>
    </row>
    <row r="79" spans="1:4" x14ac:dyDescent="0.25">
      <c r="A79" s="105" t="s">
        <v>422</v>
      </c>
      <c r="B79" s="106">
        <v>1202516398.3621619</v>
      </c>
      <c r="C79" s="106">
        <v>1306249037.5574691</v>
      </c>
      <c r="D79" s="106">
        <v>1378767363.447026</v>
      </c>
    </row>
    <row r="81" spans="1:4" x14ac:dyDescent="0.25">
      <c r="A81" s="31" t="s">
        <v>374</v>
      </c>
      <c r="B81" s="106">
        <v>43544965533.356834</v>
      </c>
      <c r="C81" s="106">
        <v>47822378581.263618</v>
      </c>
      <c r="D81" s="106">
        <v>50793878061.713272</v>
      </c>
    </row>
    <row r="83" spans="1:4" x14ac:dyDescent="0.25">
      <c r="A83" s="31" t="s">
        <v>430</v>
      </c>
      <c r="B83" s="103"/>
      <c r="C83" s="103"/>
      <c r="D83" s="103"/>
    </row>
    <row r="84" spans="1:4" x14ac:dyDescent="0.25">
      <c r="A84" s="38" t="s">
        <v>947</v>
      </c>
      <c r="B84" s="103">
        <v>99923089.824615404</v>
      </c>
      <c r="C84" s="103">
        <v>95089348.960000023</v>
      </c>
      <c r="D84" s="103">
        <v>95089348.960000023</v>
      </c>
    </row>
    <row r="85" spans="1:4" x14ac:dyDescent="0.25">
      <c r="A85" s="38" t="s">
        <v>948</v>
      </c>
      <c r="B85" s="103">
        <v>1369105</v>
      </c>
      <c r="C85" s="103">
        <v>1369105</v>
      </c>
      <c r="D85" s="103">
        <v>1369105</v>
      </c>
    </row>
    <row r="86" spans="1:4" x14ac:dyDescent="0.25">
      <c r="A86" s="38" t="s">
        <v>949</v>
      </c>
      <c r="B86" s="103">
        <v>55752815.391422659</v>
      </c>
      <c r="C86" s="103">
        <v>72951927.954870194</v>
      </c>
      <c r="D86" s="103">
        <v>83334287.174689755</v>
      </c>
    </row>
    <row r="87" spans="1:4" x14ac:dyDescent="0.25">
      <c r="A87" s="38" t="s">
        <v>950</v>
      </c>
      <c r="B87" s="103">
        <v>44397630.670000002</v>
      </c>
      <c r="C87" s="103">
        <v>44397630.670000002</v>
      </c>
      <c r="D87" s="103">
        <v>44397630.670000002</v>
      </c>
    </row>
    <row r="88" spans="1:4" ht="15.75" thickBot="1" x14ac:dyDescent="0.3">
      <c r="A88" s="38" t="s">
        <v>951</v>
      </c>
      <c r="B88" s="103">
        <v>33050972.025373705</v>
      </c>
      <c r="C88" s="103">
        <v>33806286.248411462</v>
      </c>
      <c r="D88" s="103">
        <v>33832561.579347923</v>
      </c>
    </row>
    <row r="89" spans="1:4" x14ac:dyDescent="0.25">
      <c r="A89" s="31" t="s">
        <v>430</v>
      </c>
      <c r="B89" s="106">
        <v>234493612.91141176</v>
      </c>
      <c r="C89" s="106">
        <v>247614298.8332817</v>
      </c>
      <c r="D89" s="106">
        <v>258022933.38403767</v>
      </c>
    </row>
    <row r="91" spans="1:4" x14ac:dyDescent="0.25">
      <c r="A91" s="31" t="s">
        <v>436</v>
      </c>
      <c r="B91" s="103"/>
      <c r="C91" s="103"/>
      <c r="D91" s="103"/>
    </row>
    <row r="92" spans="1:4" x14ac:dyDescent="0.25">
      <c r="A92" s="38" t="s">
        <v>952</v>
      </c>
      <c r="B92" s="103">
        <v>146948045.47454575</v>
      </c>
      <c r="C92" s="103">
        <v>117974924.88547142</v>
      </c>
      <c r="D92" s="103">
        <v>127386577.69069076</v>
      </c>
    </row>
    <row r="93" spans="1:4" x14ac:dyDescent="0.25">
      <c r="A93" s="38" t="s">
        <v>953</v>
      </c>
      <c r="B93" s="103">
        <v>20058441.245168895</v>
      </c>
      <c r="C93" s="103">
        <v>29571081.449830711</v>
      </c>
      <c r="D93" s="103">
        <v>61973841.333879545</v>
      </c>
    </row>
    <row r="94" spans="1:4" x14ac:dyDescent="0.25">
      <c r="A94" s="38" t="s">
        <v>954</v>
      </c>
      <c r="B94" s="103">
        <v>459029797.88139755</v>
      </c>
      <c r="C94" s="103">
        <v>531637791.09002137</v>
      </c>
      <c r="D94" s="103">
        <v>612825482.66252875</v>
      </c>
    </row>
    <row r="95" spans="1:4" x14ac:dyDescent="0.25">
      <c r="A95" s="38" t="s">
        <v>955</v>
      </c>
      <c r="B95" s="103">
        <v>1327652388.4662554</v>
      </c>
      <c r="C95" s="103">
        <v>674107004.64530897</v>
      </c>
      <c r="D95" s="103">
        <v>965398674.09285915</v>
      </c>
    </row>
    <row r="96" spans="1:4" x14ac:dyDescent="0.25">
      <c r="A96" s="38" t="s">
        <v>956</v>
      </c>
      <c r="B96" s="103">
        <v>1.5300000037711401</v>
      </c>
      <c r="C96" s="103">
        <v>5.5300000060636263</v>
      </c>
      <c r="D96" s="103">
        <v>9.5300000049173832</v>
      </c>
    </row>
    <row r="97" spans="1:4" x14ac:dyDescent="0.25">
      <c r="A97" s="38" t="s">
        <v>957</v>
      </c>
      <c r="B97" s="103">
        <v>282339888.41943836</v>
      </c>
      <c r="C97" s="103">
        <v>230071468.73031002</v>
      </c>
      <c r="D97" s="103">
        <v>258069924.74919492</v>
      </c>
    </row>
    <row r="98" spans="1:4" x14ac:dyDescent="0.25">
      <c r="A98" s="38" t="s">
        <v>958</v>
      </c>
      <c r="B98" s="103">
        <v>136669122.98107278</v>
      </c>
      <c r="C98" s="103">
        <v>140427238.71963423</v>
      </c>
      <c r="D98" s="103">
        <v>146609818.2576957</v>
      </c>
    </row>
    <row r="99" spans="1:4" ht="15.75" thickBot="1" x14ac:dyDescent="0.3">
      <c r="A99" s="38" t="s">
        <v>959</v>
      </c>
      <c r="B99" s="103">
        <v>50766165.409387484</v>
      </c>
      <c r="C99" s="103">
        <v>68928382.425657809</v>
      </c>
      <c r="D99" s="103">
        <v>76502850.413625911</v>
      </c>
    </row>
    <row r="100" spans="1:4" x14ac:dyDescent="0.25">
      <c r="A100" s="31" t="s">
        <v>436</v>
      </c>
      <c r="B100" s="106">
        <v>2423463851.4072661</v>
      </c>
      <c r="C100" s="106">
        <v>1792717897.4762344</v>
      </c>
      <c r="D100" s="106">
        <v>2248767178.7304745</v>
      </c>
    </row>
    <row r="102" spans="1:4" x14ac:dyDescent="0.25">
      <c r="A102" s="31" t="s">
        <v>448</v>
      </c>
      <c r="B102" s="103"/>
      <c r="C102" s="103"/>
      <c r="D102" s="103"/>
    </row>
    <row r="103" spans="1:4" x14ac:dyDescent="0.25">
      <c r="A103" s="105" t="s">
        <v>449</v>
      </c>
      <c r="B103" s="103"/>
      <c r="C103" s="103"/>
      <c r="D103" s="103"/>
    </row>
    <row r="104" spans="1:4" x14ac:dyDescent="0.25">
      <c r="A104" s="38" t="s">
        <v>960</v>
      </c>
      <c r="B104" s="103">
        <v>-257598684.08315596</v>
      </c>
      <c r="C104" s="103">
        <v>-320818848.24875772</v>
      </c>
      <c r="D104" s="103">
        <v>-365880089.71726334</v>
      </c>
    </row>
    <row r="105" spans="1:4" x14ac:dyDescent="0.25">
      <c r="A105" s="38" t="s">
        <v>961</v>
      </c>
      <c r="B105" s="103">
        <v>49735081.067342959</v>
      </c>
      <c r="C105" s="103">
        <v>50599344.863800243</v>
      </c>
      <c r="D105" s="103">
        <v>51486588.451368622</v>
      </c>
    </row>
    <row r="106" spans="1:4" x14ac:dyDescent="0.25">
      <c r="A106" s="38" t="s">
        <v>962</v>
      </c>
      <c r="B106" s="103">
        <v>-6704292.1567941969</v>
      </c>
      <c r="C106" s="103">
        <v>-3457154.9752650717</v>
      </c>
      <c r="D106" s="103">
        <v>-2157443.4571824828</v>
      </c>
    </row>
    <row r="107" spans="1:4" x14ac:dyDescent="0.25">
      <c r="A107" s="38" t="s">
        <v>963</v>
      </c>
      <c r="B107" s="103">
        <v>-6779781.3799999999</v>
      </c>
      <c r="C107" s="103">
        <v>-6779781.3799999999</v>
      </c>
      <c r="D107" s="103">
        <v>-6779781.3799999999</v>
      </c>
    </row>
    <row r="108" spans="1:4" x14ac:dyDescent="0.25">
      <c r="A108" s="38" t="s">
        <v>964</v>
      </c>
      <c r="B108" s="103">
        <v>-890146547.32217729</v>
      </c>
      <c r="C108" s="103">
        <v>-894452514.69000041</v>
      </c>
      <c r="D108" s="103">
        <v>-894452514.69000041</v>
      </c>
    </row>
    <row r="109" spans="1:4" ht="15.75" thickBot="1" x14ac:dyDescent="0.3">
      <c r="A109" s="38" t="s">
        <v>965</v>
      </c>
      <c r="B109" s="103">
        <v>-1396997.0969652648</v>
      </c>
      <c r="C109" s="103">
        <v>-1622117.5462522844</v>
      </c>
      <c r="D109" s="103">
        <v>-1847237.9955393043</v>
      </c>
    </row>
    <row r="110" spans="1:4" x14ac:dyDescent="0.25">
      <c r="A110" s="105" t="s">
        <v>449</v>
      </c>
      <c r="B110" s="106">
        <v>-1112891220.9717498</v>
      </c>
      <c r="C110" s="106">
        <v>-1176531071.9764752</v>
      </c>
      <c r="D110" s="106">
        <v>-1219630478.7886167</v>
      </c>
    </row>
    <row r="112" spans="1:4" x14ac:dyDescent="0.25">
      <c r="A112" s="105" t="s">
        <v>456</v>
      </c>
      <c r="B112" s="103"/>
      <c r="C112" s="103"/>
      <c r="D112" s="103"/>
    </row>
    <row r="113" spans="1:4" x14ac:dyDescent="0.25">
      <c r="A113" s="38" t="s">
        <v>966</v>
      </c>
      <c r="B113" s="103">
        <v>-1353451571.0814912</v>
      </c>
      <c r="C113" s="103">
        <v>-1288837951.8292012</v>
      </c>
      <c r="D113" s="103">
        <v>-1307825840.6102738</v>
      </c>
    </row>
    <row r="114" spans="1:4" x14ac:dyDescent="0.25">
      <c r="A114" s="38" t="s">
        <v>967</v>
      </c>
      <c r="B114" s="103">
        <v>-370941.55999999994</v>
      </c>
      <c r="C114" s="103">
        <v>-370941.55999999994</v>
      </c>
      <c r="D114" s="103">
        <v>-370941.55999999994</v>
      </c>
    </row>
    <row r="115" spans="1:4" x14ac:dyDescent="0.25">
      <c r="A115" s="38" t="s">
        <v>968</v>
      </c>
      <c r="B115" s="103">
        <v>-102996878.21325126</v>
      </c>
      <c r="C115" s="103">
        <v>-130205170.47089323</v>
      </c>
      <c r="D115" s="103">
        <v>-151534381.59295207</v>
      </c>
    </row>
    <row r="116" spans="1:4" x14ac:dyDescent="0.25">
      <c r="A116" s="38" t="s">
        <v>969</v>
      </c>
      <c r="B116" s="103">
        <v>-225991037.47000012</v>
      </c>
      <c r="C116" s="103">
        <v>-235702733.47000012</v>
      </c>
      <c r="D116" s="103">
        <v>-245414429.47000012</v>
      </c>
    </row>
    <row r="117" spans="1:4" x14ac:dyDescent="0.25">
      <c r="A117" s="38" t="s">
        <v>970</v>
      </c>
      <c r="B117" s="103">
        <v>-33201547.129999999</v>
      </c>
      <c r="C117" s="103">
        <v>-33201547.129999999</v>
      </c>
      <c r="D117" s="103">
        <v>-33201547.129999999</v>
      </c>
    </row>
    <row r="118" spans="1:4" x14ac:dyDescent="0.25">
      <c r="A118" s="38" t="s">
        <v>971</v>
      </c>
      <c r="B118" s="103">
        <v>117719167.93161777</v>
      </c>
      <c r="C118" s="103">
        <v>146014234.30999997</v>
      </c>
      <c r="D118" s="103">
        <v>146014234.30999997</v>
      </c>
    </row>
    <row r="119" spans="1:4" x14ac:dyDescent="0.25">
      <c r="A119" s="38" t="s">
        <v>972</v>
      </c>
      <c r="B119" s="103">
        <v>-117719167.93161777</v>
      </c>
      <c r="C119" s="103">
        <v>-146014234.30999997</v>
      </c>
      <c r="D119" s="103">
        <v>-146014234.30999997</v>
      </c>
    </row>
    <row r="120" spans="1:4" ht="15.75" thickBot="1" x14ac:dyDescent="0.3">
      <c r="A120" s="38" t="s">
        <v>973</v>
      </c>
      <c r="B120" s="103">
        <v>-69744287.859999999</v>
      </c>
      <c r="C120" s="103">
        <v>-71400287.859999999</v>
      </c>
      <c r="D120" s="103">
        <v>-73056287.859999999</v>
      </c>
    </row>
    <row r="121" spans="1:4" x14ac:dyDescent="0.25">
      <c r="A121" s="105" t="s">
        <v>456</v>
      </c>
      <c r="B121" s="106">
        <v>-1785756263.3147426</v>
      </c>
      <c r="C121" s="106">
        <v>-1759718632.3200943</v>
      </c>
      <c r="D121" s="106">
        <v>-1811403428.2232258</v>
      </c>
    </row>
    <row r="123" spans="1:4" x14ac:dyDescent="0.25">
      <c r="A123" s="105" t="s">
        <v>465</v>
      </c>
      <c r="B123" s="103"/>
      <c r="C123" s="103"/>
      <c r="D123" s="103"/>
    </row>
    <row r="124" spans="1:4" x14ac:dyDescent="0.25">
      <c r="A124" s="38" t="s">
        <v>974</v>
      </c>
      <c r="B124" s="103">
        <v>-4350017.0944496235</v>
      </c>
      <c r="C124" s="103">
        <v>-5493875.0603824547</v>
      </c>
      <c r="D124" s="103">
        <v>-6637733.0263152858</v>
      </c>
    </row>
    <row r="125" spans="1:4" x14ac:dyDescent="0.25">
      <c r="A125" s="38" t="s">
        <v>975</v>
      </c>
      <c r="B125" s="103">
        <v>-1039001910.8928199</v>
      </c>
      <c r="C125" s="103">
        <v>-1080291012.0048375</v>
      </c>
      <c r="D125" s="103">
        <v>-1123491553.62185</v>
      </c>
    </row>
    <row r="126" spans="1:4" x14ac:dyDescent="0.25">
      <c r="A126" s="38" t="s">
        <v>976</v>
      </c>
      <c r="B126" s="103">
        <v>-509732120.93095046</v>
      </c>
      <c r="C126" s="103">
        <v>-530781540.63888448</v>
      </c>
      <c r="D126" s="103">
        <v>-551612973.37721837</v>
      </c>
    </row>
    <row r="127" spans="1:4" x14ac:dyDescent="0.25">
      <c r="A127" s="38" t="s">
        <v>977</v>
      </c>
      <c r="B127" s="103">
        <v>-236867608.07228774</v>
      </c>
      <c r="C127" s="103">
        <v>-241623029.44369254</v>
      </c>
      <c r="D127" s="103">
        <v>-244928383.42916024</v>
      </c>
    </row>
    <row r="128" spans="1:4" x14ac:dyDescent="0.25">
      <c r="A128" s="38" t="s">
        <v>978</v>
      </c>
      <c r="B128" s="103">
        <v>-664823317.03610635</v>
      </c>
      <c r="C128" s="103">
        <v>-691255623.80502582</v>
      </c>
      <c r="D128" s="103">
        <v>-717462585.55090535</v>
      </c>
    </row>
    <row r="129" spans="1:4" x14ac:dyDescent="0.25">
      <c r="A129" s="38" t="s">
        <v>979</v>
      </c>
      <c r="B129" s="103">
        <v>-1520745.0448275607</v>
      </c>
      <c r="C129" s="103">
        <v>-3102310.6083525815</v>
      </c>
      <c r="D129" s="103">
        <v>-4817250.4661688898</v>
      </c>
    </row>
    <row r="130" spans="1:4" x14ac:dyDescent="0.25">
      <c r="A130" s="38" t="s">
        <v>980</v>
      </c>
      <c r="B130" s="103">
        <v>215298.36839115206</v>
      </c>
      <c r="C130" s="103">
        <v>0</v>
      </c>
      <c r="D130" s="103">
        <v>0</v>
      </c>
    </row>
    <row r="131" spans="1:4" ht="15.75" thickBot="1" x14ac:dyDescent="0.3">
      <c r="A131" s="38" t="s">
        <v>981</v>
      </c>
      <c r="B131" s="103">
        <v>-11992042.71830336</v>
      </c>
      <c r="C131" s="103">
        <v>-15329544.476041177</v>
      </c>
      <c r="D131" s="103">
        <v>-18667046.233778995</v>
      </c>
    </row>
    <row r="132" spans="1:4" x14ac:dyDescent="0.25">
      <c r="A132" s="105" t="s">
        <v>465</v>
      </c>
      <c r="B132" s="106">
        <v>-2468072463.4213538</v>
      </c>
      <c r="C132" s="106">
        <v>-2567876936.0372167</v>
      </c>
      <c r="D132" s="106">
        <v>-2667617525.7053967</v>
      </c>
    </row>
    <row r="134" spans="1:4" x14ac:dyDescent="0.25">
      <c r="A134" s="105" t="s">
        <v>474</v>
      </c>
      <c r="B134" s="103"/>
      <c r="C134" s="103"/>
      <c r="D134" s="103"/>
    </row>
    <row r="135" spans="1:4" x14ac:dyDescent="0.25">
      <c r="A135" s="38" t="s">
        <v>982</v>
      </c>
      <c r="B135" s="103">
        <v>-1475088051.7997169</v>
      </c>
      <c r="C135" s="103">
        <v>-1582839563.6952958</v>
      </c>
      <c r="D135" s="103">
        <v>-1908070914.3686337</v>
      </c>
    </row>
    <row r="136" spans="1:4" x14ac:dyDescent="0.25">
      <c r="A136" s="38" t="s">
        <v>983</v>
      </c>
      <c r="B136" s="103">
        <v>-150548556.38999993</v>
      </c>
      <c r="C136" s="103">
        <v>-158821368.38999993</v>
      </c>
      <c r="D136" s="103">
        <v>-167094180.38999993</v>
      </c>
    </row>
    <row r="137" spans="1:4" x14ac:dyDescent="0.25">
      <c r="A137" s="38" t="s">
        <v>984</v>
      </c>
      <c r="B137" s="103">
        <v>-2418907.1861538459</v>
      </c>
      <c r="C137" s="103">
        <v>-2644029.3992307689</v>
      </c>
      <c r="D137" s="103">
        <v>-3010434.1369230771</v>
      </c>
    </row>
    <row r="138" spans="1:4" x14ac:dyDescent="0.25">
      <c r="A138" s="38" t="s">
        <v>985</v>
      </c>
      <c r="B138" s="103">
        <v>-33515367.769230768</v>
      </c>
      <c r="C138" s="103">
        <v>-123679995.38461539</v>
      </c>
      <c r="D138" s="103">
        <v>-259170592.23076922</v>
      </c>
    </row>
    <row r="139" spans="1:4" x14ac:dyDescent="0.25">
      <c r="A139" s="38" t="s">
        <v>986</v>
      </c>
      <c r="B139" s="103">
        <v>-561594.20476410224</v>
      </c>
      <c r="C139" s="103">
        <v>-2042111.9593668717</v>
      </c>
      <c r="D139" s="103">
        <v>-3814667.0552913081</v>
      </c>
    </row>
    <row r="140" spans="1:4" ht="15.75" thickBot="1" x14ac:dyDescent="0.3">
      <c r="A140" s="38" t="s">
        <v>987</v>
      </c>
      <c r="B140" s="103">
        <v>-121740404.73673099</v>
      </c>
      <c r="C140" s="103">
        <v>-137153468.99909979</v>
      </c>
      <c r="D140" s="103">
        <v>-157505008.77262387</v>
      </c>
    </row>
    <row r="141" spans="1:4" x14ac:dyDescent="0.25">
      <c r="A141" s="105" t="s">
        <v>474</v>
      </c>
      <c r="B141" s="106">
        <v>-1783872882.0865967</v>
      </c>
      <c r="C141" s="106">
        <v>-2007180537.8276083</v>
      </c>
      <c r="D141" s="106">
        <v>-2498665796.9542413</v>
      </c>
    </row>
    <row r="143" spans="1:4" x14ac:dyDescent="0.25">
      <c r="A143" s="105" t="s">
        <v>479</v>
      </c>
      <c r="B143" s="103"/>
      <c r="C143" s="103"/>
      <c r="D143" s="103"/>
    </row>
    <row r="144" spans="1:4" x14ac:dyDescent="0.25">
      <c r="A144" s="38" t="s">
        <v>988</v>
      </c>
      <c r="B144" s="103">
        <v>-1628735222.1538713</v>
      </c>
      <c r="C144" s="103">
        <v>-1719773773.3178568</v>
      </c>
      <c r="D144" s="103">
        <v>-1813706321.6304452</v>
      </c>
    </row>
    <row r="145" spans="1:4" x14ac:dyDescent="0.25">
      <c r="A145" s="38" t="s">
        <v>989</v>
      </c>
      <c r="B145" s="103">
        <v>-81776808.031532511</v>
      </c>
      <c r="C145" s="103">
        <v>-84092099.794127524</v>
      </c>
      <c r="D145" s="103">
        <v>-86112382.537876308</v>
      </c>
    </row>
    <row r="146" spans="1:4" x14ac:dyDescent="0.25">
      <c r="A146" s="38" t="s">
        <v>990</v>
      </c>
      <c r="B146" s="103">
        <v>-29862518.069471296</v>
      </c>
      <c r="C146" s="103">
        <v>-31531214.661618572</v>
      </c>
      <c r="D146" s="103">
        <v>-33191387.115260009</v>
      </c>
    </row>
    <row r="147" spans="1:4" x14ac:dyDescent="0.25">
      <c r="A147" s="38" t="s">
        <v>991</v>
      </c>
      <c r="B147" s="103">
        <v>-1996637.3363643964</v>
      </c>
      <c r="C147" s="103">
        <v>-2108208.0321508115</v>
      </c>
      <c r="D147" s="103">
        <v>-2219208.7956508216</v>
      </c>
    </row>
    <row r="148" spans="1:4" x14ac:dyDescent="0.25">
      <c r="A148" s="38" t="s">
        <v>992</v>
      </c>
      <c r="B148" s="103">
        <v>-1835303.8574508722</v>
      </c>
      <c r="C148" s="103">
        <v>-2068016.395736489</v>
      </c>
      <c r="D148" s="103">
        <v>-2302889.3849256597</v>
      </c>
    </row>
    <row r="149" spans="1:4" ht="15.75" thickBot="1" x14ac:dyDescent="0.3">
      <c r="A149" s="38" t="s">
        <v>993</v>
      </c>
      <c r="B149" s="103">
        <v>-79250.976932883947</v>
      </c>
      <c r="C149" s="103">
        <v>-98258.052843395853</v>
      </c>
      <c r="D149" s="103">
        <v>-117265.12875390782</v>
      </c>
    </row>
    <row r="150" spans="1:4" x14ac:dyDescent="0.25">
      <c r="A150" s="105" t="s">
        <v>479</v>
      </c>
      <c r="B150" s="106">
        <v>-1744285740.4256237</v>
      </c>
      <c r="C150" s="106">
        <v>-1839671570.2543333</v>
      </c>
      <c r="D150" s="106">
        <v>-1937649454.592912</v>
      </c>
    </row>
    <row r="152" spans="1:4" x14ac:dyDescent="0.25">
      <c r="A152" s="105" t="s">
        <v>486</v>
      </c>
      <c r="B152" s="103"/>
      <c r="C152" s="103"/>
      <c r="D152" s="103"/>
    </row>
    <row r="153" spans="1:4" x14ac:dyDescent="0.25">
      <c r="A153" s="38" t="s">
        <v>994</v>
      </c>
      <c r="B153" s="103">
        <v>14633.670000000004</v>
      </c>
      <c r="C153" s="103">
        <v>14633.670000000004</v>
      </c>
      <c r="D153" s="103">
        <v>14633.670000000004</v>
      </c>
    </row>
    <row r="154" spans="1:4" x14ac:dyDescent="0.25">
      <c r="A154" s="38" t="s">
        <v>995</v>
      </c>
      <c r="B154" s="103">
        <v>-53113571.537435159</v>
      </c>
      <c r="C154" s="103">
        <v>-56013697.672311589</v>
      </c>
      <c r="D154" s="103">
        <v>-59166260.928771287</v>
      </c>
    </row>
    <row r="155" spans="1:4" x14ac:dyDescent="0.25">
      <c r="A155" s="38" t="s">
        <v>996</v>
      </c>
      <c r="B155" s="103">
        <v>-519198665.91265732</v>
      </c>
      <c r="C155" s="103">
        <v>-546672959.89376116</v>
      </c>
      <c r="D155" s="103">
        <v>-582095496.87822008</v>
      </c>
    </row>
    <row r="156" spans="1:4" x14ac:dyDescent="0.25">
      <c r="A156" s="38" t="s">
        <v>997</v>
      </c>
      <c r="B156" s="103">
        <v>-556749986.50298584</v>
      </c>
      <c r="C156" s="103">
        <v>-603820915.13951612</v>
      </c>
      <c r="D156" s="103">
        <v>-658671103.28908765</v>
      </c>
    </row>
    <row r="157" spans="1:4" x14ac:dyDescent="0.25">
      <c r="A157" s="38" t="s">
        <v>998</v>
      </c>
      <c r="B157" s="103">
        <v>-713538652.01813173</v>
      </c>
      <c r="C157" s="103">
        <v>-767960326.79215765</v>
      </c>
      <c r="D157" s="103">
        <v>-828291301.86844838</v>
      </c>
    </row>
    <row r="158" spans="1:4" x14ac:dyDescent="0.25">
      <c r="A158" s="38" t="s">
        <v>999</v>
      </c>
      <c r="B158" s="103">
        <v>-361901937.92986619</v>
      </c>
      <c r="C158" s="103">
        <v>-381638425.40292275</v>
      </c>
      <c r="D158" s="103">
        <v>-401441981.19068843</v>
      </c>
    </row>
    <row r="159" spans="1:4" x14ac:dyDescent="0.25">
      <c r="A159" s="38" t="s">
        <v>1000</v>
      </c>
      <c r="B159" s="103">
        <v>-745880392.49721062</v>
      </c>
      <c r="C159" s="103">
        <v>-782425431.41931391</v>
      </c>
      <c r="D159" s="103">
        <v>-820414664.59421551</v>
      </c>
    </row>
    <row r="160" spans="1:4" x14ac:dyDescent="0.25">
      <c r="A160" s="38" t="s">
        <v>1001</v>
      </c>
      <c r="B160" s="103">
        <v>-958581297.28448021</v>
      </c>
      <c r="C160" s="103">
        <v>-996354555.10612118</v>
      </c>
      <c r="D160" s="103">
        <v>-1034769341.9917794</v>
      </c>
    </row>
    <row r="161" spans="1:4" x14ac:dyDescent="0.25">
      <c r="A161" s="38" t="s">
        <v>1002</v>
      </c>
      <c r="B161" s="103">
        <v>-423859747.45944917</v>
      </c>
      <c r="C161" s="103">
        <v>-449196779.9677819</v>
      </c>
      <c r="D161" s="103">
        <v>-476426163.40958011</v>
      </c>
    </row>
    <row r="162" spans="1:4" x14ac:dyDescent="0.25">
      <c r="A162" s="38" t="s">
        <v>1003</v>
      </c>
      <c r="B162" s="103">
        <v>-256576345.91230795</v>
      </c>
      <c r="C162" s="103">
        <v>-295179850.52054882</v>
      </c>
      <c r="D162" s="103">
        <v>-338199267.94567859</v>
      </c>
    </row>
    <row r="163" spans="1:4" x14ac:dyDescent="0.25">
      <c r="A163" s="38" t="s">
        <v>1004</v>
      </c>
      <c r="B163" s="103">
        <v>-31916422.822945271</v>
      </c>
      <c r="C163" s="103">
        <v>-34069828.660375103</v>
      </c>
      <c r="D163" s="103">
        <v>-36322697.567206517</v>
      </c>
    </row>
    <row r="164" spans="1:4" x14ac:dyDescent="0.25">
      <c r="A164" s="38" t="s">
        <v>1005</v>
      </c>
      <c r="B164" s="103">
        <v>-170614700.94357806</v>
      </c>
      <c r="C164" s="103">
        <v>-180389267.49095982</v>
      </c>
      <c r="D164" s="103">
        <v>-190668741.75029337</v>
      </c>
    </row>
    <row r="165" spans="1:4" x14ac:dyDescent="0.25">
      <c r="A165" s="38" t="s">
        <v>1006</v>
      </c>
      <c r="B165" s="103">
        <v>-2667218.0123622413</v>
      </c>
      <c r="C165" s="103">
        <v>-2854672.696006089</v>
      </c>
      <c r="D165" s="103">
        <v>-3042159.8408855922</v>
      </c>
    </row>
    <row r="166" spans="1:4" ht="15.75" thickBot="1" x14ac:dyDescent="0.3">
      <c r="A166" s="38" t="s">
        <v>1007</v>
      </c>
      <c r="B166" s="103">
        <v>-2196043.357589751</v>
      </c>
      <c r="C166" s="103">
        <v>0</v>
      </c>
      <c r="D166" s="103">
        <v>0</v>
      </c>
    </row>
    <row r="167" spans="1:4" x14ac:dyDescent="0.25">
      <c r="A167" s="105" t="s">
        <v>486</v>
      </c>
      <c r="B167" s="106">
        <v>-4796780348.520999</v>
      </c>
      <c r="C167" s="106">
        <v>-5096562077.0917749</v>
      </c>
      <c r="D167" s="106">
        <v>-5429494547.5848551</v>
      </c>
    </row>
    <row r="169" spans="1:4" x14ac:dyDescent="0.25">
      <c r="A169" s="105" t="s">
        <v>501</v>
      </c>
      <c r="B169" s="103"/>
      <c r="C169" s="103"/>
      <c r="D169" s="103"/>
    </row>
    <row r="170" spans="1:4" x14ac:dyDescent="0.25">
      <c r="A170" s="38" t="s">
        <v>1008</v>
      </c>
      <c r="B170" s="103">
        <v>-2455137.0558264703</v>
      </c>
      <c r="C170" s="103">
        <v>-4579985.2650959026</v>
      </c>
      <c r="D170" s="103">
        <v>-8753976.290012626</v>
      </c>
    </row>
    <row r="171" spans="1:4" ht="15.75" thickBot="1" x14ac:dyDescent="0.3">
      <c r="A171" s="38" t="s">
        <v>1009</v>
      </c>
      <c r="B171" s="103">
        <v>-14626493.669826571</v>
      </c>
      <c r="C171" s="103">
        <v>-13198260.256544052</v>
      </c>
      <c r="D171" s="103">
        <v>-15666695.056876924</v>
      </c>
    </row>
    <row r="172" spans="1:4" x14ac:dyDescent="0.25">
      <c r="A172" s="105" t="s">
        <v>501</v>
      </c>
      <c r="B172" s="106">
        <v>-17081630.725653041</v>
      </c>
      <c r="C172" s="106">
        <v>-17778245.521639954</v>
      </c>
      <c r="D172" s="106">
        <v>-24420671.346889548</v>
      </c>
    </row>
    <row r="174" spans="1:4" x14ac:dyDescent="0.25">
      <c r="A174" s="105" t="s">
        <v>504</v>
      </c>
      <c r="B174" s="103"/>
      <c r="C174" s="103"/>
      <c r="D174" s="103"/>
    </row>
    <row r="175" spans="1:4" x14ac:dyDescent="0.25">
      <c r="A175" s="38" t="s">
        <v>1010</v>
      </c>
      <c r="B175" s="103">
        <v>-139902062.23292243</v>
      </c>
      <c r="C175" s="103">
        <v>-153346190.24136665</v>
      </c>
      <c r="D175" s="103">
        <v>-168230364.8778432</v>
      </c>
    </row>
    <row r="176" spans="1:4" x14ac:dyDescent="0.25">
      <c r="A176" s="38" t="s">
        <v>1011</v>
      </c>
      <c r="B176" s="103">
        <v>-121665200.57692145</v>
      </c>
      <c r="C176" s="103">
        <v>-127164573.40520933</v>
      </c>
      <c r="D176" s="103">
        <v>-132510148.43143439</v>
      </c>
    </row>
    <row r="177" spans="1:4" x14ac:dyDescent="0.25">
      <c r="A177" s="38" t="s">
        <v>1012</v>
      </c>
      <c r="B177" s="103">
        <v>-155068821.44220611</v>
      </c>
      <c r="C177" s="103">
        <v>-174457449.37339041</v>
      </c>
      <c r="D177" s="103">
        <v>-157544751.21616524</v>
      </c>
    </row>
    <row r="178" spans="1:4" x14ac:dyDescent="0.25">
      <c r="A178" s="38" t="s">
        <v>1013</v>
      </c>
      <c r="B178" s="103">
        <v>-274319.37145260215</v>
      </c>
      <c r="C178" s="103">
        <v>-792496.34928032593</v>
      </c>
      <c r="D178" s="103">
        <v>-1324638.3347917257</v>
      </c>
    </row>
    <row r="179" spans="1:4" x14ac:dyDescent="0.25">
      <c r="A179" s="38" t="s">
        <v>1014</v>
      </c>
      <c r="B179" s="103">
        <v>-551895.27133928938</v>
      </c>
      <c r="C179" s="103">
        <v>-721116.32860030932</v>
      </c>
      <c r="D179" s="103">
        <v>-885829.39209346345</v>
      </c>
    </row>
    <row r="180" spans="1:4" ht="15.75" thickBot="1" x14ac:dyDescent="0.3">
      <c r="A180" s="38" t="s">
        <v>1015</v>
      </c>
      <c r="B180" s="103">
        <v>-6762499.8900000006</v>
      </c>
      <c r="C180" s="103">
        <v>-8032499.8500000006</v>
      </c>
      <c r="D180" s="103">
        <v>-9302499.8100000005</v>
      </c>
    </row>
    <row r="181" spans="1:4" x14ac:dyDescent="0.25">
      <c r="A181" s="105" t="s">
        <v>504</v>
      </c>
      <c r="B181" s="106">
        <v>-424224798.78484195</v>
      </c>
      <c r="C181" s="106">
        <v>-464514325.54784697</v>
      </c>
      <c r="D181" s="106">
        <v>-469798232.06232804</v>
      </c>
    </row>
    <row r="183" spans="1:4" x14ac:dyDescent="0.25">
      <c r="A183" s="105" t="s">
        <v>511</v>
      </c>
      <c r="B183" s="103"/>
      <c r="C183" s="103"/>
      <c r="D183" s="103"/>
    </row>
    <row r="184" spans="1:4" x14ac:dyDescent="0.25">
      <c r="A184" s="38" t="s">
        <v>1016</v>
      </c>
      <c r="B184" s="103">
        <v>-3831871284.3092594</v>
      </c>
      <c r="C184" s="103">
        <v>-3984818543.1922178</v>
      </c>
      <c r="D184" s="103">
        <v>-4144163791.1625595</v>
      </c>
    </row>
    <row r="185" spans="1:4" ht="15.75" thickBot="1" x14ac:dyDescent="0.3">
      <c r="A185" s="38" t="s">
        <v>1017</v>
      </c>
      <c r="B185" s="103">
        <v>3525445975.4146161</v>
      </c>
      <c r="C185" s="103">
        <v>3602025015.9384613</v>
      </c>
      <c r="D185" s="103">
        <v>3682727842.4584608</v>
      </c>
    </row>
    <row r="186" spans="1:4" x14ac:dyDescent="0.25">
      <c r="A186" s="105" t="s">
        <v>511</v>
      </c>
      <c r="B186" s="106">
        <v>-306425308.89464331</v>
      </c>
      <c r="C186" s="106">
        <v>-382793527.25375652</v>
      </c>
      <c r="D186" s="106">
        <v>-461435948.7040987</v>
      </c>
    </row>
    <row r="188" spans="1:4" x14ac:dyDescent="0.25">
      <c r="A188" s="31" t="s">
        <v>448</v>
      </c>
      <c r="B188" s="106">
        <v>-14439390657.146204</v>
      </c>
      <c r="C188" s="106">
        <v>-15312626923.83075</v>
      </c>
      <c r="D188" s="106">
        <v>-16520116083.962563</v>
      </c>
    </row>
    <row r="190" spans="1:4" x14ac:dyDescent="0.25">
      <c r="A190" s="31" t="s">
        <v>515</v>
      </c>
      <c r="B190" s="103"/>
      <c r="C190" s="103"/>
      <c r="D190" s="103"/>
    </row>
    <row r="191" spans="1:4" x14ac:dyDescent="0.25">
      <c r="A191" s="38" t="s">
        <v>1018</v>
      </c>
      <c r="B191" s="103">
        <v>463186668.85461533</v>
      </c>
      <c r="C191" s="103">
        <v>428660227.50769234</v>
      </c>
      <c r="D191" s="103">
        <v>434286320.72923064</v>
      </c>
    </row>
    <row r="192" spans="1:4" x14ac:dyDescent="0.25">
      <c r="A192" s="38" t="s">
        <v>1019</v>
      </c>
      <c r="B192" s="103">
        <v>795613043.26230752</v>
      </c>
      <c r="C192" s="103">
        <v>807457614.95999992</v>
      </c>
      <c r="D192" s="103">
        <v>751402204.07461548</v>
      </c>
    </row>
    <row r="193" spans="1:4" x14ac:dyDescent="0.25">
      <c r="A193" s="38" t="s">
        <v>1020</v>
      </c>
      <c r="B193" s="103">
        <v>60655473.820000015</v>
      </c>
      <c r="C193" s="103">
        <v>60655473.820000015</v>
      </c>
      <c r="D193" s="103">
        <v>60655473.820000015</v>
      </c>
    </row>
    <row r="194" spans="1:4" ht="15.75" thickBot="1" x14ac:dyDescent="0.3">
      <c r="A194" s="38" t="s">
        <v>1021</v>
      </c>
      <c r="B194" s="103">
        <v>-614025705.84535539</v>
      </c>
      <c r="C194" s="103">
        <v>-632549145.10091567</v>
      </c>
      <c r="D194" s="103">
        <v>-606723944.25204194</v>
      </c>
    </row>
    <row r="195" spans="1:4" x14ac:dyDescent="0.25">
      <c r="A195" s="31" t="s">
        <v>515</v>
      </c>
      <c r="B195" s="106">
        <v>705429480.0915674</v>
      </c>
      <c r="C195" s="106">
        <v>664224171.18677664</v>
      </c>
      <c r="D195" s="106">
        <v>639620054.37180412</v>
      </c>
    </row>
    <row r="197" spans="1:4" x14ac:dyDescent="0.25">
      <c r="A197" s="104" t="s">
        <v>373</v>
      </c>
      <c r="B197" s="106">
        <v>32468961820.62088</v>
      </c>
      <c r="C197" s="106">
        <v>35214308024.929161</v>
      </c>
      <c r="D197" s="106">
        <v>37420172144.23703</v>
      </c>
    </row>
    <row r="199" spans="1:4" x14ac:dyDescent="0.25">
      <c r="A199" s="104" t="s">
        <v>522</v>
      </c>
      <c r="B199" s="103"/>
      <c r="C199" s="103"/>
      <c r="D199" s="103"/>
    </row>
    <row r="200" spans="1:4" x14ac:dyDescent="0.25">
      <c r="A200" s="31" t="s">
        <v>523</v>
      </c>
      <c r="B200" s="103"/>
      <c r="C200" s="103"/>
      <c r="D200" s="103"/>
    </row>
    <row r="201" spans="1:4" ht="15.75" thickBot="1" x14ac:dyDescent="0.3">
      <c r="A201" s="38" t="s">
        <v>1022</v>
      </c>
      <c r="B201" s="103">
        <v>11452638.899999999</v>
      </c>
      <c r="C201" s="103">
        <v>11181745.860000001</v>
      </c>
      <c r="D201" s="103">
        <v>10910852.820000002</v>
      </c>
    </row>
    <row r="202" spans="1:4" x14ac:dyDescent="0.25">
      <c r="A202" s="31" t="s">
        <v>523</v>
      </c>
      <c r="B202" s="106">
        <v>11452638.899999999</v>
      </c>
      <c r="C202" s="106">
        <v>11181745.860000001</v>
      </c>
      <c r="D202" s="106">
        <v>10910852.820000002</v>
      </c>
    </row>
    <row r="204" spans="1:4" x14ac:dyDescent="0.25">
      <c r="A204" s="31" t="s">
        <v>526</v>
      </c>
      <c r="B204" s="103"/>
      <c r="C204" s="103"/>
      <c r="D204" s="103"/>
    </row>
    <row r="205" spans="1:4" ht="15.75" thickBot="1" x14ac:dyDescent="0.3">
      <c r="A205" s="38" t="s">
        <v>1023</v>
      </c>
      <c r="B205" s="103">
        <v>-0.05</v>
      </c>
      <c r="C205" s="103">
        <v>-0.05</v>
      </c>
      <c r="D205" s="103">
        <v>-0.05</v>
      </c>
    </row>
    <row r="206" spans="1:4" x14ac:dyDescent="0.25">
      <c r="A206" s="31" t="s">
        <v>526</v>
      </c>
      <c r="B206" s="106">
        <v>-0.05</v>
      </c>
      <c r="C206" s="106">
        <v>-0.05</v>
      </c>
      <c r="D206" s="106">
        <v>-0.05</v>
      </c>
    </row>
    <row r="208" spans="1:4" x14ac:dyDescent="0.25">
      <c r="A208" s="31" t="s">
        <v>530</v>
      </c>
      <c r="B208" s="103"/>
      <c r="C208" s="103"/>
      <c r="D208" s="103"/>
    </row>
    <row r="209" spans="1:4" x14ac:dyDescent="0.25">
      <c r="A209" s="38" t="s">
        <v>1024</v>
      </c>
      <c r="B209" s="103">
        <v>3642643.0076923082</v>
      </c>
      <c r="C209" s="103">
        <v>3630027.6230769237</v>
      </c>
      <c r="D209" s="103">
        <v>3632796.8538461546</v>
      </c>
    </row>
    <row r="210" spans="1:4" x14ac:dyDescent="0.25">
      <c r="A210" s="38" t="s">
        <v>1025</v>
      </c>
      <c r="B210" s="103">
        <v>28721738.886574171</v>
      </c>
      <c r="C210" s="103">
        <v>27539810.051316157</v>
      </c>
      <c r="D210" s="103">
        <v>26610616.311424531</v>
      </c>
    </row>
    <row r="211" spans="1:4" x14ac:dyDescent="0.25">
      <c r="A211" s="38" t="s">
        <v>1026</v>
      </c>
      <c r="B211" s="103">
        <v>76507471.777823791</v>
      </c>
      <c r="C211" s="103">
        <v>77167997.160044163</v>
      </c>
      <c r="D211" s="103">
        <v>77834225.171960935</v>
      </c>
    </row>
    <row r="212" spans="1:4" x14ac:dyDescent="0.25">
      <c r="A212" s="38" t="s">
        <v>1027</v>
      </c>
      <c r="B212" s="103">
        <v>3403520538.9668293</v>
      </c>
      <c r="C212" s="103">
        <v>3546025783.8764982</v>
      </c>
      <c r="D212" s="103">
        <v>3694641136.3690906</v>
      </c>
    </row>
    <row r="213" spans="1:4" ht="15.75" thickBot="1" x14ac:dyDescent="0.3">
      <c r="A213" s="38" t="s">
        <v>1028</v>
      </c>
      <c r="B213" s="103">
        <v>37946055.959999993</v>
      </c>
      <c r="C213" s="103">
        <v>37946055.959999993</v>
      </c>
      <c r="D213" s="103">
        <v>37946055.959999993</v>
      </c>
    </row>
    <row r="214" spans="1:4" x14ac:dyDescent="0.25">
      <c r="A214" s="31" t="s">
        <v>530</v>
      </c>
      <c r="B214" s="106">
        <v>3550338448.5989194</v>
      </c>
      <c r="C214" s="106">
        <v>3692309674.6709356</v>
      </c>
      <c r="D214" s="106">
        <v>3840664830.6663222</v>
      </c>
    </row>
    <row r="216" spans="1:4" x14ac:dyDescent="0.25">
      <c r="A216" s="104" t="s">
        <v>522</v>
      </c>
      <c r="B216" s="106">
        <v>3561791087.4489193</v>
      </c>
      <c r="C216" s="106">
        <v>3703491420.4809356</v>
      </c>
      <c r="D216" s="106">
        <v>3851575683.4363222</v>
      </c>
    </row>
    <row r="218" spans="1:4" x14ac:dyDescent="0.25">
      <c r="A218" s="104" t="s">
        <v>537</v>
      </c>
      <c r="B218" s="103"/>
      <c r="C218" s="103"/>
      <c r="D218" s="103"/>
    </row>
    <row r="219" spans="1:4" x14ac:dyDescent="0.25">
      <c r="A219" s="31" t="s">
        <v>538</v>
      </c>
      <c r="B219" s="103"/>
      <c r="C219" s="103"/>
      <c r="D219" s="103"/>
    </row>
    <row r="220" spans="1:4" x14ac:dyDescent="0.25">
      <c r="A220" s="38" t="s">
        <v>1029</v>
      </c>
      <c r="B220" s="103">
        <v>21218858.922307689</v>
      </c>
      <c r="C220" s="103">
        <v>853020.38384615059</v>
      </c>
      <c r="D220" s="103">
        <v>708044.22999999672</v>
      </c>
    </row>
    <row r="221" spans="1:4" ht="15.75" thickBot="1" x14ac:dyDescent="0.3">
      <c r="A221" s="38" t="s">
        <v>1030</v>
      </c>
      <c r="B221" s="103">
        <v>2176820</v>
      </c>
      <c r="C221" s="103">
        <v>2176820</v>
      </c>
      <c r="D221" s="103">
        <v>2176820</v>
      </c>
    </row>
    <row r="222" spans="1:4" x14ac:dyDescent="0.25">
      <c r="A222" s="31" t="s">
        <v>538</v>
      </c>
      <c r="B222" s="106">
        <v>23395678.922307689</v>
      </c>
      <c r="C222" s="106">
        <v>3029840.3838461507</v>
      </c>
      <c r="D222" s="106">
        <v>2884864.2299999967</v>
      </c>
    </row>
    <row r="224" spans="1:4" x14ac:dyDescent="0.25">
      <c r="A224" s="31" t="s">
        <v>541</v>
      </c>
      <c r="B224" s="103"/>
      <c r="C224" s="103"/>
      <c r="D224" s="103"/>
    </row>
    <row r="225" spans="1:4" ht="15.75" thickBot="1" x14ac:dyDescent="0.3">
      <c r="A225" s="38" t="s">
        <v>1031</v>
      </c>
      <c r="B225" s="103">
        <v>2145909.2199999997</v>
      </c>
      <c r="C225" s="103">
        <v>2145909.2199999997</v>
      </c>
      <c r="D225" s="103">
        <v>2145909.2199999997</v>
      </c>
    </row>
    <row r="226" spans="1:4" x14ac:dyDescent="0.25">
      <c r="A226" s="31" t="s">
        <v>541</v>
      </c>
      <c r="B226" s="106">
        <v>2145909.2199999997</v>
      </c>
      <c r="C226" s="106">
        <v>2145909.2199999997</v>
      </c>
      <c r="D226" s="106">
        <v>2145909.2199999997</v>
      </c>
    </row>
    <row r="228" spans="1:4" x14ac:dyDescent="0.25">
      <c r="A228" s="31" t="s">
        <v>544</v>
      </c>
      <c r="B228" s="103"/>
      <c r="C228" s="103"/>
      <c r="D228" s="103"/>
    </row>
    <row r="229" spans="1:4" ht="15.75" thickBot="1" x14ac:dyDescent="0.3">
      <c r="A229" s="38" t="s">
        <v>1032</v>
      </c>
      <c r="B229" s="103">
        <v>3300</v>
      </c>
      <c r="C229" s="103">
        <v>3300</v>
      </c>
      <c r="D229" s="103">
        <v>3300</v>
      </c>
    </row>
    <row r="230" spans="1:4" x14ac:dyDescent="0.25">
      <c r="A230" s="31" t="s">
        <v>544</v>
      </c>
      <c r="B230" s="106">
        <v>3300</v>
      </c>
      <c r="C230" s="106">
        <v>3300</v>
      </c>
      <c r="D230" s="106">
        <v>3300</v>
      </c>
    </row>
    <row r="232" spans="1:4" x14ac:dyDescent="0.25">
      <c r="A232" s="31" t="s">
        <v>547</v>
      </c>
      <c r="B232" s="103"/>
      <c r="C232" s="103"/>
      <c r="D232" s="103"/>
    </row>
    <row r="233" spans="1:4" ht="15.75" thickBot="1" x14ac:dyDescent="0.3">
      <c r="A233" s="38" t="s">
        <v>1033</v>
      </c>
      <c r="B233" s="103">
        <v>0</v>
      </c>
      <c r="C233" s="103">
        <v>0</v>
      </c>
      <c r="D233" s="103">
        <v>0</v>
      </c>
    </row>
    <row r="234" spans="1:4" x14ac:dyDescent="0.25">
      <c r="A234" s="31" t="s">
        <v>547</v>
      </c>
      <c r="B234" s="106">
        <v>0</v>
      </c>
      <c r="C234" s="106">
        <v>0</v>
      </c>
      <c r="D234" s="106">
        <v>0</v>
      </c>
    </row>
    <row r="236" spans="1:4" x14ac:dyDescent="0.25">
      <c r="A236" s="31" t="s">
        <v>550</v>
      </c>
      <c r="B236" s="103"/>
      <c r="C236" s="103"/>
      <c r="D236" s="103"/>
    </row>
    <row r="237" spans="1:4" ht="15.75" thickBot="1" x14ac:dyDescent="0.3">
      <c r="A237" s="38" t="s">
        <v>1034</v>
      </c>
      <c r="B237" s="103">
        <v>617002475.62836277</v>
      </c>
      <c r="C237" s="103">
        <v>647458897.28289425</v>
      </c>
      <c r="D237" s="103">
        <v>664772138.8026073</v>
      </c>
    </row>
    <row r="238" spans="1:4" x14ac:dyDescent="0.25">
      <c r="A238" s="31" t="s">
        <v>550</v>
      </c>
      <c r="B238" s="106">
        <v>617002475.62836277</v>
      </c>
      <c r="C238" s="106">
        <v>647458897.28289425</v>
      </c>
      <c r="D238" s="106">
        <v>664772138.8026073</v>
      </c>
    </row>
    <row r="240" spans="1:4" x14ac:dyDescent="0.25">
      <c r="A240" s="31" t="s">
        <v>553</v>
      </c>
      <c r="B240" s="103"/>
      <c r="C240" s="103"/>
      <c r="D240" s="103"/>
    </row>
    <row r="241" spans="1:4" ht="15.75" thickBot="1" x14ac:dyDescent="0.3">
      <c r="A241" s="38" t="s">
        <v>1035</v>
      </c>
      <c r="B241" s="103">
        <v>108725281.8168316</v>
      </c>
      <c r="C241" s="103">
        <v>114612220.21299297</v>
      </c>
      <c r="D241" s="103">
        <v>116923644.9530459</v>
      </c>
    </row>
    <row r="242" spans="1:4" x14ac:dyDescent="0.25">
      <c r="A242" s="31" t="s">
        <v>553</v>
      </c>
      <c r="B242" s="106">
        <v>108725281.8168316</v>
      </c>
      <c r="C242" s="106">
        <v>114612220.21299297</v>
      </c>
      <c r="D242" s="106">
        <v>116923644.9530459</v>
      </c>
    </row>
    <row r="244" spans="1:4" x14ac:dyDescent="0.25">
      <c r="A244" s="31" t="s">
        <v>556</v>
      </c>
      <c r="B244" s="103"/>
      <c r="C244" s="103"/>
      <c r="D244" s="103"/>
    </row>
    <row r="245" spans="1:4" ht="15.75" thickBot="1" x14ac:dyDescent="0.3">
      <c r="A245" s="38" t="s">
        <v>1036</v>
      </c>
      <c r="B245" s="103">
        <v>-5851921.455804754</v>
      </c>
      <c r="C245" s="103">
        <v>-6040759.5193076925</v>
      </c>
      <c r="D245" s="103">
        <v>-6157234.8088461524</v>
      </c>
    </row>
    <row r="246" spans="1:4" x14ac:dyDescent="0.25">
      <c r="A246" s="31" t="s">
        <v>556</v>
      </c>
      <c r="B246" s="106">
        <v>-5851921.455804754</v>
      </c>
      <c r="C246" s="106">
        <v>-6040759.5193076925</v>
      </c>
      <c r="D246" s="106">
        <v>-6157234.8088461524</v>
      </c>
    </row>
    <row r="248" spans="1:4" x14ac:dyDescent="0.25">
      <c r="A248" s="31" t="s">
        <v>559</v>
      </c>
      <c r="B248" s="103"/>
      <c r="C248" s="103"/>
      <c r="D248" s="103"/>
    </row>
    <row r="249" spans="1:4" ht="15.75" thickBot="1" x14ac:dyDescent="0.3">
      <c r="A249" s="38" t="s">
        <v>1037</v>
      </c>
      <c r="B249" s="103">
        <v>35304580.090000018</v>
      </c>
      <c r="C249" s="103">
        <v>35304580.090000018</v>
      </c>
      <c r="D249" s="103">
        <v>35304580.090000018</v>
      </c>
    </row>
    <row r="250" spans="1:4" x14ac:dyDescent="0.25">
      <c r="A250" s="31" t="s">
        <v>559</v>
      </c>
      <c r="B250" s="106">
        <v>35304580.090000018</v>
      </c>
      <c r="C250" s="106">
        <v>35304580.090000018</v>
      </c>
      <c r="D250" s="106">
        <v>35304580.090000018</v>
      </c>
    </row>
    <row r="252" spans="1:4" x14ac:dyDescent="0.25">
      <c r="A252" s="31" t="s">
        <v>562</v>
      </c>
      <c r="B252" s="103"/>
      <c r="C252" s="103"/>
      <c r="D252" s="103"/>
    </row>
    <row r="253" spans="1:4" ht="15.75" thickBot="1" x14ac:dyDescent="0.3">
      <c r="A253" s="38" t="s">
        <v>1038</v>
      </c>
      <c r="B253" s="103">
        <v>361600600.20200694</v>
      </c>
      <c r="C253" s="103">
        <v>331284598.68440396</v>
      </c>
      <c r="D253" s="103">
        <v>319109301.22935355</v>
      </c>
    </row>
    <row r="254" spans="1:4" x14ac:dyDescent="0.25">
      <c r="A254" s="31" t="s">
        <v>562</v>
      </c>
      <c r="B254" s="106">
        <v>361600600.20200694</v>
      </c>
      <c r="C254" s="106">
        <v>331284598.68440396</v>
      </c>
      <c r="D254" s="106">
        <v>319109301.22935355</v>
      </c>
    </row>
    <row r="256" spans="1:4" x14ac:dyDescent="0.25">
      <c r="A256" s="31" t="s">
        <v>565</v>
      </c>
      <c r="B256" s="103"/>
      <c r="C256" s="103"/>
      <c r="D256" s="103"/>
    </row>
    <row r="257" spans="1:4" ht="15.75" thickBot="1" x14ac:dyDescent="0.3">
      <c r="A257" s="38" t="s">
        <v>1039</v>
      </c>
      <c r="B257" s="103">
        <v>480114882.13038182</v>
      </c>
      <c r="C257" s="103">
        <v>483834550.2119506</v>
      </c>
      <c r="D257" s="103">
        <v>478231039.43728733</v>
      </c>
    </row>
    <row r="258" spans="1:4" x14ac:dyDescent="0.25">
      <c r="A258" s="31" t="s">
        <v>565</v>
      </c>
      <c r="B258" s="106">
        <v>480114882.13038182</v>
      </c>
      <c r="C258" s="106">
        <v>483834550.2119506</v>
      </c>
      <c r="D258" s="106">
        <v>478231039.43728733</v>
      </c>
    </row>
    <row r="260" spans="1:4" x14ac:dyDescent="0.25">
      <c r="A260" s="31" t="s">
        <v>568</v>
      </c>
      <c r="B260" s="103"/>
      <c r="C260" s="103"/>
      <c r="D260" s="103"/>
    </row>
    <row r="261" spans="1:4" ht="15.75" thickBot="1" x14ac:dyDescent="0.3">
      <c r="A261" s="38" t="s">
        <v>1040</v>
      </c>
      <c r="B261" s="103">
        <v>1840205.1976923081</v>
      </c>
      <c r="C261" s="103">
        <v>1840205.1976923081</v>
      </c>
      <c r="D261" s="103">
        <v>1840205.1976923081</v>
      </c>
    </row>
    <row r="262" spans="1:4" x14ac:dyDescent="0.25">
      <c r="A262" s="31" t="s">
        <v>568</v>
      </c>
      <c r="B262" s="106">
        <v>1840205.1976923081</v>
      </c>
      <c r="C262" s="106">
        <v>1840205.1976923081</v>
      </c>
      <c r="D262" s="106">
        <v>1840205.1976923081</v>
      </c>
    </row>
    <row r="264" spans="1:4" x14ac:dyDescent="0.25">
      <c r="A264" s="31" t="s">
        <v>571</v>
      </c>
      <c r="B264" s="103"/>
      <c r="C264" s="103"/>
      <c r="D264" s="103"/>
    </row>
    <row r="265" spans="1:4" x14ac:dyDescent="0.25">
      <c r="A265" s="38" t="s">
        <v>1041</v>
      </c>
      <c r="B265" s="103">
        <v>60396057.353028364</v>
      </c>
      <c r="C265" s="103">
        <v>61905958.786854066</v>
      </c>
      <c r="D265" s="103">
        <v>63160862.68804495</v>
      </c>
    </row>
    <row r="266" spans="1:4" x14ac:dyDescent="0.25">
      <c r="A266" s="38" t="s">
        <v>1042</v>
      </c>
      <c r="B266" s="103">
        <v>19100927.077498153</v>
      </c>
      <c r="C266" s="103">
        <v>21639230.769230768</v>
      </c>
      <c r="D266" s="103">
        <v>22550923.076923076</v>
      </c>
    </row>
    <row r="267" spans="1:4" x14ac:dyDescent="0.25">
      <c r="A267" s="38" t="s">
        <v>1043</v>
      </c>
      <c r="B267" s="103">
        <v>53659401.659999982</v>
      </c>
      <c r="C267" s="103">
        <v>50678145.659999982</v>
      </c>
      <c r="D267" s="103">
        <v>47696889.659999982</v>
      </c>
    </row>
    <row r="268" spans="1:4" ht="15.75" thickBot="1" x14ac:dyDescent="0.3">
      <c r="A268" s="38" t="s">
        <v>1044</v>
      </c>
      <c r="B268" s="103">
        <v>3388.93</v>
      </c>
      <c r="C268" s="103">
        <v>3388.93</v>
      </c>
      <c r="D268" s="103">
        <v>3388.93</v>
      </c>
    </row>
    <row r="269" spans="1:4" x14ac:dyDescent="0.25">
      <c r="A269" s="31" t="s">
        <v>571</v>
      </c>
      <c r="B269" s="106">
        <v>133159775.02052651</v>
      </c>
      <c r="C269" s="106">
        <v>134226724.14608485</v>
      </c>
      <c r="D269" s="106">
        <v>133412064.35496801</v>
      </c>
    </row>
    <row r="271" spans="1:4" x14ac:dyDescent="0.25">
      <c r="A271" s="31" t="s">
        <v>577</v>
      </c>
      <c r="B271" s="103"/>
      <c r="C271" s="103"/>
      <c r="D271" s="103"/>
    </row>
    <row r="272" spans="1:4" ht="15.75" thickBot="1" x14ac:dyDescent="0.3">
      <c r="A272" s="38" t="s">
        <v>1045</v>
      </c>
      <c r="B272" s="103">
        <v>2001.43</v>
      </c>
      <c r="C272" s="103">
        <v>2001.43</v>
      </c>
      <c r="D272" s="103">
        <v>2001.43</v>
      </c>
    </row>
    <row r="273" spans="1:4" x14ac:dyDescent="0.25">
      <c r="A273" s="31" t="s">
        <v>577</v>
      </c>
      <c r="B273" s="106">
        <v>2001.43</v>
      </c>
      <c r="C273" s="106">
        <v>2001.43</v>
      </c>
      <c r="D273" s="106">
        <v>2001.43</v>
      </c>
    </row>
    <row r="275" spans="1:4" x14ac:dyDescent="0.25">
      <c r="A275" s="31" t="s">
        <v>580</v>
      </c>
      <c r="B275" s="103"/>
      <c r="C275" s="103"/>
      <c r="D275" s="103"/>
    </row>
    <row r="276" spans="1:4" ht="15.75" thickBot="1" x14ac:dyDescent="0.3">
      <c r="A276" s="38" t="s">
        <v>1046</v>
      </c>
      <c r="B276" s="103">
        <v>22441783.644615378</v>
      </c>
      <c r="C276" s="103">
        <v>22603348.12538461</v>
      </c>
      <c r="D276" s="103">
        <v>23044348.12538461</v>
      </c>
    </row>
    <row r="277" spans="1:4" x14ac:dyDescent="0.25">
      <c r="A277" s="31" t="s">
        <v>580</v>
      </c>
      <c r="B277" s="106">
        <v>22441783.644615378</v>
      </c>
      <c r="C277" s="106">
        <v>22603348.12538461</v>
      </c>
      <c r="D277" s="106">
        <v>23044348.12538461</v>
      </c>
    </row>
    <row r="279" spans="1:4" x14ac:dyDescent="0.25">
      <c r="A279" s="31" t="s">
        <v>583</v>
      </c>
      <c r="B279" s="103"/>
      <c r="C279" s="103"/>
      <c r="D279" s="103"/>
    </row>
    <row r="280" spans="1:4" x14ac:dyDescent="0.25">
      <c r="A280" s="38" t="s">
        <v>1047</v>
      </c>
      <c r="B280" s="103">
        <v>220936650.66875771</v>
      </c>
      <c r="C280" s="103">
        <v>228509849.76347876</v>
      </c>
      <c r="D280" s="103">
        <v>229795476.52760723</v>
      </c>
    </row>
    <row r="281" spans="1:4" ht="15.75" thickBot="1" x14ac:dyDescent="0.3">
      <c r="A281" s="38" t="s">
        <v>1048</v>
      </c>
      <c r="B281" s="103">
        <v>17083179.153846152</v>
      </c>
      <c r="C281" s="103">
        <v>16216674.636777818</v>
      </c>
      <c r="D281" s="103">
        <v>16644331.695466401</v>
      </c>
    </row>
    <row r="282" spans="1:4" x14ac:dyDescent="0.25">
      <c r="A282" s="31" t="s">
        <v>583</v>
      </c>
      <c r="B282" s="106">
        <v>238019829.82260385</v>
      </c>
      <c r="C282" s="106">
        <v>244726524.40025657</v>
      </c>
      <c r="D282" s="106">
        <v>246439808.22307363</v>
      </c>
    </row>
    <row r="284" spans="1:4" x14ac:dyDescent="0.25">
      <c r="A284" s="31" t="s">
        <v>587</v>
      </c>
      <c r="B284" s="103"/>
      <c r="C284" s="103"/>
      <c r="D284" s="103"/>
    </row>
    <row r="285" spans="1:4" x14ac:dyDescent="0.25">
      <c r="A285" s="38" t="s">
        <v>1049</v>
      </c>
      <c r="B285" s="103">
        <v>26202785.102161009</v>
      </c>
      <c r="C285" s="103">
        <v>26274042.280360699</v>
      </c>
      <c r="D285" s="103">
        <v>26256746.494295683</v>
      </c>
    </row>
    <row r="286" spans="1:4" ht="15.75" thickBot="1" x14ac:dyDescent="0.3">
      <c r="A286" s="38" t="s">
        <v>1050</v>
      </c>
      <c r="B286" s="103">
        <v>5247870.3900000006</v>
      </c>
      <c r="C286" s="103">
        <v>5247870.3900000006</v>
      </c>
      <c r="D286" s="103">
        <v>5247870.3900000006</v>
      </c>
    </row>
    <row r="287" spans="1:4" x14ac:dyDescent="0.25">
      <c r="A287" s="31" t="s">
        <v>587</v>
      </c>
      <c r="B287" s="106">
        <v>31450655.492161009</v>
      </c>
      <c r="C287" s="106">
        <v>31521912.670360699</v>
      </c>
      <c r="D287" s="106">
        <v>31504616.884295683</v>
      </c>
    </row>
    <row r="289" spans="1:4" x14ac:dyDescent="0.25">
      <c r="A289" s="104" t="s">
        <v>537</v>
      </c>
      <c r="B289" s="106">
        <v>2049355037.1616852</v>
      </c>
      <c r="C289" s="106">
        <v>2046553852.5365593</v>
      </c>
      <c r="D289" s="106">
        <v>2049460587.3688626</v>
      </c>
    </row>
    <row r="291" spans="1:4" x14ac:dyDescent="0.25">
      <c r="A291" s="104" t="s">
        <v>591</v>
      </c>
      <c r="B291" s="103"/>
      <c r="C291" s="103"/>
      <c r="D291" s="103"/>
    </row>
    <row r="292" spans="1:4" ht="15.75" thickBot="1" x14ac:dyDescent="0.3">
      <c r="A292" s="38" t="s">
        <v>1051</v>
      </c>
      <c r="B292" s="103">
        <v>280492810.51999998</v>
      </c>
      <c r="C292" s="103">
        <v>280492810.51999998</v>
      </c>
      <c r="D292" s="103">
        <v>280492810.51999998</v>
      </c>
    </row>
    <row r="293" spans="1:4" x14ac:dyDescent="0.25">
      <c r="A293" s="104" t="s">
        <v>591</v>
      </c>
      <c r="B293" s="106">
        <v>280492810.51999998</v>
      </c>
      <c r="C293" s="106">
        <v>280492810.51999998</v>
      </c>
      <c r="D293" s="106">
        <v>280492810.51999998</v>
      </c>
    </row>
    <row r="295" spans="1:4" x14ac:dyDescent="0.25">
      <c r="A295" s="104" t="s">
        <v>593</v>
      </c>
      <c r="B295" s="103"/>
      <c r="C295" s="103"/>
      <c r="D295" s="103"/>
    </row>
    <row r="296" spans="1:4" x14ac:dyDescent="0.25">
      <c r="A296" s="38" t="s">
        <v>1052</v>
      </c>
      <c r="B296" s="103">
        <v>19240283.519230764</v>
      </c>
      <c r="C296" s="103">
        <v>13988388.709999995</v>
      </c>
      <c r="D296" s="103">
        <v>11804587.549999993</v>
      </c>
    </row>
    <row r="297" spans="1:4" x14ac:dyDescent="0.25">
      <c r="A297" s="38" t="s">
        <v>1053</v>
      </c>
      <c r="B297" s="103">
        <v>77410713.857142881</v>
      </c>
      <c r="C297" s="103">
        <v>5604395.5714285737</v>
      </c>
      <c r="D297" s="103">
        <v>0</v>
      </c>
    </row>
    <row r="298" spans="1:4" x14ac:dyDescent="0.25">
      <c r="A298" s="38" t="s">
        <v>1054</v>
      </c>
      <c r="B298" s="103">
        <v>48614054.625</v>
      </c>
      <c r="C298" s="103">
        <v>3519569.5673076925</v>
      </c>
      <c r="D298" s="103">
        <v>0</v>
      </c>
    </row>
    <row r="299" spans="1:4" x14ac:dyDescent="0.25">
      <c r="A299" s="38" t="s">
        <v>1055</v>
      </c>
      <c r="B299" s="103">
        <v>347025</v>
      </c>
      <c r="C299" s="103">
        <v>347025</v>
      </c>
      <c r="D299" s="103">
        <v>347025</v>
      </c>
    </row>
    <row r="300" spans="1:4" x14ac:dyDescent="0.25">
      <c r="A300" s="38" t="s">
        <v>1056</v>
      </c>
      <c r="B300" s="103">
        <v>-246968.22000000006</v>
      </c>
      <c r="C300" s="103">
        <v>-246968.22000000006</v>
      </c>
      <c r="D300" s="103">
        <v>-246968.22000000006</v>
      </c>
    </row>
    <row r="301" spans="1:4" x14ac:dyDescent="0.25">
      <c r="A301" s="38" t="s">
        <v>1057</v>
      </c>
      <c r="B301" s="103">
        <v>230059467</v>
      </c>
      <c r="C301" s="103">
        <v>230059467</v>
      </c>
      <c r="D301" s="103">
        <v>230059467</v>
      </c>
    </row>
    <row r="302" spans="1:4" x14ac:dyDescent="0.25">
      <c r="A302" s="38" t="s">
        <v>1058</v>
      </c>
      <c r="B302" s="103">
        <v>890146547.32217729</v>
      </c>
      <c r="C302" s="103">
        <v>894452514.69000041</v>
      </c>
      <c r="D302" s="103">
        <v>894452514.69000041</v>
      </c>
    </row>
    <row r="303" spans="1:4" x14ac:dyDescent="0.25">
      <c r="A303" s="38" t="s">
        <v>1059</v>
      </c>
      <c r="B303" s="103">
        <v>117719167.93161777</v>
      </c>
      <c r="C303" s="103">
        <v>146014234.30999997</v>
      </c>
      <c r="D303" s="103">
        <v>146014234.30999997</v>
      </c>
    </row>
    <row r="304" spans="1:4" x14ac:dyDescent="0.25">
      <c r="A304" s="38" t="s">
        <v>1060</v>
      </c>
      <c r="B304" s="103">
        <v>203241084.26701373</v>
      </c>
      <c r="C304" s="103">
        <v>126079806.64374913</v>
      </c>
      <c r="D304" s="103">
        <v>58092625.032356262</v>
      </c>
    </row>
    <row r="305" spans="1:4" x14ac:dyDescent="0.25">
      <c r="A305" s="38" t="s">
        <v>1061</v>
      </c>
      <c r="B305" s="103">
        <v>133845692.76591271</v>
      </c>
      <c r="C305" s="103">
        <v>93690630.06919314</v>
      </c>
      <c r="D305" s="103">
        <v>51125801.40951062</v>
      </c>
    </row>
    <row r="306" spans="1:4" x14ac:dyDescent="0.25">
      <c r="A306" s="38" t="s">
        <v>1062</v>
      </c>
      <c r="B306" s="103">
        <v>249075539.51785707</v>
      </c>
      <c r="C306" s="103">
        <v>259147719.4326922</v>
      </c>
      <c r="D306" s="103">
        <v>227644983.85714272</v>
      </c>
    </row>
    <row r="307" spans="1:4" x14ac:dyDescent="0.25">
      <c r="A307" s="38" t="s">
        <v>1063</v>
      </c>
      <c r="B307" s="103">
        <v>-3820037.0799999987</v>
      </c>
      <c r="C307" s="103">
        <v>-3820037.0799999987</v>
      </c>
      <c r="D307" s="103">
        <v>-3820037.0799999987</v>
      </c>
    </row>
    <row r="308" spans="1:4" x14ac:dyDescent="0.25">
      <c r="A308" s="38" t="s">
        <v>1064</v>
      </c>
      <c r="B308" s="103">
        <v>-8216769.5</v>
      </c>
      <c r="C308" s="103">
        <v>-8216769.5</v>
      </c>
      <c r="D308" s="103">
        <v>-8216769.5</v>
      </c>
    </row>
    <row r="309" spans="1:4" x14ac:dyDescent="0.25">
      <c r="A309" s="38" t="s">
        <v>1065</v>
      </c>
      <c r="B309" s="103">
        <v>7344262.1495501036</v>
      </c>
      <c r="C309" s="103">
        <v>199592.5175405154</v>
      </c>
      <c r="D309" s="103">
        <v>0</v>
      </c>
    </row>
    <row r="310" spans="1:4" x14ac:dyDescent="0.25">
      <c r="A310" s="38" t="s">
        <v>1066</v>
      </c>
      <c r="B310" s="103">
        <v>4132362.9062242853</v>
      </c>
      <c r="C310" s="103">
        <v>17808.151841680377</v>
      </c>
      <c r="D310" s="103">
        <v>2643202.8125645393</v>
      </c>
    </row>
    <row r="311" spans="1:4" x14ac:dyDescent="0.25">
      <c r="A311" s="38" t="s">
        <v>1067</v>
      </c>
      <c r="B311" s="103">
        <v>2920956.8424543613</v>
      </c>
      <c r="C311" s="103">
        <v>118105.88660239762</v>
      </c>
      <c r="D311" s="103">
        <v>1752722.7718115498</v>
      </c>
    </row>
    <row r="312" spans="1:4" x14ac:dyDescent="0.25">
      <c r="A312" s="38" t="s">
        <v>1068</v>
      </c>
      <c r="B312" s="103">
        <v>17050396.375416379</v>
      </c>
      <c r="C312" s="103">
        <v>2105726.7692303401</v>
      </c>
      <c r="D312" s="103">
        <v>3076779.4937044987</v>
      </c>
    </row>
    <row r="313" spans="1:4" x14ac:dyDescent="0.25">
      <c r="A313" s="38" t="s">
        <v>1069</v>
      </c>
      <c r="B313" s="103">
        <v>39777.709009502039</v>
      </c>
      <c r="C313" s="103">
        <v>-2.2453605197370052E-8</v>
      </c>
      <c r="D313" s="103">
        <v>253022.93862951954</v>
      </c>
    </row>
    <row r="314" spans="1:4" x14ac:dyDescent="0.25">
      <c r="A314" s="38" t="s">
        <v>1070</v>
      </c>
      <c r="B314" s="103">
        <v>46982544</v>
      </c>
      <c r="C314" s="103">
        <v>45034284</v>
      </c>
      <c r="D314" s="103">
        <v>43086024</v>
      </c>
    </row>
    <row r="315" spans="1:4" ht="15.75" thickBot="1" x14ac:dyDescent="0.3">
      <c r="A315" s="38" t="s">
        <v>1071</v>
      </c>
      <c r="B315" s="103">
        <v>396616071.28571421</v>
      </c>
      <c r="C315" s="103">
        <v>412654532.4285714</v>
      </c>
      <c r="D315" s="103">
        <v>362491070.85714316</v>
      </c>
    </row>
    <row r="316" spans="1:4" x14ac:dyDescent="0.25">
      <c r="A316" s="104" t="s">
        <v>593</v>
      </c>
      <c r="B316" s="106">
        <v>2432502172.2743211</v>
      </c>
      <c r="C316" s="106">
        <v>2220750025.9481573</v>
      </c>
      <c r="D316" s="106">
        <v>2020560286.9228635</v>
      </c>
    </row>
    <row r="318" spans="1:4" x14ac:dyDescent="0.25">
      <c r="A318" s="104" t="s">
        <v>611</v>
      </c>
      <c r="B318" s="103"/>
      <c r="C318" s="103"/>
      <c r="D318" s="103"/>
    </row>
    <row r="319" spans="1:4" x14ac:dyDescent="0.25">
      <c r="A319" s="38" t="s">
        <v>1072</v>
      </c>
      <c r="B319" s="103">
        <v>84612968.845805347</v>
      </c>
      <c r="C319" s="103">
        <v>81367280.826744676</v>
      </c>
      <c r="D319" s="103">
        <v>85111832.990985066</v>
      </c>
    </row>
    <row r="320" spans="1:4" ht="15.75" thickBot="1" x14ac:dyDescent="0.3">
      <c r="A320" s="38" t="s">
        <v>1073</v>
      </c>
      <c r="B320" s="103">
        <v>851041.80999999982</v>
      </c>
      <c r="C320" s="103">
        <v>575028.24999999988</v>
      </c>
      <c r="D320" s="103">
        <v>299014.68999999983</v>
      </c>
    </row>
    <row r="321" spans="1:4" x14ac:dyDescent="0.25">
      <c r="A321" s="104" t="s">
        <v>611</v>
      </c>
      <c r="B321" s="106">
        <v>85464010.655805349</v>
      </c>
      <c r="C321" s="106">
        <v>81942309.076744676</v>
      </c>
      <c r="D321" s="106">
        <v>85410847.680985063</v>
      </c>
    </row>
    <row r="323" spans="1:4" x14ac:dyDescent="0.25">
      <c r="A323" s="104" t="s">
        <v>614</v>
      </c>
      <c r="B323" s="103"/>
      <c r="C323" s="103"/>
      <c r="D323" s="103"/>
    </row>
    <row r="324" spans="1:4" x14ac:dyDescent="0.25">
      <c r="A324" s="31" t="s">
        <v>615</v>
      </c>
      <c r="B324" s="103"/>
      <c r="C324" s="103"/>
      <c r="D324" s="103"/>
    </row>
    <row r="325" spans="1:4" ht="15.75" thickBot="1" x14ac:dyDescent="0.3">
      <c r="A325" s="38" t="s">
        <v>1074</v>
      </c>
      <c r="B325" s="103">
        <v>85348387.65826872</v>
      </c>
      <c r="C325" s="103">
        <v>8907070.0982341841</v>
      </c>
      <c r="D325" s="103">
        <v>8578110.1886523794</v>
      </c>
    </row>
    <row r="326" spans="1:4" x14ac:dyDescent="0.25">
      <c r="A326" s="31" t="s">
        <v>615</v>
      </c>
      <c r="B326" s="106">
        <v>85348387.65826872</v>
      </c>
      <c r="C326" s="106">
        <v>8907070.0982341841</v>
      </c>
      <c r="D326" s="106">
        <v>8578110.1886523794</v>
      </c>
    </row>
    <row r="328" spans="1:4" x14ac:dyDescent="0.25">
      <c r="A328" s="31" t="s">
        <v>618</v>
      </c>
      <c r="B328" s="103"/>
      <c r="C328" s="103"/>
      <c r="D328" s="103"/>
    </row>
    <row r="329" spans="1:4" ht="15.75" thickBot="1" x14ac:dyDescent="0.3">
      <c r="A329" s="38" t="s">
        <v>1075</v>
      </c>
      <c r="B329" s="103">
        <v>164.91000000000003</v>
      </c>
      <c r="C329" s="103">
        <v>164.91000000000003</v>
      </c>
      <c r="D329" s="103">
        <v>164.91000000000003</v>
      </c>
    </row>
    <row r="330" spans="1:4" x14ac:dyDescent="0.25">
      <c r="A330" s="31" t="s">
        <v>618</v>
      </c>
      <c r="B330" s="106">
        <v>164.91000000000003</v>
      </c>
      <c r="C330" s="106">
        <v>164.91000000000003</v>
      </c>
      <c r="D330" s="106">
        <v>164.91000000000003</v>
      </c>
    </row>
    <row r="332" spans="1:4" x14ac:dyDescent="0.25">
      <c r="A332" s="31" t="s">
        <v>621</v>
      </c>
      <c r="B332" s="103"/>
      <c r="C332" s="103"/>
      <c r="D332" s="103"/>
    </row>
    <row r="333" spans="1:4" x14ac:dyDescent="0.25">
      <c r="A333" s="38" t="s">
        <v>1076</v>
      </c>
      <c r="B333" s="103">
        <v>36866561.690000005</v>
      </c>
      <c r="C333" s="103">
        <v>18027782.923846148</v>
      </c>
      <c r="D333" s="103">
        <v>10440936.769999994</v>
      </c>
    </row>
    <row r="334" spans="1:4" x14ac:dyDescent="0.25">
      <c r="A334" s="38" t="s">
        <v>1077</v>
      </c>
      <c r="B334" s="103">
        <v>981106</v>
      </c>
      <c r="C334" s="103">
        <v>981106</v>
      </c>
      <c r="D334" s="103">
        <v>981106</v>
      </c>
    </row>
    <row r="335" spans="1:4" x14ac:dyDescent="0.25">
      <c r="A335" s="38" t="s">
        <v>1078</v>
      </c>
      <c r="B335" s="103">
        <v>15184359.73076923</v>
      </c>
      <c r="C335" s="103">
        <v>12574633.923076924</v>
      </c>
      <c r="D335" s="103">
        <v>6923076.9230769221</v>
      </c>
    </row>
    <row r="336" spans="1:4" x14ac:dyDescent="0.25">
      <c r="A336" s="38" t="s">
        <v>1079</v>
      </c>
      <c r="B336" s="103">
        <v>97479769.830000013</v>
      </c>
      <c r="C336" s="103">
        <v>97479769.830000013</v>
      </c>
      <c r="D336" s="103">
        <v>97479769.830000013</v>
      </c>
    </row>
    <row r="337" spans="1:4" x14ac:dyDescent="0.25">
      <c r="A337" s="38" t="s">
        <v>1080</v>
      </c>
      <c r="B337" s="103">
        <v>-97479769.830000013</v>
      </c>
      <c r="C337" s="103">
        <v>-97479769.830000013</v>
      </c>
      <c r="D337" s="103">
        <v>-97479769.830000013</v>
      </c>
    </row>
    <row r="338" spans="1:4" x14ac:dyDescent="0.25">
      <c r="A338" s="38" t="s">
        <v>1081</v>
      </c>
      <c r="B338" s="103">
        <v>1272487894</v>
      </c>
      <c r="C338" s="103">
        <v>1333622980</v>
      </c>
      <c r="D338" s="103">
        <v>1399730656</v>
      </c>
    </row>
    <row r="339" spans="1:4" ht="15.75" thickBot="1" x14ac:dyDescent="0.3">
      <c r="A339" s="38" t="s">
        <v>1082</v>
      </c>
      <c r="B339" s="103">
        <v>33732507</v>
      </c>
      <c r="C339" s="103">
        <v>33732507</v>
      </c>
      <c r="D339" s="103">
        <v>33732507</v>
      </c>
    </row>
    <row r="340" spans="1:4" x14ac:dyDescent="0.25">
      <c r="A340" s="31" t="s">
        <v>621</v>
      </c>
      <c r="B340" s="106">
        <v>1359252428.4207692</v>
      </c>
      <c r="C340" s="106">
        <v>1398939009.8469231</v>
      </c>
      <c r="D340" s="106">
        <v>1451808282.6930768</v>
      </c>
    </row>
    <row r="342" spans="1:4" x14ac:dyDescent="0.25">
      <c r="A342" s="104" t="s">
        <v>614</v>
      </c>
      <c r="B342" s="106">
        <v>1444600980.989038</v>
      </c>
      <c r="C342" s="106">
        <v>1407846244.8551574</v>
      </c>
      <c r="D342" s="106">
        <v>1460386557.7917292</v>
      </c>
    </row>
    <row r="344" spans="1:4" x14ac:dyDescent="0.25">
      <c r="A344" s="104" t="s">
        <v>630</v>
      </c>
      <c r="B344" s="103"/>
      <c r="C344" s="103"/>
      <c r="D344" s="103"/>
    </row>
    <row r="345" spans="1:4" ht="15.75" thickBot="1" x14ac:dyDescent="0.3">
      <c r="A345" s="38" t="s">
        <v>1083</v>
      </c>
      <c r="B345" s="103">
        <v>100279914.92541352</v>
      </c>
      <c r="C345" s="103">
        <v>94059699.677503258</v>
      </c>
      <c r="D345" s="103">
        <v>87866550.030362204</v>
      </c>
    </row>
    <row r="346" spans="1:4" x14ac:dyDescent="0.25">
      <c r="A346" s="104" t="s">
        <v>630</v>
      </c>
      <c r="B346" s="106">
        <v>100279914.92541352</v>
      </c>
      <c r="C346" s="106">
        <v>94059699.677503258</v>
      </c>
      <c r="D346" s="106">
        <v>87866550.030362204</v>
      </c>
    </row>
    <row r="348" spans="1:4" x14ac:dyDescent="0.25">
      <c r="A348" s="104" t="s">
        <v>632</v>
      </c>
      <c r="B348" s="103"/>
      <c r="C348" s="103"/>
      <c r="D348" s="103"/>
    </row>
    <row r="349" spans="1:4" ht="15.75" thickBot="1" x14ac:dyDescent="0.3">
      <c r="A349" s="38" t="s">
        <v>1084</v>
      </c>
      <c r="B349" s="103">
        <v>974354871.52921593</v>
      </c>
      <c r="C349" s="103">
        <v>991286688.60660827</v>
      </c>
      <c r="D349" s="103">
        <v>1016020480.3418051</v>
      </c>
    </row>
    <row r="350" spans="1:4" x14ac:dyDescent="0.25">
      <c r="A350" s="104" t="s">
        <v>632</v>
      </c>
      <c r="B350" s="106">
        <v>974354871.52921593</v>
      </c>
      <c r="C350" s="106">
        <v>991286688.60660827</v>
      </c>
      <c r="D350" s="106">
        <v>1016020480.3418051</v>
      </c>
    </row>
    <row r="352" spans="1:4" ht="15.75" thickBot="1" x14ac:dyDescent="0.3">
      <c r="A352" s="102" t="s">
        <v>372</v>
      </c>
      <c r="B352" s="107">
        <v>43397802706.125275</v>
      </c>
      <c r="C352" s="107">
        <v>46040731076.630821</v>
      </c>
      <c r="D352" s="107">
        <v>48271945948.329971</v>
      </c>
    </row>
    <row r="354" spans="1:4" x14ac:dyDescent="0.25">
      <c r="A354" s="102" t="s">
        <v>634</v>
      </c>
      <c r="B354" s="103"/>
      <c r="C354" s="103"/>
      <c r="D354" s="103"/>
    </row>
    <row r="355" spans="1:4" x14ac:dyDescent="0.25">
      <c r="A355" s="104" t="s">
        <v>635</v>
      </c>
      <c r="B355" s="103"/>
      <c r="C355" s="103"/>
      <c r="D355" s="103"/>
    </row>
    <row r="356" spans="1:4" x14ac:dyDescent="0.25">
      <c r="A356" s="31" t="s">
        <v>636</v>
      </c>
      <c r="B356" s="103"/>
      <c r="C356" s="103"/>
      <c r="D356" s="103"/>
    </row>
    <row r="357" spans="1:4" ht="15.75" thickBot="1" x14ac:dyDescent="0.3">
      <c r="A357" s="38" t="s">
        <v>1085</v>
      </c>
      <c r="B357" s="103">
        <v>-1373068514.9199998</v>
      </c>
      <c r="C357" s="103">
        <v>-1373068514.9199998</v>
      </c>
      <c r="D357" s="103">
        <v>-1373068514.9199998</v>
      </c>
    </row>
    <row r="358" spans="1:4" x14ac:dyDescent="0.25">
      <c r="A358" s="31" t="s">
        <v>636</v>
      </c>
      <c r="B358" s="106">
        <v>-1373068514.9199998</v>
      </c>
      <c r="C358" s="106">
        <v>-1373068514.9199998</v>
      </c>
      <c r="D358" s="106">
        <v>-1373068514.9199998</v>
      </c>
    </row>
    <row r="360" spans="1:4" x14ac:dyDescent="0.25">
      <c r="A360" s="31" t="s">
        <v>639</v>
      </c>
      <c r="B360" s="103"/>
      <c r="C360" s="103"/>
      <c r="D360" s="103"/>
    </row>
    <row r="361" spans="1:4" ht="15.75" thickBot="1" x14ac:dyDescent="0.3">
      <c r="A361" s="38" t="s">
        <v>1086</v>
      </c>
      <c r="B361" s="103">
        <v>-7798710006.0526867</v>
      </c>
      <c r="C361" s="103">
        <v>-7871871679.7924814</v>
      </c>
      <c r="D361" s="103">
        <v>-7871871679.7924814</v>
      </c>
    </row>
    <row r="362" spans="1:4" x14ac:dyDescent="0.25">
      <c r="A362" s="31" t="s">
        <v>639</v>
      </c>
      <c r="B362" s="106">
        <v>-7798710006.0526867</v>
      </c>
      <c r="C362" s="106">
        <v>-7871871679.7924814</v>
      </c>
      <c r="D362" s="106">
        <v>-7871871679.7924814</v>
      </c>
    </row>
    <row r="364" spans="1:4" x14ac:dyDescent="0.25">
      <c r="A364" s="31" t="s">
        <v>642</v>
      </c>
      <c r="B364" s="103"/>
      <c r="C364" s="103"/>
      <c r="D364" s="103"/>
    </row>
    <row r="365" spans="1:4" ht="15.75" thickBot="1" x14ac:dyDescent="0.3">
      <c r="A365" s="38" t="s">
        <v>1087</v>
      </c>
      <c r="B365" s="103">
        <v>3741472.1599999988</v>
      </c>
      <c r="C365" s="103">
        <v>3741472.1599999988</v>
      </c>
      <c r="D365" s="103">
        <v>3741472.1599999988</v>
      </c>
    </row>
    <row r="366" spans="1:4" x14ac:dyDescent="0.25">
      <c r="A366" s="31" t="s">
        <v>642</v>
      </c>
      <c r="B366" s="106">
        <v>3741472.1599999988</v>
      </c>
      <c r="C366" s="106">
        <v>3741472.1599999988</v>
      </c>
      <c r="D366" s="106">
        <v>3741472.1599999988</v>
      </c>
    </row>
    <row r="368" spans="1:4" x14ac:dyDescent="0.25">
      <c r="A368" s="31" t="s">
        <v>645</v>
      </c>
      <c r="B368" s="103"/>
      <c r="C368" s="103"/>
      <c r="D368" s="103"/>
    </row>
    <row r="369" spans="1:4" ht="15.75" thickBot="1" x14ac:dyDescent="0.3">
      <c r="A369" s="38" t="s">
        <v>1088</v>
      </c>
      <c r="B369" s="103">
        <v>-6490788768.8403511</v>
      </c>
      <c r="C369" s="103">
        <v>-7425207503.7800236</v>
      </c>
      <c r="D369" s="103">
        <v>-8440650687.4784136</v>
      </c>
    </row>
    <row r="370" spans="1:4" x14ac:dyDescent="0.25">
      <c r="A370" s="31" t="s">
        <v>645</v>
      </c>
      <c r="B370" s="106">
        <v>-6490788768.8403511</v>
      </c>
      <c r="C370" s="106">
        <v>-7425207503.7800236</v>
      </c>
      <c r="D370" s="106">
        <v>-8440650687.4784136</v>
      </c>
    </row>
    <row r="372" spans="1:4" x14ac:dyDescent="0.25">
      <c r="A372" s="104" t="s">
        <v>635</v>
      </c>
      <c r="B372" s="106">
        <v>-15658825817.653038</v>
      </c>
      <c r="C372" s="106">
        <v>-16666406226.332504</v>
      </c>
      <c r="D372" s="106">
        <v>-17681849410.030895</v>
      </c>
    </row>
    <row r="374" spans="1:4" x14ac:dyDescent="0.25">
      <c r="A374" s="104" t="s">
        <v>648</v>
      </c>
      <c r="B374" s="103"/>
      <c r="C374" s="103"/>
      <c r="D374" s="103"/>
    </row>
    <row r="375" spans="1:4" x14ac:dyDescent="0.25">
      <c r="A375" s="38" t="s">
        <v>1089</v>
      </c>
      <c r="B375" s="103">
        <v>-10239040230.76923</v>
      </c>
      <c r="C375" s="103">
        <v>-10769809461.538462</v>
      </c>
      <c r="D375" s="103">
        <v>-11739040230.76923</v>
      </c>
    </row>
    <row r="376" spans="1:4" x14ac:dyDescent="0.25">
      <c r="A376" s="38" t="s">
        <v>1090</v>
      </c>
      <c r="B376" s="103">
        <v>-233655361.07692307</v>
      </c>
      <c r="C376" s="103">
        <v>-168957305.15384614</v>
      </c>
      <c r="D376" s="103">
        <v>-100426438</v>
      </c>
    </row>
    <row r="377" spans="1:4" x14ac:dyDescent="0.25">
      <c r="A377" s="38" t="s">
        <v>1091</v>
      </c>
      <c r="B377" s="103">
        <v>33242452.897899929</v>
      </c>
      <c r="C377" s="103">
        <v>31422250.116187017</v>
      </c>
      <c r="D377" s="103">
        <v>29607280.787766431</v>
      </c>
    </row>
    <row r="378" spans="1:4" ht="15.75" thickBot="1" x14ac:dyDescent="0.3">
      <c r="A378" s="38" t="s">
        <v>1092</v>
      </c>
      <c r="B378" s="103">
        <v>12251.810000000005</v>
      </c>
      <c r="C378" s="103">
        <v>8278.2500000000036</v>
      </c>
      <c r="D378" s="103">
        <v>4304.6900000000014</v>
      </c>
    </row>
    <row r="379" spans="1:4" x14ac:dyDescent="0.25">
      <c r="A379" s="104" t="s">
        <v>648</v>
      </c>
      <c r="B379" s="106">
        <v>-10439440887.138254</v>
      </c>
      <c r="C379" s="106">
        <v>-10907336238.326122</v>
      </c>
      <c r="D379" s="106">
        <v>-11809855083.291464</v>
      </c>
    </row>
    <row r="381" spans="1:4" x14ac:dyDescent="0.25">
      <c r="A381" s="104" t="s">
        <v>654</v>
      </c>
      <c r="B381" s="103"/>
      <c r="C381" s="103"/>
      <c r="D381" s="103"/>
    </row>
    <row r="382" spans="1:4" ht="15.75" thickBot="1" x14ac:dyDescent="0.3">
      <c r="A382" s="38" t="s">
        <v>1093</v>
      </c>
      <c r="B382" s="103">
        <v>-51749838.99923078</v>
      </c>
      <c r="C382" s="103">
        <v>-50345992.845384628</v>
      </c>
      <c r="D382" s="103">
        <v>-48880992.845384628</v>
      </c>
    </row>
    <row r="383" spans="1:4" x14ac:dyDescent="0.25">
      <c r="A383" s="104" t="s">
        <v>654</v>
      </c>
      <c r="B383" s="106">
        <v>-51749838.99923078</v>
      </c>
      <c r="C383" s="106">
        <v>-50345992.845384628</v>
      </c>
      <c r="D383" s="106">
        <v>-48880992.845384628</v>
      </c>
    </row>
    <row r="385" spans="1:4" x14ac:dyDescent="0.25">
      <c r="A385" s="104" t="s">
        <v>656</v>
      </c>
      <c r="B385" s="103"/>
      <c r="C385" s="103"/>
      <c r="D385" s="103"/>
    </row>
    <row r="386" spans="1:4" x14ac:dyDescent="0.25">
      <c r="A386" s="31" t="s">
        <v>657</v>
      </c>
      <c r="B386" s="103"/>
      <c r="C386" s="103"/>
      <c r="D386" s="103"/>
    </row>
    <row r="387" spans="1:4" x14ac:dyDescent="0.25">
      <c r="A387" s="38" t="s">
        <v>1094</v>
      </c>
      <c r="B387" s="103">
        <v>-119170589.95912705</v>
      </c>
      <c r="C387" s="103">
        <v>-120245926.35671824</v>
      </c>
      <c r="D387" s="103">
        <v>-121330546.644739</v>
      </c>
    </row>
    <row r="388" spans="1:4" x14ac:dyDescent="0.25">
      <c r="A388" s="38" t="s">
        <v>1095</v>
      </c>
      <c r="B388" s="103">
        <v>324635</v>
      </c>
      <c r="C388" s="103">
        <v>324635</v>
      </c>
      <c r="D388" s="103">
        <v>324635</v>
      </c>
    </row>
    <row r="389" spans="1:4" x14ac:dyDescent="0.25">
      <c r="A389" s="38" t="s">
        <v>1096</v>
      </c>
      <c r="B389" s="103">
        <v>-18149748.153846152</v>
      </c>
      <c r="C389" s="103">
        <v>-19599684.769230768</v>
      </c>
      <c r="D389" s="103">
        <v>-19500000</v>
      </c>
    </row>
    <row r="390" spans="1:4" x14ac:dyDescent="0.25">
      <c r="A390" s="38" t="s">
        <v>1097</v>
      </c>
      <c r="B390" s="103">
        <v>-224239326.66538462</v>
      </c>
      <c r="C390" s="103">
        <v>-216685618.68846157</v>
      </c>
      <c r="D390" s="103">
        <v>-207762151.99384615</v>
      </c>
    </row>
    <row r="391" spans="1:4" x14ac:dyDescent="0.25">
      <c r="A391" s="38" t="s">
        <v>1098</v>
      </c>
      <c r="B391" s="103">
        <v>-116161980.38000014</v>
      </c>
      <c r="C391" s="103">
        <v>-129323154.5</v>
      </c>
      <c r="D391" s="103">
        <v>-142484328.61999995</v>
      </c>
    </row>
    <row r="392" spans="1:4" x14ac:dyDescent="0.25">
      <c r="A392" s="38" t="s">
        <v>1099</v>
      </c>
      <c r="B392" s="103">
        <v>-60073168.824012175</v>
      </c>
      <c r="C392" s="103">
        <v>-55608843.276319861</v>
      </c>
      <c r="D392" s="103">
        <v>-65500318.611704513</v>
      </c>
    </row>
    <row r="393" spans="1:4" x14ac:dyDescent="0.25">
      <c r="A393" s="38" t="s">
        <v>1100</v>
      </c>
      <c r="B393" s="103">
        <v>-6634798.403846154</v>
      </c>
      <c r="C393" s="103">
        <v>-7889068.4830769217</v>
      </c>
      <c r="D393" s="103">
        <v>-9165793.2061538454</v>
      </c>
    </row>
    <row r="394" spans="1:4" x14ac:dyDescent="0.25">
      <c r="A394" s="38" t="s">
        <v>1101</v>
      </c>
      <c r="B394" s="103">
        <v>-1471983374.2776926</v>
      </c>
      <c r="C394" s="103">
        <v>-1552375918.8123083</v>
      </c>
      <c r="D394" s="103">
        <v>-1637170999.6738472</v>
      </c>
    </row>
    <row r="395" spans="1:4" x14ac:dyDescent="0.25">
      <c r="A395" s="38" t="s">
        <v>1102</v>
      </c>
      <c r="B395" s="103">
        <v>-156975.42999999996</v>
      </c>
      <c r="C395" s="103">
        <v>-156975.42999999996</v>
      </c>
      <c r="D395" s="103">
        <v>-156975.42999999996</v>
      </c>
    </row>
    <row r="396" spans="1:4" ht="15.75" thickBot="1" x14ac:dyDescent="0.3">
      <c r="A396" s="38" t="s">
        <v>1103</v>
      </c>
      <c r="B396" s="103">
        <v>-259660.84615384616</v>
      </c>
      <c r="C396" s="103">
        <v>-275451.76923076925</v>
      </c>
      <c r="D396" s="103">
        <v>-291242.69230769231</v>
      </c>
    </row>
    <row r="397" spans="1:4" x14ac:dyDescent="0.25">
      <c r="A397" s="31" t="s">
        <v>657</v>
      </c>
      <c r="B397" s="106">
        <v>-2016504987.9400628</v>
      </c>
      <c r="C397" s="106">
        <v>-2101836007.0853465</v>
      </c>
      <c r="D397" s="106">
        <v>-2203037721.8725982</v>
      </c>
    </row>
    <row r="399" spans="1:4" x14ac:dyDescent="0.25">
      <c r="A399" s="104" t="s">
        <v>656</v>
      </c>
      <c r="B399" s="106">
        <v>-2016504987.9400628</v>
      </c>
      <c r="C399" s="106">
        <v>-2101836007.0853465</v>
      </c>
      <c r="D399" s="106">
        <v>-2203037721.8725982</v>
      </c>
    </row>
    <row r="401" spans="1:4" x14ac:dyDescent="0.25">
      <c r="A401" s="104" t="s">
        <v>671</v>
      </c>
      <c r="B401" s="103"/>
      <c r="C401" s="103"/>
      <c r="D401" s="103"/>
    </row>
    <row r="402" spans="1:4" x14ac:dyDescent="0.25">
      <c r="A402" s="31" t="s">
        <v>672</v>
      </c>
      <c r="B402" s="103"/>
      <c r="C402" s="103"/>
      <c r="D402" s="103"/>
    </row>
    <row r="403" spans="1:4" ht="15.75" thickBot="1" x14ac:dyDescent="0.3">
      <c r="A403" s="38" t="s">
        <v>1104</v>
      </c>
      <c r="B403" s="103">
        <v>-544592210.88814402</v>
      </c>
      <c r="C403" s="103">
        <v>-695708828.13189876</v>
      </c>
      <c r="D403" s="103">
        <v>-370074382.31665158</v>
      </c>
    </row>
    <row r="404" spans="1:4" x14ac:dyDescent="0.25">
      <c r="A404" s="31" t="s">
        <v>672</v>
      </c>
      <c r="B404" s="106">
        <v>-544592210.88814402</v>
      </c>
      <c r="C404" s="106">
        <v>-695708828.13189876</v>
      </c>
      <c r="D404" s="106">
        <v>-370074382.31665158</v>
      </c>
    </row>
    <row r="406" spans="1:4" x14ac:dyDescent="0.25">
      <c r="A406" s="31" t="s">
        <v>675</v>
      </c>
      <c r="B406" s="103"/>
      <c r="C406" s="103"/>
      <c r="D406" s="103"/>
    </row>
    <row r="407" spans="1:4" x14ac:dyDescent="0.25">
      <c r="A407" s="38" t="s">
        <v>1105</v>
      </c>
      <c r="B407" s="103">
        <v>-527347414.27720684</v>
      </c>
      <c r="C407" s="103">
        <v>-556781219.31258643</v>
      </c>
      <c r="D407" s="103">
        <v>-560691787.14916694</v>
      </c>
    </row>
    <row r="408" spans="1:4" ht="15.75" thickBot="1" x14ac:dyDescent="0.3">
      <c r="A408" s="38" t="s">
        <v>1106</v>
      </c>
      <c r="B408" s="103">
        <v>-41754303.384615384</v>
      </c>
      <c r="C408" s="103">
        <v>-47036629.692307696</v>
      </c>
      <c r="D408" s="103">
        <v>-48359175.153846152</v>
      </c>
    </row>
    <row r="409" spans="1:4" x14ac:dyDescent="0.25">
      <c r="A409" s="31" t="s">
        <v>675</v>
      </c>
      <c r="B409" s="106">
        <v>-569101717.6618222</v>
      </c>
      <c r="C409" s="106">
        <v>-603817849.00489414</v>
      </c>
      <c r="D409" s="106">
        <v>-609050962.30301309</v>
      </c>
    </row>
    <row r="411" spans="1:4" x14ac:dyDescent="0.25">
      <c r="A411" s="31" t="s">
        <v>678</v>
      </c>
      <c r="B411" s="103"/>
      <c r="C411" s="103"/>
      <c r="D411" s="103"/>
    </row>
    <row r="412" spans="1:4" x14ac:dyDescent="0.25">
      <c r="A412" s="38" t="s">
        <v>1107</v>
      </c>
      <c r="B412" s="103">
        <v>-30753821.350769229</v>
      </c>
      <c r="C412" s="103">
        <v>-31239239.889230769</v>
      </c>
      <c r="D412" s="103">
        <v>-31710197.735384617</v>
      </c>
    </row>
    <row r="413" spans="1:4" x14ac:dyDescent="0.25">
      <c r="A413" s="38" t="s">
        <v>1108</v>
      </c>
      <c r="B413" s="103">
        <v>-64024.339999999975</v>
      </c>
      <c r="C413" s="103">
        <v>-64024.339999999975</v>
      </c>
      <c r="D413" s="103">
        <v>-64024.339999999975</v>
      </c>
    </row>
    <row r="414" spans="1:4" ht="15.75" thickBot="1" x14ac:dyDescent="0.3">
      <c r="A414" s="38" t="s">
        <v>1109</v>
      </c>
      <c r="B414" s="103">
        <v>-250000</v>
      </c>
      <c r="C414" s="103">
        <v>-250000</v>
      </c>
      <c r="D414" s="103">
        <v>-250000</v>
      </c>
    </row>
    <row r="415" spans="1:4" x14ac:dyDescent="0.25">
      <c r="A415" s="31" t="s">
        <v>678</v>
      </c>
      <c r="B415" s="106">
        <v>-31067845.690769229</v>
      </c>
      <c r="C415" s="106">
        <v>-31553264.229230769</v>
      </c>
      <c r="D415" s="106">
        <v>-32024222.075384617</v>
      </c>
    </row>
    <row r="417" spans="1:4" x14ac:dyDescent="0.25">
      <c r="A417" s="31" t="s">
        <v>682</v>
      </c>
      <c r="B417" s="103"/>
      <c r="C417" s="103"/>
      <c r="D417" s="103"/>
    </row>
    <row r="418" spans="1:4" ht="15.75" thickBot="1" x14ac:dyDescent="0.3">
      <c r="A418" s="38" t="s">
        <v>1110</v>
      </c>
      <c r="B418" s="103">
        <v>-463673395.41077447</v>
      </c>
      <c r="C418" s="103">
        <v>-444134510.21982062</v>
      </c>
      <c r="D418" s="103">
        <v>-429893003.58271575</v>
      </c>
    </row>
    <row r="419" spans="1:4" x14ac:dyDescent="0.25">
      <c r="A419" s="31" t="s">
        <v>682</v>
      </c>
      <c r="B419" s="106">
        <v>-463673395.41077447</v>
      </c>
      <c r="C419" s="106">
        <v>-444134510.21982062</v>
      </c>
      <c r="D419" s="106">
        <v>-429893003.58271575</v>
      </c>
    </row>
    <row r="421" spans="1:4" x14ac:dyDescent="0.25">
      <c r="A421" s="31" t="s">
        <v>685</v>
      </c>
      <c r="B421" s="103"/>
      <c r="C421" s="103"/>
      <c r="D421" s="103"/>
    </row>
    <row r="422" spans="1:4" x14ac:dyDescent="0.25">
      <c r="A422" s="38" t="s">
        <v>1111</v>
      </c>
      <c r="B422" s="103">
        <v>-36421544.569050662</v>
      </c>
      <c r="C422" s="103">
        <v>-71604068.696466789</v>
      </c>
      <c r="D422" s="103">
        <v>-188776818.13768184</v>
      </c>
    </row>
    <row r="423" spans="1:4" x14ac:dyDescent="0.25">
      <c r="A423" s="38" t="s">
        <v>1112</v>
      </c>
      <c r="B423" s="103">
        <v>-7711080.499145193</v>
      </c>
      <c r="C423" s="103">
        <v>-4176853.9495658795</v>
      </c>
      <c r="D423" s="103">
        <v>-4000196.1733881757</v>
      </c>
    </row>
    <row r="424" spans="1:4" x14ac:dyDescent="0.25">
      <c r="A424" s="38" t="s">
        <v>1113</v>
      </c>
      <c r="B424" s="103">
        <v>-168282847.39871767</v>
      </c>
      <c r="C424" s="103">
        <v>-195067142.27051273</v>
      </c>
      <c r="D424" s="103">
        <v>-207953360.21923059</v>
      </c>
    </row>
    <row r="425" spans="1:4" x14ac:dyDescent="0.25">
      <c r="A425" s="38" t="s">
        <v>1114</v>
      </c>
      <c r="B425" s="103">
        <v>-113685844.87833373</v>
      </c>
      <c r="C425" s="103">
        <v>-114926407.86922622</v>
      </c>
      <c r="D425" s="103">
        <v>-116535592.83895411</v>
      </c>
    </row>
    <row r="426" spans="1:4" x14ac:dyDescent="0.25">
      <c r="A426" s="38" t="s">
        <v>1115</v>
      </c>
      <c r="B426" s="103">
        <v>-8328581.2326211529</v>
      </c>
      <c r="C426" s="103">
        <v>-8536651.1431866828</v>
      </c>
      <c r="D426" s="103">
        <v>-8710929.2134164497</v>
      </c>
    </row>
    <row r="427" spans="1:4" ht="15.75" thickBot="1" x14ac:dyDescent="0.3">
      <c r="A427" s="38" t="s">
        <v>1116</v>
      </c>
      <c r="B427" s="103">
        <v>53649024.427178755</v>
      </c>
      <c r="C427" s="103">
        <v>41767560.971921802</v>
      </c>
      <c r="D427" s="103">
        <v>32351407.512263056</v>
      </c>
    </row>
    <row r="428" spans="1:4" x14ac:dyDescent="0.25">
      <c r="A428" s="31" t="s">
        <v>685</v>
      </c>
      <c r="B428" s="106">
        <v>-280780874.15068966</v>
      </c>
      <c r="C428" s="106">
        <v>-352543562.9570365</v>
      </c>
      <c r="D428" s="106">
        <v>-493625489.07040811</v>
      </c>
    </row>
    <row r="430" spans="1:4" x14ac:dyDescent="0.25">
      <c r="A430" s="31" t="s">
        <v>692</v>
      </c>
      <c r="B430" s="103"/>
      <c r="C430" s="103"/>
      <c r="D430" s="103"/>
    </row>
    <row r="431" spans="1:4" x14ac:dyDescent="0.25">
      <c r="A431" s="38" t="s">
        <v>1117</v>
      </c>
      <c r="B431" s="103">
        <v>-111077460.26942308</v>
      </c>
      <c r="C431" s="103">
        <v>-117522307.56707264</v>
      </c>
      <c r="D431" s="103">
        <v>-134821194.91339737</v>
      </c>
    </row>
    <row r="432" spans="1:4" x14ac:dyDescent="0.25">
      <c r="A432" s="38" t="s">
        <v>1118</v>
      </c>
      <c r="B432" s="103">
        <v>-3184210.0646754676</v>
      </c>
      <c r="C432" s="103">
        <v>-2233805.5321996827</v>
      </c>
      <c r="D432" s="103">
        <v>-1363397.8191289173</v>
      </c>
    </row>
    <row r="433" spans="1:4" x14ac:dyDescent="0.25">
      <c r="A433" s="38" t="s">
        <v>1119</v>
      </c>
      <c r="B433" s="103">
        <v>-4769959.3724331269</v>
      </c>
      <c r="C433" s="103">
        <v>-4694123.3225976089</v>
      </c>
      <c r="D433" s="103">
        <v>-4534148.3307002131</v>
      </c>
    </row>
    <row r="434" spans="1:4" ht="15.75" thickBot="1" x14ac:dyDescent="0.3">
      <c r="A434" s="38" t="s">
        <v>1120</v>
      </c>
      <c r="B434" s="103">
        <v>-1285.0599999999997</v>
      </c>
      <c r="C434" s="103">
        <v>-1285.0599999999997</v>
      </c>
      <c r="D434" s="103">
        <v>-1285.0599999999997</v>
      </c>
    </row>
    <row r="435" spans="1:4" x14ac:dyDescent="0.25">
      <c r="A435" s="31" t="s">
        <v>692</v>
      </c>
      <c r="B435" s="106">
        <v>-119032914.76653168</v>
      </c>
      <c r="C435" s="106">
        <v>-124451521.48186994</v>
      </c>
      <c r="D435" s="106">
        <v>-140720026.12322652</v>
      </c>
    </row>
    <row r="437" spans="1:4" x14ac:dyDescent="0.25">
      <c r="A437" s="31" t="s">
        <v>698</v>
      </c>
      <c r="B437" s="103"/>
      <c r="C437" s="103"/>
      <c r="D437" s="103"/>
    </row>
    <row r="438" spans="1:4" ht="15.75" thickBot="1" x14ac:dyDescent="0.3">
      <c r="A438" s="38" t="s">
        <v>1121</v>
      </c>
      <c r="B438" s="103">
        <v>-84885238.858159602</v>
      </c>
      <c r="C438" s="103">
        <v>-87007369.829613596</v>
      </c>
      <c r="D438" s="103">
        <v>-88779080.56203562</v>
      </c>
    </row>
    <row r="439" spans="1:4" x14ac:dyDescent="0.25">
      <c r="A439" s="31" t="s">
        <v>698</v>
      </c>
      <c r="B439" s="106">
        <v>-84885238.858159602</v>
      </c>
      <c r="C439" s="106">
        <v>-87007369.829613596</v>
      </c>
      <c r="D439" s="106">
        <v>-88779080.56203562</v>
      </c>
    </row>
    <row r="441" spans="1:4" x14ac:dyDescent="0.25">
      <c r="A441" s="31" t="s">
        <v>701</v>
      </c>
      <c r="B441" s="103"/>
      <c r="C441" s="103"/>
      <c r="D441" s="103"/>
    </row>
    <row r="442" spans="1:4" x14ac:dyDescent="0.25">
      <c r="A442" s="38" t="s">
        <v>1122</v>
      </c>
      <c r="B442" s="103">
        <v>-460230331.84383094</v>
      </c>
      <c r="C442" s="103">
        <v>-450433683.82872349</v>
      </c>
      <c r="D442" s="103">
        <v>-393139986.90024787</v>
      </c>
    </row>
    <row r="443" spans="1:4" x14ac:dyDescent="0.25">
      <c r="A443" s="38" t="s">
        <v>1123</v>
      </c>
      <c r="B443" s="103">
        <v>-4284498.4900000012</v>
      </c>
      <c r="C443" s="103">
        <v>-4284498.4900000012</v>
      </c>
      <c r="D443" s="103">
        <v>-4284498.4900000012</v>
      </c>
    </row>
    <row r="444" spans="1:4" x14ac:dyDescent="0.25">
      <c r="A444" s="38" t="s">
        <v>1124</v>
      </c>
      <c r="B444" s="103">
        <v>-227850.54</v>
      </c>
      <c r="C444" s="103">
        <v>-227850.54</v>
      </c>
      <c r="D444" s="103">
        <v>-227850.54</v>
      </c>
    </row>
    <row r="445" spans="1:4" x14ac:dyDescent="0.25">
      <c r="A445" s="38" t="s">
        <v>1125</v>
      </c>
      <c r="B445" s="103">
        <v>-11967867.813127402</v>
      </c>
      <c r="C445" s="103">
        <v>-12267064.508455588</v>
      </c>
      <c r="D445" s="103">
        <v>-12516074.649378955</v>
      </c>
    </row>
    <row r="446" spans="1:4" x14ac:dyDescent="0.25">
      <c r="A446" s="38" t="s">
        <v>1126</v>
      </c>
      <c r="B446" s="103">
        <v>-3372903.11</v>
      </c>
      <c r="C446" s="103">
        <v>-3372903.11</v>
      </c>
      <c r="D446" s="103">
        <v>-3372903.11</v>
      </c>
    </row>
    <row r="447" spans="1:4" x14ac:dyDescent="0.25">
      <c r="A447" s="38" t="s">
        <v>1127</v>
      </c>
      <c r="B447" s="103">
        <v>-8056549.5483225938</v>
      </c>
      <c r="C447" s="103">
        <v>-8257963.2870306587</v>
      </c>
      <c r="D447" s="103">
        <v>-8427106.3592899833</v>
      </c>
    </row>
    <row r="448" spans="1:4" x14ac:dyDescent="0.25">
      <c r="A448" s="38" t="s">
        <v>1128</v>
      </c>
      <c r="B448" s="103">
        <v>-21730123.769230768</v>
      </c>
      <c r="C448" s="103">
        <v>-23917903.076923076</v>
      </c>
      <c r="D448" s="103">
        <v>-24589280.153846152</v>
      </c>
    </row>
    <row r="449" spans="1:4" ht="15.75" thickBot="1" x14ac:dyDescent="0.3">
      <c r="A449" s="38" t="s">
        <v>1129</v>
      </c>
      <c r="B449" s="103">
        <v>-235307344</v>
      </c>
      <c r="C449" s="103">
        <v>-235307344</v>
      </c>
      <c r="D449" s="103">
        <v>-235307344</v>
      </c>
    </row>
    <row r="450" spans="1:4" x14ac:dyDescent="0.25">
      <c r="A450" s="31" t="s">
        <v>701</v>
      </c>
      <c r="B450" s="106">
        <v>-745177469.11451173</v>
      </c>
      <c r="C450" s="106">
        <v>-738069210.84113288</v>
      </c>
      <c r="D450" s="106">
        <v>-681865044.20276308</v>
      </c>
    </row>
    <row r="452" spans="1:4" x14ac:dyDescent="0.25">
      <c r="A452" s="31" t="s">
        <v>710</v>
      </c>
      <c r="B452" s="103"/>
      <c r="C452" s="103"/>
      <c r="D452" s="103"/>
    </row>
    <row r="453" spans="1:4" ht="15.75" thickBot="1" x14ac:dyDescent="0.3">
      <c r="A453" s="38" t="s">
        <v>1130</v>
      </c>
      <c r="B453" s="103">
        <v>-1248461.5384615385</v>
      </c>
      <c r="C453" s="103">
        <v>-1296923.076923077</v>
      </c>
      <c r="D453" s="103">
        <v>-1353461.5384615385</v>
      </c>
    </row>
    <row r="454" spans="1:4" x14ac:dyDescent="0.25">
      <c r="A454" s="31" t="s">
        <v>710</v>
      </c>
      <c r="B454" s="106">
        <v>-1248461.5384615385</v>
      </c>
      <c r="C454" s="106">
        <v>-1296923.076923077</v>
      </c>
      <c r="D454" s="106">
        <v>-1353461.5384615385</v>
      </c>
    </row>
    <row r="456" spans="1:4" x14ac:dyDescent="0.25">
      <c r="A456" s="104" t="s">
        <v>671</v>
      </c>
      <c r="B456" s="106">
        <v>-2839560128.0798645</v>
      </c>
      <c r="C456" s="106">
        <v>-3078583039.7724204</v>
      </c>
      <c r="D456" s="106">
        <v>-2847385671.7746601</v>
      </c>
    </row>
    <row r="458" spans="1:4" x14ac:dyDescent="0.25">
      <c r="A458" s="104" t="s">
        <v>713</v>
      </c>
      <c r="B458" s="103"/>
      <c r="C458" s="103"/>
      <c r="D458" s="103"/>
    </row>
    <row r="459" spans="1:4" x14ac:dyDescent="0.25">
      <c r="A459" s="31" t="s">
        <v>714</v>
      </c>
      <c r="B459" s="103"/>
      <c r="C459" s="103"/>
      <c r="D459" s="103"/>
    </row>
    <row r="460" spans="1:4" ht="15.75" thickBot="1" x14ac:dyDescent="0.3">
      <c r="A460" s="38" t="s">
        <v>1131</v>
      </c>
      <c r="B460" s="103">
        <v>-2853756.4940629806</v>
      </c>
      <c r="C460" s="103">
        <v>-2925100.4064145545</v>
      </c>
      <c r="D460" s="103">
        <v>-2984866.705694613</v>
      </c>
    </row>
    <row r="461" spans="1:4" x14ac:dyDescent="0.25">
      <c r="A461" s="31" t="s">
        <v>714</v>
      </c>
      <c r="B461" s="106">
        <v>-2853756.4940629806</v>
      </c>
      <c r="C461" s="106">
        <v>-2925100.4064145545</v>
      </c>
      <c r="D461" s="106">
        <v>-2984866.705694613</v>
      </c>
    </row>
    <row r="463" spans="1:4" x14ac:dyDescent="0.25">
      <c r="A463" s="31" t="s">
        <v>717</v>
      </c>
      <c r="B463" s="103"/>
      <c r="C463" s="103"/>
      <c r="D463" s="103"/>
    </row>
    <row r="464" spans="1:4" x14ac:dyDescent="0.25">
      <c r="A464" s="38" t="s">
        <v>1132</v>
      </c>
      <c r="B464" s="103">
        <v>-2571859</v>
      </c>
      <c r="C464" s="103">
        <v>-2571859</v>
      </c>
      <c r="D464" s="103">
        <v>-2571859</v>
      </c>
    </row>
    <row r="465" spans="1:4" x14ac:dyDescent="0.25">
      <c r="A465" s="38" t="s">
        <v>1133</v>
      </c>
      <c r="B465" s="103">
        <v>-5020000</v>
      </c>
      <c r="C465" s="103">
        <v>-5020000</v>
      </c>
      <c r="D465" s="103">
        <v>-5020000</v>
      </c>
    </row>
    <row r="466" spans="1:4" x14ac:dyDescent="0.25">
      <c r="A466" s="38" t="s">
        <v>1134</v>
      </c>
      <c r="B466" s="103">
        <v>-143513595.6553846</v>
      </c>
      <c r="C466" s="103">
        <v>-132521491.03999999</v>
      </c>
      <c r="D466" s="103">
        <v>-134104771.04000004</v>
      </c>
    </row>
    <row r="467" spans="1:4" ht="15.75" thickBot="1" x14ac:dyDescent="0.3">
      <c r="A467" s="38" t="s">
        <v>1135</v>
      </c>
      <c r="B467" s="103">
        <v>-41112997.000000052</v>
      </c>
      <c r="C467" s="103">
        <v>-28892065.000000101</v>
      </c>
      <c r="D467" s="103">
        <v>-16671133.00000013</v>
      </c>
    </row>
    <row r="468" spans="1:4" x14ac:dyDescent="0.25">
      <c r="A468" s="31" t="s">
        <v>717</v>
      </c>
      <c r="B468" s="106">
        <v>-192218451.65538466</v>
      </c>
      <c r="C468" s="106">
        <v>-169005415.04000008</v>
      </c>
      <c r="D468" s="106">
        <v>-158367763.04000014</v>
      </c>
    </row>
    <row r="470" spans="1:4" x14ac:dyDescent="0.25">
      <c r="A470" s="31" t="s">
        <v>723</v>
      </c>
      <c r="B470" s="103"/>
      <c r="C470" s="103"/>
      <c r="D470" s="103"/>
    </row>
    <row r="471" spans="1:4" ht="15.75" thickBot="1" x14ac:dyDescent="0.3">
      <c r="A471" s="38" t="s">
        <v>1136</v>
      </c>
      <c r="B471" s="103">
        <v>-23883017.199999992</v>
      </c>
      <c r="C471" s="103">
        <v>-23883017.199999992</v>
      </c>
      <c r="D471" s="103">
        <v>-23883017.199999992</v>
      </c>
    </row>
    <row r="472" spans="1:4" x14ac:dyDescent="0.25">
      <c r="A472" s="31" t="s">
        <v>723</v>
      </c>
      <c r="B472" s="106">
        <v>-23883017.199999992</v>
      </c>
      <c r="C472" s="106">
        <v>-23883017.199999992</v>
      </c>
      <c r="D472" s="106">
        <v>-23883017.199999992</v>
      </c>
    </row>
    <row r="474" spans="1:4" x14ac:dyDescent="0.25">
      <c r="A474" s="31" t="s">
        <v>726</v>
      </c>
      <c r="B474" s="103"/>
      <c r="C474" s="103"/>
      <c r="D474" s="103"/>
    </row>
    <row r="475" spans="1:4" x14ac:dyDescent="0.25">
      <c r="A475" s="38" t="s">
        <v>1137</v>
      </c>
      <c r="B475" s="103">
        <v>-2128453095.0269232</v>
      </c>
      <c r="C475" s="103">
        <v>-2125503855.2561541</v>
      </c>
      <c r="D475" s="103">
        <v>-2122275865.1546156</v>
      </c>
    </row>
    <row r="476" spans="1:4" x14ac:dyDescent="0.25">
      <c r="A476" s="38" t="s">
        <v>1138</v>
      </c>
      <c r="B476" s="103">
        <v>-10709.97</v>
      </c>
      <c r="C476" s="103">
        <v>-10709.97</v>
      </c>
      <c r="D476" s="103">
        <v>-10709.97</v>
      </c>
    </row>
    <row r="477" spans="1:4" x14ac:dyDescent="0.25">
      <c r="A477" s="38" t="s">
        <v>1139</v>
      </c>
      <c r="B477" s="103">
        <v>-608781.23076923075</v>
      </c>
      <c r="C477" s="103">
        <v>-109054</v>
      </c>
      <c r="D477" s="103">
        <v>-11439.23076923077</v>
      </c>
    </row>
    <row r="478" spans="1:4" x14ac:dyDescent="0.25">
      <c r="A478" s="38" t="s">
        <v>1140</v>
      </c>
      <c r="B478" s="103">
        <v>-38738501</v>
      </c>
      <c r="C478" s="103">
        <v>-30924321.615384616</v>
      </c>
      <c r="D478" s="103">
        <v>-20324219.076923076</v>
      </c>
    </row>
    <row r="479" spans="1:4" x14ac:dyDescent="0.25">
      <c r="A479" s="38" t="s">
        <v>1141</v>
      </c>
      <c r="B479" s="103">
        <v>-23648.307692307691</v>
      </c>
      <c r="C479" s="103">
        <v>0</v>
      </c>
      <c r="D479" s="103">
        <v>0</v>
      </c>
    </row>
    <row r="480" spans="1:4" x14ac:dyDescent="0.25">
      <c r="A480" s="38" t="s">
        <v>1142</v>
      </c>
      <c r="B480" s="103">
        <v>-981106</v>
      </c>
      <c r="C480" s="103">
        <v>-981106</v>
      </c>
      <c r="D480" s="103">
        <v>-981106</v>
      </c>
    </row>
    <row r="481" spans="1:4" x14ac:dyDescent="0.25">
      <c r="A481" s="38" t="s">
        <v>1143</v>
      </c>
      <c r="B481" s="103">
        <v>-235728931.05384621</v>
      </c>
      <c r="C481" s="103">
        <v>-245043865.17000008</v>
      </c>
      <c r="D481" s="103">
        <v>-248074047.05000016</v>
      </c>
    </row>
    <row r="482" spans="1:4" x14ac:dyDescent="0.25">
      <c r="A482" s="38" t="s">
        <v>1144</v>
      </c>
      <c r="B482" s="103">
        <v>-159331658.64031416</v>
      </c>
      <c r="C482" s="103">
        <v>-154831291.84073299</v>
      </c>
      <c r="D482" s="103">
        <v>-150330925.04115185</v>
      </c>
    </row>
    <row r="483" spans="1:4" x14ac:dyDescent="0.25">
      <c r="A483" s="38" t="s">
        <v>1145</v>
      </c>
      <c r="B483" s="103">
        <v>-1426705.8461538462</v>
      </c>
      <c r="C483" s="103">
        <v>4</v>
      </c>
      <c r="D483" s="103">
        <v>4</v>
      </c>
    </row>
    <row r="484" spans="1:4" x14ac:dyDescent="0.25">
      <c r="A484" s="38" t="s">
        <v>1146</v>
      </c>
      <c r="B484" s="103">
        <v>-93965015</v>
      </c>
      <c r="C484" s="103">
        <v>-90068483</v>
      </c>
      <c r="D484" s="103">
        <v>-86171951</v>
      </c>
    </row>
    <row r="485" spans="1:4" x14ac:dyDescent="0.25">
      <c r="A485" s="38" t="s">
        <v>1147</v>
      </c>
      <c r="B485" s="103">
        <v>-50980276.769999988</v>
      </c>
      <c r="C485" s="103">
        <v>-48644358.932983667</v>
      </c>
      <c r="D485" s="103">
        <v>-46521999.553802699</v>
      </c>
    </row>
    <row r="486" spans="1:4" x14ac:dyDescent="0.25">
      <c r="A486" s="38" t="s">
        <v>1148</v>
      </c>
      <c r="B486" s="103">
        <v>-27059669.883545287</v>
      </c>
      <c r="C486" s="103">
        <v>-37256207.201650731</v>
      </c>
      <c r="D486" s="103">
        <v>-5737184.221179707</v>
      </c>
    </row>
    <row r="487" spans="1:4" x14ac:dyDescent="0.25">
      <c r="A487" s="38" t="s">
        <v>1149</v>
      </c>
      <c r="B487" s="103">
        <v>-5074117.5284491461</v>
      </c>
      <c r="C487" s="103">
        <v>-6020255.4920443753</v>
      </c>
      <c r="D487" s="103">
        <v>-2874731.7075283104</v>
      </c>
    </row>
    <row r="488" spans="1:4" x14ac:dyDescent="0.25">
      <c r="A488" s="38" t="s">
        <v>1150</v>
      </c>
      <c r="B488" s="103">
        <v>-837902.56304256234</v>
      </c>
      <c r="C488" s="103">
        <v>-1823229.490889183</v>
      </c>
      <c r="D488" s="103">
        <v>-355733.62287232623</v>
      </c>
    </row>
    <row r="489" spans="1:4" x14ac:dyDescent="0.25">
      <c r="A489" s="38" t="s">
        <v>1151</v>
      </c>
      <c r="B489" s="103">
        <v>-2779007.2820783583</v>
      </c>
      <c r="C489" s="103">
        <v>-1851500.1741660673</v>
      </c>
      <c r="D489" s="103">
        <v>-262186.10643902089</v>
      </c>
    </row>
    <row r="490" spans="1:4" x14ac:dyDescent="0.25">
      <c r="A490" s="38" t="s">
        <v>1152</v>
      </c>
      <c r="B490" s="103">
        <v>-11689.744615384603</v>
      </c>
      <c r="C490" s="103">
        <v>-2931.5123076922723</v>
      </c>
      <c r="D490" s="103">
        <v>-681.4861538461156</v>
      </c>
    </row>
    <row r="491" spans="1:4" ht="15.75" thickBot="1" x14ac:dyDescent="0.3">
      <c r="A491" s="38" t="s">
        <v>1153</v>
      </c>
      <c r="B491" s="103">
        <v>-6444637.4910714319</v>
      </c>
      <c r="C491" s="103">
        <v>-5686444.8125000056</v>
      </c>
      <c r="D491" s="103">
        <v>-4928252.1339285793</v>
      </c>
    </row>
    <row r="492" spans="1:4" x14ac:dyDescent="0.25">
      <c r="A492" s="31" t="s">
        <v>726</v>
      </c>
      <c r="B492" s="106">
        <v>-2752455453.3385015</v>
      </c>
      <c r="C492" s="106">
        <v>-2748757610.4688139</v>
      </c>
      <c r="D492" s="106">
        <v>-2688861027.3553643</v>
      </c>
    </row>
    <row r="494" spans="1:4" x14ac:dyDescent="0.25">
      <c r="A494" s="31" t="s">
        <v>745</v>
      </c>
      <c r="B494" s="103"/>
      <c r="C494" s="103"/>
      <c r="D494" s="103"/>
    </row>
    <row r="495" spans="1:4" ht="15.75" thickBot="1" x14ac:dyDescent="0.3">
      <c r="A495" s="38" t="s">
        <v>1154</v>
      </c>
      <c r="B495" s="103">
        <v>-170546486.97218037</v>
      </c>
      <c r="C495" s="103">
        <v>-263675085.30465844</v>
      </c>
      <c r="D495" s="103">
        <v>-253253177.68832159</v>
      </c>
    </row>
    <row r="496" spans="1:4" x14ac:dyDescent="0.25">
      <c r="A496" s="31" t="s">
        <v>745</v>
      </c>
      <c r="B496" s="106">
        <v>-170546486.97218037</v>
      </c>
      <c r="C496" s="106">
        <v>-263675085.30465844</v>
      </c>
      <c r="D496" s="106">
        <v>-253253177.68832159</v>
      </c>
    </row>
    <row r="498" spans="1:4" x14ac:dyDescent="0.25">
      <c r="A498" s="31" t="s">
        <v>748</v>
      </c>
      <c r="B498" s="103"/>
      <c r="C498" s="103"/>
      <c r="D498" s="103"/>
    </row>
    <row r="499" spans="1:4" ht="15.75" thickBot="1" x14ac:dyDescent="0.3">
      <c r="A499" s="38" t="s">
        <v>1155</v>
      </c>
      <c r="B499" s="103">
        <v>-44677754</v>
      </c>
      <c r="C499" s="103">
        <v>-38903547.615384616</v>
      </c>
      <c r="D499" s="103">
        <v>-30637367.230769232</v>
      </c>
    </row>
    <row r="500" spans="1:4" x14ac:dyDescent="0.25">
      <c r="A500" s="31" t="s">
        <v>748</v>
      </c>
      <c r="B500" s="106">
        <v>-44677754</v>
      </c>
      <c r="C500" s="106">
        <v>-38903547.615384616</v>
      </c>
      <c r="D500" s="106">
        <v>-30637367.230769232</v>
      </c>
    </row>
    <row r="502" spans="1:4" x14ac:dyDescent="0.25">
      <c r="A502" s="31" t="s">
        <v>751</v>
      </c>
      <c r="B502" s="103"/>
      <c r="C502" s="103"/>
      <c r="D502" s="103"/>
    </row>
    <row r="503" spans="1:4" ht="15.75" thickBot="1" x14ac:dyDescent="0.3">
      <c r="A503" s="38" t="s">
        <v>1156</v>
      </c>
      <c r="B503" s="103">
        <v>-1903987.4987378109</v>
      </c>
      <c r="C503" s="103">
        <v>-1658030.190388226</v>
      </c>
      <c r="D503" s="103">
        <v>-1412072.8820386408</v>
      </c>
    </row>
    <row r="504" spans="1:4" x14ac:dyDescent="0.25">
      <c r="A504" s="31" t="s">
        <v>751</v>
      </c>
      <c r="B504" s="106">
        <v>-1903987.4987378109</v>
      </c>
      <c r="C504" s="106">
        <v>-1658030.190388226</v>
      </c>
      <c r="D504" s="106">
        <v>-1412072.8820386408</v>
      </c>
    </row>
    <row r="506" spans="1:4" x14ac:dyDescent="0.25">
      <c r="A506" s="31" t="s">
        <v>754</v>
      </c>
      <c r="B506" s="103"/>
      <c r="C506" s="103"/>
      <c r="D506" s="103"/>
    </row>
    <row r="507" spans="1:4" x14ac:dyDescent="0.25">
      <c r="A507" s="38" t="s">
        <v>1157</v>
      </c>
      <c r="B507" s="103">
        <v>-7605687681.0634594</v>
      </c>
      <c r="C507" s="103">
        <v>-8449294842.7321033</v>
      </c>
      <c r="D507" s="103">
        <v>-9039004542.8930168</v>
      </c>
    </row>
    <row r="508" spans="1:4" ht="15.75" thickBot="1" x14ac:dyDescent="0.3">
      <c r="A508" s="38" t="s">
        <v>1158</v>
      </c>
      <c r="B508" s="103">
        <v>-1597490100.628401</v>
      </c>
      <c r="C508" s="103">
        <v>-1538116565.8471739</v>
      </c>
      <c r="D508" s="103">
        <v>-1482528876.0556309</v>
      </c>
    </row>
    <row r="509" spans="1:4" x14ac:dyDescent="0.25">
      <c r="A509" s="31" t="s">
        <v>754</v>
      </c>
      <c r="B509" s="106">
        <v>-9203177781.6918602</v>
      </c>
      <c r="C509" s="106">
        <v>-9987411408.579277</v>
      </c>
      <c r="D509" s="106">
        <v>-10521533418.948648</v>
      </c>
    </row>
    <row r="511" spans="1:4" x14ac:dyDescent="0.25">
      <c r="A511" s="104" t="s">
        <v>713</v>
      </c>
      <c r="B511" s="106">
        <v>-12391716688.850727</v>
      </c>
      <c r="C511" s="106">
        <v>-13236219214.804937</v>
      </c>
      <c r="D511" s="106">
        <v>-13680932711.050837</v>
      </c>
    </row>
    <row r="513" spans="1:4" ht="15.75" thickBot="1" x14ac:dyDescent="0.3">
      <c r="A513" s="102" t="s">
        <v>634</v>
      </c>
      <c r="B513" s="107">
        <v>-43397798348.661179</v>
      </c>
      <c r="C513" s="107">
        <v>-46040726719.166718</v>
      </c>
      <c r="D513" s="107">
        <v>-48271941590.865837</v>
      </c>
    </row>
  </sheetData>
  <mergeCells count="1">
    <mergeCell ref="A4:A5"/>
  </mergeCells>
  <pageMargins left="0.75" right="0.75" top="1" bottom="1" header="0.5" footer="0.5"/>
  <pageSetup scale="6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S99"/>
  <sheetViews>
    <sheetView view="pageBreakPreview" zoomScale="60" zoomScaleNormal="100" workbookViewId="0">
      <selection activeCell="A2" sqref="A1:A2"/>
    </sheetView>
  </sheetViews>
  <sheetFormatPr defaultRowHeight="15" x14ac:dyDescent="0.25"/>
  <cols>
    <col min="19" max="19" width="16.28515625" bestFit="1" customWidth="1"/>
  </cols>
  <sheetData>
    <row r="1" spans="1:19" ht="16.899999999999999" x14ac:dyDescent="0.3">
      <c r="A1" s="242" t="s">
        <v>1733</v>
      </c>
    </row>
    <row r="2" spans="1:19" ht="16.899999999999999" x14ac:dyDescent="0.3">
      <c r="A2" s="242" t="s">
        <v>1719</v>
      </c>
    </row>
    <row r="16" spans="1:19" ht="14.45" x14ac:dyDescent="0.3">
      <c r="S16" t="s">
        <v>1660</v>
      </c>
    </row>
    <row r="20" spans="19:19" ht="14.45" x14ac:dyDescent="0.3">
      <c r="S20" s="207">
        <v>113898211</v>
      </c>
    </row>
    <row r="24" spans="19:19" ht="14.45" x14ac:dyDescent="0.3">
      <c r="S24" s="119"/>
    </row>
    <row r="25" spans="19:19" ht="14.45" x14ac:dyDescent="0.3">
      <c r="S25" s="119"/>
    </row>
    <row r="26" spans="19:19" ht="14.45" x14ac:dyDescent="0.3">
      <c r="S26" s="119"/>
    </row>
    <row r="27" spans="19:19" ht="14.45" x14ac:dyDescent="0.3">
      <c r="S27" s="119"/>
    </row>
    <row r="28" spans="19:19" ht="14.45" x14ac:dyDescent="0.3">
      <c r="S28" s="119"/>
    </row>
    <row r="29" spans="19:19" ht="14.45" x14ac:dyDescent="0.3">
      <c r="S29" s="119"/>
    </row>
    <row r="30" spans="19:19" ht="14.45" x14ac:dyDescent="0.3">
      <c r="S30" s="119"/>
    </row>
    <row r="31" spans="19:19" ht="14.45" x14ac:dyDescent="0.3">
      <c r="S31" s="119"/>
    </row>
    <row r="32" spans="19:19" ht="14.45" x14ac:dyDescent="0.3">
      <c r="S32" s="119"/>
    </row>
    <row r="33" spans="19:19" ht="14.45" x14ac:dyDescent="0.3">
      <c r="S33" s="119"/>
    </row>
    <row r="34" spans="19:19" ht="14.45" x14ac:dyDescent="0.3">
      <c r="S34" s="119"/>
    </row>
    <row r="35" spans="19:19" ht="14.45" x14ac:dyDescent="0.3">
      <c r="S35" s="119"/>
    </row>
    <row r="36" spans="19:19" ht="14.45" x14ac:dyDescent="0.3">
      <c r="S36" s="207">
        <v>113233989</v>
      </c>
    </row>
    <row r="37" spans="19:19" ht="14.45" x14ac:dyDescent="0.3">
      <c r="S37" s="119"/>
    </row>
    <row r="38" spans="19:19" ht="14.45" x14ac:dyDescent="0.3">
      <c r="S38" s="119"/>
    </row>
    <row r="39" spans="19:19" ht="14.45" x14ac:dyDescent="0.3">
      <c r="S39" s="119"/>
    </row>
    <row r="40" spans="19:19" ht="14.45" x14ac:dyDescent="0.3">
      <c r="S40" s="119"/>
    </row>
    <row r="41" spans="19:19" x14ac:dyDescent="0.25">
      <c r="S41" s="119"/>
    </row>
    <row r="42" spans="19:19" x14ac:dyDescent="0.25">
      <c r="S42" s="119"/>
    </row>
    <row r="43" spans="19:19" x14ac:dyDescent="0.25">
      <c r="S43" s="119"/>
    </row>
    <row r="44" spans="19:19" x14ac:dyDescent="0.25">
      <c r="S44" s="119"/>
    </row>
    <row r="45" spans="19:19" x14ac:dyDescent="0.25">
      <c r="S45" s="119"/>
    </row>
    <row r="46" spans="19:19" x14ac:dyDescent="0.25">
      <c r="S46" s="119"/>
    </row>
    <row r="47" spans="19:19" x14ac:dyDescent="0.25">
      <c r="S47" s="119"/>
    </row>
    <row r="48" spans="19:19" x14ac:dyDescent="0.25">
      <c r="S48" s="119"/>
    </row>
    <row r="49" spans="19:19" x14ac:dyDescent="0.25">
      <c r="S49" s="119"/>
    </row>
    <row r="50" spans="19:19" x14ac:dyDescent="0.25">
      <c r="S50" s="119"/>
    </row>
    <row r="51" spans="19:19" x14ac:dyDescent="0.25">
      <c r="S51" s="119"/>
    </row>
    <row r="52" spans="19:19" x14ac:dyDescent="0.25">
      <c r="S52" s="119"/>
    </row>
    <row r="53" spans="19:19" x14ac:dyDescent="0.25">
      <c r="S53" s="119"/>
    </row>
    <row r="54" spans="19:19" x14ac:dyDescent="0.25">
      <c r="S54" s="119"/>
    </row>
    <row r="55" spans="19:19" x14ac:dyDescent="0.25">
      <c r="S55" s="207">
        <v>113871802</v>
      </c>
    </row>
    <row r="56" spans="19:19" x14ac:dyDescent="0.25">
      <c r="S56" s="119"/>
    </row>
    <row r="57" spans="19:19" x14ac:dyDescent="0.25">
      <c r="S57" s="119"/>
    </row>
    <row r="58" spans="19:19" x14ac:dyDescent="0.25">
      <c r="S58" s="119"/>
    </row>
    <row r="59" spans="19:19" x14ac:dyDescent="0.25">
      <c r="S59" s="119"/>
    </row>
    <row r="60" spans="19:19" x14ac:dyDescent="0.25">
      <c r="S60" s="119"/>
    </row>
    <row r="61" spans="19:19" x14ac:dyDescent="0.25">
      <c r="S61" s="119"/>
    </row>
    <row r="62" spans="19:19" x14ac:dyDescent="0.25">
      <c r="S62" s="119"/>
    </row>
    <row r="63" spans="19:19" x14ac:dyDescent="0.25">
      <c r="S63" s="119"/>
    </row>
    <row r="64" spans="19:19" x14ac:dyDescent="0.25">
      <c r="S64" s="119"/>
    </row>
    <row r="65" spans="19:19" x14ac:dyDescent="0.25">
      <c r="S65" s="119"/>
    </row>
    <row r="66" spans="19:19" x14ac:dyDescent="0.25">
      <c r="S66" s="119"/>
    </row>
    <row r="67" spans="19:19" x14ac:dyDescent="0.25">
      <c r="S67" s="119"/>
    </row>
    <row r="68" spans="19:19" x14ac:dyDescent="0.25">
      <c r="S68" s="119"/>
    </row>
    <row r="69" spans="19:19" x14ac:dyDescent="0.25">
      <c r="S69" s="119"/>
    </row>
    <row r="70" spans="19:19" x14ac:dyDescent="0.25">
      <c r="S70" s="119"/>
    </row>
    <row r="71" spans="19:19" x14ac:dyDescent="0.25">
      <c r="S71" s="119"/>
    </row>
    <row r="72" spans="19:19" x14ac:dyDescent="0.25">
      <c r="S72" s="119"/>
    </row>
    <row r="73" spans="19:19" x14ac:dyDescent="0.25">
      <c r="S73" s="119"/>
    </row>
    <row r="74" spans="19:19" x14ac:dyDescent="0.25">
      <c r="S74" s="119"/>
    </row>
    <row r="75" spans="19:19" x14ac:dyDescent="0.25">
      <c r="S75" s="119"/>
    </row>
    <row r="76" spans="19:19" x14ac:dyDescent="0.25">
      <c r="S76" s="119"/>
    </row>
    <row r="77" spans="19:19" x14ac:dyDescent="0.25">
      <c r="S77" s="119"/>
    </row>
    <row r="78" spans="19:19" x14ac:dyDescent="0.25">
      <c r="S78" s="119"/>
    </row>
    <row r="79" spans="19:19" x14ac:dyDescent="0.25">
      <c r="S79" s="119"/>
    </row>
    <row r="80" spans="19:19" x14ac:dyDescent="0.25">
      <c r="S80" s="119"/>
    </row>
    <row r="81" spans="19:19" x14ac:dyDescent="0.25">
      <c r="S81" s="119"/>
    </row>
    <row r="82" spans="19:19" x14ac:dyDescent="0.25">
      <c r="S82" s="119"/>
    </row>
    <row r="83" spans="19:19" x14ac:dyDescent="0.25">
      <c r="S83" s="119"/>
    </row>
    <row r="84" spans="19:19" x14ac:dyDescent="0.25">
      <c r="S84" s="119"/>
    </row>
    <row r="85" spans="19:19" x14ac:dyDescent="0.25">
      <c r="S85" s="119"/>
    </row>
    <row r="86" spans="19:19" x14ac:dyDescent="0.25">
      <c r="S86" s="119"/>
    </row>
    <row r="87" spans="19:19" x14ac:dyDescent="0.25">
      <c r="S87" s="119"/>
    </row>
    <row r="88" spans="19:19" x14ac:dyDescent="0.25">
      <c r="S88" s="119"/>
    </row>
    <row r="89" spans="19:19" x14ac:dyDescent="0.25">
      <c r="S89" s="119"/>
    </row>
    <row r="90" spans="19:19" x14ac:dyDescent="0.25">
      <c r="S90" s="119"/>
    </row>
    <row r="91" spans="19:19" x14ac:dyDescent="0.25">
      <c r="S91" s="119"/>
    </row>
    <row r="92" spans="19:19" x14ac:dyDescent="0.25">
      <c r="S92" s="119"/>
    </row>
    <row r="93" spans="19:19" x14ac:dyDescent="0.25">
      <c r="S93" s="119"/>
    </row>
    <row r="94" spans="19:19" x14ac:dyDescent="0.25">
      <c r="S94" s="119"/>
    </row>
    <row r="95" spans="19:19" x14ac:dyDescent="0.25">
      <c r="S95" s="119"/>
    </row>
    <row r="96" spans="19:19" x14ac:dyDescent="0.25">
      <c r="S96" s="119"/>
    </row>
    <row r="97" spans="19:19" x14ac:dyDescent="0.25">
      <c r="S97" s="119"/>
    </row>
    <row r="98" spans="19:19" x14ac:dyDescent="0.25">
      <c r="S98" s="119"/>
    </row>
    <row r="99" spans="19:19" x14ac:dyDescent="0.25">
      <c r="S99" s="119"/>
    </row>
  </sheetData>
  <pageMargins left="0.75" right="0.75" top="1" bottom="1" header="0.5" footer="0.5"/>
  <pageSetup scale="5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view="pageBreakPreview" zoomScale="60" zoomScaleNormal="100" workbookViewId="0">
      <pane xSplit="1" ySplit="8" topLeftCell="B125" activePane="bottomRight" state="frozen"/>
      <selection activeCell="J40" sqref="D40:J62"/>
      <selection pane="topRight" activeCell="J40" sqref="D40:J62"/>
      <selection pane="bottomLeft" activeCell="J40" sqref="D40:J62"/>
      <selection pane="bottomRight" activeCell="A2" sqref="A1:A2"/>
    </sheetView>
  </sheetViews>
  <sheetFormatPr defaultColWidth="8.85546875" defaultRowHeight="11.25" x14ac:dyDescent="0.2"/>
  <cols>
    <col min="1" max="1" width="49.28515625" style="122" customWidth="1"/>
    <col min="2" max="2" width="11.5703125" style="121" customWidth="1"/>
    <col min="3" max="9" width="12.28515625" style="121" bestFit="1" customWidth="1"/>
    <col min="10" max="10" width="10.7109375" style="121" bestFit="1" customWidth="1"/>
    <col min="11" max="16384" width="8.85546875" style="121"/>
  </cols>
  <sheetData>
    <row r="1" spans="1:7" ht="16.899999999999999" x14ac:dyDescent="0.3">
      <c r="A1" s="242" t="s">
        <v>1734</v>
      </c>
    </row>
    <row r="2" spans="1:7" ht="16.899999999999999" x14ac:dyDescent="0.3">
      <c r="A2" s="242" t="s">
        <v>1719</v>
      </c>
    </row>
    <row r="6" spans="1:7" s="133" customFormat="1" x14ac:dyDescent="0.2">
      <c r="A6" s="134"/>
    </row>
    <row r="7" spans="1:7" s="133" customFormat="1" x14ac:dyDescent="0.2">
      <c r="A7" s="134" t="s">
        <v>1625</v>
      </c>
      <c r="B7" s="133" t="s">
        <v>1624</v>
      </c>
      <c r="C7" s="133" t="s">
        <v>1623</v>
      </c>
      <c r="D7" s="133" t="s">
        <v>1622</v>
      </c>
      <c r="E7" s="133" t="s">
        <v>1621</v>
      </c>
      <c r="F7" s="133" t="s">
        <v>1620</v>
      </c>
      <c r="G7" s="133" t="s">
        <v>1619</v>
      </c>
    </row>
    <row r="8" spans="1:7" s="133" customFormat="1" x14ac:dyDescent="0.2">
      <c r="A8" s="134"/>
    </row>
    <row r="9" spans="1:7" x14ac:dyDescent="0.2">
      <c r="A9" s="132" t="s">
        <v>1618</v>
      </c>
    </row>
    <row r="10" spans="1:7" x14ac:dyDescent="0.2">
      <c r="A10" s="122" t="s">
        <v>1617</v>
      </c>
      <c r="B10" s="121">
        <v>10289747839.700001</v>
      </c>
      <c r="C10" s="121">
        <v>11271081066.82</v>
      </c>
      <c r="D10" s="121">
        <v>11464463695.5723</v>
      </c>
      <c r="E10" s="214">
        <v>10677738140.6108</v>
      </c>
      <c r="F10" s="121">
        <v>10961606349.923401</v>
      </c>
      <c r="G10" s="121">
        <v>11234024033.8619</v>
      </c>
    </row>
    <row r="11" spans="1:7" x14ac:dyDescent="0.2">
      <c r="A11" s="122" t="s">
        <v>1616</v>
      </c>
      <c r="B11" s="121">
        <v>10289747839.700001</v>
      </c>
      <c r="C11" s="121">
        <v>11271081066.82</v>
      </c>
      <c r="D11" s="121">
        <v>11464463695.5723</v>
      </c>
      <c r="E11" s="121">
        <v>10677738140.6108</v>
      </c>
      <c r="F11" s="121">
        <v>10961606349.923401</v>
      </c>
      <c r="G11" s="121">
        <v>11234024033.8619</v>
      </c>
    </row>
    <row r="12" spans="1:7" x14ac:dyDescent="0.2">
      <c r="A12" s="122" t="s">
        <v>1615</v>
      </c>
      <c r="B12" s="121">
        <v>195847101.769999</v>
      </c>
      <c r="C12" s="121">
        <v>162163549.63</v>
      </c>
      <c r="D12" s="121">
        <v>251397141.81924999</v>
      </c>
      <c r="E12" s="121">
        <v>237362903.30228999</v>
      </c>
      <c r="F12" s="121">
        <v>240354694.77125201</v>
      </c>
      <c r="G12" s="121">
        <v>246868464.24188501</v>
      </c>
    </row>
    <row r="13" spans="1:7" x14ac:dyDescent="0.2">
      <c r="A13" s="122" t="s">
        <v>1614</v>
      </c>
      <c r="B13" s="121">
        <v>117759936.66</v>
      </c>
      <c r="C13" s="121">
        <v>71483916.140000001</v>
      </c>
      <c r="D13" s="121">
        <v>160392817.95191199</v>
      </c>
      <c r="E13" s="121">
        <v>140631875.21370599</v>
      </c>
      <c r="F13" s="121">
        <v>140636941.097781</v>
      </c>
      <c r="G13" s="121">
        <v>148003610.76425701</v>
      </c>
    </row>
    <row r="14" spans="1:7" x14ac:dyDescent="0.2">
      <c r="A14" s="122" t="s">
        <v>1613</v>
      </c>
      <c r="B14" s="121">
        <v>0</v>
      </c>
      <c r="C14" s="121">
        <v>0</v>
      </c>
      <c r="D14" s="121">
        <v>0</v>
      </c>
      <c r="E14" s="121">
        <v>0</v>
      </c>
      <c r="F14" s="121">
        <v>0</v>
      </c>
      <c r="G14" s="121">
        <v>0</v>
      </c>
    </row>
    <row r="15" spans="1:7" x14ac:dyDescent="0.2">
      <c r="A15" s="122" t="s">
        <v>1612</v>
      </c>
      <c r="B15" s="121">
        <v>725246.19</v>
      </c>
      <c r="C15" s="121">
        <v>170071.02</v>
      </c>
      <c r="D15" s="121">
        <v>182559.859999999</v>
      </c>
      <c r="E15" s="121">
        <v>187577.87999999899</v>
      </c>
      <c r="F15" s="121">
        <v>187577.87999999899</v>
      </c>
      <c r="G15" s="121">
        <v>187577.87999999899</v>
      </c>
    </row>
    <row r="16" spans="1:7" x14ac:dyDescent="0.2">
      <c r="A16" s="122" t="s">
        <v>1611</v>
      </c>
      <c r="B16" s="121">
        <v>59817409.129999898</v>
      </c>
      <c r="C16" s="121">
        <v>59722117.709999897</v>
      </c>
      <c r="D16" s="121">
        <v>58656689.340000004</v>
      </c>
      <c r="E16" s="121">
        <v>59251450.468698896</v>
      </c>
      <c r="F16" s="121">
        <v>59714860.505227298</v>
      </c>
      <c r="G16" s="121">
        <v>61422789.548383601</v>
      </c>
    </row>
    <row r="17" spans="1:7" x14ac:dyDescent="0.2">
      <c r="A17" s="122" t="s">
        <v>1610</v>
      </c>
      <c r="B17" s="121">
        <v>7515879.1200000001</v>
      </c>
      <c r="C17" s="121">
        <v>12580501.65</v>
      </c>
      <c r="D17" s="121">
        <v>43301607.18</v>
      </c>
      <c r="E17" s="121">
        <v>28101886.019999899</v>
      </c>
      <c r="F17" s="121">
        <v>28439892.169999901</v>
      </c>
      <c r="G17" s="121">
        <v>34545427.739999898</v>
      </c>
    </row>
    <row r="18" spans="1:7" x14ac:dyDescent="0.2">
      <c r="A18" s="122" t="s">
        <v>1609</v>
      </c>
      <c r="B18" s="121">
        <v>0</v>
      </c>
      <c r="C18" s="121">
        <v>0</v>
      </c>
      <c r="D18" s="121">
        <v>0</v>
      </c>
      <c r="E18" s="121">
        <v>0</v>
      </c>
      <c r="F18" s="121">
        <v>0</v>
      </c>
      <c r="G18" s="121">
        <v>0</v>
      </c>
    </row>
    <row r="19" spans="1:7" x14ac:dyDescent="0.2">
      <c r="A19" s="122" t="s">
        <v>1608</v>
      </c>
      <c r="B19" s="121">
        <v>381542.34</v>
      </c>
      <c r="C19" s="121">
        <v>361576.43</v>
      </c>
      <c r="D19" s="121">
        <v>461465.66999999899</v>
      </c>
      <c r="E19" s="121">
        <v>86400</v>
      </c>
      <c r="F19" s="121">
        <v>86400</v>
      </c>
      <c r="G19" s="121">
        <v>86400</v>
      </c>
    </row>
    <row r="20" spans="1:7" x14ac:dyDescent="0.2">
      <c r="A20" s="122" t="s">
        <v>1607</v>
      </c>
      <c r="B20" s="121">
        <v>780056.15</v>
      </c>
      <c r="C20" s="121">
        <v>821906.98</v>
      </c>
      <c r="D20" s="121">
        <v>775002.34</v>
      </c>
      <c r="E20" s="121">
        <v>0</v>
      </c>
      <c r="F20" s="121">
        <v>0</v>
      </c>
      <c r="G20" s="121">
        <v>0</v>
      </c>
    </row>
    <row r="21" spans="1:7" x14ac:dyDescent="0.2">
      <c r="A21" s="122" t="s">
        <v>1606</v>
      </c>
      <c r="B21" s="121">
        <v>41593559.559999898</v>
      </c>
      <c r="C21" s="121">
        <v>43696816.600000001</v>
      </c>
      <c r="D21" s="121">
        <v>47597806.090555601</v>
      </c>
      <c r="E21" s="121">
        <v>45273566.3184314</v>
      </c>
      <c r="F21" s="121">
        <v>44521470.6591639</v>
      </c>
      <c r="G21" s="121">
        <v>44112447.102629699</v>
      </c>
    </row>
    <row r="22" spans="1:7" x14ac:dyDescent="0.2">
      <c r="A22" s="122" t="s">
        <v>1605</v>
      </c>
      <c r="B22" s="121">
        <v>265462.08</v>
      </c>
      <c r="C22" s="121">
        <v>253292.15999999901</v>
      </c>
      <c r="D22" s="121">
        <v>242136.18</v>
      </c>
      <c r="E22" s="121">
        <v>241122</v>
      </c>
      <c r="F22" s="121">
        <v>241122</v>
      </c>
      <c r="G22" s="121">
        <v>241122</v>
      </c>
    </row>
    <row r="23" spans="1:7" x14ac:dyDescent="0.2">
      <c r="A23" s="122" t="s">
        <v>1604</v>
      </c>
      <c r="B23" s="121">
        <v>2578763.33</v>
      </c>
      <c r="C23" s="121">
        <v>3976580.97</v>
      </c>
      <c r="D23" s="121">
        <v>4698088.17</v>
      </c>
      <c r="E23" s="121">
        <v>3293496.12</v>
      </c>
      <c r="F23" s="121">
        <v>3293496.12</v>
      </c>
      <c r="G23" s="121">
        <v>3293496.12</v>
      </c>
    </row>
    <row r="24" spans="1:7" x14ac:dyDescent="0.2">
      <c r="A24" s="122" t="s">
        <v>1603</v>
      </c>
      <c r="B24" s="121">
        <v>333263.63999999902</v>
      </c>
      <c r="C24" s="121">
        <v>343051.44</v>
      </c>
      <c r="D24" s="121">
        <v>398182.15053438902</v>
      </c>
      <c r="E24" s="121">
        <v>362758.00936906697</v>
      </c>
      <c r="F24" s="121">
        <v>356728.77545601799</v>
      </c>
      <c r="G24" s="121">
        <v>353454.45036949799</v>
      </c>
    </row>
    <row r="25" spans="1:7" x14ac:dyDescent="0.2">
      <c r="A25" s="122" t="s">
        <v>1602</v>
      </c>
      <c r="B25" s="121">
        <v>1381305.49999999</v>
      </c>
      <c r="C25" s="121">
        <v>1551240.5999999901</v>
      </c>
      <c r="D25" s="121">
        <v>1632376.0366404401</v>
      </c>
      <c r="E25" s="121">
        <v>1178146.8446678701</v>
      </c>
      <c r="F25" s="121">
        <v>1153583.5988386001</v>
      </c>
      <c r="G25" s="121">
        <v>1113839.0679033899</v>
      </c>
    </row>
    <row r="26" spans="1:7" x14ac:dyDescent="0.2">
      <c r="A26" s="122" t="s">
        <v>1601</v>
      </c>
      <c r="B26" s="121">
        <v>15241.5</v>
      </c>
      <c r="C26" s="121">
        <v>28456.84</v>
      </c>
      <c r="D26" s="121">
        <v>112393.02</v>
      </c>
      <c r="E26" s="121">
        <v>372140.85</v>
      </c>
      <c r="F26" s="121">
        <v>372140.85</v>
      </c>
      <c r="G26" s="121">
        <v>372140.85</v>
      </c>
    </row>
    <row r="27" spans="1:7" x14ac:dyDescent="0.2">
      <c r="A27" s="122" t="s">
        <v>1600</v>
      </c>
      <c r="B27" s="121">
        <v>684244.179999999</v>
      </c>
      <c r="C27" s="121">
        <v>320515.859999999</v>
      </c>
      <c r="D27" s="121">
        <v>336736.99418237398</v>
      </c>
      <c r="E27" s="121">
        <v>332679.80253897101</v>
      </c>
      <c r="F27" s="121">
        <v>337478.339095262</v>
      </c>
      <c r="G27" s="121">
        <v>345325.84497096197</v>
      </c>
    </row>
    <row r="28" spans="1:7" x14ac:dyDescent="0.2">
      <c r="A28" s="122" t="s">
        <v>1599</v>
      </c>
      <c r="B28" s="121">
        <v>-2937.66</v>
      </c>
      <c r="C28" s="121">
        <v>0.05</v>
      </c>
      <c r="D28" s="121">
        <v>-984.04</v>
      </c>
      <c r="E28" s="121">
        <v>0</v>
      </c>
      <c r="F28" s="121">
        <v>0</v>
      </c>
      <c r="G28" s="121">
        <v>0</v>
      </c>
    </row>
    <row r="29" spans="1:7" x14ac:dyDescent="0.2">
      <c r="A29" s="122" t="s">
        <v>1598</v>
      </c>
      <c r="B29" s="121">
        <v>181140.72</v>
      </c>
      <c r="C29" s="121">
        <v>-88787.06</v>
      </c>
      <c r="D29" s="121">
        <v>314251.34999999998</v>
      </c>
      <c r="E29" s="121">
        <v>266143.28999999998</v>
      </c>
      <c r="F29" s="121">
        <v>247682.59</v>
      </c>
      <c r="G29" s="121">
        <v>245082.549999999</v>
      </c>
    </row>
    <row r="30" spans="1:7" x14ac:dyDescent="0.2">
      <c r="A30" s="122" t="s">
        <v>1597</v>
      </c>
      <c r="B30" s="121">
        <v>0</v>
      </c>
      <c r="C30" s="121">
        <v>0</v>
      </c>
      <c r="D30" s="121">
        <v>0</v>
      </c>
      <c r="E30" s="121">
        <v>0</v>
      </c>
      <c r="F30" s="121">
        <v>0</v>
      </c>
      <c r="G30" s="121">
        <v>0</v>
      </c>
    </row>
    <row r="31" spans="1:7" x14ac:dyDescent="0.2">
      <c r="A31" s="122" t="s">
        <v>1596</v>
      </c>
      <c r="B31" s="121">
        <v>0</v>
      </c>
      <c r="C31" s="121">
        <v>0</v>
      </c>
      <c r="D31" s="121">
        <v>0</v>
      </c>
      <c r="E31" s="121">
        <v>0</v>
      </c>
      <c r="F31" s="121">
        <v>0</v>
      </c>
      <c r="G31" s="121">
        <v>0</v>
      </c>
    </row>
    <row r="32" spans="1:7" x14ac:dyDescent="0.2">
      <c r="A32" s="122" t="s">
        <v>1595</v>
      </c>
      <c r="B32" s="121">
        <v>0</v>
      </c>
      <c r="C32" s="121">
        <v>0</v>
      </c>
      <c r="D32" s="121">
        <v>0</v>
      </c>
      <c r="E32" s="121">
        <v>0</v>
      </c>
      <c r="F32" s="121">
        <v>0</v>
      </c>
      <c r="G32" s="121">
        <v>0</v>
      </c>
    </row>
    <row r="33" spans="1:7" x14ac:dyDescent="0.2">
      <c r="A33" s="122" t="s">
        <v>1594</v>
      </c>
      <c r="B33" s="121">
        <v>1509760.88</v>
      </c>
      <c r="C33" s="121">
        <v>1675510.89</v>
      </c>
      <c r="D33" s="121">
        <v>1684507.61</v>
      </c>
      <c r="E33" s="121">
        <v>1684507.61</v>
      </c>
      <c r="F33" s="121">
        <v>1684507.61</v>
      </c>
      <c r="G33" s="121">
        <v>1684507.61</v>
      </c>
    </row>
    <row r="34" spans="1:7" x14ac:dyDescent="0.2">
      <c r="A34" s="122" t="s">
        <v>1593</v>
      </c>
      <c r="B34" s="121">
        <v>0</v>
      </c>
      <c r="C34" s="121">
        <v>0</v>
      </c>
      <c r="D34" s="121">
        <v>0</v>
      </c>
      <c r="E34" s="121">
        <v>0</v>
      </c>
      <c r="F34" s="121">
        <v>0</v>
      </c>
      <c r="G34" s="121">
        <v>0</v>
      </c>
    </row>
    <row r="35" spans="1:7" x14ac:dyDescent="0.2">
      <c r="A35" s="122" t="s">
        <v>1592</v>
      </c>
      <c r="B35" s="121">
        <v>0</v>
      </c>
      <c r="C35" s="121">
        <v>-53928936</v>
      </c>
      <c r="D35" s="121">
        <v>0</v>
      </c>
      <c r="E35" s="121">
        <v>0</v>
      </c>
      <c r="F35" s="121">
        <v>0</v>
      </c>
      <c r="G35" s="121">
        <v>0</v>
      </c>
    </row>
    <row r="36" spans="1:7" x14ac:dyDescent="0.2">
      <c r="A36" s="122" t="s">
        <v>1591</v>
      </c>
      <c r="B36" s="121">
        <v>33851894.609999999</v>
      </c>
      <c r="C36" s="121">
        <v>41912242.590000004</v>
      </c>
      <c r="D36" s="121">
        <v>40637073.359999999</v>
      </c>
      <c r="E36" s="214">
        <v>40698812.191644304</v>
      </c>
      <c r="F36" s="121">
        <v>41068291.304447196</v>
      </c>
      <c r="G36" s="121">
        <v>41294279.189599998</v>
      </c>
    </row>
    <row r="37" spans="1:7" x14ac:dyDescent="0.2">
      <c r="A37" s="122" t="s">
        <v>1590</v>
      </c>
      <c r="B37" s="121">
        <v>1758056.00999999</v>
      </c>
      <c r="C37" s="121">
        <v>1859547.15</v>
      </c>
      <c r="D37" s="121">
        <v>2472933.21</v>
      </c>
      <c r="E37" s="121">
        <v>1811268.48</v>
      </c>
      <c r="F37" s="121">
        <v>1811268.48</v>
      </c>
      <c r="G37" s="121">
        <v>1811268.48</v>
      </c>
    </row>
    <row r="38" spans="1:7" x14ac:dyDescent="0.2">
      <c r="A38" s="122" t="s">
        <v>1589</v>
      </c>
      <c r="B38" s="121">
        <v>-1296955.46</v>
      </c>
      <c r="C38" s="121">
        <v>-1865150.27</v>
      </c>
      <c r="D38" s="121">
        <v>-2064391.01</v>
      </c>
      <c r="E38" s="121">
        <v>-1426032.1199999901</v>
      </c>
      <c r="F38" s="121">
        <v>-1426032.1199999901</v>
      </c>
      <c r="G38" s="121">
        <v>-1426032.1199999901</v>
      </c>
    </row>
    <row r="39" spans="1:7" x14ac:dyDescent="0.2">
      <c r="A39" s="122" t="s">
        <v>1588</v>
      </c>
      <c r="B39" s="121">
        <v>918155.09</v>
      </c>
      <c r="C39" s="121">
        <v>1860438.9</v>
      </c>
      <c r="D39" s="121">
        <v>1129556.6499999999</v>
      </c>
      <c r="E39" s="121">
        <v>1267915.8799999901</v>
      </c>
      <c r="F39" s="121">
        <v>1398331.4659100999</v>
      </c>
      <c r="G39" s="121">
        <v>1417506.12</v>
      </c>
    </row>
    <row r="40" spans="1:7" x14ac:dyDescent="0.2">
      <c r="A40" s="122" t="s">
        <v>1587</v>
      </c>
      <c r="B40" s="121">
        <v>620808.48</v>
      </c>
      <c r="C40" s="121">
        <v>738777.12</v>
      </c>
      <c r="D40" s="121">
        <v>799844.44</v>
      </c>
      <c r="E40" s="121">
        <v>841974.386830681</v>
      </c>
      <c r="F40" s="121">
        <v>1002948.78797808</v>
      </c>
      <c r="G40" s="121">
        <v>1099584.91755067</v>
      </c>
    </row>
    <row r="41" spans="1:7" x14ac:dyDescent="0.2">
      <c r="A41" s="122" t="s">
        <v>1586</v>
      </c>
      <c r="B41" s="121">
        <v>16981279.109999999</v>
      </c>
      <c r="C41" s="121">
        <v>17653942.440000001</v>
      </c>
      <c r="D41" s="121">
        <v>17718374.960000001</v>
      </c>
      <c r="E41" s="121">
        <v>17541660</v>
      </c>
      <c r="F41" s="121">
        <v>17541660</v>
      </c>
      <c r="G41" s="121">
        <v>17541660</v>
      </c>
    </row>
    <row r="42" spans="1:7" x14ac:dyDescent="0.2">
      <c r="A42" s="122" t="s">
        <v>1585</v>
      </c>
      <c r="B42" s="121">
        <v>6051804.8200000003</v>
      </c>
      <c r="C42" s="121">
        <v>6178634.5899999999</v>
      </c>
      <c r="D42" s="121">
        <v>5886964.25</v>
      </c>
      <c r="E42" s="121">
        <v>5968234.5648136996</v>
      </c>
      <c r="F42" s="121">
        <v>6046323.6905591097</v>
      </c>
      <c r="G42" s="121">
        <v>6156500.7920494098</v>
      </c>
    </row>
    <row r="43" spans="1:7" x14ac:dyDescent="0.2">
      <c r="A43" s="122" t="s">
        <v>1584</v>
      </c>
      <c r="B43" s="121">
        <v>8818746.5600000005</v>
      </c>
      <c r="C43" s="121">
        <v>15486052.6599999</v>
      </c>
      <c r="D43" s="121">
        <v>14693790.859999999</v>
      </c>
      <c r="E43" s="121">
        <v>14693791</v>
      </c>
      <c r="F43" s="121">
        <v>14693791</v>
      </c>
      <c r="G43" s="121">
        <v>14693791</v>
      </c>
    </row>
    <row r="44" spans="1:7" x14ac:dyDescent="0.2">
      <c r="A44" s="122" t="s">
        <v>1583</v>
      </c>
      <c r="B44" s="121">
        <v>0</v>
      </c>
      <c r="C44" s="121">
        <v>0</v>
      </c>
      <c r="D44" s="121">
        <v>0</v>
      </c>
      <c r="E44" s="121">
        <v>0</v>
      </c>
      <c r="F44" s="121">
        <v>0</v>
      </c>
      <c r="G44" s="121">
        <v>0</v>
      </c>
    </row>
    <row r="45" spans="1:7" x14ac:dyDescent="0.2">
      <c r="A45" s="122" t="s">
        <v>1582</v>
      </c>
      <c r="B45" s="121">
        <v>44235270.5</v>
      </c>
      <c r="C45" s="121">
        <v>48767390.899999999</v>
      </c>
      <c r="D45" s="121">
        <v>50367250.507337898</v>
      </c>
      <c r="E45" s="214">
        <v>56032215.896939598</v>
      </c>
      <c r="F45" s="121">
        <v>58649462.369023897</v>
      </c>
      <c r="G45" s="121">
        <v>57570574.288027897</v>
      </c>
    </row>
    <row r="46" spans="1:7" x14ac:dyDescent="0.2">
      <c r="A46" s="122" t="s">
        <v>1581</v>
      </c>
      <c r="B46" s="121">
        <v>4353137.04</v>
      </c>
      <c r="C46" s="121">
        <v>6622804.6200000001</v>
      </c>
      <c r="D46" s="121">
        <v>6621541.8300000001</v>
      </c>
      <c r="E46" s="121">
        <v>11453166.7999999</v>
      </c>
      <c r="F46" s="121">
        <v>13105720.2299999</v>
      </c>
      <c r="G46" s="121">
        <v>11023540.18</v>
      </c>
    </row>
    <row r="47" spans="1:7" x14ac:dyDescent="0.2">
      <c r="A47" s="122" t="s">
        <v>1580</v>
      </c>
      <c r="B47" s="121">
        <v>9214386.4000000004</v>
      </c>
      <c r="C47" s="121">
        <v>10080934.6</v>
      </c>
      <c r="D47" s="121">
        <v>10376780.9273379</v>
      </c>
      <c r="E47" s="121">
        <v>10362633.0969395</v>
      </c>
      <c r="F47" s="121">
        <v>10358790.1390239</v>
      </c>
      <c r="G47" s="121">
        <v>10358342.1080279</v>
      </c>
    </row>
    <row r="48" spans="1:7" x14ac:dyDescent="0.2">
      <c r="A48" s="122" t="s">
        <v>1579</v>
      </c>
      <c r="B48" s="121">
        <v>338194.61</v>
      </c>
      <c r="C48" s="121">
        <v>627302.27</v>
      </c>
      <c r="D48" s="121">
        <v>194527.83</v>
      </c>
      <c r="E48" s="121">
        <v>401304</v>
      </c>
      <c r="F48" s="121">
        <v>405312</v>
      </c>
      <c r="G48" s="121">
        <v>409368</v>
      </c>
    </row>
    <row r="49" spans="1:7" x14ac:dyDescent="0.2">
      <c r="A49" s="122" t="s">
        <v>1578</v>
      </c>
      <c r="B49" s="121">
        <v>2703827.47</v>
      </c>
      <c r="C49" s="121">
        <v>2727708.75</v>
      </c>
      <c r="D49" s="121">
        <v>1941839.93</v>
      </c>
      <c r="E49" s="121">
        <v>1553112</v>
      </c>
      <c r="F49" s="121">
        <v>1568640</v>
      </c>
      <c r="G49" s="121">
        <v>1584324</v>
      </c>
    </row>
    <row r="50" spans="1:7" x14ac:dyDescent="0.2">
      <c r="A50" s="122" t="s">
        <v>1577</v>
      </c>
      <c r="B50" s="121">
        <v>7672293.6399999997</v>
      </c>
      <c r="C50" s="121">
        <v>8090293.25</v>
      </c>
      <c r="D50" s="121">
        <v>8941696.7400000002</v>
      </c>
      <c r="E50" s="121">
        <v>10392000</v>
      </c>
      <c r="F50" s="121">
        <v>10608000</v>
      </c>
      <c r="G50" s="121">
        <v>10836000</v>
      </c>
    </row>
    <row r="51" spans="1:7" x14ac:dyDescent="0.2">
      <c r="A51" s="122" t="s">
        <v>1576</v>
      </c>
      <c r="B51" s="121">
        <v>19953431.34</v>
      </c>
      <c r="C51" s="121">
        <v>20618347.4099999</v>
      </c>
      <c r="D51" s="121">
        <v>22290863.25</v>
      </c>
      <c r="E51" s="121">
        <v>21870000</v>
      </c>
      <c r="F51" s="121">
        <v>22603000</v>
      </c>
      <c r="G51" s="121">
        <v>23359000</v>
      </c>
    </row>
    <row r="52" spans="1:7" x14ac:dyDescent="0.2">
      <c r="A52" s="122" t="s">
        <v>1575</v>
      </c>
      <c r="B52" s="121">
        <v>0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</row>
    <row r="53" spans="1:7" x14ac:dyDescent="0.2">
      <c r="A53" s="122" t="s">
        <v>1574</v>
      </c>
      <c r="B53" s="121">
        <v>0</v>
      </c>
      <c r="C53" s="121">
        <v>0</v>
      </c>
      <c r="D53" s="121">
        <v>0</v>
      </c>
      <c r="E53" s="121">
        <v>0</v>
      </c>
      <c r="F53" s="121">
        <v>0</v>
      </c>
      <c r="G53" s="121">
        <v>0</v>
      </c>
    </row>
    <row r="54" spans="1:7" x14ac:dyDescent="0.2">
      <c r="A54" s="122" t="s">
        <v>1573</v>
      </c>
      <c r="B54" s="121">
        <v>0</v>
      </c>
      <c r="C54" s="121">
        <v>0</v>
      </c>
      <c r="D54" s="121">
        <v>0</v>
      </c>
      <c r="E54" s="121">
        <v>0</v>
      </c>
      <c r="F54" s="121">
        <v>0</v>
      </c>
      <c r="G54" s="121">
        <v>0</v>
      </c>
    </row>
    <row r="55" spans="1:7" x14ac:dyDescent="0.2">
      <c r="A55" s="122" t="s">
        <v>1572</v>
      </c>
      <c r="B55" s="121">
        <v>71867359.310000002</v>
      </c>
      <c r="C55" s="121">
        <v>8210088.4400000004</v>
      </c>
      <c r="D55" s="121">
        <v>29599947.3706421</v>
      </c>
      <c r="E55" s="215">
        <v>-895551.33597531496</v>
      </c>
      <c r="F55" s="121">
        <v>10125777.1998582</v>
      </c>
      <c r="G55" s="121">
        <v>5794588.2691227701</v>
      </c>
    </row>
    <row r="56" spans="1:7" x14ac:dyDescent="0.2">
      <c r="A56" s="122" t="s">
        <v>1571</v>
      </c>
      <c r="B56" s="121">
        <v>48228755.469999999</v>
      </c>
      <c r="C56" s="121">
        <v>-6994692.1699999999</v>
      </c>
      <c r="D56" s="121">
        <v>31305122.609907199</v>
      </c>
      <c r="E56" s="215">
        <v>-17217044.625845298</v>
      </c>
      <c r="F56" s="121">
        <v>7914507.0925130602</v>
      </c>
      <c r="G56" s="121">
        <v>2848222.8807234298</v>
      </c>
    </row>
    <row r="57" spans="1:7" x14ac:dyDescent="0.2">
      <c r="A57" s="122" t="s">
        <v>1570</v>
      </c>
      <c r="B57" s="121">
        <v>0</v>
      </c>
      <c r="C57" s="121">
        <v>-18402197.73</v>
      </c>
      <c r="D57" s="121">
        <v>15271992.5829877</v>
      </c>
      <c r="E57" s="129">
        <v>-10995878.323473699</v>
      </c>
      <c r="F57" s="121">
        <v>9444016.4591408893</v>
      </c>
      <c r="G57" s="121">
        <v>-141171.361356248</v>
      </c>
    </row>
    <row r="58" spans="1:7" x14ac:dyDescent="0.2">
      <c r="A58" s="122" t="s">
        <v>1569</v>
      </c>
      <c r="B58" s="121">
        <v>31344.94</v>
      </c>
      <c r="C58" s="121">
        <v>0</v>
      </c>
      <c r="D58" s="121">
        <v>0</v>
      </c>
      <c r="E58" s="129">
        <v>0</v>
      </c>
      <c r="F58" s="121">
        <v>0</v>
      </c>
      <c r="G58" s="121">
        <v>0</v>
      </c>
    </row>
    <row r="59" spans="1:7" x14ac:dyDescent="0.2">
      <c r="A59" s="122" t="s">
        <v>1568</v>
      </c>
      <c r="B59" s="121">
        <v>2743817.7699999898</v>
      </c>
      <c r="C59" s="121">
        <v>0</v>
      </c>
      <c r="D59" s="121">
        <v>0</v>
      </c>
      <c r="E59" s="129">
        <v>0</v>
      </c>
      <c r="F59" s="121">
        <v>0</v>
      </c>
      <c r="G59" s="121">
        <v>0</v>
      </c>
    </row>
    <row r="60" spans="1:7" x14ac:dyDescent="0.2">
      <c r="A60" s="122" t="s">
        <v>1567</v>
      </c>
      <c r="B60" s="121">
        <v>0</v>
      </c>
      <c r="C60" s="121">
        <v>-13249.5899999999</v>
      </c>
      <c r="D60" s="121">
        <v>2539.62</v>
      </c>
      <c r="E60" s="129">
        <v>0</v>
      </c>
      <c r="F60" s="121">
        <v>0</v>
      </c>
      <c r="G60" s="121">
        <v>0</v>
      </c>
    </row>
    <row r="61" spans="1:7" x14ac:dyDescent="0.2">
      <c r="A61" s="122" t="s">
        <v>1566</v>
      </c>
      <c r="B61" s="121">
        <v>1384.4900000002201</v>
      </c>
      <c r="C61" s="121">
        <v>-277.47000000000003</v>
      </c>
      <c r="D61" s="121">
        <v>491.09</v>
      </c>
      <c r="E61" s="129">
        <v>0</v>
      </c>
      <c r="F61" s="121">
        <v>0</v>
      </c>
      <c r="G61" s="121">
        <v>0</v>
      </c>
    </row>
    <row r="62" spans="1:7" x14ac:dyDescent="0.2">
      <c r="A62" s="122" t="s">
        <v>1565</v>
      </c>
      <c r="B62" s="121">
        <v>1975.55</v>
      </c>
      <c r="C62" s="121">
        <v>0</v>
      </c>
      <c r="D62" s="121">
        <v>0</v>
      </c>
      <c r="E62" s="129">
        <v>0</v>
      </c>
      <c r="F62" s="121">
        <v>-4.6449713408946898E-8</v>
      </c>
      <c r="G62" s="121">
        <v>1.9790604710578899E-8</v>
      </c>
    </row>
    <row r="63" spans="1:7" x14ac:dyDescent="0.2">
      <c r="A63" s="122" t="s">
        <v>1564</v>
      </c>
      <c r="B63" s="121">
        <v>-2.18278728425502E-11</v>
      </c>
      <c r="C63" s="121">
        <v>0</v>
      </c>
      <c r="D63" s="121">
        <v>-1087215.5730804999</v>
      </c>
      <c r="E63" s="129">
        <v>1087215.5730804901</v>
      </c>
      <c r="F63" s="121">
        <v>-1.5133991837501499E-9</v>
      </c>
      <c r="G63" s="121">
        <v>8.1345206126570702E-9</v>
      </c>
    </row>
    <row r="64" spans="1:7" x14ac:dyDescent="0.2">
      <c r="A64" s="122" t="s">
        <v>1563</v>
      </c>
      <c r="B64" s="121">
        <v>0</v>
      </c>
      <c r="C64" s="121">
        <v>0</v>
      </c>
      <c r="D64" s="121">
        <v>0</v>
      </c>
      <c r="E64" s="129">
        <v>0</v>
      </c>
      <c r="F64" s="121">
        <v>0</v>
      </c>
      <c r="G64" s="121">
        <v>0</v>
      </c>
    </row>
    <row r="65" spans="1:10" x14ac:dyDescent="0.2">
      <c r="A65" s="122" t="s">
        <v>1562</v>
      </c>
      <c r="B65" s="121">
        <v>1915590.5799999901</v>
      </c>
      <c r="C65" s="121">
        <v>-385383.37999999902</v>
      </c>
      <c r="D65" s="121">
        <v>682074.66</v>
      </c>
      <c r="E65" s="129">
        <v>-6809126.8754521403</v>
      </c>
      <c r="F65" s="121">
        <v>6809126.8754520798</v>
      </c>
      <c r="G65" s="121">
        <v>-4.5169144868850701E-8</v>
      </c>
    </row>
    <row r="66" spans="1:10" x14ac:dyDescent="0.2">
      <c r="A66" s="122" t="s">
        <v>1561</v>
      </c>
      <c r="B66" s="121">
        <v>0</v>
      </c>
      <c r="C66" s="121">
        <v>11806416</v>
      </c>
      <c r="D66" s="121">
        <v>14977209</v>
      </c>
      <c r="E66" s="129">
        <v>-3480511</v>
      </c>
      <c r="F66" s="121">
        <v>-11303114</v>
      </c>
      <c r="G66" s="121">
        <v>0</v>
      </c>
    </row>
    <row r="67" spans="1:10" x14ac:dyDescent="0.2">
      <c r="A67" s="122" t="s">
        <v>1560</v>
      </c>
      <c r="B67" s="121">
        <v>43534642.140000001</v>
      </c>
      <c r="C67" s="121">
        <v>0</v>
      </c>
      <c r="D67" s="121">
        <v>0</v>
      </c>
      <c r="E67" s="129">
        <v>-9.31322574615478E-10</v>
      </c>
      <c r="F67" s="121">
        <v>-16778.242079863299</v>
      </c>
      <c r="G67" s="121">
        <v>8138.2420796998704</v>
      </c>
    </row>
    <row r="68" spans="1:10" x14ac:dyDescent="0.2">
      <c r="A68" s="122" t="s">
        <v>1559</v>
      </c>
      <c r="B68" s="121">
        <v>0</v>
      </c>
      <c r="C68" s="121">
        <v>0</v>
      </c>
      <c r="D68" s="121">
        <v>1458031.23</v>
      </c>
      <c r="E68" s="129">
        <v>2981256</v>
      </c>
      <c r="F68" s="121">
        <v>2981256</v>
      </c>
      <c r="G68" s="121">
        <v>2981256</v>
      </c>
    </row>
    <row r="69" spans="1:10" x14ac:dyDescent="0.2">
      <c r="A69" s="122" t="s">
        <v>1558</v>
      </c>
      <c r="B69" s="121">
        <v>0</v>
      </c>
      <c r="C69" s="121">
        <v>0</v>
      </c>
      <c r="D69" s="121">
        <v>0</v>
      </c>
      <c r="E69" s="121">
        <v>0</v>
      </c>
      <c r="F69" s="121">
        <v>0</v>
      </c>
      <c r="G69" s="121">
        <v>0</v>
      </c>
    </row>
    <row r="70" spans="1:10" x14ac:dyDescent="0.2">
      <c r="A70" s="122" t="s">
        <v>1557</v>
      </c>
      <c r="B70" s="121">
        <v>-555137.01</v>
      </c>
      <c r="C70" s="121">
        <v>1448136.53</v>
      </c>
      <c r="D70" s="121">
        <v>1208021.37152199</v>
      </c>
      <c r="E70" s="215">
        <v>1208393.0306593</v>
      </c>
      <c r="F70" s="121">
        <v>1206828.37939589</v>
      </c>
      <c r="G70" s="121">
        <v>1206015.29226572</v>
      </c>
    </row>
    <row r="71" spans="1:10" x14ac:dyDescent="0.2">
      <c r="A71" s="122" t="s">
        <v>1556</v>
      </c>
      <c r="B71" s="121">
        <v>-602458.32999999996</v>
      </c>
      <c r="C71" s="121">
        <v>1325853.3999999999</v>
      </c>
      <c r="D71" s="121">
        <v>1096018.8426215199</v>
      </c>
      <c r="E71" s="129">
        <v>1093956.19856288</v>
      </c>
      <c r="F71" s="121">
        <v>1092740.6414737899</v>
      </c>
      <c r="G71" s="121">
        <v>1092072.64945803</v>
      </c>
    </row>
    <row r="72" spans="1:10" x14ac:dyDescent="0.2">
      <c r="A72" s="122" t="s">
        <v>1555</v>
      </c>
      <c r="B72" s="121">
        <v>50376.979999999901</v>
      </c>
      <c r="C72" s="121">
        <v>131006.14</v>
      </c>
      <c r="D72" s="121">
        <v>116820.888836805</v>
      </c>
      <c r="E72" s="129">
        <v>118646.67757666</v>
      </c>
      <c r="F72" s="121">
        <v>118233.219926465</v>
      </c>
      <c r="G72" s="121">
        <v>118072.52246767101</v>
      </c>
    </row>
    <row r="73" spans="1:10" x14ac:dyDescent="0.2">
      <c r="A73" s="122" t="s">
        <v>1554</v>
      </c>
      <c r="B73" s="121">
        <v>-3801.08</v>
      </c>
      <c r="C73" s="121">
        <v>-14159.09</v>
      </c>
      <c r="D73" s="121">
        <v>-11980.1932465277</v>
      </c>
      <c r="E73" s="129">
        <v>-12484.597100213499</v>
      </c>
      <c r="F73" s="121">
        <v>-12517.375567004499</v>
      </c>
      <c r="G73" s="121">
        <v>-12511.89188567</v>
      </c>
    </row>
    <row r="74" spans="1:10" x14ac:dyDescent="0.2">
      <c r="A74" s="122" t="s">
        <v>1553</v>
      </c>
      <c r="B74" s="121">
        <v>745.42</v>
      </c>
      <c r="C74" s="121">
        <v>5436.08</v>
      </c>
      <c r="D74" s="121">
        <v>7161.8333101851804</v>
      </c>
      <c r="E74" s="129">
        <v>8274.7516199705697</v>
      </c>
      <c r="F74" s="121">
        <v>8371.8935626347393</v>
      </c>
      <c r="G74" s="121">
        <v>8382.0122256941395</v>
      </c>
    </row>
    <row r="75" spans="1:10" x14ac:dyDescent="0.2">
      <c r="A75" s="122" t="s">
        <v>1552</v>
      </c>
      <c r="B75" s="121">
        <v>0</v>
      </c>
      <c r="C75" s="121">
        <v>0</v>
      </c>
      <c r="D75" s="121">
        <v>0</v>
      </c>
      <c r="E75" s="121">
        <v>0</v>
      </c>
      <c r="F75" s="121">
        <v>0</v>
      </c>
      <c r="G75" s="121">
        <v>0</v>
      </c>
    </row>
    <row r="76" spans="1:10" x14ac:dyDescent="0.2">
      <c r="A76" s="122" t="s">
        <v>1551</v>
      </c>
      <c r="B76" s="121">
        <v>24193740.850000001</v>
      </c>
      <c r="C76" s="121">
        <v>13756644.079999899</v>
      </c>
      <c r="D76" s="121">
        <v>-2913196.6107871002</v>
      </c>
      <c r="E76" s="215">
        <v>15113100.2592107</v>
      </c>
      <c r="F76" s="121">
        <v>1004441.72794929</v>
      </c>
      <c r="G76" s="121">
        <v>1740350.09613361</v>
      </c>
    </row>
    <row r="77" spans="1:10" x14ac:dyDescent="0.2">
      <c r="A77" s="122" t="s">
        <v>1550</v>
      </c>
      <c r="B77" s="121">
        <v>24216672</v>
      </c>
      <c r="C77" s="121">
        <v>13773248</v>
      </c>
      <c r="D77" s="121">
        <v>-2882658.73078709</v>
      </c>
      <c r="E77" s="129">
        <v>15113100.2592107</v>
      </c>
      <c r="F77" s="121">
        <v>1004441.72794929</v>
      </c>
      <c r="G77" s="121">
        <v>1740350.09613361</v>
      </c>
    </row>
    <row r="78" spans="1:10" x14ac:dyDescent="0.2">
      <c r="A78" s="122" t="s">
        <v>1549</v>
      </c>
      <c r="B78" s="121">
        <v>-22931.15</v>
      </c>
      <c r="C78" s="121">
        <v>-16603.919999999998</v>
      </c>
      <c r="D78" s="121">
        <v>-30537.88</v>
      </c>
      <c r="E78" s="121">
        <v>0</v>
      </c>
      <c r="F78" s="121">
        <v>0</v>
      </c>
      <c r="G78" s="121">
        <v>0</v>
      </c>
    </row>
    <row r="79" spans="1:10" s="129" customFormat="1" x14ac:dyDescent="0.2">
      <c r="A79" s="131" t="s">
        <v>1548</v>
      </c>
      <c r="B79" s="130">
        <v>9946780530.9599991</v>
      </c>
      <c r="C79" s="130">
        <v>10894796947.09</v>
      </c>
      <c r="D79" s="130">
        <v>10955813101.132401</v>
      </c>
      <c r="E79" s="213">
        <v>10223487375.644501</v>
      </c>
      <c r="F79" s="213">
        <v>10503472913.6742</v>
      </c>
      <c r="G79" s="130">
        <v>10767588096.557301</v>
      </c>
      <c r="I79" s="129">
        <f>+E55+E45+E36+E10+E12</f>
        <v>11010936520.665699</v>
      </c>
      <c r="J79" s="129">
        <f>+E79-I79</f>
        <v>-787449145.02119827</v>
      </c>
    </row>
    <row r="80" spans="1:10" x14ac:dyDescent="0.2">
      <c r="A80" s="122" t="s">
        <v>1547</v>
      </c>
      <c r="B80" s="121">
        <v>72278029.280000001</v>
      </c>
      <c r="C80" s="129">
        <v>133855655.33999901</v>
      </c>
      <c r="D80" s="121">
        <v>96883417.719999894</v>
      </c>
      <c r="E80" s="121">
        <v>63229200.327817999</v>
      </c>
      <c r="F80" s="121">
        <v>66192986.870372102</v>
      </c>
      <c r="G80" s="121">
        <v>72917482.289025307</v>
      </c>
    </row>
    <row r="81" spans="1:10" x14ac:dyDescent="0.2">
      <c r="A81" s="122" t="s">
        <v>1546</v>
      </c>
      <c r="B81" s="121">
        <v>54619236.799999997</v>
      </c>
      <c r="C81" s="121">
        <v>82914272.159999996</v>
      </c>
      <c r="D81" s="121">
        <v>63571183.039999999</v>
      </c>
      <c r="E81" s="121">
        <v>43326291.625</v>
      </c>
      <c r="F81" s="121">
        <v>44791252.169027001</v>
      </c>
      <c r="G81" s="121">
        <v>51028607.083466701</v>
      </c>
    </row>
    <row r="82" spans="1:10" x14ac:dyDescent="0.2">
      <c r="A82" s="122" t="s">
        <v>1545</v>
      </c>
      <c r="B82" s="121">
        <v>10753145.359999901</v>
      </c>
      <c r="C82" s="121">
        <v>43804344.600000001</v>
      </c>
      <c r="D82" s="121">
        <v>24991485.149999999</v>
      </c>
      <c r="E82" s="121">
        <v>11920824</v>
      </c>
      <c r="F82" s="121">
        <v>13419650</v>
      </c>
      <c r="G82" s="121">
        <v>13765619.142857101</v>
      </c>
    </row>
    <row r="83" spans="1:10" x14ac:dyDescent="0.2">
      <c r="A83" s="122" t="s">
        <v>1544</v>
      </c>
      <c r="B83" s="121">
        <v>490350</v>
      </c>
      <c r="C83" s="121">
        <v>45892</v>
      </c>
      <c r="D83" s="121">
        <v>223917</v>
      </c>
      <c r="E83" s="121">
        <v>223917</v>
      </c>
      <c r="F83" s="121">
        <v>223917</v>
      </c>
      <c r="G83" s="121">
        <v>223917</v>
      </c>
    </row>
    <row r="84" spans="1:10" x14ac:dyDescent="0.2">
      <c r="A84" s="122" t="s">
        <v>1543</v>
      </c>
      <c r="B84" s="121">
        <v>4196720.5599999996</v>
      </c>
      <c r="C84" s="121">
        <v>4631737.3999999901</v>
      </c>
      <c r="D84" s="121">
        <v>4817305.17</v>
      </c>
      <c r="E84" s="121">
        <v>4458150</v>
      </c>
      <c r="F84" s="121">
        <v>4458150</v>
      </c>
      <c r="G84" s="121">
        <v>4599321.4285714198</v>
      </c>
    </row>
    <row r="85" spans="1:10" x14ac:dyDescent="0.2">
      <c r="A85" s="122" t="s">
        <v>1542</v>
      </c>
      <c r="B85" s="121">
        <v>-4040012.1399999899</v>
      </c>
      <c r="C85" s="121">
        <v>-4492520.2699999996</v>
      </c>
      <c r="D85" s="121">
        <v>-4926636.24</v>
      </c>
      <c r="E85" s="121">
        <v>-4496350</v>
      </c>
      <c r="F85" s="121">
        <v>-4458150</v>
      </c>
      <c r="G85" s="121">
        <v>-4599321.5</v>
      </c>
    </row>
    <row r="86" spans="1:10" x14ac:dyDescent="0.2">
      <c r="A86" s="122" t="s">
        <v>1541</v>
      </c>
      <c r="B86" s="121">
        <v>3494437.1199999899</v>
      </c>
      <c r="C86" s="121">
        <v>4103393.21</v>
      </c>
      <c r="D86" s="121">
        <v>4487871.5912750699</v>
      </c>
      <c r="E86" s="121">
        <v>4095218.9099999899</v>
      </c>
      <c r="F86" s="121">
        <v>4060426.8299999898</v>
      </c>
      <c r="G86" s="121">
        <v>4189003.98999999</v>
      </c>
    </row>
    <row r="87" spans="1:10" x14ac:dyDescent="0.2">
      <c r="A87" s="122" t="s">
        <v>1540</v>
      </c>
      <c r="B87" s="121">
        <v>41280.620000000003</v>
      </c>
      <c r="C87" s="121">
        <v>29055.799999999901</v>
      </c>
      <c r="D87" s="121">
        <v>33056.241159203899</v>
      </c>
      <c r="E87" s="121">
        <v>27910.638917999899</v>
      </c>
      <c r="F87" s="121">
        <v>27673.5162749999</v>
      </c>
      <c r="G87" s="121">
        <v>28549.824929999901</v>
      </c>
    </row>
    <row r="88" spans="1:10" x14ac:dyDescent="0.2">
      <c r="A88" s="122" t="s">
        <v>1539</v>
      </c>
      <c r="B88" s="121">
        <v>501427.359999999</v>
      </c>
      <c r="C88" s="121">
        <v>360071.26</v>
      </c>
      <c r="D88" s="121">
        <v>385218.07756572298</v>
      </c>
      <c r="E88" s="121">
        <v>373220.46389999997</v>
      </c>
      <c r="F88" s="121">
        <v>370049.66506999999</v>
      </c>
      <c r="G88" s="121">
        <v>381767.62919999898</v>
      </c>
    </row>
    <row r="89" spans="1:10" x14ac:dyDescent="0.2">
      <c r="A89" s="122" t="s">
        <v>1538</v>
      </c>
      <c r="B89" s="121">
        <v>2221443.6</v>
      </c>
      <c r="C89" s="121">
        <v>2459409.1799999899</v>
      </c>
      <c r="D89" s="121">
        <v>3300017.69</v>
      </c>
      <c r="E89" s="121">
        <v>3300017.69</v>
      </c>
      <c r="F89" s="121">
        <v>3300017.69</v>
      </c>
      <c r="G89" s="121">
        <v>3300017.69</v>
      </c>
    </row>
    <row r="90" spans="1:10" x14ac:dyDescent="0.2">
      <c r="A90" s="122" t="s">
        <v>1537</v>
      </c>
      <c r="B90" s="121">
        <v>9874502501.6800003</v>
      </c>
      <c r="C90" s="121">
        <v>10760941291.75</v>
      </c>
      <c r="D90" s="121">
        <v>10858929683.412399</v>
      </c>
      <c r="E90" s="121">
        <v>10160258175.3167</v>
      </c>
      <c r="F90" s="121">
        <v>10437279926.803801</v>
      </c>
      <c r="G90" s="121">
        <v>10694670614.268299</v>
      </c>
    </row>
    <row r="91" spans="1:10" x14ac:dyDescent="0.2">
      <c r="A91" s="122" t="s">
        <v>1536</v>
      </c>
      <c r="B91" s="127">
        <v>5662615209.1400003</v>
      </c>
      <c r="C91" s="126">
        <v>6145619091.1999998</v>
      </c>
      <c r="D91" s="121">
        <v>6250532261.37955</v>
      </c>
      <c r="E91" s="121">
        <v>5822884306.1021204</v>
      </c>
      <c r="F91" s="121">
        <v>5967997274.9769096</v>
      </c>
      <c r="G91" s="121">
        <v>6105787717.4957104</v>
      </c>
      <c r="H91" s="121">
        <f>+C91+C114+C131+C152+C162+C171+C180+C184+C186</f>
        <v>10966851773.41</v>
      </c>
      <c r="I91" s="121">
        <f>+H91-C90</f>
        <v>205910481.65999985</v>
      </c>
      <c r="J91" s="121" t="s">
        <v>1535</v>
      </c>
    </row>
    <row r="92" spans="1:10" x14ac:dyDescent="0.2">
      <c r="A92" s="122" t="s">
        <v>1534</v>
      </c>
      <c r="B92" s="121">
        <v>2885809353.9899998</v>
      </c>
      <c r="C92" s="121">
        <v>3150488288.74999</v>
      </c>
      <c r="D92" s="121">
        <v>3331717749.1494198</v>
      </c>
      <c r="E92" s="121">
        <v>3405314071.2318201</v>
      </c>
      <c r="F92" s="121">
        <v>3510491284.3801198</v>
      </c>
      <c r="G92" s="121">
        <v>3535360213.9829798</v>
      </c>
    </row>
    <row r="93" spans="1:10" x14ac:dyDescent="0.2">
      <c r="A93" s="122" t="s">
        <v>1533</v>
      </c>
      <c r="B93" s="121">
        <v>125591293.77</v>
      </c>
      <c r="C93" s="121">
        <v>185848696.13</v>
      </c>
      <c r="D93" s="121">
        <v>114155789.293679</v>
      </c>
      <c r="E93" s="121">
        <v>100081413.779195</v>
      </c>
      <c r="F93" s="121">
        <v>95489556.024679095</v>
      </c>
      <c r="G93" s="121">
        <v>95488590.818202496</v>
      </c>
    </row>
    <row r="94" spans="1:10" x14ac:dyDescent="0.2">
      <c r="A94" s="122" t="s">
        <v>1532</v>
      </c>
      <c r="B94" s="121">
        <v>66830205.390000001</v>
      </c>
      <c r="C94" s="121">
        <v>67681293.539999902</v>
      </c>
      <c r="D94" s="121">
        <v>72649477.794300005</v>
      </c>
      <c r="E94" s="121">
        <v>73059031.515890002</v>
      </c>
      <c r="F94" s="121">
        <v>61809731.008846603</v>
      </c>
      <c r="G94" s="121">
        <v>63394208.452028699</v>
      </c>
    </row>
    <row r="95" spans="1:10" x14ac:dyDescent="0.2">
      <c r="A95" s="122" t="s">
        <v>1531</v>
      </c>
      <c r="B95" s="121">
        <v>1609709622.6099999</v>
      </c>
      <c r="C95" s="121">
        <v>1813740036.3599999</v>
      </c>
      <c r="D95" s="121">
        <v>1880419253.32162</v>
      </c>
      <c r="E95" s="121">
        <v>1487874851.8060999</v>
      </c>
      <c r="F95" s="121">
        <v>1659185306.9876599</v>
      </c>
      <c r="G95" s="121">
        <v>1775143544.21597</v>
      </c>
    </row>
    <row r="96" spans="1:10" x14ac:dyDescent="0.2">
      <c r="A96" s="122" t="s">
        <v>1530</v>
      </c>
      <c r="B96" s="121">
        <v>505451726.56</v>
      </c>
      <c r="C96" s="121">
        <v>433465308.14999998</v>
      </c>
      <c r="D96" s="121">
        <v>360234422.47243798</v>
      </c>
      <c r="E96" s="121">
        <v>261161931.62705699</v>
      </c>
      <c r="F96" s="121">
        <v>168160105.970512</v>
      </c>
      <c r="G96" s="121">
        <v>160832334.92138699</v>
      </c>
    </row>
    <row r="97" spans="1:7" x14ac:dyDescent="0.2">
      <c r="A97" s="122" t="s">
        <v>1529</v>
      </c>
      <c r="B97" s="121">
        <v>123400216.38</v>
      </c>
      <c r="C97" s="121">
        <v>123527299.48999999</v>
      </c>
      <c r="D97" s="121">
        <v>116602228.41287801</v>
      </c>
      <c r="E97" s="121">
        <v>141564307.03986901</v>
      </c>
      <c r="F97" s="121">
        <v>109893477.312829</v>
      </c>
      <c r="G97" s="121">
        <v>101863125.620534</v>
      </c>
    </row>
    <row r="98" spans="1:7" x14ac:dyDescent="0.2">
      <c r="A98" s="122" t="s">
        <v>1528</v>
      </c>
      <c r="B98" s="121">
        <v>135038898.12</v>
      </c>
      <c r="C98" s="121">
        <v>146780474.59999999</v>
      </c>
      <c r="D98" s="121">
        <v>149548718.91114599</v>
      </c>
      <c r="E98" s="121">
        <v>139725771.16655099</v>
      </c>
      <c r="F98" s="121">
        <v>143187951.50326699</v>
      </c>
      <c r="G98" s="121">
        <v>146428134.0535</v>
      </c>
    </row>
    <row r="99" spans="1:7" x14ac:dyDescent="0.2">
      <c r="A99" s="122" t="s">
        <v>1527</v>
      </c>
      <c r="B99" s="121">
        <v>254129805.97999901</v>
      </c>
      <c r="C99" s="121">
        <v>265563128.88999999</v>
      </c>
      <c r="D99" s="121">
        <v>266122832.434062</v>
      </c>
      <c r="E99" s="121">
        <v>258869423.25562999</v>
      </c>
      <c r="F99" s="121">
        <v>264546357.10899299</v>
      </c>
      <c r="G99" s="121">
        <v>272044060.75110298</v>
      </c>
    </row>
    <row r="100" spans="1:7" x14ac:dyDescent="0.2">
      <c r="A100" s="122" t="s">
        <v>1526</v>
      </c>
      <c r="B100" s="121">
        <v>-107660895.59999999</v>
      </c>
      <c r="C100" s="121">
        <v>-108740977.059999</v>
      </c>
      <c r="D100" s="121">
        <v>-91391633.060000002</v>
      </c>
      <c r="E100" s="121">
        <v>0</v>
      </c>
      <c r="F100" s="121">
        <v>0</v>
      </c>
      <c r="G100" s="121">
        <v>0</v>
      </c>
    </row>
    <row r="101" spans="1:7" x14ac:dyDescent="0.2">
      <c r="A101" s="122" t="s">
        <v>1525</v>
      </c>
      <c r="B101" s="121">
        <v>107660895.59999999</v>
      </c>
      <c r="C101" s="121">
        <v>108740977.059999</v>
      </c>
      <c r="D101" s="121">
        <v>91391633.060000002</v>
      </c>
      <c r="E101" s="121">
        <v>0</v>
      </c>
      <c r="F101" s="121">
        <v>0</v>
      </c>
      <c r="G101" s="121">
        <v>0</v>
      </c>
    </row>
    <row r="102" spans="1:7" x14ac:dyDescent="0.2">
      <c r="A102" s="122" t="s">
        <v>1524</v>
      </c>
      <c r="B102" s="121">
        <v>-166060794.80000001</v>
      </c>
      <c r="C102" s="121">
        <v>-156338619.18000001</v>
      </c>
      <c r="D102" s="121">
        <v>-149142949.604669</v>
      </c>
      <c r="E102" s="121">
        <v>-145515208.99999899</v>
      </c>
      <c r="F102" s="121">
        <v>0</v>
      </c>
      <c r="G102" s="121">
        <v>0</v>
      </c>
    </row>
    <row r="103" spans="1:7" x14ac:dyDescent="0.2">
      <c r="A103" s="122" t="s">
        <v>1523</v>
      </c>
      <c r="B103" s="121">
        <v>166060794.80000001</v>
      </c>
      <c r="C103" s="121">
        <v>156338619.18000001</v>
      </c>
      <c r="D103" s="121">
        <v>149142949.604669</v>
      </c>
      <c r="E103" s="121">
        <v>145515208.99999899</v>
      </c>
      <c r="F103" s="121">
        <v>0</v>
      </c>
      <c r="G103" s="121">
        <v>0</v>
      </c>
    </row>
    <row r="104" spans="1:7" x14ac:dyDescent="0.2">
      <c r="A104" s="122" t="s">
        <v>1522</v>
      </c>
      <c r="B104" s="121">
        <v>-45534347.909999996</v>
      </c>
      <c r="C104" s="121">
        <v>-45367951.589999899</v>
      </c>
      <c r="D104" s="121">
        <v>-44766495.319999903</v>
      </c>
      <c r="E104" s="121">
        <v>-44766495.32</v>
      </c>
      <c r="F104" s="121">
        <v>-44766495.32</v>
      </c>
      <c r="G104" s="121">
        <v>-44766495.32</v>
      </c>
    </row>
    <row r="105" spans="1:7" x14ac:dyDescent="0.2">
      <c r="A105" s="122" t="s">
        <v>1521</v>
      </c>
      <c r="B105" s="121">
        <v>1151762.76</v>
      </c>
      <c r="C105" s="121">
        <v>2113472.83</v>
      </c>
      <c r="D105" s="121">
        <v>2161195.5</v>
      </c>
      <c r="E105" s="121">
        <v>0</v>
      </c>
      <c r="F105" s="121">
        <v>0</v>
      </c>
      <c r="G105" s="121">
        <v>0</v>
      </c>
    </row>
    <row r="106" spans="1:7" x14ac:dyDescent="0.2">
      <c r="A106" s="122" t="s">
        <v>1520</v>
      </c>
      <c r="B106" s="121">
        <v>46105.33</v>
      </c>
      <c r="C106" s="121">
        <v>109343.39</v>
      </c>
      <c r="D106" s="121">
        <v>66628.34</v>
      </c>
      <c r="E106" s="121">
        <v>0</v>
      </c>
      <c r="F106" s="121">
        <v>0</v>
      </c>
      <c r="G106" s="121">
        <v>0</v>
      </c>
    </row>
    <row r="107" spans="1:7" x14ac:dyDescent="0.2">
      <c r="A107" s="122" t="s">
        <v>1519</v>
      </c>
      <c r="B107" s="121">
        <v>27067.9</v>
      </c>
      <c r="C107" s="121">
        <v>42830.63</v>
      </c>
      <c r="D107" s="121">
        <v>46287.19</v>
      </c>
      <c r="E107" s="121">
        <v>0</v>
      </c>
      <c r="F107" s="121">
        <v>0</v>
      </c>
      <c r="G107" s="121">
        <v>0</v>
      </c>
    </row>
    <row r="108" spans="1:7" x14ac:dyDescent="0.2">
      <c r="A108" s="122" t="s">
        <v>1518</v>
      </c>
      <c r="B108" s="121">
        <v>583288.23</v>
      </c>
      <c r="C108" s="121">
        <v>1033781.41</v>
      </c>
      <c r="D108" s="121">
        <v>1034930.52999999</v>
      </c>
      <c r="E108" s="121">
        <v>0</v>
      </c>
      <c r="F108" s="121">
        <v>0</v>
      </c>
      <c r="G108" s="121">
        <v>0</v>
      </c>
    </row>
    <row r="109" spans="1:7" x14ac:dyDescent="0.2">
      <c r="A109" s="122" t="s">
        <v>1517</v>
      </c>
      <c r="B109" s="121">
        <v>184240.8</v>
      </c>
      <c r="C109" s="121">
        <v>254245.95</v>
      </c>
      <c r="D109" s="121">
        <v>211021.03</v>
      </c>
      <c r="E109" s="121">
        <v>0</v>
      </c>
      <c r="F109" s="121">
        <v>0</v>
      </c>
      <c r="G109" s="121">
        <v>0</v>
      </c>
    </row>
    <row r="110" spans="1:7" x14ac:dyDescent="0.2">
      <c r="A110" s="122" t="s">
        <v>1516</v>
      </c>
      <c r="B110" s="121">
        <v>45084.77</v>
      </c>
      <c r="C110" s="121">
        <v>72533.75</v>
      </c>
      <c r="D110" s="121">
        <v>68645.02</v>
      </c>
      <c r="E110" s="121">
        <v>0</v>
      </c>
      <c r="F110" s="121">
        <v>0</v>
      </c>
      <c r="G110" s="121">
        <v>0</v>
      </c>
    </row>
    <row r="111" spans="1:7" x14ac:dyDescent="0.2">
      <c r="A111" s="122" t="s">
        <v>1515</v>
      </c>
      <c r="B111" s="121">
        <v>51257.27</v>
      </c>
      <c r="C111" s="121">
        <v>91039.209999999905</v>
      </c>
      <c r="D111" s="121">
        <v>90112.18</v>
      </c>
      <c r="E111" s="121">
        <v>0</v>
      </c>
      <c r="F111" s="121">
        <v>0</v>
      </c>
      <c r="G111" s="121">
        <v>0</v>
      </c>
    </row>
    <row r="112" spans="1:7" x14ac:dyDescent="0.2">
      <c r="A112" s="122" t="s">
        <v>1514</v>
      </c>
      <c r="B112" s="121">
        <v>99627.19</v>
      </c>
      <c r="C112" s="121">
        <v>175269.71</v>
      </c>
      <c r="D112" s="121">
        <v>169465.12</v>
      </c>
      <c r="E112" s="121">
        <v>0</v>
      </c>
      <c r="F112" s="121">
        <v>0</v>
      </c>
      <c r="G112" s="121">
        <v>0</v>
      </c>
    </row>
    <row r="113" spans="1:7" x14ac:dyDescent="0.2">
      <c r="A113" s="122" t="s">
        <v>1513</v>
      </c>
      <c r="B113" s="121">
        <v>0</v>
      </c>
      <c r="C113" s="121">
        <v>0</v>
      </c>
      <c r="D113" s="121">
        <v>0</v>
      </c>
      <c r="E113" s="121">
        <v>0</v>
      </c>
      <c r="F113" s="121">
        <v>0</v>
      </c>
      <c r="G113" s="121">
        <v>0</v>
      </c>
    </row>
    <row r="114" spans="1:7" x14ac:dyDescent="0.2">
      <c r="A114" s="122" t="s">
        <v>1512</v>
      </c>
      <c r="B114" s="127">
        <v>3867843192.3299999</v>
      </c>
      <c r="C114" s="126">
        <v>4145267937.8600001</v>
      </c>
      <c r="D114" s="121">
        <v>4124975538.1001201</v>
      </c>
      <c r="E114" s="121">
        <v>3874773506.59793</v>
      </c>
      <c r="F114" s="121">
        <v>3983475763.5151701</v>
      </c>
      <c r="G114" s="121">
        <v>4077777317.8689499</v>
      </c>
    </row>
    <row r="115" spans="1:7" x14ac:dyDescent="0.2">
      <c r="A115" s="122" t="s">
        <v>1511</v>
      </c>
      <c r="B115" s="121">
        <v>1411028972.1600001</v>
      </c>
      <c r="C115" s="121">
        <v>1528017218.97</v>
      </c>
      <c r="D115" s="121">
        <v>1649412168.5967801</v>
      </c>
      <c r="E115" s="121">
        <v>1929439831.88116</v>
      </c>
      <c r="F115" s="121">
        <v>2001390758.8334899</v>
      </c>
      <c r="G115" s="121">
        <v>2010015272.23721</v>
      </c>
    </row>
    <row r="116" spans="1:7" x14ac:dyDescent="0.2">
      <c r="A116" s="122" t="s">
        <v>1510</v>
      </c>
      <c r="B116" s="121">
        <v>18699012.009999901</v>
      </c>
      <c r="C116" s="121">
        <v>25682984.530000001</v>
      </c>
      <c r="D116" s="121">
        <v>11718263.060000001</v>
      </c>
      <c r="E116" s="121">
        <v>0</v>
      </c>
      <c r="F116" s="121">
        <v>0</v>
      </c>
      <c r="G116" s="121">
        <v>0</v>
      </c>
    </row>
    <row r="117" spans="1:7" x14ac:dyDescent="0.2">
      <c r="A117" s="122" t="s">
        <v>1509</v>
      </c>
      <c r="B117" s="121">
        <v>5810951.8200000003</v>
      </c>
      <c r="C117" s="121">
        <v>5822553.9799999902</v>
      </c>
      <c r="D117" s="121">
        <v>4676570.1099999901</v>
      </c>
      <c r="E117" s="121">
        <v>0</v>
      </c>
      <c r="F117" s="121">
        <v>0</v>
      </c>
      <c r="G117" s="121">
        <v>0</v>
      </c>
    </row>
    <row r="118" spans="1:7" x14ac:dyDescent="0.2">
      <c r="A118" s="122" t="s">
        <v>1508</v>
      </c>
      <c r="B118" s="121">
        <v>73140869.069999993</v>
      </c>
      <c r="C118" s="121">
        <v>102786352.00999901</v>
      </c>
      <c r="D118" s="121">
        <v>68077208.784102097</v>
      </c>
      <c r="E118" s="121">
        <v>81103169.231347799</v>
      </c>
      <c r="F118" s="121">
        <v>77636225.028817803</v>
      </c>
      <c r="G118" s="121">
        <v>77422254.997575507</v>
      </c>
    </row>
    <row r="119" spans="1:7" x14ac:dyDescent="0.2">
      <c r="A119" s="122" t="s">
        <v>1507</v>
      </c>
      <c r="B119" s="121">
        <v>30627704.260000002</v>
      </c>
      <c r="C119" s="121">
        <v>30864451.449999999</v>
      </c>
      <c r="D119" s="121">
        <v>37682653.870800003</v>
      </c>
      <c r="E119" s="121">
        <v>59158926.97862</v>
      </c>
      <c r="F119" s="121">
        <v>50253392.992353097</v>
      </c>
      <c r="G119" s="121">
        <v>51400094.294896796</v>
      </c>
    </row>
    <row r="120" spans="1:7" x14ac:dyDescent="0.2">
      <c r="A120" s="122" t="s">
        <v>1506</v>
      </c>
      <c r="B120" s="121">
        <v>1102406907.4300001</v>
      </c>
      <c r="C120" s="121">
        <v>1226000854.6300001</v>
      </c>
      <c r="D120" s="121">
        <v>1302918513.9632699</v>
      </c>
      <c r="E120" s="121">
        <v>1205732027.0008099</v>
      </c>
      <c r="F120" s="121">
        <v>1348973534.0743501</v>
      </c>
      <c r="G120" s="121">
        <v>1439288348.0629399</v>
      </c>
    </row>
    <row r="121" spans="1:7" x14ac:dyDescent="0.2">
      <c r="A121" s="122" t="s">
        <v>1505</v>
      </c>
      <c r="B121" s="121">
        <v>274457237.68000001</v>
      </c>
      <c r="C121" s="121">
        <v>227057016.89999899</v>
      </c>
      <c r="D121" s="121">
        <v>213747271.53371799</v>
      </c>
      <c r="E121" s="121">
        <v>211638300.63657501</v>
      </c>
      <c r="F121" s="121">
        <v>136719829.597096</v>
      </c>
      <c r="G121" s="121">
        <v>130403034.953632</v>
      </c>
    </row>
    <row r="122" spans="1:7" x14ac:dyDescent="0.2">
      <c r="A122" s="122" t="s">
        <v>1504</v>
      </c>
      <c r="B122" s="121">
        <v>69861490.670000002</v>
      </c>
      <c r="C122" s="121">
        <v>68294306.030000001</v>
      </c>
      <c r="D122" s="121">
        <v>72258913.110977203</v>
      </c>
      <c r="E122" s="121">
        <v>114719741.832421</v>
      </c>
      <c r="F122" s="121">
        <v>89347098.143938497</v>
      </c>
      <c r="G122" s="121">
        <v>82590734.862324104</v>
      </c>
    </row>
    <row r="123" spans="1:7" x14ac:dyDescent="0.2">
      <c r="A123" s="122" t="s">
        <v>1503</v>
      </c>
      <c r="B123" s="121">
        <v>75234429.239999995</v>
      </c>
      <c r="C123" s="121">
        <v>80873191.579999998</v>
      </c>
      <c r="D123" s="121">
        <v>85153415.666657895</v>
      </c>
      <c r="E123" s="121">
        <v>92353640.963101</v>
      </c>
      <c r="F123" s="121">
        <v>94982585.606924504</v>
      </c>
      <c r="G123" s="121">
        <v>97208198.446374103</v>
      </c>
    </row>
    <row r="124" spans="1:7" x14ac:dyDescent="0.2">
      <c r="A124" s="122" t="s">
        <v>1502</v>
      </c>
      <c r="B124" s="121">
        <v>149942624.91</v>
      </c>
      <c r="C124" s="121">
        <v>155414775.75999999</v>
      </c>
      <c r="D124" s="121">
        <v>160455366.45380601</v>
      </c>
      <c r="E124" s="121">
        <v>180627868.073892</v>
      </c>
      <c r="F124" s="121">
        <v>184172339.23819599</v>
      </c>
      <c r="G124" s="121">
        <v>189449380.013987</v>
      </c>
    </row>
    <row r="125" spans="1:7" x14ac:dyDescent="0.2">
      <c r="A125" s="122" t="s">
        <v>1501</v>
      </c>
      <c r="B125" s="121">
        <v>285938770.09999901</v>
      </c>
      <c r="C125" s="121">
        <v>308336493.24999899</v>
      </c>
      <c r="D125" s="121">
        <v>235662270.28999999</v>
      </c>
      <c r="E125" s="121">
        <v>0</v>
      </c>
      <c r="F125" s="121">
        <v>0</v>
      </c>
      <c r="G125" s="121">
        <v>0</v>
      </c>
    </row>
    <row r="126" spans="1:7" x14ac:dyDescent="0.2">
      <c r="A126" s="122" t="s">
        <v>1500</v>
      </c>
      <c r="B126" s="121">
        <v>242456895.66999999</v>
      </c>
      <c r="C126" s="121">
        <v>267972037.68999901</v>
      </c>
      <c r="D126" s="121">
        <v>202136728.99000001</v>
      </c>
      <c r="E126" s="121">
        <v>0</v>
      </c>
      <c r="F126" s="121">
        <v>0</v>
      </c>
      <c r="G126" s="121">
        <v>0</v>
      </c>
    </row>
    <row r="127" spans="1:7" x14ac:dyDescent="0.2">
      <c r="A127" s="122" t="s">
        <v>1499</v>
      </c>
      <c r="B127" s="121">
        <v>65706732.890000001</v>
      </c>
      <c r="C127" s="121">
        <v>54461273.189999998</v>
      </c>
      <c r="D127" s="121">
        <v>34651036.960000001</v>
      </c>
      <c r="E127" s="121">
        <v>0</v>
      </c>
      <c r="F127" s="121">
        <v>0</v>
      </c>
      <c r="G127" s="121">
        <v>0</v>
      </c>
    </row>
    <row r="128" spans="1:7" x14ac:dyDescent="0.2">
      <c r="A128" s="122" t="s">
        <v>1498</v>
      </c>
      <c r="B128" s="121">
        <v>15083768.43</v>
      </c>
      <c r="C128" s="121">
        <v>14618962.32</v>
      </c>
      <c r="D128" s="121">
        <v>10794106.4699999</v>
      </c>
      <c r="E128" s="121">
        <v>0</v>
      </c>
      <c r="F128" s="121">
        <v>0</v>
      </c>
      <c r="G128" s="121">
        <v>0</v>
      </c>
    </row>
    <row r="129" spans="1:7" x14ac:dyDescent="0.2">
      <c r="A129" s="122" t="s">
        <v>1497</v>
      </c>
      <c r="B129" s="121">
        <v>16225033.2199999</v>
      </c>
      <c r="C129" s="121">
        <v>17328808.260000002</v>
      </c>
      <c r="D129" s="121">
        <v>12790576.1299999</v>
      </c>
      <c r="E129" s="121">
        <v>0</v>
      </c>
      <c r="F129" s="121">
        <v>0</v>
      </c>
      <c r="G129" s="121">
        <v>0</v>
      </c>
    </row>
    <row r="130" spans="1:7" x14ac:dyDescent="0.2">
      <c r="A130" s="122" t="s">
        <v>1496</v>
      </c>
      <c r="B130" s="121">
        <v>31221792.77</v>
      </c>
      <c r="C130" s="121">
        <v>31736657.309999999</v>
      </c>
      <c r="D130" s="121">
        <v>22840474.109999999</v>
      </c>
      <c r="E130" s="121">
        <v>0</v>
      </c>
      <c r="F130" s="121">
        <v>0</v>
      </c>
      <c r="G130" s="121">
        <v>0</v>
      </c>
    </row>
    <row r="131" spans="1:7" x14ac:dyDescent="0.2">
      <c r="A131" s="122" t="s">
        <v>1495</v>
      </c>
      <c r="B131" s="127">
        <v>192454908.59</v>
      </c>
      <c r="C131" s="126">
        <v>204514596.03999999</v>
      </c>
      <c r="D131" s="121">
        <v>208394144.471017</v>
      </c>
      <c r="E131" s="121">
        <v>204605301.79982999</v>
      </c>
      <c r="F131" s="121">
        <v>217145926.005409</v>
      </c>
      <c r="G131" s="121">
        <v>227003999.029201</v>
      </c>
    </row>
    <row r="132" spans="1:7" x14ac:dyDescent="0.2">
      <c r="A132" s="122" t="s">
        <v>1494</v>
      </c>
      <c r="B132" s="121">
        <v>-15952940.7199999</v>
      </c>
      <c r="C132" s="121">
        <v>-17269916.640000001</v>
      </c>
      <c r="D132" s="121">
        <v>-18500871.379654702</v>
      </c>
      <c r="E132" s="121">
        <v>-19750531.504455999</v>
      </c>
      <c r="F132" s="121">
        <v>-20699353.057242401</v>
      </c>
      <c r="G132" s="121">
        <v>-21384789.924574502</v>
      </c>
    </row>
    <row r="133" spans="1:7" x14ac:dyDescent="0.2">
      <c r="A133" s="122" t="s">
        <v>1493</v>
      </c>
      <c r="B133" s="121">
        <v>26199704.899999999</v>
      </c>
      <c r="C133" s="121">
        <v>28228171.109999999</v>
      </c>
      <c r="D133" s="121">
        <v>21798691.52</v>
      </c>
      <c r="E133" s="121">
        <v>0</v>
      </c>
      <c r="F133" s="121">
        <v>0</v>
      </c>
      <c r="G133" s="121">
        <v>0</v>
      </c>
    </row>
    <row r="134" spans="1:7" x14ac:dyDescent="0.2">
      <c r="A134" s="122" t="s">
        <v>1492</v>
      </c>
      <c r="B134" s="121">
        <v>39489194.369999997</v>
      </c>
      <c r="C134" s="121">
        <v>40703620.789999902</v>
      </c>
      <c r="D134" s="121">
        <v>39092134.940600798</v>
      </c>
      <c r="E134" s="121">
        <v>41121429.335615799</v>
      </c>
      <c r="F134" s="121">
        <v>41687645.529436998</v>
      </c>
      <c r="G134" s="121">
        <v>41714016.002064198</v>
      </c>
    </row>
    <row r="135" spans="1:7" x14ac:dyDescent="0.2">
      <c r="A135" s="122" t="s">
        <v>1491</v>
      </c>
      <c r="B135" s="121">
        <v>2445031.98999999</v>
      </c>
      <c r="C135" s="121">
        <v>3262680.53</v>
      </c>
      <c r="D135" s="121">
        <v>1470503.95</v>
      </c>
      <c r="E135" s="121">
        <v>0</v>
      </c>
      <c r="F135" s="121">
        <v>0</v>
      </c>
      <c r="G135" s="121">
        <v>0</v>
      </c>
    </row>
    <row r="136" spans="1:7" x14ac:dyDescent="0.2">
      <c r="A136" s="122" t="s">
        <v>1490</v>
      </c>
      <c r="B136" s="121">
        <v>36571779.899999999</v>
      </c>
      <c r="C136" s="121">
        <v>39486666.589999899</v>
      </c>
      <c r="D136" s="121">
        <v>49696389.212439798</v>
      </c>
      <c r="E136" s="121">
        <v>76238286.249789894</v>
      </c>
      <c r="F136" s="121">
        <v>82784624.965620905</v>
      </c>
      <c r="G136" s="121">
        <v>84439638.621841103</v>
      </c>
    </row>
    <row r="137" spans="1:7" x14ac:dyDescent="0.2">
      <c r="A137" s="122" t="s">
        <v>1489</v>
      </c>
      <c r="B137" s="121">
        <v>3743075.69</v>
      </c>
      <c r="C137" s="121">
        <v>5119006.8899999997</v>
      </c>
      <c r="D137" s="121">
        <v>3890379.3077230202</v>
      </c>
      <c r="E137" s="121">
        <v>5548863.6481627403</v>
      </c>
      <c r="F137" s="121">
        <v>5451130.41422302</v>
      </c>
      <c r="G137" s="121">
        <v>5522832.8805792099</v>
      </c>
    </row>
    <row r="138" spans="1:7" x14ac:dyDescent="0.2">
      <c r="A138" s="122" t="s">
        <v>1488</v>
      </c>
      <c r="B138" s="121">
        <v>523641.01999999897</v>
      </c>
      <c r="C138" s="121">
        <v>508920.13999999902</v>
      </c>
      <c r="D138" s="121">
        <v>1279574.1924000001</v>
      </c>
      <c r="E138" s="121">
        <v>4042148.5202799998</v>
      </c>
      <c r="F138" s="121">
        <v>3528479.1198546202</v>
      </c>
      <c r="G138" s="121">
        <v>3666570.1721761702</v>
      </c>
    </row>
    <row r="139" spans="1:7" x14ac:dyDescent="0.2">
      <c r="A139" s="122" t="s">
        <v>1487</v>
      </c>
      <c r="B139" s="121">
        <v>48840057.469999999</v>
      </c>
      <c r="C139" s="121">
        <v>54278351.269999899</v>
      </c>
      <c r="D139" s="121">
        <v>67592160.181840003</v>
      </c>
      <c r="E139" s="121">
        <v>82492986.124448895</v>
      </c>
      <c r="F139" s="121">
        <v>94716489.072531596</v>
      </c>
      <c r="G139" s="121">
        <v>102670078.694627</v>
      </c>
    </row>
    <row r="140" spans="1:7" x14ac:dyDescent="0.2">
      <c r="A140" s="122" t="s">
        <v>1486</v>
      </c>
      <c r="B140" s="121">
        <v>12660999.509999899</v>
      </c>
      <c r="C140" s="121">
        <v>10398113.369999999</v>
      </c>
      <c r="D140" s="121">
        <v>11508821.3532637</v>
      </c>
      <c r="E140" s="121">
        <v>14479730.9906765</v>
      </c>
      <c r="F140" s="121">
        <v>9599611.7929160409</v>
      </c>
      <c r="G140" s="121">
        <v>9302159.5559544601</v>
      </c>
    </row>
    <row r="141" spans="1:7" x14ac:dyDescent="0.2">
      <c r="A141" s="122" t="s">
        <v>1485</v>
      </c>
      <c r="B141" s="121">
        <v>2865915.83</v>
      </c>
      <c r="C141" s="121">
        <v>2724848.65</v>
      </c>
      <c r="D141" s="121">
        <v>3581302.7522300398</v>
      </c>
      <c r="E141" s="121">
        <v>7848820.3508389099</v>
      </c>
      <c r="F141" s="121">
        <v>6273394.7192075197</v>
      </c>
      <c r="G141" s="121">
        <v>5891520.8055245504</v>
      </c>
    </row>
    <row r="142" spans="1:7" x14ac:dyDescent="0.2">
      <c r="A142" s="122" t="s">
        <v>1484</v>
      </c>
      <c r="B142" s="121">
        <v>2697079.8499999898</v>
      </c>
      <c r="C142" s="121">
        <v>2884550.05</v>
      </c>
      <c r="D142" s="121">
        <v>3526643.7689717002</v>
      </c>
      <c r="E142" s="121">
        <v>4888482.9713896597</v>
      </c>
      <c r="F142" s="121">
        <v>5188557.18165009</v>
      </c>
      <c r="G142" s="121">
        <v>5422892.32642827</v>
      </c>
    </row>
    <row r="143" spans="1:7" x14ac:dyDescent="0.2">
      <c r="A143" s="122" t="s">
        <v>1483</v>
      </c>
      <c r="B143" s="121">
        <v>3872872.16</v>
      </c>
      <c r="C143" s="121">
        <v>3733869.84</v>
      </c>
      <c r="D143" s="121">
        <v>5096457.6821490703</v>
      </c>
      <c r="E143" s="121">
        <v>9065982.9442436509</v>
      </c>
      <c r="F143" s="121">
        <v>9603638.7394050695</v>
      </c>
      <c r="G143" s="121">
        <v>10088305.9720708</v>
      </c>
    </row>
    <row r="144" spans="1:7" x14ac:dyDescent="0.2">
      <c r="A144" s="122" t="s">
        <v>1482</v>
      </c>
      <c r="B144" s="121">
        <v>-39489194.369999997</v>
      </c>
      <c r="C144" s="121">
        <v>-40703620.789999902</v>
      </c>
      <c r="D144" s="121">
        <v>-39092134.940600798</v>
      </c>
      <c r="E144" s="121">
        <v>-41121429.335615799</v>
      </c>
      <c r="F144" s="121">
        <v>-41687645.529436998</v>
      </c>
      <c r="G144" s="121">
        <v>-41714016.002064198</v>
      </c>
    </row>
    <row r="145" spans="1:9" x14ac:dyDescent="0.2">
      <c r="A145" s="122" t="s">
        <v>1481</v>
      </c>
      <c r="B145" s="121">
        <v>15952940.7199999</v>
      </c>
      <c r="C145" s="121">
        <v>17269916.640000001</v>
      </c>
      <c r="D145" s="121">
        <v>18500871.379654702</v>
      </c>
      <c r="E145" s="121">
        <v>19750531.504455999</v>
      </c>
      <c r="F145" s="121">
        <v>20699353.057242401</v>
      </c>
      <c r="G145" s="121">
        <v>21384789.924574502</v>
      </c>
    </row>
    <row r="146" spans="1:9" x14ac:dyDescent="0.2">
      <c r="A146" s="122" t="s">
        <v>1480</v>
      </c>
      <c r="B146" s="121">
        <v>501183.18</v>
      </c>
      <c r="C146" s="121">
        <v>487974.39</v>
      </c>
      <c r="D146" s="121">
        <v>380158.16999999899</v>
      </c>
      <c r="E146" s="121">
        <v>0</v>
      </c>
      <c r="F146" s="121">
        <v>0</v>
      </c>
      <c r="G146" s="121">
        <v>0</v>
      </c>
    </row>
    <row r="147" spans="1:9" x14ac:dyDescent="0.2">
      <c r="A147" s="122" t="s">
        <v>1479</v>
      </c>
      <c r="B147" s="121">
        <v>35262759.159999996</v>
      </c>
      <c r="C147" s="121">
        <v>38591052.709999897</v>
      </c>
      <c r="D147" s="121">
        <v>28379928.759999901</v>
      </c>
      <c r="E147" s="121">
        <v>0</v>
      </c>
      <c r="F147" s="121">
        <v>0</v>
      </c>
      <c r="G147" s="121">
        <v>0</v>
      </c>
    </row>
    <row r="148" spans="1:9" x14ac:dyDescent="0.2">
      <c r="A148" s="122" t="s">
        <v>1478</v>
      </c>
      <c r="B148" s="121">
        <v>8221471.5999999903</v>
      </c>
      <c r="C148" s="121">
        <v>6553213.21</v>
      </c>
      <c r="D148" s="121">
        <v>4178389.01</v>
      </c>
      <c r="E148" s="121">
        <v>0</v>
      </c>
      <c r="F148" s="121">
        <v>0</v>
      </c>
      <c r="G148" s="121">
        <v>0</v>
      </c>
    </row>
    <row r="149" spans="1:9" x14ac:dyDescent="0.2">
      <c r="A149" s="122" t="s">
        <v>1477</v>
      </c>
      <c r="B149" s="121">
        <v>2070747.17</v>
      </c>
      <c r="C149" s="121">
        <v>1923049.89</v>
      </c>
      <c r="D149" s="121">
        <v>1408997.89</v>
      </c>
      <c r="E149" s="121">
        <v>0</v>
      </c>
      <c r="F149" s="121">
        <v>0</v>
      </c>
      <c r="G149" s="121">
        <v>0</v>
      </c>
    </row>
    <row r="150" spans="1:9" x14ac:dyDescent="0.2">
      <c r="A150" s="122" t="s">
        <v>1476</v>
      </c>
      <c r="B150" s="121">
        <v>1915111.8399999901</v>
      </c>
      <c r="C150" s="121">
        <v>2026459.71999999</v>
      </c>
      <c r="D150" s="121">
        <v>1477034.45</v>
      </c>
      <c r="E150" s="121">
        <v>0</v>
      </c>
      <c r="F150" s="121">
        <v>0</v>
      </c>
      <c r="G150" s="121">
        <v>0</v>
      </c>
    </row>
    <row r="151" spans="1:9" x14ac:dyDescent="0.2">
      <c r="A151" s="122" t="s">
        <v>1475</v>
      </c>
      <c r="B151" s="121">
        <v>4063477.32</v>
      </c>
      <c r="C151" s="121">
        <v>4307667.68</v>
      </c>
      <c r="D151" s="121">
        <v>3128712.27</v>
      </c>
      <c r="E151" s="121">
        <v>0</v>
      </c>
      <c r="F151" s="121">
        <v>0</v>
      </c>
      <c r="G151" s="121">
        <v>0</v>
      </c>
    </row>
    <row r="152" spans="1:9" x14ac:dyDescent="0.2">
      <c r="A152" s="122" t="s">
        <v>1474</v>
      </c>
      <c r="B152" s="127">
        <v>75989430.200000003</v>
      </c>
      <c r="C152" s="126">
        <v>79887685.459999993</v>
      </c>
      <c r="D152" s="121">
        <v>78766977.661381394</v>
      </c>
      <c r="E152" s="121">
        <v>82087134.3855986</v>
      </c>
      <c r="F152" s="121">
        <v>84859139.267097905</v>
      </c>
      <c r="G152" s="121">
        <v>87825744.915212601</v>
      </c>
      <c r="H152" s="121">
        <f>+B152+B162</f>
        <v>78724002.980000004</v>
      </c>
    </row>
    <row r="153" spans="1:9" x14ac:dyDescent="0.2">
      <c r="A153" s="122" t="s">
        <v>1473</v>
      </c>
      <c r="B153" s="121">
        <v>51839139.57</v>
      </c>
      <c r="C153" s="121">
        <v>54376826.879999898</v>
      </c>
      <c r="D153" s="121">
        <v>54941775.834475003</v>
      </c>
      <c r="E153" s="121">
        <v>59451659.683623597</v>
      </c>
      <c r="F153" s="121">
        <v>61702274.203281201</v>
      </c>
      <c r="G153" s="121">
        <v>63406277.12494</v>
      </c>
      <c r="H153" s="121">
        <v>76568574.409999996</v>
      </c>
    </row>
    <row r="154" spans="1:9" x14ac:dyDescent="0.2">
      <c r="A154" s="122" t="s">
        <v>1472</v>
      </c>
      <c r="B154" s="121">
        <v>671071.55999999901</v>
      </c>
      <c r="C154" s="121">
        <v>789636.71</v>
      </c>
      <c r="D154" s="121">
        <v>551605.32156445202</v>
      </c>
      <c r="E154" s="121">
        <v>835814.36245901405</v>
      </c>
      <c r="F154" s="121">
        <v>817822.29248235398</v>
      </c>
      <c r="G154" s="121">
        <v>829823.83184559504</v>
      </c>
      <c r="H154" s="128">
        <f>+H152-H153</f>
        <v>2155428.5700000077</v>
      </c>
      <c r="I154" s="121">
        <v>9444101</v>
      </c>
    </row>
    <row r="155" spans="1:9" x14ac:dyDescent="0.2">
      <c r="A155" s="122" t="s">
        <v>1471</v>
      </c>
      <c r="B155" s="121">
        <v>3164795.48</v>
      </c>
      <c r="C155" s="121">
        <v>3206346.71</v>
      </c>
      <c r="D155" s="121">
        <v>2597145.4205999998</v>
      </c>
      <c r="E155" s="121">
        <v>608556.08632</v>
      </c>
      <c r="F155" s="121">
        <v>529370.72927963198</v>
      </c>
      <c r="G155" s="121">
        <v>550914.24560485606</v>
      </c>
    </row>
    <row r="156" spans="1:9" x14ac:dyDescent="0.2">
      <c r="A156" s="122" t="s">
        <v>1470</v>
      </c>
      <c r="B156" s="121">
        <v>12176332.539999999</v>
      </c>
      <c r="C156" s="121">
        <v>13545675.449999901</v>
      </c>
      <c r="D156" s="121">
        <v>13752205.4204599</v>
      </c>
      <c r="E156" s="121">
        <v>12425755.429722199</v>
      </c>
      <c r="F156" s="121">
        <v>14210127.137495499</v>
      </c>
      <c r="G156" s="121">
        <v>15426517.506596901</v>
      </c>
    </row>
    <row r="157" spans="1:9" x14ac:dyDescent="0.2">
      <c r="A157" s="122" t="s">
        <v>1469</v>
      </c>
      <c r="B157" s="121">
        <v>1225904.8899999999</v>
      </c>
      <c r="C157" s="121">
        <v>823703.64999999898</v>
      </c>
      <c r="D157" s="121">
        <v>1215632.5634858401</v>
      </c>
      <c r="E157" s="121">
        <v>2181053.2559324</v>
      </c>
      <c r="F157" s="121">
        <v>1440210.7318766499</v>
      </c>
      <c r="G157" s="121">
        <v>1397680.11346229</v>
      </c>
    </row>
    <row r="158" spans="1:9" x14ac:dyDescent="0.2">
      <c r="A158" s="122" t="s">
        <v>1468</v>
      </c>
      <c r="B158" s="121">
        <v>415047.56</v>
      </c>
      <c r="C158" s="121">
        <v>337201.51</v>
      </c>
      <c r="D158" s="121">
        <v>465249.289685425</v>
      </c>
      <c r="E158" s="121">
        <v>1182252.2940825601</v>
      </c>
      <c r="F158" s="121">
        <v>941184.97651835601</v>
      </c>
      <c r="G158" s="121">
        <v>885220.40698173305</v>
      </c>
    </row>
    <row r="159" spans="1:9" x14ac:dyDescent="0.2">
      <c r="A159" s="122" t="s">
        <v>1467</v>
      </c>
      <c r="B159" s="121">
        <v>745483.52</v>
      </c>
      <c r="C159" s="121">
        <v>794369.71</v>
      </c>
      <c r="D159" s="121">
        <v>11053.8641750475</v>
      </c>
      <c r="E159" s="121">
        <v>1756252.8788965901</v>
      </c>
      <c r="F159" s="121">
        <v>1439289.3601613699</v>
      </c>
      <c r="G159" s="121">
        <v>1394902.9249533301</v>
      </c>
    </row>
    <row r="160" spans="1:9" x14ac:dyDescent="0.2">
      <c r="A160" s="122" t="s">
        <v>1466</v>
      </c>
      <c r="B160" s="121">
        <v>3596226.51</v>
      </c>
      <c r="C160" s="121">
        <v>3611572.24</v>
      </c>
      <c r="D160" s="121">
        <v>3502889.7269355701</v>
      </c>
      <c r="E160" s="121">
        <v>3645790.3945621001</v>
      </c>
      <c r="F160" s="121">
        <v>3778859.8360028001</v>
      </c>
      <c r="G160" s="121">
        <v>3934408.7608278599</v>
      </c>
    </row>
    <row r="161" spans="1:7" x14ac:dyDescent="0.2">
      <c r="A161" s="122" t="s">
        <v>1465</v>
      </c>
      <c r="B161" s="128">
        <v>2155428.5699999998</v>
      </c>
      <c r="C161" s="128">
        <v>2402352.6</v>
      </c>
      <c r="D161" s="128">
        <v>1729420.22</v>
      </c>
      <c r="E161" s="121">
        <v>0</v>
      </c>
      <c r="F161" s="121">
        <v>0</v>
      </c>
      <c r="G161" s="121">
        <v>0</v>
      </c>
    </row>
    <row r="162" spans="1:7" x14ac:dyDescent="0.2">
      <c r="A162" s="122" t="s">
        <v>1464</v>
      </c>
      <c r="B162" s="127">
        <v>2734572.78</v>
      </c>
      <c r="C162" s="126">
        <v>2558758.36</v>
      </c>
      <c r="D162" s="121">
        <v>2434537.40267081</v>
      </c>
      <c r="E162" s="121">
        <v>2322992.40006863</v>
      </c>
      <c r="F162" s="121">
        <v>2341103.6579775098</v>
      </c>
      <c r="G162" s="121">
        <v>2387520.2546087699</v>
      </c>
    </row>
    <row r="163" spans="1:7" x14ac:dyDescent="0.2">
      <c r="A163" s="122" t="s">
        <v>1463</v>
      </c>
      <c r="B163" s="121">
        <v>1344411.55999999</v>
      </c>
      <c r="C163" s="121">
        <v>1295763.3899999999</v>
      </c>
      <c r="D163" s="121">
        <v>1280708.0946800001</v>
      </c>
      <c r="E163" s="121">
        <v>1324355.3493300001</v>
      </c>
      <c r="F163" s="121">
        <v>1339622.4420400001</v>
      </c>
      <c r="G163" s="121">
        <v>1341890.9743900001</v>
      </c>
    </row>
    <row r="164" spans="1:7" x14ac:dyDescent="0.2">
      <c r="A164" s="122" t="s">
        <v>1462</v>
      </c>
      <c r="B164" s="121">
        <v>64804.08</v>
      </c>
      <c r="C164" s="121">
        <v>67870.36</v>
      </c>
      <c r="D164" s="121">
        <v>39854.296753279203</v>
      </c>
      <c r="E164" s="121">
        <v>40740.575308124397</v>
      </c>
      <c r="F164" s="121">
        <v>38386.151332385103</v>
      </c>
      <c r="G164" s="121">
        <v>38360.205150102003</v>
      </c>
    </row>
    <row r="165" spans="1:7" x14ac:dyDescent="0.2">
      <c r="A165" s="122" t="s">
        <v>1461</v>
      </c>
      <c r="B165" s="121">
        <v>50902.5</v>
      </c>
      <c r="C165" s="121">
        <v>50761.299999999901</v>
      </c>
      <c r="D165" s="121">
        <v>44484.9546999999</v>
      </c>
      <c r="E165" s="121">
        <v>29818.272269999899</v>
      </c>
      <c r="F165" s="121">
        <v>24847.091002354198</v>
      </c>
      <c r="G165" s="121">
        <v>25467.072251364501</v>
      </c>
    </row>
    <row r="166" spans="1:7" x14ac:dyDescent="0.2">
      <c r="A166" s="122" t="s">
        <v>1460</v>
      </c>
      <c r="B166" s="121">
        <v>795309.98</v>
      </c>
      <c r="C166" s="121">
        <v>772382.43</v>
      </c>
      <c r="D166" s="121">
        <v>733601.83226999897</v>
      </c>
      <c r="E166" s="121">
        <v>605675.67103724997</v>
      </c>
      <c r="F166" s="121">
        <v>666981.19599632302</v>
      </c>
      <c r="G166" s="121">
        <v>713120.48846387805</v>
      </c>
    </row>
    <row r="167" spans="1:7" x14ac:dyDescent="0.2">
      <c r="A167" s="122" t="s">
        <v>1459</v>
      </c>
      <c r="B167" s="121">
        <v>225131.69</v>
      </c>
      <c r="C167" s="121">
        <v>140677.35999999999</v>
      </c>
      <c r="D167" s="121">
        <v>119758.26203048701</v>
      </c>
      <c r="E167" s="121">
        <v>106312.32055275999</v>
      </c>
      <c r="F167" s="121">
        <v>67599.217595961105</v>
      </c>
      <c r="G167" s="121">
        <v>64610.455652239798</v>
      </c>
    </row>
    <row r="168" spans="1:7" x14ac:dyDescent="0.2">
      <c r="A168" s="122" t="s">
        <v>1458</v>
      </c>
      <c r="B168" s="121">
        <v>47547.0099999999</v>
      </c>
      <c r="C168" s="121">
        <v>39553.49</v>
      </c>
      <c r="D168" s="121">
        <v>39386.028804552501</v>
      </c>
      <c r="E168" s="121">
        <v>57627.196640372997</v>
      </c>
      <c r="F168" s="121">
        <v>44176.429613748202</v>
      </c>
      <c r="G168" s="121">
        <v>40921.018548421802</v>
      </c>
    </row>
    <row r="169" spans="1:7" x14ac:dyDescent="0.2">
      <c r="A169" s="122" t="s">
        <v>1457</v>
      </c>
      <c r="B169" s="121">
        <v>64822.92</v>
      </c>
      <c r="C169" s="121">
        <v>60692.67</v>
      </c>
      <c r="D169" s="121">
        <v>57892.394083033803</v>
      </c>
      <c r="E169" s="121">
        <v>55500.753465089903</v>
      </c>
      <c r="F169" s="121">
        <v>55938.782758481299</v>
      </c>
      <c r="G169" s="121">
        <v>57035.133704000102</v>
      </c>
    </row>
    <row r="170" spans="1:7" x14ac:dyDescent="0.2">
      <c r="A170" s="122" t="s">
        <v>1456</v>
      </c>
      <c r="B170" s="121">
        <v>141643.04</v>
      </c>
      <c r="C170" s="121">
        <v>131057.36</v>
      </c>
      <c r="D170" s="121">
        <v>118851.53934946</v>
      </c>
      <c r="E170" s="121">
        <v>102962.261465035</v>
      </c>
      <c r="F170" s="121">
        <v>103552.347638259</v>
      </c>
      <c r="G170" s="121">
        <v>106114.90644876999</v>
      </c>
    </row>
    <row r="171" spans="1:7" x14ac:dyDescent="0.2">
      <c r="A171" s="122" t="s">
        <v>1455</v>
      </c>
      <c r="B171" s="127">
        <v>7647129.1599999899</v>
      </c>
      <c r="C171" s="126">
        <v>8471857.3499999996</v>
      </c>
      <c r="D171" s="121">
        <v>8238204.75655735</v>
      </c>
      <c r="E171" s="121">
        <v>7771935.2573221596</v>
      </c>
      <c r="F171" s="121">
        <v>7985889.1195457997</v>
      </c>
      <c r="G171" s="121">
        <v>8137432.5207583802</v>
      </c>
    </row>
    <row r="172" spans="1:7" x14ac:dyDescent="0.2">
      <c r="A172" s="122" t="s">
        <v>1454</v>
      </c>
      <c r="B172" s="121">
        <v>3410410.67</v>
      </c>
      <c r="C172" s="121">
        <v>3825285.06</v>
      </c>
      <c r="D172" s="121">
        <v>3815732.7507899902</v>
      </c>
      <c r="E172" s="121">
        <v>3950825.2735100002</v>
      </c>
      <c r="F172" s="121">
        <v>4091930.8765599998</v>
      </c>
      <c r="G172" s="121">
        <v>4089198.8418399999</v>
      </c>
    </row>
    <row r="173" spans="1:7" x14ac:dyDescent="0.2">
      <c r="A173" s="122" t="s">
        <v>1453</v>
      </c>
      <c r="B173" s="121">
        <v>181752.95999999999</v>
      </c>
      <c r="C173" s="121">
        <v>265843.94</v>
      </c>
      <c r="D173" s="121">
        <v>164952.77249318501</v>
      </c>
      <c r="E173" s="121">
        <v>159614.80556270099</v>
      </c>
      <c r="F173" s="121">
        <v>152729.672396184</v>
      </c>
      <c r="G173" s="121">
        <v>151805.38268670399</v>
      </c>
    </row>
    <row r="174" spans="1:7" x14ac:dyDescent="0.2">
      <c r="A174" s="122" t="s">
        <v>1452</v>
      </c>
      <c r="B174" s="121">
        <v>73546.909999999902</v>
      </c>
      <c r="C174" s="121">
        <v>75756.160000000003</v>
      </c>
      <c r="D174" s="121">
        <v>83696.053100000005</v>
      </c>
      <c r="E174" s="121">
        <v>116286.01212</v>
      </c>
      <c r="F174" s="121">
        <v>98860.8635423714</v>
      </c>
      <c r="G174" s="121">
        <v>100782.533198159</v>
      </c>
    </row>
    <row r="175" spans="1:7" x14ac:dyDescent="0.2">
      <c r="A175" s="122" t="s">
        <v>1451</v>
      </c>
      <c r="B175" s="121">
        <v>2608348.65</v>
      </c>
      <c r="C175" s="121">
        <v>2986283.87</v>
      </c>
      <c r="D175" s="121">
        <v>2951288.6477099899</v>
      </c>
      <c r="E175" s="121">
        <v>2372936.65431845</v>
      </c>
      <c r="F175" s="121">
        <v>2653764.8611047599</v>
      </c>
      <c r="G175" s="121">
        <v>2822078.98079244</v>
      </c>
    </row>
    <row r="176" spans="1:7" x14ac:dyDescent="0.2">
      <c r="A176" s="122" t="s">
        <v>1450</v>
      </c>
      <c r="B176" s="121">
        <v>658854.48</v>
      </c>
      <c r="C176" s="121">
        <v>591205.18000000005</v>
      </c>
      <c r="D176" s="121">
        <v>521765.368153185</v>
      </c>
      <c r="E176" s="121">
        <v>416514.00957424898</v>
      </c>
      <c r="F176" s="121">
        <v>268961.74790409801</v>
      </c>
      <c r="G176" s="121">
        <v>255687.239092478</v>
      </c>
    </row>
    <row r="177" spans="1:7" x14ac:dyDescent="0.2">
      <c r="A177" s="122" t="s">
        <v>1449</v>
      </c>
      <c r="B177" s="121">
        <v>160759.18</v>
      </c>
      <c r="C177" s="121">
        <v>166357.81</v>
      </c>
      <c r="D177" s="121">
        <v>165268.242101396</v>
      </c>
      <c r="E177" s="121">
        <v>225773.78245914099</v>
      </c>
      <c r="F177" s="121">
        <v>175767.85867690199</v>
      </c>
      <c r="G177" s="121">
        <v>161939.459300738</v>
      </c>
    </row>
    <row r="178" spans="1:7" x14ac:dyDescent="0.2">
      <c r="A178" s="122" t="s">
        <v>1448</v>
      </c>
      <c r="B178" s="121">
        <v>181888.87</v>
      </c>
      <c r="C178" s="121">
        <v>202839.1</v>
      </c>
      <c r="D178" s="121">
        <v>197505.122931994</v>
      </c>
      <c r="E178" s="121">
        <v>185691.03942421899</v>
      </c>
      <c r="F178" s="121">
        <v>190820.92000472601</v>
      </c>
      <c r="G178" s="121">
        <v>194397.24197206399</v>
      </c>
    </row>
    <row r="179" spans="1:7" x14ac:dyDescent="0.2">
      <c r="A179" s="122" t="s">
        <v>1447</v>
      </c>
      <c r="B179" s="121">
        <v>371567.44</v>
      </c>
      <c r="C179" s="121">
        <v>358286.23</v>
      </c>
      <c r="D179" s="121">
        <v>337995.79927758902</v>
      </c>
      <c r="E179" s="121">
        <v>344293.68035340298</v>
      </c>
      <c r="F179" s="121">
        <v>353052.31935675</v>
      </c>
      <c r="G179" s="121">
        <v>361542.84187579597</v>
      </c>
    </row>
    <row r="180" spans="1:7" x14ac:dyDescent="0.2">
      <c r="A180" s="122" t="s">
        <v>1446</v>
      </c>
      <c r="B180" s="121">
        <v>65218059.479999997</v>
      </c>
      <c r="C180" s="125">
        <v>174663161.47999999</v>
      </c>
      <c r="D180" s="121">
        <v>185546223.64112899</v>
      </c>
      <c r="E180" s="121">
        <v>165812998.77387899</v>
      </c>
      <c r="F180" s="121">
        <v>173474830.261722</v>
      </c>
      <c r="G180" s="121">
        <v>185750882.18386</v>
      </c>
    </row>
    <row r="181" spans="1:7" x14ac:dyDescent="0.2">
      <c r="A181" s="122" t="s">
        <v>1445</v>
      </c>
      <c r="B181" s="121">
        <v>65218059.479999997</v>
      </c>
      <c r="C181" s="121">
        <v>174663161.47999999</v>
      </c>
      <c r="D181" s="121">
        <v>185546223.64112899</v>
      </c>
      <c r="E181" s="121">
        <v>165812998.77387899</v>
      </c>
      <c r="F181" s="121">
        <v>173474830.261722</v>
      </c>
      <c r="G181" s="121">
        <v>185750882.18386</v>
      </c>
    </row>
    <row r="182" spans="1:7" x14ac:dyDescent="0.2">
      <c r="A182" s="122" t="s">
        <v>1444</v>
      </c>
      <c r="B182" s="121">
        <v>0</v>
      </c>
      <c r="C182" s="121">
        <v>0</v>
      </c>
      <c r="D182" s="121">
        <v>0</v>
      </c>
      <c r="E182" s="121">
        <v>0</v>
      </c>
      <c r="F182" s="121">
        <v>0</v>
      </c>
      <c r="G182" s="121">
        <v>0</v>
      </c>
    </row>
    <row r="183" spans="1:7" x14ac:dyDescent="0.2">
      <c r="A183" s="122" t="s">
        <v>1443</v>
      </c>
      <c r="B183" s="121">
        <v>0</v>
      </c>
      <c r="C183" s="121">
        <v>0</v>
      </c>
      <c r="D183" s="121">
        <v>0</v>
      </c>
      <c r="E183" s="121">
        <v>0</v>
      </c>
      <c r="F183" s="121">
        <v>0</v>
      </c>
      <c r="G183" s="121">
        <v>0</v>
      </c>
    </row>
    <row r="184" spans="1:7" x14ac:dyDescent="0.2">
      <c r="A184" s="122" t="s">
        <v>1442</v>
      </c>
      <c r="B184" s="121">
        <v>0</v>
      </c>
      <c r="C184" s="121">
        <v>-41796</v>
      </c>
      <c r="D184" s="121">
        <v>41796</v>
      </c>
      <c r="E184" s="121">
        <v>0</v>
      </c>
      <c r="F184" s="121">
        <v>0</v>
      </c>
      <c r="G184" s="121">
        <v>0</v>
      </c>
    </row>
    <row r="185" spans="1:7" x14ac:dyDescent="0.2">
      <c r="A185" s="122" t="s">
        <v>1441</v>
      </c>
      <c r="B185" s="121">
        <v>0</v>
      </c>
      <c r="C185" s="121">
        <v>-41796</v>
      </c>
      <c r="D185" s="121">
        <v>41796</v>
      </c>
      <c r="E185" s="121">
        <v>0</v>
      </c>
      <c r="F185" s="121">
        <v>0</v>
      </c>
      <c r="G185" s="121">
        <v>0</v>
      </c>
    </row>
    <row r="186" spans="1:7" x14ac:dyDescent="0.2">
      <c r="A186" s="124" t="s">
        <v>1440</v>
      </c>
      <c r="B186" s="123">
        <v>75252847.659999996</v>
      </c>
      <c r="C186" s="123">
        <v>205910481.66</v>
      </c>
      <c r="D186" s="123">
        <v>227653505.25</v>
      </c>
      <c r="E186" s="123">
        <v>217783413</v>
      </c>
      <c r="F186" s="123">
        <v>207652964.27811101</v>
      </c>
      <c r="G186" s="123">
        <v>213772884.79362401</v>
      </c>
    </row>
    <row r="187" spans="1:7" x14ac:dyDescent="0.2">
      <c r="A187" s="124" t="s">
        <v>1439</v>
      </c>
      <c r="B187" s="123">
        <v>74830142.659999996</v>
      </c>
      <c r="C187" s="123">
        <v>196064416.66</v>
      </c>
      <c r="D187" s="123">
        <v>227232303.25</v>
      </c>
      <c r="E187" s="123">
        <v>218917523</v>
      </c>
      <c r="F187" s="123">
        <v>180329891.030673</v>
      </c>
      <c r="G187" s="123">
        <v>181837885.055071</v>
      </c>
    </row>
    <row r="188" spans="1:7" x14ac:dyDescent="0.2">
      <c r="A188" s="124" t="s">
        <v>1438</v>
      </c>
      <c r="B188" s="123">
        <v>422705</v>
      </c>
      <c r="C188" s="123">
        <v>9846065</v>
      </c>
      <c r="D188" s="123">
        <v>421202</v>
      </c>
      <c r="E188" s="123">
        <v>-1134110</v>
      </c>
      <c r="F188" s="123">
        <v>-560378.752561489</v>
      </c>
      <c r="G188" s="123">
        <v>942486.03855286306</v>
      </c>
    </row>
    <row r="189" spans="1:7" x14ac:dyDescent="0.2">
      <c r="A189" s="124" t="s">
        <v>1437</v>
      </c>
      <c r="B189" s="123">
        <v>0</v>
      </c>
      <c r="C189" s="123">
        <v>0</v>
      </c>
      <c r="D189" s="123">
        <v>0</v>
      </c>
      <c r="E189" s="123">
        <v>0</v>
      </c>
      <c r="F189" s="123">
        <v>0</v>
      </c>
      <c r="G189" s="123">
        <v>0</v>
      </c>
    </row>
    <row r="190" spans="1:7" x14ac:dyDescent="0.2">
      <c r="A190" s="124" t="s">
        <v>1436</v>
      </c>
      <c r="B190" s="123">
        <v>0</v>
      </c>
      <c r="C190" s="123">
        <v>0</v>
      </c>
      <c r="D190" s="123">
        <v>0</v>
      </c>
      <c r="E190" s="123">
        <v>0</v>
      </c>
      <c r="F190" s="123">
        <v>27883452</v>
      </c>
      <c r="G190" s="123">
        <v>30992513.699999999</v>
      </c>
    </row>
    <row r="191" spans="1:7" x14ac:dyDescent="0.2">
      <c r="A191" s="122" t="s">
        <v>1435</v>
      </c>
      <c r="B191" s="121">
        <v>0</v>
      </c>
      <c r="C191" s="121">
        <v>0</v>
      </c>
      <c r="D191" s="121">
        <v>0</v>
      </c>
      <c r="E191" s="121">
        <v>0</v>
      </c>
      <c r="F191" s="121">
        <v>0</v>
      </c>
      <c r="G191" s="121">
        <v>0</v>
      </c>
    </row>
  </sheetData>
  <pageMargins left="0.75" right="0.75" top="1" bottom="1" header="0.5" footer="0.5"/>
  <pageSetup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T14"/>
  <sheetViews>
    <sheetView tabSelected="1" view="pageBreakPreview" zoomScale="60" zoomScaleNormal="100" workbookViewId="0"/>
  </sheetViews>
  <sheetFormatPr defaultRowHeight="15" x14ac:dyDescent="0.25"/>
  <cols>
    <col min="20" max="20" width="14.28515625" bestFit="1" customWidth="1"/>
  </cols>
  <sheetData>
    <row r="1" spans="1:20" ht="16.899999999999999" x14ac:dyDescent="0.3">
      <c r="A1" s="242" t="s">
        <v>1735</v>
      </c>
    </row>
    <row r="2" spans="1:20" ht="16.899999999999999" x14ac:dyDescent="0.3">
      <c r="A2" s="242" t="s">
        <v>1719</v>
      </c>
    </row>
    <row r="9" spans="1:20" ht="14.45" x14ac:dyDescent="0.3">
      <c r="T9" s="12"/>
    </row>
    <row r="10" spans="1:20" ht="14.45" x14ac:dyDescent="0.3">
      <c r="T10" s="12"/>
    </row>
    <row r="11" spans="1:20" ht="14.45" x14ac:dyDescent="0.3">
      <c r="T11" s="12"/>
    </row>
    <row r="12" spans="1:20" ht="14.45" x14ac:dyDescent="0.3">
      <c r="T12" s="12"/>
    </row>
    <row r="13" spans="1:20" ht="14.45" x14ac:dyDescent="0.3">
      <c r="T13" s="12"/>
    </row>
    <row r="14" spans="1:20" ht="14.45" x14ac:dyDescent="0.3">
      <c r="T14" s="12"/>
    </row>
  </sheetData>
  <pageMargins left="0.75" right="0.75" top="1" bottom="1" header="0.5" footer="0.5"/>
  <pageSetup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55"/>
  <sheetViews>
    <sheetView zoomScaleNormal="100" workbookViewId="0">
      <selection activeCell="A2" sqref="A1:A2"/>
    </sheetView>
  </sheetViews>
  <sheetFormatPr defaultRowHeight="18.75" x14ac:dyDescent="0.3"/>
  <cols>
    <col min="1" max="1" width="10.42578125" customWidth="1"/>
    <col min="2" max="2" width="44.140625" bestFit="1" customWidth="1"/>
    <col min="3" max="3" width="14.28515625" customWidth="1"/>
    <col min="4" max="4" width="9.140625" customWidth="1"/>
    <col min="5" max="5" width="16.85546875" style="12" customWidth="1"/>
    <col min="6" max="6" width="3.28515625" style="11" customWidth="1"/>
    <col min="7" max="7" width="12.5703125" customWidth="1"/>
    <col min="8" max="8" width="2.140625" customWidth="1"/>
    <col min="9" max="9" width="16" style="12" customWidth="1"/>
    <col min="10" max="10" width="16.140625" customWidth="1"/>
    <col min="11" max="11" width="9.28515625" customWidth="1"/>
    <col min="12" max="12" width="12.140625" style="77" customWidth="1"/>
    <col min="13" max="13" width="16.85546875" style="74" bestFit="1" customWidth="1"/>
    <col min="14" max="14" width="16" style="40" bestFit="1" customWidth="1"/>
  </cols>
  <sheetData>
    <row r="1" spans="1:14" ht="18" x14ac:dyDescent="0.35">
      <c r="A1" s="242" t="s">
        <v>1720</v>
      </c>
    </row>
    <row r="2" spans="1:14" ht="18" x14ac:dyDescent="0.35">
      <c r="A2" s="242" t="s">
        <v>1719</v>
      </c>
    </row>
    <row r="3" spans="1:14" ht="14.45" x14ac:dyDescent="0.3">
      <c r="A3" s="249" t="s">
        <v>38</v>
      </c>
      <c r="B3" s="249"/>
      <c r="C3" s="249"/>
      <c r="D3" s="249"/>
      <c r="E3" s="77"/>
      <c r="F3" s="74"/>
      <c r="G3" s="40"/>
      <c r="I3"/>
      <c r="L3"/>
      <c r="M3"/>
      <c r="N3"/>
    </row>
    <row r="4" spans="1:14" ht="14.45" x14ac:dyDescent="0.3">
      <c r="A4" s="249" t="s">
        <v>39</v>
      </c>
      <c r="B4" s="249"/>
      <c r="C4" s="249"/>
      <c r="D4" s="249"/>
      <c r="E4" s="77"/>
      <c r="F4" s="74"/>
      <c r="G4" s="40"/>
      <c r="I4"/>
      <c r="L4"/>
      <c r="M4"/>
      <c r="N4"/>
    </row>
    <row r="5" spans="1:14" ht="14.45" x14ac:dyDescent="0.3">
      <c r="A5" s="250" t="s">
        <v>73</v>
      </c>
      <c r="B5" s="250"/>
      <c r="C5" s="250"/>
      <c r="D5" s="250"/>
      <c r="E5" s="77"/>
      <c r="F5" s="74"/>
      <c r="G5" s="40"/>
      <c r="I5"/>
      <c r="L5"/>
      <c r="M5"/>
      <c r="N5"/>
    </row>
    <row r="6" spans="1:14" ht="14.45" x14ac:dyDescent="0.3">
      <c r="A6" s="24" t="s">
        <v>36</v>
      </c>
      <c r="B6" s="24" t="s">
        <v>37</v>
      </c>
      <c r="C6" s="25" t="s">
        <v>72</v>
      </c>
      <c r="D6" s="21"/>
      <c r="E6" s="78" t="s">
        <v>18</v>
      </c>
      <c r="F6" s="74"/>
      <c r="G6" s="40"/>
      <c r="I6"/>
      <c r="L6"/>
      <c r="M6"/>
      <c r="N6"/>
    </row>
    <row r="7" spans="1:14" ht="14.45" x14ac:dyDescent="0.3">
      <c r="A7" t="s">
        <v>40</v>
      </c>
      <c r="B7" t="s">
        <v>42</v>
      </c>
      <c r="C7" s="41">
        <f>+'5'!B14</f>
        <v>518333707.87</v>
      </c>
      <c r="E7" s="77" t="s">
        <v>818</v>
      </c>
      <c r="F7" s="74"/>
      <c r="G7" s="40"/>
      <c r="I7"/>
      <c r="L7"/>
      <c r="M7"/>
      <c r="N7"/>
    </row>
    <row r="8" spans="1:14" ht="14.45" x14ac:dyDescent="0.3">
      <c r="A8" t="s">
        <v>41</v>
      </c>
      <c r="B8" t="s">
        <v>43</v>
      </c>
      <c r="C8" s="42">
        <f>+'5'!B15</f>
        <v>10443793.970000001</v>
      </c>
      <c r="E8" s="77" t="s">
        <v>819</v>
      </c>
      <c r="F8" s="74"/>
      <c r="G8" s="40"/>
      <c r="I8"/>
      <c r="L8"/>
      <c r="M8"/>
      <c r="N8"/>
    </row>
    <row r="9" spans="1:14" ht="14.45" x14ac:dyDescent="0.3">
      <c r="A9" t="s">
        <v>44</v>
      </c>
      <c r="B9" t="s">
        <v>45</v>
      </c>
      <c r="C9" s="42">
        <f>+'5'!B35</f>
        <v>168309387.24000001</v>
      </c>
      <c r="E9" s="77" t="s">
        <v>820</v>
      </c>
      <c r="F9" s="74"/>
      <c r="G9" s="40"/>
      <c r="I9"/>
      <c r="L9"/>
      <c r="M9"/>
      <c r="N9"/>
    </row>
    <row r="10" spans="1:14" ht="14.45" x14ac:dyDescent="0.3">
      <c r="A10" t="s">
        <v>46</v>
      </c>
      <c r="B10" t="s">
        <v>47</v>
      </c>
      <c r="C10" s="42">
        <f>+'5'!B36</f>
        <v>23710879.32</v>
      </c>
      <c r="E10" s="77" t="s">
        <v>821</v>
      </c>
      <c r="F10" s="74"/>
      <c r="G10" s="40"/>
      <c r="I10"/>
      <c r="L10"/>
      <c r="M10"/>
      <c r="N10"/>
    </row>
    <row r="11" spans="1:14" ht="14.45" x14ac:dyDescent="0.3">
      <c r="A11" t="s">
        <v>48</v>
      </c>
      <c r="B11" t="s">
        <v>49</v>
      </c>
      <c r="C11" s="137"/>
      <c r="E11" s="77" t="s">
        <v>822</v>
      </c>
      <c r="F11" s="74"/>
      <c r="G11" s="40"/>
      <c r="I11"/>
      <c r="L11"/>
      <c r="M11"/>
      <c r="N11"/>
    </row>
    <row r="12" spans="1:14" ht="14.45" x14ac:dyDescent="0.3">
      <c r="A12" t="s">
        <v>50</v>
      </c>
      <c r="B12" t="s">
        <v>49</v>
      </c>
      <c r="C12" s="42">
        <f>'5'!B38</f>
        <v>11753697.119999999</v>
      </c>
      <c r="E12" s="77" t="s">
        <v>823</v>
      </c>
      <c r="F12" s="74"/>
      <c r="G12" s="40"/>
      <c r="I12"/>
      <c r="L12"/>
      <c r="M12"/>
      <c r="N12"/>
    </row>
    <row r="13" spans="1:14" ht="14.45" x14ac:dyDescent="0.3">
      <c r="A13" t="s">
        <v>51</v>
      </c>
      <c r="B13" t="s">
        <v>52</v>
      </c>
      <c r="C13" s="42">
        <f>'5'!B60</f>
        <v>2185630.7799999998</v>
      </c>
      <c r="E13" s="77" t="s">
        <v>824</v>
      </c>
      <c r="F13" s="74"/>
      <c r="G13" s="40"/>
      <c r="I13"/>
      <c r="L13"/>
      <c r="M13"/>
      <c r="N13"/>
    </row>
    <row r="14" spans="1:14" ht="14.45" x14ac:dyDescent="0.3">
      <c r="A14" t="s">
        <v>54</v>
      </c>
      <c r="B14" t="s">
        <v>53</v>
      </c>
      <c r="C14" s="42">
        <f>'5'!B59</f>
        <v>2382126547.0999999</v>
      </c>
      <c r="E14" s="77" t="s">
        <v>825</v>
      </c>
      <c r="F14" s="74"/>
      <c r="G14" s="40"/>
      <c r="I14"/>
      <c r="L14"/>
      <c r="M14"/>
      <c r="N14"/>
    </row>
    <row r="15" spans="1:14" ht="14.45" x14ac:dyDescent="0.3">
      <c r="A15" t="s">
        <v>55</v>
      </c>
      <c r="B15" t="s">
        <v>56</v>
      </c>
      <c r="C15" s="42">
        <f>'5'!B74</f>
        <v>264907836.22999999</v>
      </c>
      <c r="E15" s="77" t="s">
        <v>826</v>
      </c>
      <c r="F15" s="74"/>
      <c r="G15" s="40"/>
      <c r="I15"/>
      <c r="L15"/>
      <c r="M15"/>
      <c r="N15"/>
    </row>
    <row r="16" spans="1:14" ht="14.45" x14ac:dyDescent="0.3">
      <c r="A16" t="s">
        <v>57</v>
      </c>
      <c r="B16" t="s">
        <v>58</v>
      </c>
      <c r="C16" s="137"/>
      <c r="E16" s="77" t="s">
        <v>822</v>
      </c>
      <c r="F16" s="74"/>
      <c r="G16" s="40"/>
      <c r="I16"/>
      <c r="L16"/>
      <c r="M16"/>
      <c r="N16"/>
    </row>
    <row r="17" spans="1:14" ht="14.45" x14ac:dyDescent="0.3">
      <c r="A17" t="s">
        <v>59</v>
      </c>
      <c r="B17" t="s">
        <v>60</v>
      </c>
      <c r="C17" s="42">
        <f>'5'!B77</f>
        <v>467644056.58999997</v>
      </c>
      <c r="E17" s="77" t="s">
        <v>827</v>
      </c>
      <c r="F17" s="74"/>
      <c r="G17" s="40"/>
      <c r="I17"/>
      <c r="L17"/>
      <c r="M17"/>
      <c r="N17"/>
    </row>
    <row r="18" spans="1:14" ht="14.45" x14ac:dyDescent="0.3">
      <c r="A18" t="s">
        <v>61</v>
      </c>
      <c r="B18" t="s">
        <v>62</v>
      </c>
      <c r="C18" s="137"/>
      <c r="E18" s="77" t="s">
        <v>822</v>
      </c>
      <c r="F18" s="74"/>
      <c r="G18" s="40"/>
      <c r="I18"/>
      <c r="L18"/>
      <c r="M18"/>
      <c r="N18"/>
    </row>
    <row r="19" spans="1:14" ht="14.45" x14ac:dyDescent="0.3">
      <c r="A19" t="s">
        <v>63</v>
      </c>
      <c r="B19" t="s">
        <v>64</v>
      </c>
      <c r="C19" s="20">
        <f>+'5'!B83</f>
        <v>49283.16</v>
      </c>
      <c r="E19" s="77" t="s">
        <v>1662</v>
      </c>
      <c r="F19" s="74"/>
      <c r="G19" s="40"/>
      <c r="I19"/>
      <c r="L19"/>
      <c r="M19"/>
      <c r="N19"/>
    </row>
    <row r="20" spans="1:14" ht="23.25" x14ac:dyDescent="0.35">
      <c r="A20" s="17"/>
      <c r="B20" s="17" t="s">
        <v>65</v>
      </c>
      <c r="C20" s="18">
        <f>SUM(C7:C19)</f>
        <v>3849464819.3800001</v>
      </c>
      <c r="D20" s="17"/>
      <c r="E20" s="70" t="s">
        <v>831</v>
      </c>
      <c r="F20" s="74"/>
      <c r="G20" s="40"/>
      <c r="I20"/>
      <c r="L20"/>
      <c r="M20"/>
      <c r="N20"/>
    </row>
    <row r="21" spans="1:14" ht="14.45" x14ac:dyDescent="0.3">
      <c r="E21" s="77"/>
      <c r="F21" s="74"/>
      <c r="G21" s="40"/>
      <c r="I21"/>
      <c r="L21"/>
      <c r="M21"/>
      <c r="N21"/>
    </row>
    <row r="22" spans="1:14" ht="14.45" x14ac:dyDescent="0.3">
      <c r="B22" t="s">
        <v>66</v>
      </c>
      <c r="C22" s="12">
        <f>'5'!B31</f>
        <v>616904427.24999988</v>
      </c>
      <c r="E22" s="77" t="s">
        <v>828</v>
      </c>
      <c r="F22" s="74"/>
      <c r="G22" s="40"/>
      <c r="I22"/>
      <c r="L22"/>
      <c r="M22"/>
      <c r="N22"/>
    </row>
    <row r="23" spans="1:14" ht="14.45" x14ac:dyDescent="0.3">
      <c r="B23" t="s">
        <v>67</v>
      </c>
      <c r="C23" s="12">
        <f>'5'!B54</f>
        <v>618055534.90999985</v>
      </c>
      <c r="E23" s="77" t="s">
        <v>829</v>
      </c>
      <c r="F23" s="74"/>
      <c r="G23" s="40"/>
      <c r="I23"/>
      <c r="L23"/>
      <c r="M23"/>
      <c r="N23"/>
    </row>
    <row r="24" spans="1:14" ht="15" x14ac:dyDescent="0.25">
      <c r="B24" t="s">
        <v>68</v>
      </c>
      <c r="C24" s="20">
        <f>'5'!B84</f>
        <v>3170314067.6199994</v>
      </c>
      <c r="E24" s="77" t="s">
        <v>830</v>
      </c>
      <c r="F24" s="74"/>
      <c r="G24" s="40"/>
      <c r="I24"/>
      <c r="L24"/>
      <c r="M24"/>
      <c r="N24"/>
    </row>
    <row r="25" spans="1:14" ht="23.25" x14ac:dyDescent="0.35">
      <c r="B25" s="17" t="s">
        <v>69</v>
      </c>
      <c r="C25" s="18">
        <f>SUM(C22:C24)</f>
        <v>4405274029.7799988</v>
      </c>
      <c r="E25" s="70" t="s">
        <v>831</v>
      </c>
      <c r="F25" s="74"/>
      <c r="G25" s="40"/>
      <c r="I25"/>
      <c r="L25"/>
      <c r="M25"/>
      <c r="N25"/>
    </row>
    <row r="26" spans="1:14" ht="15" x14ac:dyDescent="0.25">
      <c r="E26" s="77"/>
      <c r="F26" s="74"/>
      <c r="G26" s="40"/>
      <c r="I26"/>
      <c r="L26"/>
      <c r="M26"/>
      <c r="N26"/>
    </row>
    <row r="27" spans="1:14" ht="17.25" thickBot="1" x14ac:dyDescent="0.3">
      <c r="B27" s="23" t="s">
        <v>2</v>
      </c>
      <c r="C27" s="72">
        <f>C25-C20</f>
        <v>555809210.39999866</v>
      </c>
      <c r="E27" s="77"/>
      <c r="F27" s="75"/>
      <c r="G27" s="40"/>
      <c r="I27"/>
      <c r="L27"/>
      <c r="M27"/>
      <c r="N27"/>
    </row>
    <row r="28" spans="1:14" ht="15.75" thickTop="1" x14ac:dyDescent="0.25">
      <c r="E28" s="77"/>
      <c r="F28" s="74"/>
      <c r="G28" s="40"/>
      <c r="I28"/>
      <c r="L28"/>
      <c r="M28"/>
      <c r="N28"/>
    </row>
    <row r="29" spans="1:14" ht="15" x14ac:dyDescent="0.25">
      <c r="B29" s="17" t="s">
        <v>32</v>
      </c>
      <c r="C29" s="18">
        <f>'5'!B87</f>
        <v>90853356.460000008</v>
      </c>
      <c r="D29" s="16"/>
      <c r="E29" s="77" t="s">
        <v>832</v>
      </c>
      <c r="F29" s="74"/>
      <c r="G29" s="40"/>
      <c r="I29"/>
      <c r="L29"/>
      <c r="M29"/>
      <c r="N29"/>
    </row>
    <row r="30" spans="1:14" ht="15" x14ac:dyDescent="0.25">
      <c r="B30" s="17"/>
      <c r="C30" s="17"/>
      <c r="D30" s="22"/>
      <c r="E30" s="77"/>
      <c r="F30" s="74"/>
      <c r="G30" s="40"/>
      <c r="I30"/>
      <c r="L30"/>
      <c r="M30"/>
      <c r="N30"/>
    </row>
    <row r="31" spans="1:14" ht="15" x14ac:dyDescent="0.25">
      <c r="B31" s="17" t="s">
        <v>31</v>
      </c>
      <c r="C31" s="19">
        <f>'5'!B91</f>
        <v>265812537.46000004</v>
      </c>
      <c r="D31" s="16"/>
      <c r="E31" s="77" t="s">
        <v>833</v>
      </c>
      <c r="F31" s="74"/>
      <c r="G31" s="40"/>
      <c r="I31"/>
      <c r="L31"/>
      <c r="M31"/>
      <c r="N31"/>
    </row>
    <row r="32" spans="1:14" ht="15" x14ac:dyDescent="0.25">
      <c r="B32" s="17"/>
      <c r="C32" s="17"/>
      <c r="D32" s="22"/>
      <c r="E32" s="77"/>
      <c r="F32" s="74"/>
      <c r="G32" s="40"/>
      <c r="I32"/>
      <c r="L32"/>
      <c r="M32"/>
      <c r="N32"/>
    </row>
    <row r="33" spans="2:14" ht="15" x14ac:dyDescent="0.25">
      <c r="B33" s="17" t="s">
        <v>33</v>
      </c>
      <c r="C33" s="19">
        <f>+'5'!B99</f>
        <v>134779439.45000002</v>
      </c>
      <c r="D33" s="16"/>
      <c r="E33" s="77" t="s">
        <v>834</v>
      </c>
      <c r="F33" s="74"/>
      <c r="G33" s="40"/>
      <c r="I33"/>
      <c r="L33"/>
      <c r="M33"/>
      <c r="N33"/>
    </row>
    <row r="34" spans="2:14" ht="15" x14ac:dyDescent="0.25">
      <c r="B34" s="17"/>
      <c r="C34" s="17"/>
      <c r="D34" s="22"/>
      <c r="E34" s="77"/>
      <c r="F34" s="74"/>
      <c r="G34" s="40"/>
      <c r="I34"/>
      <c r="L34"/>
      <c r="M34"/>
      <c r="N34"/>
    </row>
    <row r="35" spans="2:14" ht="15" x14ac:dyDescent="0.25">
      <c r="B35" s="17" t="s">
        <v>74</v>
      </c>
      <c r="C35" s="19">
        <f>+'5'!B109</f>
        <v>137368687.64000002</v>
      </c>
      <c r="D35" s="16"/>
      <c r="E35" s="77" t="s">
        <v>835</v>
      </c>
      <c r="F35" s="74"/>
      <c r="G35" s="40"/>
      <c r="I35"/>
      <c r="L35"/>
      <c r="M35"/>
      <c r="N35"/>
    </row>
    <row r="36" spans="2:14" ht="15" x14ac:dyDescent="0.25">
      <c r="B36" s="17"/>
      <c r="C36" s="17"/>
      <c r="D36" s="22"/>
      <c r="E36" s="77"/>
      <c r="F36" s="74"/>
      <c r="G36" s="40"/>
      <c r="I36"/>
      <c r="L36"/>
      <c r="M36"/>
      <c r="N36"/>
    </row>
    <row r="37" spans="2:14" ht="15" x14ac:dyDescent="0.25">
      <c r="B37" s="17" t="s">
        <v>34</v>
      </c>
      <c r="C37" s="19">
        <f>+'5'!B113</f>
        <v>4581752.5199999996</v>
      </c>
      <c r="D37" s="16"/>
      <c r="E37" s="77" t="s">
        <v>836</v>
      </c>
      <c r="F37" s="74"/>
      <c r="G37" s="40"/>
      <c r="I37"/>
      <c r="L37"/>
      <c r="M37"/>
      <c r="N37"/>
    </row>
    <row r="38" spans="2:14" ht="18.75" customHeight="1" x14ac:dyDescent="0.25">
      <c r="B38" s="17"/>
      <c r="C38" s="17"/>
      <c r="D38" s="22"/>
      <c r="E38" s="77"/>
      <c r="F38" s="74"/>
      <c r="G38" s="40"/>
      <c r="I38"/>
      <c r="L38"/>
      <c r="M38"/>
      <c r="N38"/>
    </row>
    <row r="39" spans="2:14" ht="18.75" customHeight="1" x14ac:dyDescent="0.25">
      <c r="B39" s="17" t="s">
        <v>35</v>
      </c>
      <c r="C39" s="19">
        <f>+'5'!B144</f>
        <v>407584510.30000001</v>
      </c>
      <c r="D39" s="16"/>
      <c r="E39" s="77" t="s">
        <v>837</v>
      </c>
      <c r="F39" s="74"/>
      <c r="G39" s="40"/>
      <c r="I39"/>
      <c r="L39"/>
      <c r="M39"/>
      <c r="N39"/>
    </row>
    <row r="40" spans="2:14" ht="18.75" customHeight="1" x14ac:dyDescent="0.25">
      <c r="E40" s="77"/>
      <c r="F40" s="74"/>
      <c r="G40" s="40"/>
      <c r="I40"/>
      <c r="L40"/>
      <c r="M40"/>
      <c r="N40"/>
    </row>
    <row r="41" spans="2:14" ht="24" thickBot="1" x14ac:dyDescent="0.4">
      <c r="B41" s="17" t="s">
        <v>71</v>
      </c>
      <c r="C41" s="26">
        <f>SUM(C27:C40)</f>
        <v>1596789494.2299988</v>
      </c>
      <c r="D41" s="13"/>
      <c r="E41" s="79" t="s">
        <v>831</v>
      </c>
      <c r="F41" s="75"/>
      <c r="G41" s="40"/>
      <c r="I41"/>
      <c r="L41"/>
      <c r="M41"/>
      <c r="N41"/>
    </row>
    <row r="42" spans="2:14" ht="15.75" thickTop="1" x14ac:dyDescent="0.25">
      <c r="E42" s="77"/>
      <c r="F42" s="74"/>
      <c r="G42" s="40"/>
      <c r="I42"/>
      <c r="L42"/>
      <c r="M42"/>
      <c r="N42"/>
    </row>
    <row r="43" spans="2:14" ht="15" x14ac:dyDescent="0.25">
      <c r="E43" s="77"/>
      <c r="F43" s="74"/>
      <c r="G43" s="40"/>
      <c r="I43"/>
      <c r="L43"/>
      <c r="M43"/>
      <c r="N43"/>
    </row>
    <row r="44" spans="2:14" ht="15" x14ac:dyDescent="0.25">
      <c r="E44" s="77"/>
      <c r="F44" s="74"/>
      <c r="G44" s="40"/>
      <c r="I44"/>
      <c r="L44"/>
      <c r="M44"/>
      <c r="N44"/>
    </row>
    <row r="45" spans="2:14" ht="15" x14ac:dyDescent="0.25">
      <c r="E45" s="77"/>
      <c r="F45" s="74"/>
      <c r="G45" s="40"/>
      <c r="I45"/>
      <c r="L45"/>
      <c r="M45"/>
      <c r="N45"/>
    </row>
    <row r="46" spans="2:14" ht="15" x14ac:dyDescent="0.25">
      <c r="E46" s="77"/>
      <c r="F46" s="74"/>
      <c r="G46" s="40"/>
      <c r="I46"/>
      <c r="L46"/>
      <c r="M46"/>
      <c r="N46"/>
    </row>
    <row r="47" spans="2:14" ht="15" x14ac:dyDescent="0.25">
      <c r="E47" s="77"/>
      <c r="F47" s="74"/>
      <c r="G47" s="40"/>
      <c r="I47"/>
      <c r="L47"/>
      <c r="M47"/>
      <c r="N47"/>
    </row>
    <row r="48" spans="2:14" ht="15" x14ac:dyDescent="0.25">
      <c r="E48" s="77"/>
      <c r="F48" s="74"/>
      <c r="G48" s="40"/>
      <c r="I48"/>
      <c r="L48"/>
      <c r="M48"/>
      <c r="N48"/>
    </row>
    <row r="49" spans="1:14" ht="15" x14ac:dyDescent="0.25">
      <c r="E49" s="77"/>
      <c r="F49" s="74"/>
      <c r="G49" s="40"/>
      <c r="I49"/>
      <c r="L49"/>
      <c r="M49"/>
      <c r="N49"/>
    </row>
    <row r="50" spans="1:14" ht="15" x14ac:dyDescent="0.25">
      <c r="E50" s="77"/>
      <c r="F50" s="74"/>
      <c r="G50" s="40"/>
      <c r="I50"/>
      <c r="L50"/>
      <c r="M50"/>
      <c r="N50"/>
    </row>
    <row r="51" spans="1:14" ht="15" x14ac:dyDescent="0.25">
      <c r="E51" s="77"/>
      <c r="F51" s="74"/>
      <c r="G51" s="40"/>
      <c r="I51"/>
      <c r="L51"/>
      <c r="M51"/>
      <c r="N51"/>
    </row>
    <row r="52" spans="1:14" ht="15" x14ac:dyDescent="0.25">
      <c r="E52" s="77"/>
      <c r="F52" s="74"/>
      <c r="G52" s="40"/>
      <c r="I52"/>
      <c r="L52"/>
      <c r="M52"/>
      <c r="N52"/>
    </row>
    <row r="53" spans="1:14" ht="15" x14ac:dyDescent="0.25">
      <c r="E53" s="77"/>
      <c r="F53" s="74"/>
      <c r="G53" s="40"/>
      <c r="I53"/>
      <c r="L53"/>
      <c r="M53"/>
      <c r="N53"/>
    </row>
    <row r="54" spans="1:14" ht="15" x14ac:dyDescent="0.25">
      <c r="E54" s="77"/>
      <c r="F54" s="74"/>
      <c r="G54" s="40"/>
      <c r="I54"/>
      <c r="L54"/>
      <c r="M54"/>
      <c r="N54"/>
    </row>
    <row r="55" spans="1:14" s="17" customFormat="1" ht="15" x14ac:dyDescent="0.25">
      <c r="A55"/>
      <c r="B55"/>
      <c r="C55"/>
      <c r="D55"/>
      <c r="E55" s="77"/>
      <c r="F55" s="74"/>
      <c r="G55" s="40"/>
    </row>
  </sheetData>
  <mergeCells count="3">
    <mergeCell ref="A3:D3"/>
    <mergeCell ref="A4:D4"/>
    <mergeCell ref="A5:D5"/>
  </mergeCells>
  <pageMargins left="0.75" right="0.75" top="1" bottom="1" header="0.5" footer="0.5"/>
  <pageSetup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59"/>
  <sheetViews>
    <sheetView zoomScaleNormal="100" zoomScaleSheetLayoutView="100" workbookViewId="0">
      <selection activeCell="A2" sqref="A1:A2"/>
    </sheetView>
  </sheetViews>
  <sheetFormatPr defaultRowHeight="18.75" x14ac:dyDescent="0.3"/>
  <cols>
    <col min="1" max="1" width="10.42578125" customWidth="1"/>
    <col min="2" max="2" width="44.140625" bestFit="1" customWidth="1"/>
    <col min="3" max="3" width="14.28515625" customWidth="1"/>
    <col min="4" max="4" width="9.140625" customWidth="1"/>
    <col min="5" max="5" width="16.85546875" style="12" customWidth="1"/>
    <col min="6" max="6" width="3.28515625" style="11" customWidth="1"/>
    <col min="7" max="7" width="12.5703125" customWidth="1"/>
    <col min="8" max="8" width="2.140625" customWidth="1"/>
    <col min="9" max="9" width="16" style="12" customWidth="1"/>
    <col min="10" max="10" width="16.140625" customWidth="1"/>
    <col min="11" max="11" width="9.7109375" customWidth="1"/>
    <col min="12" max="12" width="12.140625" style="69" customWidth="1"/>
    <col min="13" max="13" width="16.85546875" style="74" bestFit="1" customWidth="1"/>
    <col min="14" max="14" width="16" style="40" bestFit="1" customWidth="1"/>
  </cols>
  <sheetData>
    <row r="1" spans="1:14" ht="18" x14ac:dyDescent="0.35">
      <c r="A1" s="242" t="s">
        <v>1721</v>
      </c>
    </row>
    <row r="2" spans="1:14" ht="18" x14ac:dyDescent="0.35">
      <c r="A2" s="242" t="s">
        <v>1719</v>
      </c>
    </row>
    <row r="3" spans="1:14" ht="14.45" x14ac:dyDescent="0.3">
      <c r="A3" s="249" t="s">
        <v>38</v>
      </c>
      <c r="B3" s="249"/>
      <c r="C3" s="249"/>
      <c r="D3" s="249"/>
      <c r="E3" s="69"/>
      <c r="F3" s="74"/>
      <c r="G3" s="40"/>
      <c r="I3"/>
      <c r="L3"/>
      <c r="M3"/>
      <c r="N3"/>
    </row>
    <row r="4" spans="1:14" ht="14.45" x14ac:dyDescent="0.3">
      <c r="A4" s="249" t="s">
        <v>39</v>
      </c>
      <c r="B4" s="249"/>
      <c r="C4" s="249"/>
      <c r="D4" s="249"/>
      <c r="E4" s="69"/>
      <c r="F4" s="74"/>
      <c r="G4" s="40"/>
      <c r="I4"/>
      <c r="L4"/>
      <c r="M4"/>
      <c r="N4"/>
    </row>
    <row r="5" spans="1:14" ht="14.45" x14ac:dyDescent="0.3">
      <c r="A5" s="250" t="s">
        <v>812</v>
      </c>
      <c r="B5" s="250"/>
      <c r="C5" s="250"/>
      <c r="D5" s="250"/>
      <c r="E5" s="69"/>
      <c r="F5" s="74"/>
      <c r="G5" s="40"/>
      <c r="I5"/>
      <c r="L5"/>
      <c r="M5"/>
      <c r="N5"/>
    </row>
    <row r="6" spans="1:14" ht="14.45" x14ac:dyDescent="0.3">
      <c r="A6" s="24" t="s">
        <v>36</v>
      </c>
      <c r="B6" s="24" t="s">
        <v>37</v>
      </c>
      <c r="C6" s="25" t="s">
        <v>72</v>
      </c>
      <c r="D6" s="21"/>
      <c r="E6" s="71" t="s">
        <v>18</v>
      </c>
      <c r="F6" s="74"/>
      <c r="G6" s="40"/>
      <c r="I6"/>
      <c r="L6"/>
      <c r="M6"/>
      <c r="N6"/>
    </row>
    <row r="7" spans="1:14" ht="14.45" x14ac:dyDescent="0.3">
      <c r="A7" t="s">
        <v>40</v>
      </c>
      <c r="B7" t="s">
        <v>42</v>
      </c>
      <c r="C7" s="41">
        <f>+'5'!C14</f>
        <v>311382567.63</v>
      </c>
      <c r="E7" s="77" t="s">
        <v>838</v>
      </c>
      <c r="F7" s="74"/>
      <c r="G7" s="40"/>
      <c r="I7"/>
      <c r="L7"/>
      <c r="M7"/>
      <c r="N7"/>
    </row>
    <row r="8" spans="1:14" ht="14.45" x14ac:dyDescent="0.3">
      <c r="A8" t="s">
        <v>41</v>
      </c>
      <c r="B8" t="s">
        <v>43</v>
      </c>
      <c r="C8" s="42">
        <f>+'5'!C15</f>
        <v>7686893.0899999999</v>
      </c>
      <c r="E8" s="77" t="s">
        <v>839</v>
      </c>
      <c r="F8" s="74"/>
      <c r="G8" s="40"/>
      <c r="I8"/>
      <c r="L8"/>
      <c r="M8"/>
      <c r="N8"/>
    </row>
    <row r="9" spans="1:14" ht="14.45" x14ac:dyDescent="0.3">
      <c r="A9" t="s">
        <v>44</v>
      </c>
      <c r="B9" t="s">
        <v>45</v>
      </c>
      <c r="C9" s="42">
        <f>+'5'!C35</f>
        <v>186439636.28</v>
      </c>
      <c r="E9" s="77" t="s">
        <v>840</v>
      </c>
      <c r="F9" s="74"/>
      <c r="G9" s="40"/>
      <c r="I9"/>
      <c r="L9"/>
      <c r="M9"/>
      <c r="N9"/>
    </row>
    <row r="10" spans="1:14" ht="14.45" x14ac:dyDescent="0.3">
      <c r="A10" t="s">
        <v>46</v>
      </c>
      <c r="B10" t="s">
        <v>47</v>
      </c>
      <c r="C10" s="42">
        <f>+'5'!C36</f>
        <v>8789710.6300000008</v>
      </c>
      <c r="E10" s="77" t="s">
        <v>841</v>
      </c>
      <c r="F10" s="74"/>
      <c r="G10" s="40"/>
      <c r="I10"/>
      <c r="L10"/>
      <c r="M10"/>
      <c r="N10"/>
    </row>
    <row r="11" spans="1:14" ht="14.45" x14ac:dyDescent="0.3">
      <c r="A11" t="s">
        <v>48</v>
      </c>
      <c r="B11" t="s">
        <v>49</v>
      </c>
      <c r="C11" s="42"/>
      <c r="E11" s="77" t="s">
        <v>822</v>
      </c>
      <c r="F11" s="74"/>
      <c r="G11" s="40"/>
      <c r="I11"/>
      <c r="L11"/>
      <c r="M11"/>
      <c r="N11"/>
    </row>
    <row r="12" spans="1:14" ht="14.45" x14ac:dyDescent="0.3">
      <c r="A12" t="s">
        <v>50</v>
      </c>
      <c r="B12" t="s">
        <v>49</v>
      </c>
      <c r="C12" s="42">
        <f>'5'!C38</f>
        <v>11753697.119999999</v>
      </c>
      <c r="E12" s="77" t="s">
        <v>842</v>
      </c>
      <c r="F12" s="74"/>
      <c r="G12" s="40"/>
      <c r="I12"/>
      <c r="L12"/>
      <c r="M12"/>
      <c r="N12"/>
    </row>
    <row r="13" spans="1:14" ht="14.45" x14ac:dyDescent="0.3">
      <c r="A13" t="s">
        <v>51</v>
      </c>
      <c r="B13" t="s">
        <v>52</v>
      </c>
      <c r="C13" s="42">
        <f>'5'!C60</f>
        <v>4333273.42</v>
      </c>
      <c r="E13" s="77" t="s">
        <v>843</v>
      </c>
      <c r="F13" s="74"/>
      <c r="G13" s="40"/>
      <c r="I13"/>
      <c r="L13"/>
      <c r="M13"/>
      <c r="N13"/>
    </row>
    <row r="14" spans="1:14" ht="14.45" x14ac:dyDescent="0.3">
      <c r="A14" t="s">
        <v>54</v>
      </c>
      <c r="B14" t="s">
        <v>53</v>
      </c>
      <c r="C14" s="42">
        <f>'5'!C59</f>
        <v>2976807695.9400001</v>
      </c>
      <c r="E14" s="77" t="s">
        <v>844</v>
      </c>
      <c r="F14" s="74"/>
      <c r="G14" s="40"/>
      <c r="I14"/>
      <c r="L14"/>
      <c r="M14"/>
      <c r="N14"/>
    </row>
    <row r="15" spans="1:14" ht="14.45" x14ac:dyDescent="0.3">
      <c r="A15" t="s">
        <v>55</v>
      </c>
      <c r="B15" t="s">
        <v>56</v>
      </c>
      <c r="C15" s="42">
        <f>'5'!C74</f>
        <v>313024785.63999999</v>
      </c>
      <c r="E15" s="77" t="s">
        <v>845</v>
      </c>
      <c r="F15" s="74"/>
      <c r="G15" s="40"/>
      <c r="I15"/>
      <c r="L15"/>
      <c r="M15"/>
      <c r="N15"/>
    </row>
    <row r="16" spans="1:14" ht="14.45" x14ac:dyDescent="0.3">
      <c r="A16" t="s">
        <v>57</v>
      </c>
      <c r="B16" t="s">
        <v>58</v>
      </c>
      <c r="C16" s="42"/>
      <c r="E16" s="77" t="s">
        <v>822</v>
      </c>
      <c r="F16" s="74"/>
      <c r="G16" s="40"/>
      <c r="I16"/>
      <c r="L16"/>
      <c r="M16"/>
      <c r="N16"/>
    </row>
    <row r="17" spans="1:14" ht="14.45" x14ac:dyDescent="0.3">
      <c r="A17" t="s">
        <v>59</v>
      </c>
      <c r="B17" t="s">
        <v>60</v>
      </c>
      <c r="C17" s="42">
        <f>'5'!C77</f>
        <v>463420001.50000006</v>
      </c>
      <c r="E17" s="77" t="s">
        <v>846</v>
      </c>
      <c r="F17" s="74"/>
      <c r="G17" s="40"/>
      <c r="I17"/>
      <c r="L17"/>
      <c r="M17"/>
      <c r="N17"/>
    </row>
    <row r="18" spans="1:14" ht="14.45" x14ac:dyDescent="0.3">
      <c r="A18" t="s">
        <v>61</v>
      </c>
      <c r="B18" t="s">
        <v>62</v>
      </c>
      <c r="C18" s="42">
        <f t="shared" ref="C18" si="0">+F18</f>
        <v>0</v>
      </c>
      <c r="E18" s="77" t="s">
        <v>822</v>
      </c>
      <c r="F18" s="74"/>
      <c r="G18" s="40"/>
      <c r="I18"/>
      <c r="L18"/>
      <c r="M18"/>
      <c r="N18"/>
    </row>
    <row r="19" spans="1:14" ht="14.45" x14ac:dyDescent="0.3">
      <c r="A19" t="s">
        <v>63</v>
      </c>
      <c r="B19" t="s">
        <v>64</v>
      </c>
      <c r="C19" s="20">
        <f>+'5'!C83</f>
        <v>-363725.98999999982</v>
      </c>
      <c r="E19" s="77" t="s">
        <v>1663</v>
      </c>
      <c r="F19" s="74"/>
      <c r="G19" s="40"/>
      <c r="I19"/>
      <c r="L19"/>
      <c r="M19"/>
      <c r="N19"/>
    </row>
    <row r="20" spans="1:14" ht="23.25" x14ac:dyDescent="0.35">
      <c r="A20" s="17"/>
      <c r="B20" s="17" t="s">
        <v>65</v>
      </c>
      <c r="C20" s="18">
        <f>SUM(C7:C19)</f>
        <v>4283274535.2600002</v>
      </c>
      <c r="D20" s="17"/>
      <c r="E20" s="70" t="s">
        <v>831</v>
      </c>
      <c r="F20" s="74"/>
      <c r="G20" s="40"/>
      <c r="I20"/>
      <c r="L20"/>
      <c r="M20"/>
      <c r="N20"/>
    </row>
    <row r="21" spans="1:14" ht="14.45" x14ac:dyDescent="0.3">
      <c r="E21" s="69"/>
      <c r="F21" s="74"/>
      <c r="G21" s="40"/>
      <c r="I21"/>
      <c r="L21"/>
      <c r="M21"/>
      <c r="N21"/>
    </row>
    <row r="22" spans="1:14" ht="14.45" x14ac:dyDescent="0.3">
      <c r="B22" t="s">
        <v>66</v>
      </c>
      <c r="C22" s="12">
        <f>'5'!C31</f>
        <v>408971668.96999997</v>
      </c>
      <c r="E22" s="77" t="s">
        <v>847</v>
      </c>
      <c r="F22" s="74"/>
      <c r="G22" s="40"/>
      <c r="I22"/>
      <c r="L22"/>
      <c r="M22"/>
      <c r="N22"/>
    </row>
    <row r="23" spans="1:14" ht="14.45" x14ac:dyDescent="0.3">
      <c r="B23" t="s">
        <v>67</v>
      </c>
      <c r="C23" s="12">
        <f>'5'!C54</f>
        <v>591401886.33000004</v>
      </c>
      <c r="E23" s="77" t="s">
        <v>848</v>
      </c>
      <c r="F23" s="74"/>
      <c r="G23" s="40"/>
      <c r="I23"/>
      <c r="L23"/>
      <c r="M23"/>
      <c r="N23"/>
    </row>
    <row r="24" spans="1:14" ht="15" x14ac:dyDescent="0.25">
      <c r="B24" t="s">
        <v>68</v>
      </c>
      <c r="C24" s="20">
        <f>'5'!C84</f>
        <v>3834021928.5600004</v>
      </c>
      <c r="E24" s="77" t="s">
        <v>849</v>
      </c>
      <c r="F24" s="74"/>
      <c r="G24" s="40"/>
      <c r="I24"/>
      <c r="L24"/>
      <c r="M24"/>
      <c r="N24"/>
    </row>
    <row r="25" spans="1:14" ht="23.25" x14ac:dyDescent="0.35">
      <c r="B25" s="17" t="s">
        <v>69</v>
      </c>
      <c r="C25" s="18">
        <f>SUM(C22:C24)</f>
        <v>4834395483.8600006</v>
      </c>
      <c r="E25" s="70" t="s">
        <v>831</v>
      </c>
      <c r="F25" s="74"/>
      <c r="G25" s="40"/>
      <c r="I25"/>
      <c r="L25"/>
      <c r="M25"/>
      <c r="N25"/>
    </row>
    <row r="26" spans="1:14" ht="15.75" thickBot="1" x14ac:dyDescent="0.3">
      <c r="E26" s="69"/>
      <c r="F26" s="74"/>
      <c r="G26" s="40"/>
      <c r="I26"/>
      <c r="L26"/>
      <c r="M26"/>
      <c r="N26"/>
    </row>
    <row r="27" spans="1:14" ht="19.5" thickBot="1" x14ac:dyDescent="0.35">
      <c r="B27" s="23" t="s">
        <v>2</v>
      </c>
      <c r="C27" s="18">
        <f>C25-C20</f>
        <v>551120948.60000038</v>
      </c>
      <c r="D27" s="73" t="s">
        <v>70</v>
      </c>
      <c r="E27" s="69"/>
      <c r="F27" s="75"/>
      <c r="G27" s="40"/>
      <c r="I27"/>
      <c r="L27"/>
      <c r="M27"/>
      <c r="N27"/>
    </row>
    <row r="28" spans="1:14" ht="15" x14ac:dyDescent="0.25">
      <c r="E28" s="69"/>
      <c r="F28" s="74"/>
      <c r="G28" s="40"/>
      <c r="I28"/>
      <c r="L28"/>
      <c r="M28"/>
      <c r="N28"/>
    </row>
    <row r="29" spans="1:14" ht="15" x14ac:dyDescent="0.25">
      <c r="B29" s="17" t="s">
        <v>32</v>
      </c>
      <c r="C29" s="18">
        <f>'5'!C87</f>
        <v>98717984.659999996</v>
      </c>
      <c r="D29" s="16"/>
      <c r="E29" s="77" t="s">
        <v>850</v>
      </c>
      <c r="F29" s="74"/>
      <c r="G29" s="40"/>
      <c r="I29"/>
      <c r="L29"/>
      <c r="M29"/>
      <c r="N29"/>
    </row>
    <row r="30" spans="1:14" ht="15" x14ac:dyDescent="0.25">
      <c r="B30" s="17"/>
      <c r="C30" s="17"/>
      <c r="D30" s="22"/>
      <c r="E30" s="77"/>
      <c r="F30" s="74"/>
      <c r="G30" s="40"/>
      <c r="I30"/>
      <c r="L30"/>
      <c r="M30"/>
      <c r="N30"/>
    </row>
    <row r="31" spans="1:14" ht="15" x14ac:dyDescent="0.25">
      <c r="B31" s="17" t="s">
        <v>31</v>
      </c>
      <c r="C31" s="19">
        <f>'5'!C91</f>
        <v>268585167.36000001</v>
      </c>
      <c r="D31" s="16"/>
      <c r="E31" s="77" t="s">
        <v>851</v>
      </c>
      <c r="F31" s="74"/>
      <c r="G31" s="40"/>
      <c r="I31"/>
      <c r="L31"/>
      <c r="M31"/>
      <c r="N31"/>
    </row>
    <row r="32" spans="1:14" ht="15" x14ac:dyDescent="0.25">
      <c r="B32" s="17"/>
      <c r="C32" s="17"/>
      <c r="D32" s="22"/>
      <c r="E32" s="77"/>
      <c r="F32" s="74"/>
      <c r="G32" s="40"/>
      <c r="I32"/>
      <c r="L32"/>
      <c r="M32"/>
      <c r="N32"/>
    </row>
    <row r="33" spans="2:14" ht="15" x14ac:dyDescent="0.25">
      <c r="B33" s="17" t="s">
        <v>33</v>
      </c>
      <c r="C33" s="19">
        <f>+'5'!C99</f>
        <v>118415396.61000001</v>
      </c>
      <c r="D33" s="16"/>
      <c r="E33" s="77" t="s">
        <v>852</v>
      </c>
      <c r="F33" s="74"/>
      <c r="G33" s="40"/>
      <c r="I33"/>
      <c r="L33"/>
      <c r="M33"/>
      <c r="N33"/>
    </row>
    <row r="34" spans="2:14" ht="15" x14ac:dyDescent="0.25">
      <c r="B34" s="17"/>
      <c r="C34" s="17"/>
      <c r="D34" s="22"/>
      <c r="E34" s="77"/>
      <c r="F34" s="74"/>
      <c r="G34" s="40"/>
      <c r="I34"/>
      <c r="L34"/>
      <c r="M34"/>
      <c r="N34"/>
    </row>
    <row r="35" spans="2:14" ht="15" x14ac:dyDescent="0.25">
      <c r="B35" s="17" t="s">
        <v>74</v>
      </c>
      <c r="C35" s="19">
        <f>+'5'!C109</f>
        <v>149974010.82000002</v>
      </c>
      <c r="D35" s="16"/>
      <c r="E35" s="77" t="s">
        <v>853</v>
      </c>
      <c r="F35" s="74"/>
      <c r="G35" s="40"/>
      <c r="I35"/>
      <c r="L35"/>
      <c r="M35"/>
      <c r="N35"/>
    </row>
    <row r="36" spans="2:14" ht="15" x14ac:dyDescent="0.25">
      <c r="B36" s="17"/>
      <c r="C36" s="17"/>
      <c r="D36" s="22"/>
      <c r="E36" s="77"/>
      <c r="F36" s="74"/>
      <c r="G36" s="40"/>
      <c r="I36"/>
      <c r="L36"/>
      <c r="M36"/>
      <c r="N36"/>
    </row>
    <row r="37" spans="2:14" ht="15" x14ac:dyDescent="0.25">
      <c r="B37" s="17" t="s">
        <v>34</v>
      </c>
      <c r="C37" s="19">
        <f>+'5'!C113</f>
        <v>9536271.0300000012</v>
      </c>
      <c r="D37" s="16"/>
      <c r="E37" s="77" t="s">
        <v>854</v>
      </c>
      <c r="F37" s="74"/>
      <c r="G37" s="40"/>
      <c r="I37"/>
      <c r="L37"/>
      <c r="M37"/>
      <c r="N37"/>
    </row>
    <row r="38" spans="2:14" ht="18.75" customHeight="1" x14ac:dyDescent="0.25">
      <c r="B38" s="17"/>
      <c r="C38" s="17"/>
      <c r="D38" s="22"/>
      <c r="E38" s="77"/>
      <c r="F38" s="74"/>
      <c r="G38" s="40"/>
      <c r="I38"/>
      <c r="L38"/>
      <c r="M38"/>
      <c r="N38"/>
    </row>
    <row r="39" spans="2:14" ht="18.75" customHeight="1" x14ac:dyDescent="0.25">
      <c r="B39" s="17" t="s">
        <v>35</v>
      </c>
      <c r="C39" s="19">
        <f>+'5'!C144</f>
        <v>354632855.88000005</v>
      </c>
      <c r="D39" s="16"/>
      <c r="E39" s="77" t="s">
        <v>855</v>
      </c>
      <c r="F39" s="74"/>
      <c r="G39" s="40"/>
      <c r="I39"/>
      <c r="L39"/>
      <c r="M39"/>
      <c r="N39"/>
    </row>
    <row r="40" spans="2:14" ht="18.75" customHeight="1" x14ac:dyDescent="0.25">
      <c r="E40" s="69"/>
      <c r="F40" s="74"/>
      <c r="G40" s="40"/>
      <c r="I40"/>
      <c r="L40"/>
      <c r="M40"/>
      <c r="N40"/>
    </row>
    <row r="41" spans="2:14" ht="24" thickBot="1" x14ac:dyDescent="0.4">
      <c r="B41" s="17" t="s">
        <v>71</v>
      </c>
      <c r="C41" s="26">
        <f>SUM(C27:C40)</f>
        <v>1550982634.9600005</v>
      </c>
      <c r="D41" s="13">
        <f>SUM(D20:D40)</f>
        <v>0</v>
      </c>
      <c r="E41" s="70" t="s">
        <v>831</v>
      </c>
      <c r="F41" s="75"/>
      <c r="G41" s="40"/>
      <c r="I41"/>
      <c r="L41"/>
      <c r="M41"/>
      <c r="N41"/>
    </row>
    <row r="42" spans="2:14" ht="15.75" thickTop="1" x14ac:dyDescent="0.25">
      <c r="E42" s="69"/>
      <c r="F42" s="74"/>
      <c r="G42" s="40"/>
      <c r="I42"/>
      <c r="L42"/>
      <c r="M42"/>
      <c r="N42"/>
    </row>
    <row r="43" spans="2:14" ht="15" x14ac:dyDescent="0.25">
      <c r="E43" s="69"/>
      <c r="F43" s="74"/>
      <c r="G43" s="40"/>
      <c r="I43"/>
      <c r="L43"/>
      <c r="M43"/>
      <c r="N43"/>
    </row>
    <row r="44" spans="2:14" ht="15" x14ac:dyDescent="0.25">
      <c r="E44" s="69"/>
      <c r="F44" s="74"/>
      <c r="G44" s="40"/>
      <c r="I44"/>
      <c r="L44"/>
      <c r="M44"/>
      <c r="N44"/>
    </row>
    <row r="45" spans="2:14" ht="15" x14ac:dyDescent="0.25">
      <c r="E45" s="69"/>
      <c r="F45" s="74"/>
      <c r="G45" s="40"/>
      <c r="I45"/>
      <c r="L45"/>
      <c r="M45"/>
      <c r="N45"/>
    </row>
    <row r="46" spans="2:14" ht="15" x14ac:dyDescent="0.25">
      <c r="E46" s="69"/>
      <c r="F46" s="74"/>
      <c r="G46" s="40"/>
      <c r="I46"/>
      <c r="L46"/>
      <c r="M46"/>
      <c r="N46"/>
    </row>
    <row r="47" spans="2:14" ht="15" x14ac:dyDescent="0.25">
      <c r="E47" s="69"/>
      <c r="F47" s="74"/>
      <c r="G47" s="40"/>
      <c r="I47"/>
      <c r="L47"/>
      <c r="M47"/>
      <c r="N47"/>
    </row>
    <row r="48" spans="2:14" ht="15" x14ac:dyDescent="0.25">
      <c r="E48" s="69"/>
      <c r="F48" s="74"/>
      <c r="G48" s="40"/>
      <c r="I48"/>
      <c r="L48"/>
      <c r="M48"/>
      <c r="N48"/>
    </row>
    <row r="49" spans="1:14" ht="15" x14ac:dyDescent="0.25">
      <c r="E49" s="69"/>
      <c r="F49" s="74"/>
      <c r="G49" s="40"/>
      <c r="I49"/>
      <c r="L49"/>
      <c r="M49"/>
      <c r="N49"/>
    </row>
    <row r="50" spans="1:14" ht="15" x14ac:dyDescent="0.25">
      <c r="E50" s="69"/>
      <c r="F50" s="74"/>
      <c r="G50" s="40"/>
      <c r="I50"/>
      <c r="L50"/>
      <c r="M50"/>
      <c r="N50"/>
    </row>
    <row r="51" spans="1:14" ht="15" x14ac:dyDescent="0.25">
      <c r="E51" s="69"/>
      <c r="F51" s="74"/>
      <c r="G51" s="40"/>
      <c r="I51"/>
      <c r="L51"/>
      <c r="M51"/>
      <c r="N51"/>
    </row>
    <row r="52" spans="1:14" ht="15" x14ac:dyDescent="0.25">
      <c r="E52" s="69"/>
      <c r="F52" s="74"/>
      <c r="G52" s="40"/>
      <c r="I52"/>
      <c r="L52"/>
      <c r="M52"/>
      <c r="N52"/>
    </row>
    <row r="53" spans="1:14" ht="15" x14ac:dyDescent="0.25">
      <c r="E53" s="69"/>
      <c r="F53" s="74"/>
      <c r="G53" s="40"/>
      <c r="I53"/>
      <c r="L53"/>
      <c r="M53"/>
      <c r="N53"/>
    </row>
    <row r="54" spans="1:14" ht="15" x14ac:dyDescent="0.25">
      <c r="E54" s="69"/>
      <c r="F54" s="74"/>
      <c r="G54" s="40"/>
      <c r="I54"/>
      <c r="L54"/>
      <c r="M54"/>
      <c r="N54"/>
    </row>
    <row r="55" spans="1:14" s="17" customFormat="1" ht="15" x14ac:dyDescent="0.25">
      <c r="A55"/>
      <c r="B55"/>
      <c r="C55"/>
      <c r="D55"/>
      <c r="E55" s="69"/>
      <c r="F55" s="74"/>
      <c r="G55" s="40"/>
    </row>
    <row r="56" spans="1:14" ht="15" x14ac:dyDescent="0.25">
      <c r="E56" s="69"/>
      <c r="F56" s="74"/>
      <c r="G56" s="40"/>
      <c r="I56"/>
      <c r="L56"/>
      <c r="M56"/>
      <c r="N56"/>
    </row>
    <row r="57" spans="1:14" ht="15.75" customHeight="1" x14ac:dyDescent="0.25">
      <c r="E57" s="69"/>
      <c r="F57" s="74"/>
      <c r="G57" s="40"/>
      <c r="I57"/>
      <c r="L57"/>
      <c r="M57"/>
      <c r="N57"/>
    </row>
    <row r="58" spans="1:14" ht="15.75" customHeight="1" x14ac:dyDescent="0.25">
      <c r="E58" s="69"/>
      <c r="F58" s="74"/>
      <c r="G58" s="40"/>
      <c r="I58"/>
      <c r="L58"/>
      <c r="M58"/>
      <c r="N58"/>
    </row>
    <row r="59" spans="1:14" ht="16.5" customHeight="1" x14ac:dyDescent="0.25">
      <c r="E59" s="69"/>
      <c r="F59" s="74"/>
      <c r="G59" s="40"/>
      <c r="I59"/>
      <c r="L59"/>
      <c r="M59"/>
      <c r="N59"/>
    </row>
  </sheetData>
  <mergeCells count="3">
    <mergeCell ref="A3:D3"/>
    <mergeCell ref="A4:D4"/>
    <mergeCell ref="A5:D5"/>
  </mergeCells>
  <pageMargins left="0.75" right="0.75" top="1" bottom="1" header="0.5" footer="0.5"/>
  <pageSetup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314"/>
  <sheetViews>
    <sheetView showGridLines="0" view="pageBreakPreview" zoomScale="60" zoomScaleNormal="100" workbookViewId="0">
      <pane xSplit="1" ySplit="4" topLeftCell="B5" activePane="bottomRight" state="frozen"/>
      <selection activeCell="J40" sqref="D40:J62"/>
      <selection pane="topRight" activeCell="J40" sqref="D40:J62"/>
      <selection pane="bottomLeft" activeCell="J40" sqref="D40:J62"/>
      <selection pane="bottomRight" sqref="A1:A2"/>
    </sheetView>
  </sheetViews>
  <sheetFormatPr defaultColWidth="9.140625" defaultRowHeight="15" x14ac:dyDescent="0.25"/>
  <cols>
    <col min="1" max="1" width="93.5703125" style="28" customWidth="1"/>
    <col min="2" max="3" width="21.7109375" style="28" customWidth="1"/>
    <col min="4" max="16384" width="9.140625" style="28"/>
  </cols>
  <sheetData>
    <row r="1" spans="1:3" ht="16.899999999999999" x14ac:dyDescent="0.3">
      <c r="A1" s="242" t="s">
        <v>1722</v>
      </c>
    </row>
    <row r="2" spans="1:3" ht="17.45" thickBot="1" x14ac:dyDescent="0.35">
      <c r="A2" s="242" t="s">
        <v>1719</v>
      </c>
    </row>
    <row r="3" spans="1:3" ht="15.75" thickBot="1" x14ac:dyDescent="0.3">
      <c r="A3" s="251" t="s">
        <v>75</v>
      </c>
      <c r="B3" s="27" t="s">
        <v>76</v>
      </c>
      <c r="C3" s="27" t="s">
        <v>77</v>
      </c>
    </row>
    <row r="4" spans="1:3" ht="15.75" thickBot="1" x14ac:dyDescent="0.3">
      <c r="A4" s="251"/>
      <c r="B4" s="27" t="s">
        <v>78</v>
      </c>
      <c r="C4" s="27" t="s">
        <v>78</v>
      </c>
    </row>
    <row r="5" spans="1:3" ht="14.45" x14ac:dyDescent="0.3">
      <c r="A5" s="29" t="s">
        <v>79</v>
      </c>
      <c r="B5" s="30"/>
      <c r="C5" s="30"/>
    </row>
    <row r="6" spans="1:3" thickBot="1" x14ac:dyDescent="0.35">
      <c r="A6" s="31" t="s">
        <v>80</v>
      </c>
      <c r="B6" s="30">
        <v>-4871510528.9799995</v>
      </c>
      <c r="C6" s="30">
        <v>-5274909158.6099997</v>
      </c>
    </row>
    <row r="7" spans="1:3" ht="14.45" x14ac:dyDescent="0.3">
      <c r="A7" s="32" t="s">
        <v>79</v>
      </c>
      <c r="B7" s="33">
        <v>-10046227119.469999</v>
      </c>
      <c r="C7" s="33">
        <v>-11114464072.83</v>
      </c>
    </row>
    <row r="9" spans="1:3" thickBot="1" x14ac:dyDescent="0.35">
      <c r="A9" s="29" t="s">
        <v>81</v>
      </c>
      <c r="B9" s="30"/>
      <c r="C9" s="30"/>
    </row>
    <row r="10" spans="1:3" ht="14.45" x14ac:dyDescent="0.3">
      <c r="A10" s="32" t="s">
        <v>81</v>
      </c>
      <c r="B10" s="33">
        <v>-243520720.23000008</v>
      </c>
      <c r="C10" s="33">
        <v>-156616993.98999998</v>
      </c>
    </row>
    <row r="12" spans="1:3" ht="14.45" x14ac:dyDescent="0.3">
      <c r="A12" s="29" t="s">
        <v>82</v>
      </c>
      <c r="B12" s="30"/>
      <c r="C12" s="30"/>
    </row>
    <row r="13" spans="1:3" ht="14.45" x14ac:dyDescent="0.3">
      <c r="A13" s="31" t="s">
        <v>83</v>
      </c>
      <c r="B13" s="30">
        <v>7167849.7999999998</v>
      </c>
      <c r="C13" s="30">
        <v>3659098.9</v>
      </c>
    </row>
    <row r="14" spans="1:3" ht="14.45" x14ac:dyDescent="0.3">
      <c r="A14" s="31" t="s">
        <v>84</v>
      </c>
      <c r="B14" s="190">
        <v>518333707.87</v>
      </c>
      <c r="C14" s="190">
        <v>311382567.63</v>
      </c>
    </row>
    <row r="15" spans="1:3" ht="14.45" x14ac:dyDescent="0.3">
      <c r="A15" s="31" t="s">
        <v>85</v>
      </c>
      <c r="B15" s="190">
        <v>10443793.970000001</v>
      </c>
      <c r="C15" s="190">
        <v>7686893.0899999999</v>
      </c>
    </row>
    <row r="16" spans="1:3" ht="14.45" x14ac:dyDescent="0.3">
      <c r="A16" s="31" t="s">
        <v>86</v>
      </c>
      <c r="B16" s="30">
        <v>5388943.8700000001</v>
      </c>
      <c r="C16" s="30">
        <v>5460856.1299999999</v>
      </c>
    </row>
    <row r="17" spans="1:3" ht="14.45" x14ac:dyDescent="0.3">
      <c r="A17" s="31" t="s">
        <v>87</v>
      </c>
      <c r="B17" s="30">
        <v>2032949.37</v>
      </c>
      <c r="C17" s="30">
        <v>1993579.7</v>
      </c>
    </row>
    <row r="18" spans="1:3" ht="14.45" x14ac:dyDescent="0.3">
      <c r="A18" s="31" t="s">
        <v>88</v>
      </c>
      <c r="B18" s="30">
        <v>20362807.809999999</v>
      </c>
      <c r="C18" s="30">
        <v>18501454.82</v>
      </c>
    </row>
    <row r="19" spans="1:3" ht="14.45" x14ac:dyDescent="0.3">
      <c r="A19" s="31" t="s">
        <v>89</v>
      </c>
      <c r="B19" s="30">
        <v>4912174.12</v>
      </c>
      <c r="C19" s="30">
        <v>4173484.5999999996</v>
      </c>
    </row>
    <row r="20" spans="1:3" ht="14.45" x14ac:dyDescent="0.3">
      <c r="A20" s="31" t="s">
        <v>90</v>
      </c>
      <c r="B20" s="30">
        <v>877694.62</v>
      </c>
      <c r="C20" s="30">
        <v>1594968.33</v>
      </c>
    </row>
    <row r="21" spans="1:3" ht="14.45" x14ac:dyDescent="0.3">
      <c r="A21" s="31" t="s">
        <v>91</v>
      </c>
      <c r="B21" s="30">
        <v>70642.66</v>
      </c>
      <c r="C21" s="30">
        <v>86397.03</v>
      </c>
    </row>
    <row r="22" spans="1:3" ht="14.45" x14ac:dyDescent="0.3">
      <c r="A22" s="31" t="s">
        <v>92</v>
      </c>
      <c r="B22" s="30">
        <v>6743526.3399999999</v>
      </c>
      <c r="C22" s="30">
        <v>3936113.4899999998</v>
      </c>
    </row>
    <row r="23" spans="1:3" ht="14.45" x14ac:dyDescent="0.3">
      <c r="A23" s="31" t="s">
        <v>93</v>
      </c>
      <c r="B23" s="30">
        <v>5809118.8300000001</v>
      </c>
      <c r="C23" s="30">
        <v>7673917.8799999999</v>
      </c>
    </row>
    <row r="24" spans="1:3" ht="14.45" x14ac:dyDescent="0.3">
      <c r="A24" s="31" t="s">
        <v>94</v>
      </c>
      <c r="B24" s="30">
        <v>2326416.0499999998</v>
      </c>
      <c r="C24" s="30">
        <v>2549629.4699999997</v>
      </c>
    </row>
    <row r="25" spans="1:3" ht="14.45" x14ac:dyDescent="0.3">
      <c r="A25" s="31" t="s">
        <v>95</v>
      </c>
      <c r="B25" s="30">
        <v>19619229.789999999</v>
      </c>
      <c r="C25" s="30">
        <v>26565833.07</v>
      </c>
    </row>
    <row r="26" spans="1:3" ht="14.45" x14ac:dyDescent="0.3">
      <c r="A26" s="31" t="s">
        <v>96</v>
      </c>
      <c r="B26" s="30">
        <v>2121730.65</v>
      </c>
      <c r="C26" s="30">
        <v>4059144.18</v>
      </c>
    </row>
    <row r="27" spans="1:3" ht="14.45" x14ac:dyDescent="0.3">
      <c r="A27" s="31" t="s">
        <v>97</v>
      </c>
      <c r="B27" s="30">
        <v>7520318.4199999999</v>
      </c>
      <c r="C27" s="30">
        <v>4431915.84</v>
      </c>
    </row>
    <row r="28" spans="1:3" ht="14.45" x14ac:dyDescent="0.3">
      <c r="A28" s="31" t="s">
        <v>98</v>
      </c>
      <c r="B28" s="30">
        <v>832105.66</v>
      </c>
      <c r="C28" s="30">
        <v>439228.42000000004</v>
      </c>
    </row>
    <row r="29" spans="1:3" ht="14.45" x14ac:dyDescent="0.3">
      <c r="A29" s="31" t="s">
        <v>99</v>
      </c>
      <c r="B29" s="30">
        <v>2270773.98</v>
      </c>
      <c r="C29" s="30">
        <v>4774671.9799999995</v>
      </c>
    </row>
    <row r="30" spans="1:3" thickBot="1" x14ac:dyDescent="0.35">
      <c r="A30" s="31" t="s">
        <v>100</v>
      </c>
      <c r="B30" s="30">
        <v>70643.44</v>
      </c>
      <c r="C30" s="30">
        <v>1914.41</v>
      </c>
    </row>
    <row r="31" spans="1:3" ht="14.45" x14ac:dyDescent="0.3">
      <c r="A31" s="32" t="s">
        <v>82</v>
      </c>
      <c r="B31" s="196">
        <v>616904427.24999988</v>
      </c>
      <c r="C31" s="196">
        <v>408971668.96999997</v>
      </c>
    </row>
    <row r="33" spans="1:3" ht="14.45" x14ac:dyDescent="0.3">
      <c r="A33" s="29" t="s">
        <v>101</v>
      </c>
      <c r="B33" s="30"/>
      <c r="C33" s="30"/>
    </row>
    <row r="34" spans="1:3" ht="14.45" x14ac:dyDescent="0.3">
      <c r="A34" s="31" t="s">
        <v>102</v>
      </c>
      <c r="B34" s="30">
        <v>68307419.510000005</v>
      </c>
      <c r="C34" s="30">
        <v>71991195.269999996</v>
      </c>
    </row>
    <row r="35" spans="1:3" ht="14.45" x14ac:dyDescent="0.3">
      <c r="A35" s="31" t="s">
        <v>103</v>
      </c>
      <c r="B35" s="190">
        <v>168309387.24000001</v>
      </c>
      <c r="C35" s="190">
        <v>186439636.28</v>
      </c>
    </row>
    <row r="36" spans="1:3" ht="14.45" x14ac:dyDescent="0.3">
      <c r="A36" s="31" t="s">
        <v>104</v>
      </c>
      <c r="B36" s="190">
        <v>23710879.32</v>
      </c>
      <c r="C36" s="190">
        <v>8789710.6300000008</v>
      </c>
    </row>
    <row r="37" spans="1:3" ht="14.45" x14ac:dyDescent="0.3">
      <c r="A37" s="31" t="s">
        <v>105</v>
      </c>
      <c r="B37" s="30">
        <v>33667862.200000003</v>
      </c>
      <c r="C37" s="30">
        <v>35749433.839999996</v>
      </c>
    </row>
    <row r="38" spans="1:3" ht="14.45" x14ac:dyDescent="0.3">
      <c r="A38" s="31" t="s">
        <v>106</v>
      </c>
      <c r="B38" s="190">
        <v>11753697.119999999</v>
      </c>
      <c r="C38" s="190">
        <v>11753697.119999999</v>
      </c>
    </row>
    <row r="39" spans="1:3" ht="14.45" x14ac:dyDescent="0.3">
      <c r="A39" s="31" t="s">
        <v>107</v>
      </c>
      <c r="B39" s="30">
        <v>9856203.1899999995</v>
      </c>
      <c r="C39" s="30">
        <v>12689224.18</v>
      </c>
    </row>
    <row r="40" spans="1:3" ht="14.45" x14ac:dyDescent="0.3">
      <c r="A40" s="31" t="s">
        <v>108</v>
      </c>
      <c r="B40" s="30">
        <v>55557081.840000004</v>
      </c>
      <c r="C40" s="30">
        <v>56814291.880000003</v>
      </c>
    </row>
    <row r="41" spans="1:3" ht="14.45" x14ac:dyDescent="0.3">
      <c r="A41" s="31" t="s">
        <v>109</v>
      </c>
      <c r="B41" s="30">
        <v>-87634.79</v>
      </c>
      <c r="C41" s="30">
        <v>584514.27999999991</v>
      </c>
    </row>
    <row r="42" spans="1:3" ht="14.45" x14ac:dyDescent="0.3">
      <c r="A42" s="31" t="s">
        <v>110</v>
      </c>
      <c r="B42" s="30">
        <v>75230914.290000007</v>
      </c>
      <c r="C42" s="30">
        <v>70997124.25</v>
      </c>
    </row>
    <row r="43" spans="1:3" ht="14.45" x14ac:dyDescent="0.3">
      <c r="A43" s="31" t="s">
        <v>111</v>
      </c>
      <c r="B43" s="30">
        <v>82821.7</v>
      </c>
      <c r="C43" s="30">
        <v>90256.200000000012</v>
      </c>
    </row>
    <row r="44" spans="1:3" ht="14.45" x14ac:dyDescent="0.3">
      <c r="A44" s="31" t="s">
        <v>112</v>
      </c>
      <c r="B44" s="30">
        <v>10442037.279999999</v>
      </c>
      <c r="C44" s="30">
        <v>-1189141.29</v>
      </c>
    </row>
    <row r="45" spans="1:3" ht="14.45" x14ac:dyDescent="0.3">
      <c r="A45" s="31" t="s">
        <v>113</v>
      </c>
      <c r="B45" s="30">
        <v>192258.46</v>
      </c>
      <c r="C45" s="30">
        <v>-61322.47</v>
      </c>
    </row>
    <row r="46" spans="1:3" x14ac:dyDescent="0.25">
      <c r="A46" s="31" t="s">
        <v>114</v>
      </c>
      <c r="B46" s="30">
        <v>107163462.19</v>
      </c>
      <c r="C46" s="30">
        <v>60561450.360000007</v>
      </c>
    </row>
    <row r="47" spans="1:3" x14ac:dyDescent="0.25">
      <c r="A47" s="31" t="s">
        <v>115</v>
      </c>
      <c r="B47" s="30">
        <v>4817517.42</v>
      </c>
      <c r="C47" s="30">
        <v>9068871.5500000007</v>
      </c>
    </row>
    <row r="48" spans="1:3" x14ac:dyDescent="0.25">
      <c r="A48" s="31" t="s">
        <v>116</v>
      </c>
      <c r="B48" s="30">
        <v>2552396.98</v>
      </c>
      <c r="C48" s="30">
        <v>1687401.0500000003</v>
      </c>
    </row>
    <row r="49" spans="1:3" x14ac:dyDescent="0.25">
      <c r="A49" s="31" t="s">
        <v>117</v>
      </c>
      <c r="B49" s="30">
        <v>0</v>
      </c>
      <c r="C49" s="30">
        <v>123833.66</v>
      </c>
    </row>
    <row r="50" spans="1:3" x14ac:dyDescent="0.25">
      <c r="A50" s="31" t="s">
        <v>118</v>
      </c>
      <c r="B50" s="30">
        <v>27189408.530000001</v>
      </c>
      <c r="C50" s="30">
        <v>29599496.240000002</v>
      </c>
    </row>
    <row r="51" spans="1:3" x14ac:dyDescent="0.25">
      <c r="A51" s="31" t="s">
        <v>119</v>
      </c>
      <c r="B51" s="30">
        <v>9540943.5600000005</v>
      </c>
      <c r="C51" s="30">
        <v>13143016.189999999</v>
      </c>
    </row>
    <row r="52" spans="1:3" x14ac:dyDescent="0.25">
      <c r="A52" s="31" t="s">
        <v>120</v>
      </c>
      <c r="B52" s="30">
        <v>9756973.8000000007</v>
      </c>
      <c r="C52" s="30">
        <v>22554435.029999997</v>
      </c>
    </row>
    <row r="53" spans="1:3" ht="15.75" thickBot="1" x14ac:dyDescent="0.3">
      <c r="A53" s="31" t="s">
        <v>121</v>
      </c>
      <c r="B53" s="30">
        <v>11905.07</v>
      </c>
      <c r="C53" s="30">
        <v>14762.08</v>
      </c>
    </row>
    <row r="54" spans="1:3" x14ac:dyDescent="0.25">
      <c r="A54" s="32" t="s">
        <v>101</v>
      </c>
      <c r="B54" s="196">
        <v>618055534.90999985</v>
      </c>
      <c r="C54" s="196">
        <v>591401886.33000004</v>
      </c>
    </row>
    <row r="56" spans="1:3" x14ac:dyDescent="0.25">
      <c r="A56" s="29" t="s">
        <v>122</v>
      </c>
      <c r="B56" s="30"/>
      <c r="C56" s="30"/>
    </row>
    <row r="57" spans="1:3" x14ac:dyDescent="0.25">
      <c r="A57" s="31" t="s">
        <v>123</v>
      </c>
      <c r="B57" s="216">
        <v>13141966.58</v>
      </c>
      <c r="C57" s="216">
        <v>13556993.319999998</v>
      </c>
    </row>
    <row r="58" spans="1:3" x14ac:dyDescent="0.25">
      <c r="A58" s="31" t="s">
        <v>124</v>
      </c>
      <c r="B58" s="216">
        <v>186384.62</v>
      </c>
      <c r="C58" s="216">
        <v>284594.92</v>
      </c>
    </row>
    <row r="59" spans="1:3" x14ac:dyDescent="0.25">
      <c r="A59" s="31" t="s">
        <v>125</v>
      </c>
      <c r="B59" s="217">
        <v>2382126547.0999999</v>
      </c>
      <c r="C59" s="217">
        <v>2976807695.9400001</v>
      </c>
    </row>
    <row r="60" spans="1:3" x14ac:dyDescent="0.25">
      <c r="A60" s="31" t="s">
        <v>126</v>
      </c>
      <c r="B60" s="217">
        <v>2185630.7799999998</v>
      </c>
      <c r="C60" s="217">
        <v>4333273.42</v>
      </c>
    </row>
    <row r="61" spans="1:3" x14ac:dyDescent="0.25">
      <c r="A61" s="31" t="s">
        <v>127</v>
      </c>
      <c r="B61" s="216">
        <v>21957192.48</v>
      </c>
      <c r="C61" s="216">
        <v>21729890.580000006</v>
      </c>
    </row>
    <row r="62" spans="1:3" x14ac:dyDescent="0.25">
      <c r="A62" s="31" t="s">
        <v>128</v>
      </c>
      <c r="B62" s="216">
        <v>27494719.41</v>
      </c>
      <c r="C62" s="216">
        <v>27306909.170000002</v>
      </c>
    </row>
    <row r="63" spans="1:3" x14ac:dyDescent="0.25">
      <c r="A63" s="31" t="s">
        <v>129</v>
      </c>
      <c r="B63" s="216">
        <v>1911596.93</v>
      </c>
      <c r="C63" s="216">
        <v>1453769.29</v>
      </c>
    </row>
    <row r="64" spans="1:3" x14ac:dyDescent="0.25">
      <c r="A64" s="31" t="s">
        <v>130</v>
      </c>
      <c r="B64" s="216">
        <v>4245039.9800000004</v>
      </c>
      <c r="C64" s="216">
        <v>4242680.6199999992</v>
      </c>
    </row>
    <row r="65" spans="1:4" x14ac:dyDescent="0.25">
      <c r="A65" s="31" t="s">
        <v>131</v>
      </c>
      <c r="B65" s="216">
        <v>4956370.8099999996</v>
      </c>
      <c r="C65" s="216">
        <v>4393480.1100000013</v>
      </c>
    </row>
    <row r="66" spans="1:4" x14ac:dyDescent="0.25">
      <c r="A66" s="31" t="s">
        <v>132</v>
      </c>
      <c r="B66" s="216">
        <v>7523265.9199999999</v>
      </c>
      <c r="C66" s="216">
        <v>8618643.7899999991</v>
      </c>
    </row>
    <row r="67" spans="1:4" x14ac:dyDescent="0.25">
      <c r="A67" s="31" t="s">
        <v>133</v>
      </c>
      <c r="B67" s="216">
        <v>149994.46</v>
      </c>
      <c r="C67" s="216">
        <v>165694.33000000002</v>
      </c>
    </row>
    <row r="68" spans="1:4" x14ac:dyDescent="0.25">
      <c r="A68" s="31" t="s">
        <v>134</v>
      </c>
      <c r="B68" s="216">
        <v>9533807.5199999996</v>
      </c>
      <c r="C68" s="216">
        <v>14215824.230000002</v>
      </c>
    </row>
    <row r="69" spans="1:4" x14ac:dyDescent="0.25">
      <c r="A69" s="31" t="s">
        <v>135</v>
      </c>
      <c r="B69" s="216">
        <v>214968.77</v>
      </c>
      <c r="C69" s="216">
        <v>509294.54</v>
      </c>
    </row>
    <row r="70" spans="1:4" x14ac:dyDescent="0.25">
      <c r="A70" s="31" t="s">
        <v>136</v>
      </c>
      <c r="B70" s="216">
        <v>49563600.689999998</v>
      </c>
      <c r="C70" s="216">
        <v>48213222.549999997</v>
      </c>
    </row>
    <row r="71" spans="1:4" x14ac:dyDescent="0.25">
      <c r="A71" s="31" t="s">
        <v>137</v>
      </c>
      <c r="B71" s="216">
        <v>3632600.55</v>
      </c>
      <c r="C71" s="216">
        <v>4056159.5500000003</v>
      </c>
    </row>
    <row r="72" spans="1:4" x14ac:dyDescent="0.25">
      <c r="A72" s="31" t="s">
        <v>138</v>
      </c>
      <c r="B72" s="216">
        <v>4563543.93</v>
      </c>
      <c r="C72" s="216">
        <v>4757564.9399999995</v>
      </c>
    </row>
    <row r="73" spans="1:4" x14ac:dyDescent="0.25">
      <c r="A73" s="31" t="s">
        <v>139</v>
      </c>
      <c r="B73" s="216">
        <v>42125.73</v>
      </c>
      <c r="C73" s="216">
        <v>4507991.9200000018</v>
      </c>
    </row>
    <row r="74" spans="1:4" x14ac:dyDescent="0.25">
      <c r="A74" s="31" t="s">
        <v>140</v>
      </c>
      <c r="B74" s="217">
        <v>264907836.22999999</v>
      </c>
      <c r="C74" s="217">
        <v>313024785.63999999</v>
      </c>
    </row>
    <row r="75" spans="1:4" x14ac:dyDescent="0.25">
      <c r="A75" s="31" t="s">
        <v>141</v>
      </c>
      <c r="B75" s="216">
        <v>0</v>
      </c>
      <c r="C75" s="216">
        <v>53928936</v>
      </c>
    </row>
    <row r="76" spans="1:4" x14ac:dyDescent="0.25">
      <c r="A76" s="31" t="s">
        <v>142</v>
      </c>
      <c r="B76" s="216">
        <v>0</v>
      </c>
      <c r="C76" s="216">
        <v>-53928936</v>
      </c>
    </row>
    <row r="77" spans="1:4" x14ac:dyDescent="0.25">
      <c r="A77" s="31" t="s">
        <v>143</v>
      </c>
      <c r="B77" s="217">
        <v>467644056.58999997</v>
      </c>
      <c r="C77" s="217">
        <v>463420001.50000006</v>
      </c>
    </row>
    <row r="78" spans="1:4" x14ac:dyDescent="0.25">
      <c r="A78" s="31" t="s">
        <v>144</v>
      </c>
      <c r="B78" s="216">
        <v>2830847.72</v>
      </c>
      <c r="C78" s="216">
        <v>2329241.1300000004</v>
      </c>
    </row>
    <row r="79" spans="1:4" x14ac:dyDescent="0.25">
      <c r="A79" s="31" t="s">
        <v>145</v>
      </c>
      <c r="B79" s="216">
        <v>3038035.1</v>
      </c>
      <c r="C79" s="216">
        <v>2947927.84</v>
      </c>
    </row>
    <row r="80" spans="1:4" x14ac:dyDescent="0.25">
      <c r="A80" s="31" t="s">
        <v>146</v>
      </c>
      <c r="B80" s="222">
        <v>-147865148.36000001</v>
      </c>
      <c r="C80" s="222">
        <v>-108706702.77999999</v>
      </c>
      <c r="D80" s="199"/>
    </row>
    <row r="81" spans="1:4" x14ac:dyDescent="0.25">
      <c r="A81" s="31" t="s">
        <v>147</v>
      </c>
      <c r="B81" s="216">
        <v>46279800.920000002</v>
      </c>
      <c r="C81" s="216">
        <v>22216718</v>
      </c>
    </row>
    <row r="82" spans="1:4" x14ac:dyDescent="0.25">
      <c r="A82" s="31" t="s">
        <v>148</v>
      </c>
      <c r="B82" s="216">
        <v>0</v>
      </c>
      <c r="C82" s="216">
        <v>0</v>
      </c>
    </row>
    <row r="83" spans="1:4" ht="15.75" thickBot="1" x14ac:dyDescent="0.3">
      <c r="A83" s="200" t="s">
        <v>149</v>
      </c>
      <c r="B83" s="218">
        <v>49283.16</v>
      </c>
      <c r="C83" s="218">
        <v>-363725.98999999982</v>
      </c>
      <c r="D83" s="201" t="s">
        <v>1659</v>
      </c>
    </row>
    <row r="84" spans="1:4" x14ac:dyDescent="0.25">
      <c r="A84" s="32" t="s">
        <v>122</v>
      </c>
      <c r="B84" s="219">
        <v>3170314067.6199994</v>
      </c>
      <c r="C84" s="219">
        <v>3834021928.5600004</v>
      </c>
      <c r="D84" s="201" t="s">
        <v>1664</v>
      </c>
    </row>
    <row r="86" spans="1:4" ht="15.75" thickBot="1" x14ac:dyDescent="0.3">
      <c r="A86" s="29" t="s">
        <v>150</v>
      </c>
      <c r="B86" s="30"/>
      <c r="C86" s="30"/>
    </row>
    <row r="87" spans="1:4" x14ac:dyDescent="0.25">
      <c r="A87" s="32" t="s">
        <v>150</v>
      </c>
      <c r="B87" s="197">
        <v>90853356.460000008</v>
      </c>
      <c r="C87" s="197">
        <v>98717984.659999996</v>
      </c>
    </row>
    <row r="89" spans="1:4" x14ac:dyDescent="0.25">
      <c r="A89" s="29" t="s">
        <v>167</v>
      </c>
      <c r="B89" s="30"/>
      <c r="C89" s="30"/>
    </row>
    <row r="90" spans="1:4" ht="15.75" thickBot="1" x14ac:dyDescent="0.3">
      <c r="A90" s="31" t="s">
        <v>189</v>
      </c>
      <c r="B90" s="30">
        <v>4680185.24</v>
      </c>
      <c r="C90" s="30">
        <v>5962221.5099999998</v>
      </c>
    </row>
    <row r="91" spans="1:4" x14ac:dyDescent="0.25">
      <c r="A91" s="32" t="s">
        <v>167</v>
      </c>
      <c r="B91" s="197">
        <v>265812537.46000004</v>
      </c>
      <c r="C91" s="197">
        <v>268585167.36000001</v>
      </c>
    </row>
    <row r="93" spans="1:4" x14ac:dyDescent="0.25">
      <c r="A93" s="29" t="s">
        <v>190</v>
      </c>
      <c r="B93" s="30"/>
      <c r="C93" s="30"/>
    </row>
    <row r="94" spans="1:4" x14ac:dyDescent="0.25">
      <c r="A94" s="31" t="s">
        <v>191</v>
      </c>
      <c r="B94" s="30">
        <v>3584531.59</v>
      </c>
      <c r="C94" s="30">
        <v>4088288.4300000006</v>
      </c>
    </row>
    <row r="95" spans="1:4" x14ac:dyDescent="0.25">
      <c r="A95" s="31" t="s">
        <v>192</v>
      </c>
      <c r="B95" s="30">
        <v>29311509.829999998</v>
      </c>
      <c r="C95" s="30">
        <v>18417610.920000002</v>
      </c>
    </row>
    <row r="96" spans="1:4" x14ac:dyDescent="0.25">
      <c r="A96" s="31" t="s">
        <v>193</v>
      </c>
      <c r="B96" s="30">
        <v>93110679.030000001</v>
      </c>
      <c r="C96" s="30">
        <v>86265363.600000009</v>
      </c>
    </row>
    <row r="97" spans="1:3" x14ac:dyDescent="0.25">
      <c r="A97" s="31" t="s">
        <v>194</v>
      </c>
      <c r="B97" s="30">
        <v>8713299.9399999995</v>
      </c>
      <c r="C97" s="30">
        <v>9532688.3499999996</v>
      </c>
    </row>
    <row r="98" spans="1:3" ht="15.75" thickBot="1" x14ac:dyDescent="0.3">
      <c r="A98" s="31" t="s">
        <v>195</v>
      </c>
      <c r="B98" s="30">
        <v>59419.06</v>
      </c>
      <c r="C98" s="30">
        <v>111445.31</v>
      </c>
    </row>
    <row r="99" spans="1:3" x14ac:dyDescent="0.25">
      <c r="A99" s="32" t="s">
        <v>190</v>
      </c>
      <c r="B99" s="197">
        <v>134779439.45000002</v>
      </c>
      <c r="C99" s="197">
        <v>118415396.61000001</v>
      </c>
    </row>
    <row r="101" spans="1:3" x14ac:dyDescent="0.25">
      <c r="A101" s="29" t="s">
        <v>196</v>
      </c>
      <c r="B101" s="30"/>
      <c r="C101" s="30"/>
    </row>
    <row r="102" spans="1:3" x14ac:dyDescent="0.25">
      <c r="A102" s="31" t="s">
        <v>197</v>
      </c>
      <c r="B102" s="30">
        <v>1989182.45</v>
      </c>
      <c r="C102" s="30">
        <v>2034395.4499999997</v>
      </c>
    </row>
    <row r="103" spans="1:3" x14ac:dyDescent="0.25">
      <c r="A103" s="31" t="s">
        <v>198</v>
      </c>
      <c r="B103" s="30">
        <v>7020991.5099999998</v>
      </c>
      <c r="C103" s="30">
        <v>6489564.5</v>
      </c>
    </row>
    <row r="104" spans="1:3" x14ac:dyDescent="0.25">
      <c r="A104" s="31" t="s">
        <v>199</v>
      </c>
      <c r="B104" s="30">
        <v>2710268.77</v>
      </c>
      <c r="C104" s="30">
        <v>3026639.34</v>
      </c>
    </row>
    <row r="105" spans="1:3" x14ac:dyDescent="0.25">
      <c r="A105" s="31" t="s">
        <v>200</v>
      </c>
      <c r="B105" s="30">
        <v>105924200.98999999</v>
      </c>
      <c r="C105" s="30">
        <v>118233732.59</v>
      </c>
    </row>
    <row r="106" spans="1:3" x14ac:dyDescent="0.25">
      <c r="A106" s="31" t="s">
        <v>201</v>
      </c>
      <c r="B106" s="30">
        <v>8840721.6400000006</v>
      </c>
      <c r="C106" s="30">
        <v>8718297.0599999987</v>
      </c>
    </row>
    <row r="107" spans="1:3" x14ac:dyDescent="0.25">
      <c r="A107" s="31" t="s">
        <v>202</v>
      </c>
      <c r="B107" s="30">
        <v>7418629.3200000003</v>
      </c>
      <c r="C107" s="30">
        <v>7623224.049999998</v>
      </c>
    </row>
    <row r="108" spans="1:3" ht="15.75" thickBot="1" x14ac:dyDescent="0.3">
      <c r="A108" s="31" t="s">
        <v>203</v>
      </c>
      <c r="B108" s="30">
        <v>3464692.96</v>
      </c>
      <c r="C108" s="30">
        <v>3848157.83</v>
      </c>
    </row>
    <row r="109" spans="1:3" x14ac:dyDescent="0.25">
      <c r="A109" s="32" t="s">
        <v>196</v>
      </c>
      <c r="B109" s="197">
        <v>137368687.64000002</v>
      </c>
      <c r="C109" s="197">
        <v>149974010.82000002</v>
      </c>
    </row>
    <row r="111" spans="1:3" x14ac:dyDescent="0.25">
      <c r="A111" s="29" t="s">
        <v>204</v>
      </c>
      <c r="B111" s="30"/>
      <c r="C111" s="30"/>
    </row>
    <row r="112" spans="1:3" ht="15.75" thickBot="1" x14ac:dyDescent="0.3">
      <c r="A112" s="31" t="s">
        <v>205</v>
      </c>
      <c r="B112" s="198">
        <v>4581752.5199999996</v>
      </c>
      <c r="C112" s="30">
        <v>9536271.0300000012</v>
      </c>
    </row>
    <row r="113" spans="1:3" x14ac:dyDescent="0.25">
      <c r="A113" s="32" t="s">
        <v>204</v>
      </c>
      <c r="B113" s="33">
        <v>4581752.5199999996</v>
      </c>
      <c r="C113" s="197">
        <v>9536271.0300000012</v>
      </c>
    </row>
    <row r="115" spans="1:3" x14ac:dyDescent="0.25">
      <c r="A115" s="29" t="s">
        <v>206</v>
      </c>
      <c r="B115" s="30"/>
      <c r="C115" s="30"/>
    </row>
    <row r="116" spans="1:3" x14ac:dyDescent="0.25">
      <c r="A116" s="31" t="s">
        <v>207</v>
      </c>
      <c r="B116" s="30">
        <v>210462660.22</v>
      </c>
      <c r="C116" s="30">
        <v>192946561.56000003</v>
      </c>
    </row>
    <row r="117" spans="1:3" x14ac:dyDescent="0.25">
      <c r="A117" s="31" t="s">
        <v>208</v>
      </c>
      <c r="B117" s="30">
        <v>43982351.939999998</v>
      </c>
      <c r="C117" s="30">
        <v>41743301.920000002</v>
      </c>
    </row>
    <row r="118" spans="1:3" x14ac:dyDescent="0.25">
      <c r="A118" s="31" t="s">
        <v>209</v>
      </c>
      <c r="B118" s="30">
        <v>515500</v>
      </c>
      <c r="C118" s="30">
        <v>517249.99999999988</v>
      </c>
    </row>
    <row r="119" spans="1:3" x14ac:dyDescent="0.25">
      <c r="A119" s="31" t="s">
        <v>210</v>
      </c>
      <c r="B119" s="30">
        <v>-80338196.469999999</v>
      </c>
      <c r="C119" s="30">
        <v>-77109374.969999999</v>
      </c>
    </row>
    <row r="120" spans="1:3" x14ac:dyDescent="0.25">
      <c r="A120" s="31" t="s">
        <v>211</v>
      </c>
      <c r="B120" s="30">
        <v>-451000</v>
      </c>
      <c r="C120" s="30">
        <v>-450999.99999999988</v>
      </c>
    </row>
    <row r="121" spans="1:3" x14ac:dyDescent="0.25">
      <c r="A121" s="31" t="s">
        <v>212</v>
      </c>
      <c r="B121" s="30">
        <v>43526084.289999999</v>
      </c>
      <c r="C121" s="30">
        <v>29972036.299999997</v>
      </c>
    </row>
    <row r="122" spans="1:3" x14ac:dyDescent="0.25">
      <c r="A122" s="31" t="s">
        <v>213</v>
      </c>
      <c r="B122" s="30">
        <v>18765962.460000001</v>
      </c>
      <c r="C122" s="30">
        <v>14569172.880000003</v>
      </c>
    </row>
    <row r="123" spans="1:3" x14ac:dyDescent="0.25">
      <c r="A123" s="31" t="s">
        <v>214</v>
      </c>
      <c r="B123" s="30">
        <v>2054611.78</v>
      </c>
      <c r="C123" s="30">
        <v>-694456.05</v>
      </c>
    </row>
    <row r="124" spans="1:3" x14ac:dyDescent="0.25">
      <c r="A124" s="31" t="s">
        <v>215</v>
      </c>
      <c r="B124" s="30">
        <v>581151.5</v>
      </c>
      <c r="C124" s="30">
        <v>594831.56999999995</v>
      </c>
    </row>
    <row r="125" spans="1:3" x14ac:dyDescent="0.25">
      <c r="A125" s="31" t="s">
        <v>216</v>
      </c>
      <c r="B125" s="30">
        <v>26205822.02</v>
      </c>
      <c r="C125" s="30">
        <v>30314824.890000001</v>
      </c>
    </row>
    <row r="126" spans="1:3" x14ac:dyDescent="0.25">
      <c r="A126" s="31" t="s">
        <v>217</v>
      </c>
      <c r="B126" s="30">
        <v>447426.93</v>
      </c>
      <c r="C126" s="30">
        <v>359665.41000000003</v>
      </c>
    </row>
    <row r="127" spans="1:3" x14ac:dyDescent="0.25">
      <c r="A127" s="31" t="s">
        <v>218</v>
      </c>
      <c r="B127" s="30">
        <v>-56.43</v>
      </c>
      <c r="C127" s="30">
        <v>-0.92</v>
      </c>
    </row>
    <row r="128" spans="1:3" x14ac:dyDescent="0.25">
      <c r="A128" s="31" t="s">
        <v>219</v>
      </c>
      <c r="B128" s="30">
        <v>0</v>
      </c>
      <c r="C128" s="30">
        <v>634.12</v>
      </c>
    </row>
    <row r="129" spans="1:4" x14ac:dyDescent="0.25">
      <c r="A129" s="31" t="s">
        <v>220</v>
      </c>
      <c r="B129" s="30">
        <v>269164.34999999998</v>
      </c>
      <c r="C129" s="30">
        <v>275508.20999999996</v>
      </c>
    </row>
    <row r="130" spans="1:4" x14ac:dyDescent="0.25">
      <c r="A130" s="31" t="s">
        <v>221</v>
      </c>
      <c r="B130" s="30">
        <v>6028.76</v>
      </c>
      <c r="C130" s="30">
        <v>9811.86</v>
      </c>
    </row>
    <row r="131" spans="1:4" s="201" customFormat="1" x14ac:dyDescent="0.25">
      <c r="A131" s="31" t="s">
        <v>222</v>
      </c>
      <c r="B131" s="30">
        <v>109205482.98999999</v>
      </c>
      <c r="C131" s="30">
        <v>72738573.560000002</v>
      </c>
      <c r="D131" s="28"/>
    </row>
    <row r="132" spans="1:4" x14ac:dyDescent="0.25">
      <c r="A132" s="31" t="s">
        <v>223</v>
      </c>
      <c r="B132" s="30">
        <v>21459.200000000001</v>
      </c>
      <c r="C132" s="30">
        <v>36135.5</v>
      </c>
    </row>
    <row r="133" spans="1:4" x14ac:dyDescent="0.25">
      <c r="A133" s="31" t="s">
        <v>224</v>
      </c>
      <c r="B133" s="30">
        <v>219407.29</v>
      </c>
      <c r="C133" s="30">
        <v>223116.98</v>
      </c>
    </row>
    <row r="134" spans="1:4" x14ac:dyDescent="0.25">
      <c r="A134" s="31" t="s">
        <v>225</v>
      </c>
      <c r="B134" s="30">
        <v>198432.07</v>
      </c>
      <c r="C134" s="30">
        <v>232937.13999999998</v>
      </c>
    </row>
    <row r="135" spans="1:4" x14ac:dyDescent="0.25">
      <c r="A135" s="31" t="s">
        <v>226</v>
      </c>
      <c r="B135" s="30">
        <v>-2266.48</v>
      </c>
      <c r="C135" s="30">
        <v>-25.95</v>
      </c>
    </row>
    <row r="136" spans="1:4" x14ac:dyDescent="0.25">
      <c r="A136" s="31" t="s">
        <v>227</v>
      </c>
      <c r="B136" s="30">
        <v>2424209.38</v>
      </c>
      <c r="C136" s="30">
        <v>2580971.64</v>
      </c>
    </row>
    <row r="137" spans="1:4" x14ac:dyDescent="0.25">
      <c r="A137" s="31" t="s">
        <v>228</v>
      </c>
      <c r="B137" s="30">
        <v>2882307.27</v>
      </c>
      <c r="C137" s="30">
        <v>2534201.5499999998</v>
      </c>
    </row>
    <row r="138" spans="1:4" x14ac:dyDescent="0.25">
      <c r="A138" s="31" t="s">
        <v>229</v>
      </c>
      <c r="B138" s="30">
        <v>22232.68</v>
      </c>
      <c r="C138" s="30">
        <v>34618.160000000003</v>
      </c>
    </row>
    <row r="139" spans="1:4" x14ac:dyDescent="0.25">
      <c r="A139" s="31" t="s">
        <v>230</v>
      </c>
      <c r="B139" s="30">
        <v>928597.5</v>
      </c>
      <c r="C139" s="30">
        <v>776073.55999999982</v>
      </c>
    </row>
    <row r="140" spans="1:4" x14ac:dyDescent="0.25">
      <c r="A140" s="31" t="s">
        <v>231</v>
      </c>
      <c r="B140" s="30">
        <v>-13895174.59</v>
      </c>
      <c r="C140" s="30">
        <v>10689790.140000001</v>
      </c>
    </row>
    <row r="141" spans="1:4" x14ac:dyDescent="0.25">
      <c r="A141" s="31" t="s">
        <v>232</v>
      </c>
      <c r="B141" s="30">
        <v>19196883.16</v>
      </c>
      <c r="C141" s="30">
        <v>11686083.01</v>
      </c>
    </row>
    <row r="142" spans="1:4" x14ac:dyDescent="0.25">
      <c r="A142" s="31" t="s">
        <v>233</v>
      </c>
      <c r="B142" s="30">
        <v>9135280.3699999992</v>
      </c>
      <c r="C142" s="30">
        <v>8922669.8300000001</v>
      </c>
    </row>
    <row r="143" spans="1:4" ht="15.75" thickBot="1" x14ac:dyDescent="0.3">
      <c r="A143" s="31" t="s">
        <v>234</v>
      </c>
      <c r="B143" s="30">
        <v>11220148.109999999</v>
      </c>
      <c r="C143" s="30">
        <v>11128943.979999999</v>
      </c>
    </row>
    <row r="144" spans="1:4" x14ac:dyDescent="0.25">
      <c r="A144" s="32" t="s">
        <v>206</v>
      </c>
      <c r="B144" s="197">
        <v>407584510.30000001</v>
      </c>
      <c r="C144" s="197">
        <v>354632855.88000005</v>
      </c>
    </row>
    <row r="146" spans="1:3" x14ac:dyDescent="0.25">
      <c r="A146" s="29" t="s">
        <v>235</v>
      </c>
      <c r="B146" s="30"/>
      <c r="C146" s="30"/>
    </row>
    <row r="147" spans="1:3" x14ac:dyDescent="0.25">
      <c r="A147" s="31" t="s">
        <v>236</v>
      </c>
      <c r="B147" s="30">
        <v>63374098.280000001</v>
      </c>
      <c r="C147" s="30">
        <v>71644369.319999993</v>
      </c>
    </row>
    <row r="148" spans="1:3" x14ac:dyDescent="0.25">
      <c r="A148" s="31" t="s">
        <v>237</v>
      </c>
      <c r="B148" s="30">
        <v>119147.46</v>
      </c>
      <c r="C148" s="30">
        <v>-868797.34000000008</v>
      </c>
    </row>
    <row r="149" spans="1:3" x14ac:dyDescent="0.25">
      <c r="A149" s="31" t="s">
        <v>238</v>
      </c>
      <c r="B149" s="30">
        <v>1247131.3899999999</v>
      </c>
      <c r="C149" s="30">
        <v>1027779.48</v>
      </c>
    </row>
    <row r="150" spans="1:3" x14ac:dyDescent="0.25">
      <c r="A150" s="31" t="s">
        <v>239</v>
      </c>
      <c r="B150" s="30">
        <v>154674664</v>
      </c>
      <c r="C150" s="30">
        <v>-32788546</v>
      </c>
    </row>
    <row r="151" spans="1:3" x14ac:dyDescent="0.25">
      <c r="A151" s="31" t="s">
        <v>240</v>
      </c>
      <c r="B151" s="30">
        <v>2224266.21</v>
      </c>
      <c r="C151" s="30">
        <v>2288559.7500000005</v>
      </c>
    </row>
    <row r="152" spans="1:3" ht="15.75" thickBot="1" x14ac:dyDescent="0.3">
      <c r="A152" s="31" t="s">
        <v>241</v>
      </c>
      <c r="B152" s="30">
        <v>225120.35</v>
      </c>
      <c r="C152" s="30">
        <v>225120.44999999998</v>
      </c>
    </row>
    <row r="153" spans="1:3" x14ac:dyDescent="0.25">
      <c r="A153" s="32" t="s">
        <v>235</v>
      </c>
      <c r="B153" s="33">
        <v>221864427.69</v>
      </c>
      <c r="C153" s="33">
        <v>41528485.659999996</v>
      </c>
    </row>
    <row r="155" spans="1:3" x14ac:dyDescent="0.25">
      <c r="A155" s="29" t="s">
        <v>242</v>
      </c>
      <c r="B155" s="30"/>
      <c r="C155" s="30"/>
    </row>
    <row r="156" spans="1:3" x14ac:dyDescent="0.25">
      <c r="A156" s="31" t="s">
        <v>243</v>
      </c>
      <c r="B156" s="30">
        <v>-6220611.7199999997</v>
      </c>
      <c r="C156" s="30">
        <v>67470292.219999999</v>
      </c>
    </row>
    <row r="157" spans="1:3" x14ac:dyDescent="0.25">
      <c r="A157" s="31" t="s">
        <v>244</v>
      </c>
      <c r="B157" s="30">
        <v>9711696</v>
      </c>
      <c r="C157" s="30">
        <v>9711696</v>
      </c>
    </row>
    <row r="158" spans="1:3" x14ac:dyDescent="0.25">
      <c r="A158" s="31" t="s">
        <v>245</v>
      </c>
      <c r="B158" s="30">
        <v>43462317.939999998</v>
      </c>
      <c r="C158" s="30">
        <v>37839327.060000002</v>
      </c>
    </row>
    <row r="159" spans="1:3" x14ac:dyDescent="0.25">
      <c r="A159" s="31" t="s">
        <v>246</v>
      </c>
      <c r="B159" s="30">
        <v>0</v>
      </c>
      <c r="C159" s="30">
        <v>0</v>
      </c>
    </row>
    <row r="160" spans="1:3" x14ac:dyDescent="0.25">
      <c r="A160" s="31" t="s">
        <v>247</v>
      </c>
      <c r="B160" s="30">
        <v>0</v>
      </c>
      <c r="C160" s="30">
        <v>0</v>
      </c>
    </row>
    <row r="161" spans="1:3" ht="15.75" thickBot="1" x14ac:dyDescent="0.3">
      <c r="A161" s="31" t="s">
        <v>248</v>
      </c>
      <c r="B161" s="30">
        <v>1660380.72</v>
      </c>
      <c r="C161" s="30">
        <v>1660380.7200000004</v>
      </c>
    </row>
    <row r="162" spans="1:3" x14ac:dyDescent="0.25">
      <c r="A162" s="32" t="s">
        <v>242</v>
      </c>
      <c r="B162" s="33">
        <v>48613782.939999998</v>
      </c>
      <c r="C162" s="33">
        <v>116681696</v>
      </c>
    </row>
    <row r="164" spans="1:3" x14ac:dyDescent="0.25">
      <c r="A164" s="29" t="s">
        <v>249</v>
      </c>
      <c r="B164" s="30"/>
      <c r="C164" s="30"/>
    </row>
    <row r="165" spans="1:3" x14ac:dyDescent="0.25">
      <c r="A165" s="31" t="s">
        <v>250</v>
      </c>
      <c r="B165" s="30">
        <v>82652714.599999994</v>
      </c>
      <c r="C165" s="30">
        <v>76961467.530000001</v>
      </c>
    </row>
    <row r="166" spans="1:3" x14ac:dyDescent="0.25">
      <c r="A166" s="31" t="s">
        <v>251</v>
      </c>
      <c r="B166" s="30">
        <v>31826599.109999999</v>
      </c>
      <c r="C166" s="30">
        <v>31147781.659999996</v>
      </c>
    </row>
    <row r="167" spans="1:3" x14ac:dyDescent="0.25">
      <c r="A167" s="31" t="s">
        <v>252</v>
      </c>
      <c r="B167" s="30">
        <v>-5772453.6699999999</v>
      </c>
      <c r="C167" s="30">
        <v>12688164.67</v>
      </c>
    </row>
    <row r="168" spans="1:3" x14ac:dyDescent="0.25">
      <c r="A168" s="31" t="s">
        <v>253</v>
      </c>
      <c r="B168" s="30">
        <v>40367873.409999996</v>
      </c>
      <c r="C168" s="30">
        <v>35804437.829999998</v>
      </c>
    </row>
    <row r="169" spans="1:3" x14ac:dyDescent="0.25">
      <c r="A169" s="31" t="s">
        <v>254</v>
      </c>
      <c r="B169" s="30">
        <v>3096429.41</v>
      </c>
      <c r="C169" s="30">
        <v>3346490</v>
      </c>
    </row>
    <row r="170" spans="1:3" x14ac:dyDescent="0.25">
      <c r="A170" s="31" t="s">
        <v>255</v>
      </c>
      <c r="B170" s="30">
        <v>239313.26</v>
      </c>
      <c r="C170" s="30">
        <v>256292.35</v>
      </c>
    </row>
    <row r="171" spans="1:3" ht="15.75" thickBot="1" x14ac:dyDescent="0.3">
      <c r="A171" s="31" t="s">
        <v>256</v>
      </c>
      <c r="B171" s="30">
        <v>7134257.46</v>
      </c>
      <c r="C171" s="30">
        <v>-1511551.9599999981</v>
      </c>
    </row>
    <row r="172" spans="1:3" x14ac:dyDescent="0.25">
      <c r="A172" s="32" t="s">
        <v>249</v>
      </c>
      <c r="B172" s="33">
        <v>159544733.57999998</v>
      </c>
      <c r="C172" s="33">
        <v>158693082.07999998</v>
      </c>
    </row>
    <row r="174" spans="1:3" x14ac:dyDescent="0.25">
      <c r="A174" s="29" t="s">
        <v>257</v>
      </c>
      <c r="B174" s="30"/>
      <c r="C174" s="30"/>
    </row>
    <row r="175" spans="1:3" x14ac:dyDescent="0.25">
      <c r="A175" s="31" t="s">
        <v>258</v>
      </c>
      <c r="B175" s="30">
        <v>250084683.33000001</v>
      </c>
      <c r="C175" s="30">
        <v>320409117.44999999</v>
      </c>
    </row>
    <row r="176" spans="1:3" x14ac:dyDescent="0.25">
      <c r="A176" s="31" t="s">
        <v>259</v>
      </c>
      <c r="B176" s="30">
        <v>8272812</v>
      </c>
      <c r="C176" s="30">
        <v>8272812</v>
      </c>
    </row>
    <row r="177" spans="1:3" x14ac:dyDescent="0.25">
      <c r="A177" s="31" t="s">
        <v>260</v>
      </c>
      <c r="B177" s="30">
        <v>453816</v>
      </c>
      <c r="C177" s="30">
        <v>453816</v>
      </c>
    </row>
    <row r="178" spans="1:3" ht="15.75" thickBot="1" x14ac:dyDescent="0.3">
      <c r="A178" s="31" t="s">
        <v>261</v>
      </c>
      <c r="B178" s="30">
        <v>21029672.710000001</v>
      </c>
      <c r="C178" s="30">
        <v>21430825.600000001</v>
      </c>
    </row>
    <row r="179" spans="1:3" x14ac:dyDescent="0.25">
      <c r="A179" s="32" t="s">
        <v>257</v>
      </c>
      <c r="B179" s="33">
        <v>279840984.04000002</v>
      </c>
      <c r="C179" s="33">
        <v>350566571.05000001</v>
      </c>
    </row>
    <row r="181" spans="1:3" x14ac:dyDescent="0.25">
      <c r="A181" s="29" t="s">
        <v>262</v>
      </c>
      <c r="B181" s="30"/>
      <c r="C181" s="30"/>
    </row>
    <row r="182" spans="1:3" x14ac:dyDescent="0.25">
      <c r="A182" s="31" t="s">
        <v>263</v>
      </c>
      <c r="B182" s="30">
        <v>84115225.030000001</v>
      </c>
      <c r="C182" s="30">
        <v>92324582.870000005</v>
      </c>
    </row>
    <row r="183" spans="1:3" x14ac:dyDescent="0.25">
      <c r="A183" s="31" t="s">
        <v>264</v>
      </c>
      <c r="B183" s="30">
        <v>444378.67</v>
      </c>
      <c r="C183" s="30">
        <v>250301.09999999998</v>
      </c>
    </row>
    <row r="184" spans="1:3" x14ac:dyDescent="0.25">
      <c r="A184" s="31" t="s">
        <v>265</v>
      </c>
      <c r="B184" s="30">
        <v>19241.509999999998</v>
      </c>
      <c r="C184" s="30">
        <v>19175.89</v>
      </c>
    </row>
    <row r="185" spans="1:3" x14ac:dyDescent="0.25">
      <c r="A185" s="31" t="s">
        <v>266</v>
      </c>
      <c r="B185" s="30">
        <v>16238875.27</v>
      </c>
      <c r="C185" s="30">
        <v>12126694</v>
      </c>
    </row>
    <row r="186" spans="1:3" x14ac:dyDescent="0.25">
      <c r="A186" s="31" t="s">
        <v>267</v>
      </c>
      <c r="B186" s="30">
        <v>1906258.24</v>
      </c>
      <c r="C186" s="30">
        <v>1930822</v>
      </c>
    </row>
    <row r="187" spans="1:3" ht="15.75" thickBot="1" x14ac:dyDescent="0.3">
      <c r="A187" s="31" t="s">
        <v>268</v>
      </c>
      <c r="B187" s="30">
        <v>128473.3</v>
      </c>
      <c r="C187" s="30">
        <v>136130</v>
      </c>
    </row>
    <row r="188" spans="1:3" x14ac:dyDescent="0.25">
      <c r="A188" s="32" t="s">
        <v>262</v>
      </c>
      <c r="B188" s="33">
        <v>102852452.02</v>
      </c>
      <c r="C188" s="33">
        <v>106787705.86</v>
      </c>
    </row>
    <row r="190" spans="1:3" x14ac:dyDescent="0.25">
      <c r="A190" s="29" t="s">
        <v>269</v>
      </c>
      <c r="B190" s="30"/>
      <c r="C190" s="30"/>
    </row>
    <row r="191" spans="1:3" x14ac:dyDescent="0.25">
      <c r="A191" s="31" t="s">
        <v>270</v>
      </c>
      <c r="B191" s="30">
        <v>3374958.48</v>
      </c>
      <c r="C191" s="30">
        <v>3420713.21</v>
      </c>
    </row>
    <row r="192" spans="1:3" x14ac:dyDescent="0.25">
      <c r="A192" s="31" t="s">
        <v>271</v>
      </c>
      <c r="B192" s="30">
        <v>35323494.890000001</v>
      </c>
      <c r="C192" s="30">
        <v>36719093.810000002</v>
      </c>
    </row>
    <row r="193" spans="1:3" x14ac:dyDescent="0.25">
      <c r="A193" s="31" t="s">
        <v>272</v>
      </c>
      <c r="B193" s="30">
        <v>46087467.299999997</v>
      </c>
      <c r="C193" s="30">
        <v>50471390.559999995</v>
      </c>
    </row>
    <row r="194" spans="1:3" x14ac:dyDescent="0.25">
      <c r="A194" s="31" t="s">
        <v>273</v>
      </c>
      <c r="B194" s="30">
        <v>52164209.939999998</v>
      </c>
      <c r="C194" s="30">
        <v>55416089.159999996</v>
      </c>
    </row>
    <row r="195" spans="1:3" x14ac:dyDescent="0.25">
      <c r="A195" s="31" t="s">
        <v>274</v>
      </c>
      <c r="B195" s="30">
        <v>22653383.809999999</v>
      </c>
      <c r="C195" s="30">
        <v>23402768.199999999</v>
      </c>
    </row>
    <row r="196" spans="1:3" x14ac:dyDescent="0.25">
      <c r="A196" s="31" t="s">
        <v>275</v>
      </c>
      <c r="B196" s="30">
        <v>54792536.789999999</v>
      </c>
      <c r="C196" s="30">
        <v>56427191.25</v>
      </c>
    </row>
    <row r="197" spans="1:3" x14ac:dyDescent="0.25">
      <c r="A197" s="31" t="s">
        <v>276</v>
      </c>
      <c r="B197" s="30">
        <v>76508817.549999997</v>
      </c>
      <c r="C197" s="30">
        <v>77854725.090000004</v>
      </c>
    </row>
    <row r="198" spans="1:3" x14ac:dyDescent="0.25">
      <c r="A198" s="31" t="s">
        <v>277</v>
      </c>
      <c r="B198" s="30">
        <v>28084292.460000001</v>
      </c>
      <c r="C198" s="30">
        <v>29620953.77</v>
      </c>
    </row>
    <row r="199" spans="1:3" x14ac:dyDescent="0.25">
      <c r="A199" s="31" t="s">
        <v>278</v>
      </c>
      <c r="B199" s="30">
        <v>45180468.280000001</v>
      </c>
      <c r="C199" s="30">
        <v>48217386.330000006</v>
      </c>
    </row>
    <row r="200" spans="1:3" x14ac:dyDescent="0.25">
      <c r="A200" s="31" t="s">
        <v>279</v>
      </c>
      <c r="B200" s="30">
        <v>2789176.12</v>
      </c>
      <c r="C200" s="30">
        <v>2867325.1</v>
      </c>
    </row>
    <row r="201" spans="1:3" x14ac:dyDescent="0.25">
      <c r="A201" s="31" t="s">
        <v>280</v>
      </c>
      <c r="B201" s="30">
        <v>16392352.92</v>
      </c>
      <c r="C201" s="30">
        <v>16849784.140000001</v>
      </c>
    </row>
    <row r="202" spans="1:3" x14ac:dyDescent="0.25">
      <c r="A202" s="31" t="s">
        <v>281</v>
      </c>
      <c r="B202" s="30">
        <v>1195494.07</v>
      </c>
      <c r="C202" s="30">
        <v>171037.45</v>
      </c>
    </row>
    <row r="203" spans="1:3" x14ac:dyDescent="0.25">
      <c r="A203" s="31" t="s">
        <v>282</v>
      </c>
      <c r="B203" s="30">
        <v>631866.18999999994</v>
      </c>
      <c r="C203" s="30">
        <v>679218.84000000008</v>
      </c>
    </row>
    <row r="204" spans="1:3" x14ac:dyDescent="0.25">
      <c r="A204" s="31" t="s">
        <v>283</v>
      </c>
      <c r="B204" s="30">
        <v>4784124.12</v>
      </c>
      <c r="C204" s="30">
        <v>5520607.1800000006</v>
      </c>
    </row>
    <row r="205" spans="1:3" ht="15.75" thickBot="1" x14ac:dyDescent="0.3">
      <c r="A205" s="31" t="s">
        <v>284</v>
      </c>
      <c r="B205" s="30">
        <v>-78599755.739999995</v>
      </c>
      <c r="C205" s="30">
        <v>16656581.400000006</v>
      </c>
    </row>
    <row r="206" spans="1:3" x14ac:dyDescent="0.25">
      <c r="A206" s="32" t="s">
        <v>269</v>
      </c>
      <c r="B206" s="33">
        <v>311362887.18000001</v>
      </c>
      <c r="C206" s="33">
        <v>424294865.48999989</v>
      </c>
    </row>
    <row r="208" spans="1:3" x14ac:dyDescent="0.25">
      <c r="A208" s="29" t="s">
        <v>285</v>
      </c>
      <c r="B208" s="30"/>
      <c r="C208" s="30"/>
    </row>
    <row r="209" spans="1:3" x14ac:dyDescent="0.25">
      <c r="A209" s="31" t="s">
        <v>286</v>
      </c>
      <c r="B209" s="30">
        <v>7384357.8700000001</v>
      </c>
      <c r="C209" s="30">
        <v>7584881.4200000018</v>
      </c>
    </row>
    <row r="210" spans="1:3" x14ac:dyDescent="0.25">
      <c r="A210" s="31" t="s">
        <v>287</v>
      </c>
      <c r="B210" s="30">
        <v>48513104.890000001</v>
      </c>
      <c r="C210" s="30">
        <v>54407435.199999996</v>
      </c>
    </row>
    <row r="211" spans="1:3" x14ac:dyDescent="0.25">
      <c r="A211" s="31" t="s">
        <v>288</v>
      </c>
      <c r="B211" s="30">
        <v>0</v>
      </c>
      <c r="C211" s="30">
        <v>4.58</v>
      </c>
    </row>
    <row r="212" spans="1:3" ht="15.75" thickBot="1" x14ac:dyDescent="0.3">
      <c r="A212" s="31" t="s">
        <v>289</v>
      </c>
      <c r="B212" s="30">
        <v>-1266006.29</v>
      </c>
      <c r="C212" s="30">
        <v>73028.459999999977</v>
      </c>
    </row>
    <row r="213" spans="1:3" x14ac:dyDescent="0.25">
      <c r="A213" s="32" t="s">
        <v>285</v>
      </c>
      <c r="B213" s="33">
        <v>54631456.469999999</v>
      </c>
      <c r="C213" s="33">
        <v>62065349.659999996</v>
      </c>
    </row>
    <row r="215" spans="1:3" x14ac:dyDescent="0.25">
      <c r="A215" s="29" t="s">
        <v>290</v>
      </c>
      <c r="B215" s="30"/>
      <c r="C215" s="30"/>
    </row>
    <row r="216" spans="1:3" x14ac:dyDescent="0.25">
      <c r="A216" s="31" t="s">
        <v>291</v>
      </c>
      <c r="B216" s="30">
        <v>64029280.219999999</v>
      </c>
      <c r="C216" s="30">
        <v>70105338.710000008</v>
      </c>
    </row>
    <row r="217" spans="1:3" x14ac:dyDescent="0.25">
      <c r="A217" s="31" t="s">
        <v>292</v>
      </c>
      <c r="B217" s="30">
        <v>-5638474.2400000002</v>
      </c>
      <c r="C217" s="30">
        <v>-2742276.0700000003</v>
      </c>
    </row>
    <row r="218" spans="1:3" x14ac:dyDescent="0.25">
      <c r="A218" s="31" t="s">
        <v>293</v>
      </c>
      <c r="B218" s="30">
        <v>-64311681.649999999</v>
      </c>
      <c r="C218" s="30">
        <v>-69236541.460000008</v>
      </c>
    </row>
    <row r="219" spans="1:3" x14ac:dyDescent="0.25">
      <c r="A219" s="31" t="s">
        <v>294</v>
      </c>
      <c r="B219" s="30">
        <v>6817896</v>
      </c>
      <c r="C219" s="30">
        <v>6817900.5</v>
      </c>
    </row>
    <row r="220" spans="1:3" x14ac:dyDescent="0.25">
      <c r="A220" s="31" t="s">
        <v>295</v>
      </c>
      <c r="B220" s="30">
        <v>85201314.159999996</v>
      </c>
      <c r="C220" s="30">
        <v>89881958.850000009</v>
      </c>
    </row>
    <row r="221" spans="1:3" x14ac:dyDescent="0.25">
      <c r="A221" s="31" t="s">
        <v>296</v>
      </c>
      <c r="B221" s="30">
        <v>255261.54</v>
      </c>
      <c r="C221" s="30">
        <v>-433662.01000000013</v>
      </c>
    </row>
    <row r="222" spans="1:3" x14ac:dyDescent="0.25">
      <c r="A222" s="31" t="s">
        <v>297</v>
      </c>
      <c r="B222" s="30">
        <v>-6955404</v>
      </c>
      <c r="C222" s="30">
        <v>-6955404</v>
      </c>
    </row>
    <row r="223" spans="1:3" x14ac:dyDescent="0.25">
      <c r="A223" s="31" t="s">
        <v>298</v>
      </c>
      <c r="B223" s="30">
        <v>141035525.43000001</v>
      </c>
      <c r="C223" s="30">
        <v>44646079.029999994</v>
      </c>
    </row>
    <row r="224" spans="1:3" x14ac:dyDescent="0.25">
      <c r="A224" s="31" t="s">
        <v>299</v>
      </c>
      <c r="B224" s="30">
        <v>-12553452.060000001</v>
      </c>
      <c r="C224" s="30">
        <v>4512019.93</v>
      </c>
    </row>
    <row r="225" spans="1:3" x14ac:dyDescent="0.25">
      <c r="A225" s="31" t="s">
        <v>300</v>
      </c>
      <c r="B225" s="30">
        <v>1948260</v>
      </c>
      <c r="C225" s="30">
        <v>1948260</v>
      </c>
    </row>
    <row r="226" spans="1:3" x14ac:dyDescent="0.25">
      <c r="A226" s="31" t="s">
        <v>301</v>
      </c>
      <c r="B226" s="30">
        <v>-10101168</v>
      </c>
      <c r="C226" s="30">
        <v>-10101168</v>
      </c>
    </row>
    <row r="227" spans="1:3" x14ac:dyDescent="0.25">
      <c r="A227" s="31" t="s">
        <v>302</v>
      </c>
      <c r="B227" s="30">
        <v>-154674664</v>
      </c>
      <c r="C227" s="30">
        <v>32788546</v>
      </c>
    </row>
    <row r="228" spans="1:3" x14ac:dyDescent="0.25">
      <c r="A228" s="31" t="s">
        <v>303</v>
      </c>
      <c r="B228" s="30">
        <v>0</v>
      </c>
      <c r="C228" s="30">
        <v>0</v>
      </c>
    </row>
    <row r="229" spans="1:3" x14ac:dyDescent="0.25">
      <c r="A229" s="31" t="s">
        <v>304</v>
      </c>
      <c r="B229" s="30">
        <v>-1229710.3799999999</v>
      </c>
      <c r="C229" s="30">
        <v>-1229710.3799999999</v>
      </c>
    </row>
    <row r="230" spans="1:3" ht="15.75" thickBot="1" x14ac:dyDescent="0.3">
      <c r="A230" s="31" t="s">
        <v>305</v>
      </c>
      <c r="B230" s="30">
        <v>0</v>
      </c>
      <c r="C230" s="30">
        <v>-3527758.86</v>
      </c>
    </row>
    <row r="231" spans="1:3" x14ac:dyDescent="0.25">
      <c r="A231" s="32" t="s">
        <v>290</v>
      </c>
      <c r="B231" s="33">
        <v>43822983.020000003</v>
      </c>
      <c r="C231" s="33">
        <v>156473582.24000001</v>
      </c>
    </row>
    <row r="233" spans="1:3" x14ac:dyDescent="0.25">
      <c r="A233" s="29" t="s">
        <v>306</v>
      </c>
      <c r="B233" s="30"/>
      <c r="C233" s="30"/>
    </row>
    <row r="234" spans="1:3" x14ac:dyDescent="0.25">
      <c r="A234" s="31" t="s">
        <v>307</v>
      </c>
      <c r="B234" s="30">
        <v>58922917.840000004</v>
      </c>
      <c r="C234" s="30">
        <v>46674460.019999996</v>
      </c>
    </row>
    <row r="235" spans="1:3" x14ac:dyDescent="0.25">
      <c r="A235" s="31" t="s">
        <v>308</v>
      </c>
      <c r="B235" s="30">
        <v>129783.95</v>
      </c>
      <c r="C235" s="30">
        <v>143649.59000000003</v>
      </c>
    </row>
    <row r="236" spans="1:3" x14ac:dyDescent="0.25">
      <c r="A236" s="31" t="s">
        <v>309</v>
      </c>
      <c r="B236" s="30">
        <v>1353306.65</v>
      </c>
      <c r="C236" s="30">
        <v>1469128.11</v>
      </c>
    </row>
    <row r="237" spans="1:3" x14ac:dyDescent="0.25">
      <c r="A237" s="31" t="s">
        <v>310</v>
      </c>
      <c r="B237" s="30">
        <v>131132.51</v>
      </c>
      <c r="C237" s="30">
        <v>155249.12</v>
      </c>
    </row>
    <row r="238" spans="1:3" x14ac:dyDescent="0.25">
      <c r="A238" s="31" t="s">
        <v>311</v>
      </c>
      <c r="B238" s="30">
        <v>-1205.9100000000001</v>
      </c>
      <c r="C238" s="30">
        <v>-14.290000000000001</v>
      </c>
    </row>
    <row r="239" spans="1:3" x14ac:dyDescent="0.25">
      <c r="A239" s="31" t="s">
        <v>312</v>
      </c>
      <c r="B239" s="30">
        <v>376690653.91000003</v>
      </c>
      <c r="C239" s="30">
        <v>397060691.51999998</v>
      </c>
    </row>
    <row r="240" spans="1:3" x14ac:dyDescent="0.25">
      <c r="A240" s="31" t="s">
        <v>313</v>
      </c>
      <c r="B240" s="30">
        <v>0</v>
      </c>
      <c r="C240" s="30">
        <v>18303.260000000006</v>
      </c>
    </row>
    <row r="241" spans="1:3" x14ac:dyDescent="0.25">
      <c r="A241" s="31" t="s">
        <v>314</v>
      </c>
      <c r="B241" s="30">
        <v>435931602.30000001</v>
      </c>
      <c r="C241" s="30">
        <v>453071602.84999996</v>
      </c>
    </row>
    <row r="242" spans="1:3" x14ac:dyDescent="0.25">
      <c r="A242" s="31" t="s">
        <v>315</v>
      </c>
      <c r="B242" s="30">
        <v>231859582.59999999</v>
      </c>
      <c r="C242" s="30">
        <v>250688186.15950003</v>
      </c>
    </row>
    <row r="243" spans="1:3" x14ac:dyDescent="0.25">
      <c r="A243" s="31" t="s">
        <v>316</v>
      </c>
      <c r="B243" s="30">
        <v>11185990.92</v>
      </c>
      <c r="C243" s="30">
        <v>11625807.120500002</v>
      </c>
    </row>
    <row r="244" spans="1:3" x14ac:dyDescent="0.25">
      <c r="A244" s="31" t="s">
        <v>317</v>
      </c>
      <c r="B244" s="30">
        <v>3885865.25</v>
      </c>
      <c r="C244" s="30">
        <v>4094343.0616367999</v>
      </c>
    </row>
    <row r="245" spans="1:3" x14ac:dyDescent="0.25">
      <c r="A245" s="31" t="s">
        <v>318</v>
      </c>
      <c r="B245" s="30">
        <v>322156.55</v>
      </c>
      <c r="C245" s="30">
        <v>334823.23235040001</v>
      </c>
    </row>
    <row r="246" spans="1:3" x14ac:dyDescent="0.25">
      <c r="A246" s="31" t="s">
        <v>319</v>
      </c>
      <c r="B246" s="30">
        <v>90973.68</v>
      </c>
      <c r="C246" s="30">
        <v>158825.46017199999</v>
      </c>
    </row>
    <row r="247" spans="1:3" x14ac:dyDescent="0.25">
      <c r="A247" s="31" t="s">
        <v>320</v>
      </c>
      <c r="B247" s="30">
        <v>2230451.7200000002</v>
      </c>
      <c r="C247" s="30">
        <v>2462661.4798752004</v>
      </c>
    </row>
    <row r="248" spans="1:3" x14ac:dyDescent="0.25">
      <c r="A248" s="31" t="s">
        <v>321</v>
      </c>
      <c r="B248" s="30">
        <v>505966.68</v>
      </c>
      <c r="C248" s="30">
        <v>402473.29631999996</v>
      </c>
    </row>
    <row r="249" spans="1:3" x14ac:dyDescent="0.25">
      <c r="A249" s="31" t="s">
        <v>322</v>
      </c>
      <c r="B249" s="30">
        <v>155424.64000000001</v>
      </c>
      <c r="C249" s="30">
        <v>152149.27964560001</v>
      </c>
    </row>
    <row r="250" spans="1:3" ht="15.75" thickBot="1" x14ac:dyDescent="0.3">
      <c r="A250" s="31" t="s">
        <v>323</v>
      </c>
      <c r="B250" s="30">
        <v>56206.19</v>
      </c>
      <c r="C250" s="30">
        <v>53841.29</v>
      </c>
    </row>
    <row r="251" spans="1:3" x14ac:dyDescent="0.25">
      <c r="A251" s="32" t="s">
        <v>306</v>
      </c>
      <c r="B251" s="33">
        <v>1123450809.4800003</v>
      </c>
      <c r="C251" s="33">
        <v>1168566180.5599997</v>
      </c>
    </row>
    <row r="253" spans="1:3" x14ac:dyDescent="0.25">
      <c r="A253" s="29" t="s">
        <v>324</v>
      </c>
      <c r="B253" s="30"/>
      <c r="C253" s="30"/>
    </row>
    <row r="254" spans="1:3" x14ac:dyDescent="0.25">
      <c r="A254" s="31" t="s">
        <v>325</v>
      </c>
      <c r="B254" s="30">
        <v>159648378</v>
      </c>
      <c r="C254" s="30">
        <v>239127425</v>
      </c>
    </row>
    <row r="255" spans="1:3" ht="15.75" thickBot="1" x14ac:dyDescent="0.3">
      <c r="A255" s="31" t="s">
        <v>326</v>
      </c>
      <c r="B255" s="30">
        <v>41954269</v>
      </c>
      <c r="C255" s="30">
        <v>67126706</v>
      </c>
    </row>
    <row r="256" spans="1:3" x14ac:dyDescent="0.25">
      <c r="A256" s="32" t="s">
        <v>324</v>
      </c>
      <c r="B256" s="33">
        <v>201602647</v>
      </c>
      <c r="C256" s="33">
        <v>306254131</v>
      </c>
    </row>
    <row r="258" spans="1:3" x14ac:dyDescent="0.25">
      <c r="A258" s="29" t="s">
        <v>327</v>
      </c>
      <c r="B258" s="30"/>
      <c r="C258" s="30"/>
    </row>
    <row r="259" spans="1:3" x14ac:dyDescent="0.25">
      <c r="A259" s="31" t="s">
        <v>328</v>
      </c>
      <c r="B259" s="30">
        <v>537332370</v>
      </c>
      <c r="C259" s="30">
        <v>546147561</v>
      </c>
    </row>
    <row r="260" spans="1:3" ht="15.75" thickBot="1" x14ac:dyDescent="0.3">
      <c r="A260" s="31" t="s">
        <v>329</v>
      </c>
      <c r="B260" s="30">
        <v>77038486</v>
      </c>
      <c r="C260" s="30">
        <v>61465054</v>
      </c>
    </row>
    <row r="261" spans="1:3" x14ac:dyDescent="0.25">
      <c r="A261" s="32" t="s">
        <v>327</v>
      </c>
      <c r="B261" s="33">
        <v>614370856</v>
      </c>
      <c r="C261" s="33">
        <v>607612615</v>
      </c>
    </row>
    <row r="263" spans="1:3" x14ac:dyDescent="0.25">
      <c r="A263" s="29" t="s">
        <v>330</v>
      </c>
      <c r="B263" s="30"/>
      <c r="C263" s="30"/>
    </row>
    <row r="264" spans="1:3" ht="15.75" thickBot="1" x14ac:dyDescent="0.3">
      <c r="A264" s="31" t="s">
        <v>331</v>
      </c>
      <c r="B264" s="30">
        <v>391608</v>
      </c>
      <c r="C264" s="30">
        <v>1150705</v>
      </c>
    </row>
    <row r="265" spans="1:3" x14ac:dyDescent="0.25">
      <c r="A265" s="32" t="s">
        <v>330</v>
      </c>
      <c r="B265" s="33">
        <v>391608</v>
      </c>
      <c r="C265" s="33">
        <v>1150705</v>
      </c>
    </row>
    <row r="267" spans="1:3" x14ac:dyDescent="0.25">
      <c r="A267" s="29" t="s">
        <v>332</v>
      </c>
      <c r="B267" s="30"/>
      <c r="C267" s="30"/>
    </row>
    <row r="268" spans="1:3" x14ac:dyDescent="0.25">
      <c r="A268" s="31" t="s">
        <v>333</v>
      </c>
      <c r="B268" s="30">
        <v>-715370.05</v>
      </c>
      <c r="C268" s="30">
        <v>-1342979.55</v>
      </c>
    </row>
    <row r="269" spans="1:3" ht="15.75" thickBot="1" x14ac:dyDescent="0.3">
      <c r="A269" s="31" t="s">
        <v>334</v>
      </c>
      <c r="B269" s="30">
        <v>-553144.30000000005</v>
      </c>
      <c r="C269" s="30">
        <v>-389373.23999999993</v>
      </c>
    </row>
    <row r="270" spans="1:3" x14ac:dyDescent="0.25">
      <c r="A270" s="32" t="s">
        <v>332</v>
      </c>
      <c r="B270" s="33">
        <v>-1268514.3500000001</v>
      </c>
      <c r="C270" s="33">
        <v>-1732352.79</v>
      </c>
    </row>
    <row r="272" spans="1:3" x14ac:dyDescent="0.25">
      <c r="A272" s="29" t="s">
        <v>335</v>
      </c>
      <c r="B272" s="30"/>
      <c r="C272" s="30"/>
    </row>
    <row r="273" spans="1:3" x14ac:dyDescent="0.25">
      <c r="A273" s="31" t="s">
        <v>336</v>
      </c>
      <c r="B273" s="30">
        <v>-57589.26</v>
      </c>
      <c r="C273" s="30">
        <v>-62469.64</v>
      </c>
    </row>
    <row r="274" spans="1:3" x14ac:dyDescent="0.25">
      <c r="A274" s="31" t="s">
        <v>337</v>
      </c>
      <c r="B274" s="30">
        <v>-11122.72</v>
      </c>
      <c r="C274" s="30">
        <v>-10533.230000000001</v>
      </c>
    </row>
    <row r="275" spans="1:3" x14ac:dyDescent="0.25">
      <c r="A275" s="31" t="s">
        <v>338</v>
      </c>
      <c r="B275" s="30">
        <v>-17908.73</v>
      </c>
      <c r="C275" s="30">
        <v>-10291.86</v>
      </c>
    </row>
    <row r="276" spans="1:3" x14ac:dyDescent="0.25">
      <c r="A276" s="31" t="s">
        <v>339</v>
      </c>
      <c r="B276" s="30">
        <v>-55058747.079999998</v>
      </c>
      <c r="C276" s="30">
        <v>-35770043.449999996</v>
      </c>
    </row>
    <row r="277" spans="1:3" x14ac:dyDescent="0.25">
      <c r="A277" s="31" t="s">
        <v>340</v>
      </c>
      <c r="B277" s="30">
        <v>-82259994.609999999</v>
      </c>
      <c r="C277" s="30">
        <v>-5592490.1299999999</v>
      </c>
    </row>
    <row r="278" spans="1:3" x14ac:dyDescent="0.25">
      <c r="A278" s="31" t="s">
        <v>341</v>
      </c>
      <c r="B278" s="30">
        <v>-1080954.02</v>
      </c>
      <c r="C278" s="30">
        <v>-1152914.22</v>
      </c>
    </row>
    <row r="279" spans="1:3" x14ac:dyDescent="0.25">
      <c r="A279" s="31" t="s">
        <v>342</v>
      </c>
      <c r="B279" s="30">
        <v>-4413099.47</v>
      </c>
      <c r="C279" s="30">
        <v>-4442846.04</v>
      </c>
    </row>
    <row r="280" spans="1:3" x14ac:dyDescent="0.25">
      <c r="A280" s="31" t="s">
        <v>343</v>
      </c>
      <c r="B280" s="30">
        <v>-178443980.56999999</v>
      </c>
      <c r="C280" s="30">
        <v>-101644876.81999999</v>
      </c>
    </row>
    <row r="281" spans="1:3" x14ac:dyDescent="0.25">
      <c r="A281" s="31" t="s">
        <v>344</v>
      </c>
      <c r="B281" s="30">
        <v>1080954.01</v>
      </c>
      <c r="C281" s="30">
        <v>1152914.22</v>
      </c>
    </row>
    <row r="282" spans="1:3" x14ac:dyDescent="0.25">
      <c r="A282" s="31" t="s">
        <v>345</v>
      </c>
      <c r="B282" s="30">
        <v>23046104.890000001</v>
      </c>
      <c r="C282" s="30">
        <v>22206558.590000004</v>
      </c>
    </row>
    <row r="283" spans="1:3" x14ac:dyDescent="0.25">
      <c r="A283" s="31" t="s">
        <v>346</v>
      </c>
      <c r="B283" s="30">
        <v>9121548.4800000004</v>
      </c>
      <c r="C283" s="30">
        <v>11722846.929999998</v>
      </c>
    </row>
    <row r="284" spans="1:3" x14ac:dyDescent="0.25">
      <c r="A284" s="31" t="s">
        <v>347</v>
      </c>
      <c r="B284" s="30">
        <v>147409660.59999999</v>
      </c>
      <c r="C284" s="30">
        <v>69830382.060000002</v>
      </c>
    </row>
    <row r="285" spans="1:3" x14ac:dyDescent="0.25">
      <c r="A285" s="31" t="s">
        <v>348</v>
      </c>
      <c r="B285" s="30">
        <v>-2427.63</v>
      </c>
      <c r="C285" s="30">
        <v>124222.56999999999</v>
      </c>
    </row>
    <row r="286" spans="1:3" x14ac:dyDescent="0.25">
      <c r="A286" s="31" t="s">
        <v>349</v>
      </c>
      <c r="B286" s="30">
        <v>0</v>
      </c>
      <c r="C286" s="30">
        <v>-6231.6</v>
      </c>
    </row>
    <row r="287" spans="1:3" x14ac:dyDescent="0.25">
      <c r="A287" s="31" t="s">
        <v>350</v>
      </c>
      <c r="B287" s="30">
        <v>-18500</v>
      </c>
      <c r="C287" s="30">
        <v>40000</v>
      </c>
    </row>
    <row r="288" spans="1:3" x14ac:dyDescent="0.25">
      <c r="A288" s="31" t="s">
        <v>351</v>
      </c>
      <c r="B288" s="30">
        <v>44130085.149999999</v>
      </c>
      <c r="C288" s="30">
        <v>32885402.539999999</v>
      </c>
    </row>
    <row r="289" spans="1:3" x14ac:dyDescent="0.25">
      <c r="A289" s="31" t="s">
        <v>352</v>
      </c>
      <c r="B289" s="30">
        <v>592293.43000000005</v>
      </c>
      <c r="C289" s="30">
        <v>589394.13000000012</v>
      </c>
    </row>
    <row r="290" spans="1:3" x14ac:dyDescent="0.25">
      <c r="A290" s="31" t="s">
        <v>353</v>
      </c>
      <c r="B290" s="30">
        <v>25589580.309999999</v>
      </c>
      <c r="C290" s="30">
        <v>5689091.3799999999</v>
      </c>
    </row>
    <row r="291" spans="1:3" x14ac:dyDescent="0.25">
      <c r="A291" s="31" t="s">
        <v>354</v>
      </c>
      <c r="B291" s="30">
        <v>4044589.39</v>
      </c>
      <c r="C291" s="30">
        <v>849027.72999999986</v>
      </c>
    </row>
    <row r="292" spans="1:3" x14ac:dyDescent="0.25">
      <c r="A292" s="31" t="s">
        <v>355</v>
      </c>
      <c r="B292" s="30">
        <v>-9621984</v>
      </c>
      <c r="C292" s="30">
        <v>-10197041</v>
      </c>
    </row>
    <row r="293" spans="1:3" ht="15.75" thickBot="1" x14ac:dyDescent="0.3">
      <c r="A293" s="31" t="s">
        <v>356</v>
      </c>
      <c r="B293" s="30">
        <v>-1600027</v>
      </c>
      <c r="C293" s="30">
        <v>-1695652</v>
      </c>
    </row>
    <row r="294" spans="1:3" x14ac:dyDescent="0.25">
      <c r="A294" s="32" t="s">
        <v>335</v>
      </c>
      <c r="B294" s="33">
        <v>-77571518.830000028</v>
      </c>
      <c r="C294" s="33">
        <v>-15495549.839999991</v>
      </c>
    </row>
    <row r="296" spans="1:3" x14ac:dyDescent="0.25">
      <c r="A296" s="29" t="s">
        <v>357</v>
      </c>
      <c r="B296" s="30"/>
      <c r="C296" s="30"/>
    </row>
    <row r="297" spans="1:3" x14ac:dyDescent="0.25">
      <c r="A297" s="31" t="s">
        <v>358</v>
      </c>
      <c r="B297" s="30">
        <v>383094944.61000001</v>
      </c>
      <c r="C297" s="30">
        <v>402748170.75000006</v>
      </c>
    </row>
    <row r="298" spans="1:3" x14ac:dyDescent="0.25">
      <c r="A298" s="31" t="s">
        <v>359</v>
      </c>
      <c r="B298" s="30">
        <v>20993867.52</v>
      </c>
      <c r="C298" s="30">
        <v>18249936.009999998</v>
      </c>
    </row>
    <row r="299" spans="1:3" x14ac:dyDescent="0.25">
      <c r="A299" s="31" t="s">
        <v>360</v>
      </c>
      <c r="B299" s="30">
        <v>5032549.0599999996</v>
      </c>
      <c r="C299" s="30">
        <v>5539837.3699999992</v>
      </c>
    </row>
    <row r="300" spans="1:3" x14ac:dyDescent="0.25">
      <c r="A300" s="31" t="s">
        <v>361</v>
      </c>
      <c r="B300" s="30">
        <v>2039652.9</v>
      </c>
      <c r="C300" s="30">
        <v>2039653.2000000004</v>
      </c>
    </row>
    <row r="301" spans="1:3" ht="15.75" thickBot="1" x14ac:dyDescent="0.3">
      <c r="A301" s="31" t="s">
        <v>362</v>
      </c>
      <c r="B301" s="30">
        <v>579954.05000000005</v>
      </c>
      <c r="C301" s="30">
        <v>424340.75999999995</v>
      </c>
    </row>
    <row r="302" spans="1:3" x14ac:dyDescent="0.25">
      <c r="A302" s="32" t="s">
        <v>357</v>
      </c>
      <c r="B302" s="33">
        <v>411740968.13999999</v>
      </c>
      <c r="C302" s="33">
        <v>429001938.09000003</v>
      </c>
    </row>
    <row r="304" spans="1:3" x14ac:dyDescent="0.25">
      <c r="A304" s="29" t="s">
        <v>363</v>
      </c>
      <c r="B304" s="30"/>
      <c r="C304" s="30"/>
    </row>
    <row r="305" spans="1:3" x14ac:dyDescent="0.25">
      <c r="A305" s="31" t="s">
        <v>364</v>
      </c>
      <c r="B305" s="30">
        <v>10066573</v>
      </c>
      <c r="C305" s="30">
        <v>9189574.0399999991</v>
      </c>
    </row>
    <row r="306" spans="1:3" x14ac:dyDescent="0.25">
      <c r="A306" s="31" t="s">
        <v>365</v>
      </c>
      <c r="B306" s="30">
        <v>3481.28</v>
      </c>
      <c r="C306" s="30">
        <v>0</v>
      </c>
    </row>
    <row r="307" spans="1:3" x14ac:dyDescent="0.25">
      <c r="A307" s="31" t="s">
        <v>366</v>
      </c>
      <c r="B307" s="30">
        <v>265588.3</v>
      </c>
      <c r="C307" s="30">
        <v>-267051.78999999992</v>
      </c>
    </row>
    <row r="308" spans="1:3" x14ac:dyDescent="0.25">
      <c r="A308" s="31" t="s">
        <v>367</v>
      </c>
      <c r="B308" s="30">
        <v>9347483.6199999992</v>
      </c>
      <c r="C308" s="30">
        <v>7147132.2700000014</v>
      </c>
    </row>
    <row r="309" spans="1:3" x14ac:dyDescent="0.25">
      <c r="A309" s="31" t="s">
        <v>368</v>
      </c>
      <c r="B309" s="30">
        <v>5619628.6900000004</v>
      </c>
      <c r="C309" s="30">
        <v>5606279.3700000001</v>
      </c>
    </row>
    <row r="310" spans="1:3" ht="15.75" thickBot="1" x14ac:dyDescent="0.3">
      <c r="A310" s="31" t="s">
        <v>369</v>
      </c>
      <c r="B310" s="30">
        <v>-25574857.59</v>
      </c>
      <c r="C310" s="30">
        <v>-14370114.710000001</v>
      </c>
    </row>
    <row r="311" spans="1:3" x14ac:dyDescent="0.25">
      <c r="A311" s="32" t="s">
        <v>363</v>
      </c>
      <c r="B311" s="33">
        <v>-272102.69999999925</v>
      </c>
      <c r="C311" s="33">
        <v>7305819.1799999997</v>
      </c>
    </row>
    <row r="313" spans="1:3" ht="15.75" thickBot="1" x14ac:dyDescent="0.3">
      <c r="A313" s="32" t="s">
        <v>370</v>
      </c>
      <c r="B313" s="34">
        <v>-1348515066.4100001</v>
      </c>
      <c r="C313" s="34">
        <v>-1517069072.3600028</v>
      </c>
    </row>
    <row r="314" spans="1:3" ht="15.75" thickTop="1" x14ac:dyDescent="0.25"/>
  </sheetData>
  <mergeCells count="1">
    <mergeCell ref="A3:A4"/>
  </mergeCells>
  <pageMargins left="0.75" right="0.75" top="1" bottom="1" header="0.5" footer="0.5"/>
  <pageSetup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563"/>
  <sheetViews>
    <sheetView showGridLines="0" zoomScaleNormal="100" workbookViewId="0">
      <pane xSplit="1" ySplit="4" topLeftCell="B5" activePane="bottomRight" state="frozen"/>
      <selection activeCell="J40" sqref="D40:J62"/>
      <selection pane="topRight" activeCell="J40" sqref="D40:J62"/>
      <selection pane="bottomLeft" activeCell="J40" sqref="D40:J62"/>
      <selection pane="bottomRight" activeCell="A2" sqref="A1:A2"/>
    </sheetView>
  </sheetViews>
  <sheetFormatPr defaultColWidth="9.140625" defaultRowHeight="15" x14ac:dyDescent="0.25"/>
  <cols>
    <col min="1" max="1" width="91" style="28" bestFit="1" customWidth="1"/>
    <col min="2" max="3" width="21.7109375" style="28" customWidth="1"/>
    <col min="4" max="16384" width="9.140625" style="28"/>
  </cols>
  <sheetData>
    <row r="1" spans="1:3" ht="16.899999999999999" x14ac:dyDescent="0.3">
      <c r="A1" s="242" t="s">
        <v>1723</v>
      </c>
    </row>
    <row r="2" spans="1:3" ht="17.45" thickBot="1" x14ac:dyDescent="0.35">
      <c r="A2" s="242" t="s">
        <v>1719</v>
      </c>
    </row>
    <row r="3" spans="1:3" ht="15.75" thickBot="1" x14ac:dyDescent="0.3">
      <c r="A3" s="251" t="s">
        <v>371</v>
      </c>
      <c r="B3" s="27" t="s">
        <v>76</v>
      </c>
      <c r="C3" s="27" t="s">
        <v>77</v>
      </c>
    </row>
    <row r="4" spans="1:3" ht="15.75" thickBot="1" x14ac:dyDescent="0.3">
      <c r="A4" s="251"/>
      <c r="B4" s="27" t="s">
        <v>78</v>
      </c>
      <c r="C4" s="27" t="s">
        <v>78</v>
      </c>
    </row>
    <row r="5" spans="1:3" ht="14.45" x14ac:dyDescent="0.3">
      <c r="A5" s="35" t="s">
        <v>372</v>
      </c>
      <c r="B5" s="30"/>
      <c r="C5" s="30"/>
    </row>
    <row r="6" spans="1:3" ht="14.45" x14ac:dyDescent="0.3">
      <c r="A6" s="29" t="s">
        <v>373</v>
      </c>
      <c r="B6" s="30"/>
      <c r="C6" s="30"/>
    </row>
    <row r="7" spans="1:3" ht="14.45" x14ac:dyDescent="0.3">
      <c r="A7" s="36" t="s">
        <v>374</v>
      </c>
      <c r="B7" s="30"/>
      <c r="C7" s="30"/>
    </row>
    <row r="8" spans="1:3" ht="14.45" x14ac:dyDescent="0.3">
      <c r="A8" s="37" t="s">
        <v>375</v>
      </c>
      <c r="B8" s="30"/>
      <c r="C8" s="30"/>
    </row>
    <row r="9" spans="1:3" ht="14.45" x14ac:dyDescent="0.3">
      <c r="A9" s="38" t="s">
        <v>376</v>
      </c>
      <c r="B9" s="30">
        <v>615344576.52999997</v>
      </c>
      <c r="C9" s="30">
        <v>703924714.67307711</v>
      </c>
    </row>
    <row r="10" spans="1:3" ht="14.45" x14ac:dyDescent="0.3">
      <c r="A10" s="38" t="s">
        <v>377</v>
      </c>
      <c r="B10" s="30">
        <v>11317149.17</v>
      </c>
      <c r="C10" s="30">
        <v>11356142.060000001</v>
      </c>
    </row>
    <row r="11" spans="1:3" ht="14.45" x14ac:dyDescent="0.3">
      <c r="A11" s="38" t="s">
        <v>378</v>
      </c>
      <c r="B11" s="30">
        <v>6359027</v>
      </c>
      <c r="C11" s="30">
        <v>6359027</v>
      </c>
    </row>
    <row r="12" spans="1:3" ht="14.45" x14ac:dyDescent="0.3">
      <c r="A12" s="38" t="s">
        <v>379</v>
      </c>
      <c r="B12" s="30">
        <v>26140825.18</v>
      </c>
      <c r="C12" s="30">
        <v>26140825.180000003</v>
      </c>
    </row>
    <row r="13" spans="1:3" thickBot="1" x14ac:dyDescent="0.35">
      <c r="A13" s="38" t="s">
        <v>380</v>
      </c>
      <c r="B13" s="30">
        <v>9021924</v>
      </c>
      <c r="C13" s="30">
        <v>20536956.948461529</v>
      </c>
    </row>
    <row r="14" spans="1:3" ht="14.45" x14ac:dyDescent="0.3">
      <c r="A14" s="39" t="s">
        <v>375</v>
      </c>
      <c r="B14" s="33">
        <v>668183501.87999988</v>
      </c>
      <c r="C14" s="33">
        <v>768317665.86153853</v>
      </c>
    </row>
    <row r="16" spans="1:3" ht="14.45" x14ac:dyDescent="0.3">
      <c r="A16" s="37" t="s">
        <v>381</v>
      </c>
      <c r="B16" s="30"/>
      <c r="C16" s="30"/>
    </row>
    <row r="17" spans="1:3" ht="14.45" x14ac:dyDescent="0.3">
      <c r="A17" s="38" t="s">
        <v>382</v>
      </c>
      <c r="B17" s="30">
        <v>2374719337.1700001</v>
      </c>
      <c r="C17" s="30">
        <v>2335057947.9276924</v>
      </c>
    </row>
    <row r="18" spans="1:3" ht="14.45" x14ac:dyDescent="0.3">
      <c r="A18" s="38" t="s">
        <v>383</v>
      </c>
      <c r="B18" s="30">
        <v>370941.56</v>
      </c>
      <c r="C18" s="30">
        <v>370941.55999999994</v>
      </c>
    </row>
    <row r="19" spans="1:3" ht="14.45" x14ac:dyDescent="0.3">
      <c r="A19" s="38" t="s">
        <v>384</v>
      </c>
      <c r="B19" s="30">
        <v>758881617.49000001</v>
      </c>
      <c r="C19" s="30">
        <v>820108749.03769219</v>
      </c>
    </row>
    <row r="20" spans="1:3" ht="14.45" x14ac:dyDescent="0.3">
      <c r="A20" s="38" t="s">
        <v>385</v>
      </c>
      <c r="B20" s="30">
        <v>33324189.100000001</v>
      </c>
      <c r="C20" s="30">
        <v>33261569.160000008</v>
      </c>
    </row>
    <row r="21" spans="1:3" thickBot="1" x14ac:dyDescent="0.35">
      <c r="A21" s="38" t="s">
        <v>386</v>
      </c>
      <c r="B21" s="30">
        <v>107382869.72</v>
      </c>
      <c r="C21" s="30">
        <v>107382869.72000001</v>
      </c>
    </row>
    <row r="22" spans="1:3" ht="14.45" x14ac:dyDescent="0.3">
      <c r="A22" s="39" t="s">
        <v>381</v>
      </c>
      <c r="B22" s="54">
        <v>3274678955.04</v>
      </c>
      <c r="C22" s="208">
        <v>3296182077.4053841</v>
      </c>
    </row>
    <row r="24" spans="1:3" ht="14.45" x14ac:dyDescent="0.3">
      <c r="A24" s="37" t="s">
        <v>387</v>
      </c>
      <c r="B24" s="30"/>
      <c r="C24" s="30"/>
    </row>
    <row r="25" spans="1:3" ht="14.45" x14ac:dyDescent="0.3">
      <c r="A25" s="38" t="s">
        <v>388</v>
      </c>
      <c r="B25" s="30">
        <v>3315784303.73</v>
      </c>
      <c r="C25" s="30">
        <v>3550409122.226923</v>
      </c>
    </row>
    <row r="26" spans="1:3" ht="14.45" x14ac:dyDescent="0.3">
      <c r="A26" s="38" t="s">
        <v>389</v>
      </c>
      <c r="B26" s="30">
        <v>1466387582.8399999</v>
      </c>
      <c r="C26" s="30">
        <v>1510951108.7061536</v>
      </c>
    </row>
    <row r="27" spans="1:3" ht="14.45" x14ac:dyDescent="0.3">
      <c r="A27" s="38" t="s">
        <v>390</v>
      </c>
      <c r="B27" s="30">
        <v>491457720.38999999</v>
      </c>
      <c r="C27" s="30">
        <v>495182000.99692309</v>
      </c>
    </row>
    <row r="28" spans="1:3" ht="14.45" x14ac:dyDescent="0.3">
      <c r="A28" s="38" t="s">
        <v>391</v>
      </c>
      <c r="B28" s="30">
        <v>1812878558.72</v>
      </c>
      <c r="C28" s="30">
        <v>1830801256.6261537</v>
      </c>
    </row>
    <row r="29" spans="1:3" x14ac:dyDescent="0.25">
      <c r="A29" s="38" t="s">
        <v>392</v>
      </c>
      <c r="B29" s="30">
        <v>12896321.369999999</v>
      </c>
      <c r="C29" s="30">
        <v>13719426.643076925</v>
      </c>
    </row>
    <row r="30" spans="1:3" ht="15.75" thickBot="1" x14ac:dyDescent="0.3">
      <c r="A30" s="38" t="s">
        <v>393</v>
      </c>
      <c r="B30" s="30">
        <v>140508783.80000001</v>
      </c>
      <c r="C30" s="30">
        <v>149303899.45846152</v>
      </c>
    </row>
    <row r="31" spans="1:3" x14ac:dyDescent="0.25">
      <c r="A31" s="39" t="s">
        <v>387</v>
      </c>
      <c r="B31" s="54">
        <v>7239913270.8500004</v>
      </c>
      <c r="C31" s="208">
        <v>7550366814.6576929</v>
      </c>
    </row>
    <row r="33" spans="1:3" x14ac:dyDescent="0.25">
      <c r="A33" s="37" t="s">
        <v>394</v>
      </c>
      <c r="B33" s="30"/>
      <c r="C33" s="30"/>
    </row>
    <row r="34" spans="1:3" x14ac:dyDescent="0.25">
      <c r="A34" s="38" t="s">
        <v>395</v>
      </c>
      <c r="B34" s="30">
        <v>7225762404.5900002</v>
      </c>
      <c r="C34" s="30">
        <v>8392385336.18923</v>
      </c>
    </row>
    <row r="35" spans="1:3" ht="15.75" thickBot="1" x14ac:dyDescent="0.3">
      <c r="A35" s="38" t="s">
        <v>396</v>
      </c>
      <c r="B35" s="30">
        <v>636886726.33000004</v>
      </c>
      <c r="C35" s="30">
        <v>651083574.07692301</v>
      </c>
    </row>
    <row r="36" spans="1:3" x14ac:dyDescent="0.25">
      <c r="A36" s="39" t="s">
        <v>394</v>
      </c>
      <c r="B36" s="54">
        <v>7862649130.9200001</v>
      </c>
      <c r="C36" s="208">
        <v>9043468910.2661533</v>
      </c>
    </row>
    <row r="38" spans="1:3" x14ac:dyDescent="0.25">
      <c r="A38" s="37" t="s">
        <v>397</v>
      </c>
      <c r="B38" s="30"/>
      <c r="C38" s="30"/>
    </row>
    <row r="39" spans="1:3" x14ac:dyDescent="0.25">
      <c r="A39" s="38" t="s">
        <v>398</v>
      </c>
      <c r="B39" s="30">
        <v>3530931505.3800001</v>
      </c>
      <c r="C39" s="30">
        <v>3703157027.2738471</v>
      </c>
    </row>
    <row r="40" spans="1:3" x14ac:dyDescent="0.25">
      <c r="A40" s="38" t="s">
        <v>399</v>
      </c>
      <c r="B40" s="30">
        <v>404809970.97000003</v>
      </c>
      <c r="C40" s="30">
        <v>426273335.84615386</v>
      </c>
    </row>
    <row r="41" spans="1:3" x14ac:dyDescent="0.25">
      <c r="A41" s="38" t="s">
        <v>400</v>
      </c>
      <c r="B41" s="30">
        <v>67218873.159999996</v>
      </c>
      <c r="C41" s="30">
        <v>67896460.769230768</v>
      </c>
    </row>
    <row r="42" spans="1:3" x14ac:dyDescent="0.25">
      <c r="A42" s="38" t="s">
        <v>401</v>
      </c>
      <c r="B42" s="30">
        <v>4332328.5599999996</v>
      </c>
      <c r="C42" s="30">
        <v>4639777.153846154</v>
      </c>
    </row>
    <row r="43" spans="1:3" x14ac:dyDescent="0.25">
      <c r="A43" s="38" t="s">
        <v>402</v>
      </c>
      <c r="B43" s="30">
        <v>7998793.7999999998</v>
      </c>
      <c r="C43" s="30">
        <v>8301042.0953846145</v>
      </c>
    </row>
    <row r="44" spans="1:3" x14ac:dyDescent="0.25">
      <c r="A44" s="38" t="s">
        <v>403</v>
      </c>
      <c r="B44" s="30">
        <v>762782.61</v>
      </c>
      <c r="C44" s="30">
        <v>761279.09846153855</v>
      </c>
    </row>
    <row r="45" spans="1:3" ht="15.75" thickBot="1" x14ac:dyDescent="0.3">
      <c r="A45" s="38" t="s">
        <v>404</v>
      </c>
      <c r="B45" s="30">
        <v>0</v>
      </c>
      <c r="C45" s="30">
        <v>2921188.1369230771</v>
      </c>
    </row>
    <row r="46" spans="1:3" x14ac:dyDescent="0.25">
      <c r="A46" s="39" t="s">
        <v>397</v>
      </c>
      <c r="B46" s="33">
        <v>4016054254.4800005</v>
      </c>
      <c r="C46" s="33">
        <v>4213950110.3738475</v>
      </c>
    </row>
    <row r="48" spans="1:3" x14ac:dyDescent="0.25">
      <c r="A48" s="37" t="s">
        <v>405</v>
      </c>
      <c r="B48" s="30"/>
      <c r="C48" s="30"/>
    </row>
    <row r="49" spans="1:3" x14ac:dyDescent="0.25">
      <c r="A49" s="38" t="s">
        <v>406</v>
      </c>
      <c r="B49" s="30">
        <v>90964008.930000007</v>
      </c>
      <c r="C49" s="30">
        <v>91274910.290769249</v>
      </c>
    </row>
    <row r="50" spans="1:3" x14ac:dyDescent="0.25">
      <c r="A50" s="38" t="s">
        <v>407</v>
      </c>
      <c r="B50" s="30">
        <v>177704120.56</v>
      </c>
      <c r="C50" s="30">
        <v>180172535.73000002</v>
      </c>
    </row>
    <row r="51" spans="1:3" x14ac:dyDescent="0.25">
      <c r="A51" s="38" t="s">
        <v>408</v>
      </c>
      <c r="B51" s="30">
        <v>1359546462.5599999</v>
      </c>
      <c r="C51" s="30">
        <v>1413065791.7907691</v>
      </c>
    </row>
    <row r="52" spans="1:3" x14ac:dyDescent="0.25">
      <c r="A52" s="38" t="s">
        <v>409</v>
      </c>
      <c r="B52" s="30">
        <v>1124276320.51</v>
      </c>
      <c r="C52" s="30">
        <v>1231890838.5253847</v>
      </c>
    </row>
    <row r="53" spans="1:3" x14ac:dyDescent="0.25">
      <c r="A53" s="38" t="s">
        <v>410</v>
      </c>
      <c r="B53" s="30">
        <v>1337765469.9000001</v>
      </c>
      <c r="C53" s="30">
        <v>1421926362.8769231</v>
      </c>
    </row>
    <row r="54" spans="1:3" x14ac:dyDescent="0.25">
      <c r="A54" s="38" t="s">
        <v>411</v>
      </c>
      <c r="B54" s="30">
        <v>1485445918.04</v>
      </c>
      <c r="C54" s="30">
        <v>1534747353.2507691</v>
      </c>
    </row>
    <row r="55" spans="1:3" x14ac:dyDescent="0.25">
      <c r="A55" s="38" t="s">
        <v>412</v>
      </c>
      <c r="B55" s="30">
        <v>2033931735.6600001</v>
      </c>
      <c r="C55" s="30">
        <v>2109876501.3899996</v>
      </c>
    </row>
    <row r="56" spans="1:3" x14ac:dyDescent="0.25">
      <c r="A56" s="38" t="s">
        <v>413</v>
      </c>
      <c r="B56" s="30">
        <v>2013283735.1099999</v>
      </c>
      <c r="C56" s="30">
        <v>2048084100.2492309</v>
      </c>
    </row>
    <row r="57" spans="1:3" x14ac:dyDescent="0.25">
      <c r="A57" s="38" t="s">
        <v>414</v>
      </c>
      <c r="B57" s="30">
        <v>918514226.34000003</v>
      </c>
      <c r="C57" s="30">
        <v>970034152.51769233</v>
      </c>
    </row>
    <row r="58" spans="1:3" x14ac:dyDescent="0.25">
      <c r="A58" s="38" t="s">
        <v>415</v>
      </c>
      <c r="B58" s="30">
        <v>810043654.33000004</v>
      </c>
      <c r="C58" s="30">
        <v>847256175.22615385</v>
      </c>
    </row>
    <row r="59" spans="1:3" x14ac:dyDescent="0.25">
      <c r="A59" s="38" t="s">
        <v>416</v>
      </c>
      <c r="B59" s="30">
        <v>69733861.310000002</v>
      </c>
      <c r="C59" s="30">
        <v>71263403.079999983</v>
      </c>
    </row>
    <row r="60" spans="1:3" x14ac:dyDescent="0.25">
      <c r="A60" s="38" t="s">
        <v>417</v>
      </c>
      <c r="B60" s="30">
        <v>409902275.00999999</v>
      </c>
      <c r="C60" s="30">
        <v>421245493.99153847</v>
      </c>
    </row>
    <row r="61" spans="1:3" ht="15.75" thickBot="1" x14ac:dyDescent="0.3">
      <c r="A61" s="38" t="s">
        <v>418</v>
      </c>
      <c r="B61" s="30">
        <v>7598618.9299999997</v>
      </c>
      <c r="C61" s="30">
        <v>7964283.7323076911</v>
      </c>
    </row>
    <row r="62" spans="1:3" x14ac:dyDescent="0.25">
      <c r="A62" s="39" t="s">
        <v>405</v>
      </c>
      <c r="B62" s="33">
        <v>11838710407.190001</v>
      </c>
      <c r="C62" s="33">
        <v>12348801902.651539</v>
      </c>
    </row>
    <row r="64" spans="1:3" x14ac:dyDescent="0.25">
      <c r="A64" s="37" t="s">
        <v>419</v>
      </c>
      <c r="B64" s="30"/>
      <c r="C64" s="30"/>
    </row>
    <row r="65" spans="1:3" x14ac:dyDescent="0.25">
      <c r="A65" s="38" t="s">
        <v>420</v>
      </c>
      <c r="B65" s="30">
        <v>3024502.82</v>
      </c>
      <c r="C65" s="30">
        <v>3389569.2538461536</v>
      </c>
    </row>
    <row r="66" spans="1:3" ht="15.75" thickBot="1" x14ac:dyDescent="0.3">
      <c r="A66" s="38" t="s">
        <v>421</v>
      </c>
      <c r="B66" s="30">
        <v>24228709.960000001</v>
      </c>
      <c r="C66" s="30">
        <v>27630441.37846154</v>
      </c>
    </row>
    <row r="67" spans="1:3" x14ac:dyDescent="0.25">
      <c r="A67" s="39" t="s">
        <v>419</v>
      </c>
      <c r="B67" s="33">
        <v>27253212.780000001</v>
      </c>
      <c r="C67" s="33">
        <v>31020010.632307693</v>
      </c>
    </row>
    <row r="69" spans="1:3" x14ac:dyDescent="0.25">
      <c r="A69" s="37" t="s">
        <v>422</v>
      </c>
      <c r="B69" s="30"/>
      <c r="C69" s="30"/>
    </row>
    <row r="70" spans="1:3" x14ac:dyDescent="0.25">
      <c r="A70" s="38" t="s">
        <v>423</v>
      </c>
      <c r="B70" s="30">
        <v>236808181.13</v>
      </c>
      <c r="C70" s="30">
        <v>244047190.49307692</v>
      </c>
    </row>
    <row r="71" spans="1:3" x14ac:dyDescent="0.25">
      <c r="A71" s="38" t="s">
        <v>424</v>
      </c>
      <c r="B71" s="30">
        <v>387787001.00999999</v>
      </c>
      <c r="C71" s="30">
        <v>394242104.33000004</v>
      </c>
    </row>
    <row r="72" spans="1:3" x14ac:dyDescent="0.25">
      <c r="A72" s="38" t="s">
        <v>425</v>
      </c>
      <c r="B72" s="30">
        <v>278754753.38999999</v>
      </c>
      <c r="C72" s="30">
        <v>323954154.82846153</v>
      </c>
    </row>
    <row r="73" spans="1:3" x14ac:dyDescent="0.25">
      <c r="A73" s="38" t="s">
        <v>426</v>
      </c>
      <c r="B73" s="30">
        <v>0</v>
      </c>
      <c r="C73" s="30">
        <v>42.307692307692307</v>
      </c>
    </row>
    <row r="74" spans="1:3" x14ac:dyDescent="0.25">
      <c r="A74" s="38" t="s">
        <v>427</v>
      </c>
      <c r="B74" s="30">
        <v>915035.51</v>
      </c>
      <c r="C74" s="30">
        <v>936509.17538461532</v>
      </c>
    </row>
    <row r="75" spans="1:3" ht="15.75" thickBot="1" x14ac:dyDescent="0.3">
      <c r="A75" s="38" t="s">
        <v>428</v>
      </c>
      <c r="B75" s="30">
        <v>58404740.579999998</v>
      </c>
      <c r="C75" s="30">
        <v>58404740.580000006</v>
      </c>
    </row>
    <row r="76" spans="1:3" x14ac:dyDescent="0.25">
      <c r="A76" s="39" t="s">
        <v>422</v>
      </c>
      <c r="B76" s="33">
        <v>962669711.62</v>
      </c>
      <c r="C76" s="33">
        <v>1021584741.7146155</v>
      </c>
    </row>
    <row r="78" spans="1:3" x14ac:dyDescent="0.25">
      <c r="A78" s="39" t="s">
        <v>429</v>
      </c>
      <c r="B78" s="33">
        <v>35890112444.760002</v>
      </c>
      <c r="C78" s="33">
        <v>38273692233.56308</v>
      </c>
    </row>
    <row r="80" spans="1:3" x14ac:dyDescent="0.25">
      <c r="A80" s="36" t="s">
        <v>430</v>
      </c>
      <c r="B80" s="30"/>
      <c r="C80" s="30"/>
    </row>
    <row r="81" spans="1:3" x14ac:dyDescent="0.25">
      <c r="A81" s="37" t="s">
        <v>430</v>
      </c>
      <c r="B81" s="30"/>
      <c r="C81" s="30"/>
    </row>
    <row r="82" spans="1:3" x14ac:dyDescent="0.25">
      <c r="A82" s="38" t="s">
        <v>431</v>
      </c>
      <c r="B82" s="30">
        <v>92445383.879999995</v>
      </c>
      <c r="C82" s="30">
        <v>117142502.31</v>
      </c>
    </row>
    <row r="83" spans="1:3" x14ac:dyDescent="0.25">
      <c r="A83" s="38" t="s">
        <v>432</v>
      </c>
      <c r="B83" s="30">
        <v>56966706.170000002</v>
      </c>
      <c r="C83" s="30">
        <v>50689303.25</v>
      </c>
    </row>
    <row r="84" spans="1:3" x14ac:dyDescent="0.25">
      <c r="A84" s="38" t="s">
        <v>433</v>
      </c>
      <c r="B84" s="30">
        <v>46059135.799999997</v>
      </c>
      <c r="C84" s="30">
        <v>45057680.317692317</v>
      </c>
    </row>
    <row r="85" spans="1:3" ht="15.75" thickBot="1" x14ac:dyDescent="0.3">
      <c r="A85" s="38" t="s">
        <v>434</v>
      </c>
      <c r="B85" s="30">
        <v>30403849.93</v>
      </c>
      <c r="C85" s="30">
        <v>30403849.930000003</v>
      </c>
    </row>
    <row r="86" spans="1:3" x14ac:dyDescent="0.25">
      <c r="A86" s="39" t="s">
        <v>435</v>
      </c>
      <c r="B86" s="33">
        <v>225875075.78000003</v>
      </c>
      <c r="C86" s="33">
        <v>243293335.80769232</v>
      </c>
    </row>
    <row r="88" spans="1:3" x14ac:dyDescent="0.25">
      <c r="A88" s="36" t="s">
        <v>436</v>
      </c>
      <c r="B88" s="30"/>
      <c r="C88" s="30"/>
    </row>
    <row r="89" spans="1:3" x14ac:dyDescent="0.25">
      <c r="A89" s="37" t="s">
        <v>436</v>
      </c>
      <c r="B89" s="30"/>
      <c r="C89" s="30"/>
    </row>
    <row r="90" spans="1:3" x14ac:dyDescent="0.25">
      <c r="A90" s="38" t="s">
        <v>437</v>
      </c>
      <c r="B90" s="30">
        <v>75051695.25</v>
      </c>
      <c r="C90" s="30">
        <v>64089940.303846158</v>
      </c>
    </row>
    <row r="91" spans="1:3" x14ac:dyDescent="0.25">
      <c r="A91" s="38" t="s">
        <v>438</v>
      </c>
      <c r="B91" s="30">
        <v>515442.01</v>
      </c>
      <c r="C91" s="30">
        <v>0</v>
      </c>
    </row>
    <row r="92" spans="1:3" x14ac:dyDescent="0.25">
      <c r="A92" s="38" t="s">
        <v>439</v>
      </c>
      <c r="B92" s="30">
        <v>79429728.530000001</v>
      </c>
      <c r="C92" s="30">
        <v>70073380.703076929</v>
      </c>
    </row>
    <row r="93" spans="1:3" x14ac:dyDescent="0.25">
      <c r="A93" s="38" t="s">
        <v>440</v>
      </c>
      <c r="B93" s="30">
        <v>463694706.52999997</v>
      </c>
      <c r="C93" s="30">
        <v>350060135.41384608</v>
      </c>
    </row>
    <row r="94" spans="1:3" x14ac:dyDescent="0.25">
      <c r="A94" s="38" t="s">
        <v>441</v>
      </c>
      <c r="B94" s="30">
        <v>6683775.3799999999</v>
      </c>
      <c r="C94" s="30">
        <v>299.61153846153809</v>
      </c>
    </row>
    <row r="95" spans="1:3" x14ac:dyDescent="0.25">
      <c r="A95" s="38" t="s">
        <v>442</v>
      </c>
      <c r="B95" s="30">
        <v>1319536620.9300001</v>
      </c>
      <c r="C95" s="30">
        <v>985158462.18923068</v>
      </c>
    </row>
    <row r="96" spans="1:3" x14ac:dyDescent="0.25">
      <c r="A96" s="38" t="s">
        <v>443</v>
      </c>
      <c r="B96" s="30">
        <v>89000098.260000005</v>
      </c>
      <c r="C96" s="30">
        <v>141871883.78</v>
      </c>
    </row>
    <row r="97" spans="1:3" x14ac:dyDescent="0.25">
      <c r="A97" s="38" t="s">
        <v>444</v>
      </c>
      <c r="B97" s="30">
        <v>-6237.9</v>
      </c>
      <c r="C97" s="30">
        <v>-0.22692307692308042</v>
      </c>
    </row>
    <row r="98" spans="1:3" x14ac:dyDescent="0.25">
      <c r="A98" s="38" t="s">
        <v>445</v>
      </c>
      <c r="B98" s="30">
        <v>78852300.329999998</v>
      </c>
      <c r="C98" s="30">
        <v>132087434.03769234</v>
      </c>
    </row>
    <row r="99" spans="1:3" ht="15.75" thickBot="1" x14ac:dyDescent="0.3">
      <c r="A99" s="38" t="s">
        <v>446</v>
      </c>
      <c r="B99" s="30">
        <v>33641365.75</v>
      </c>
      <c r="C99" s="30">
        <v>45801314.154615395</v>
      </c>
    </row>
    <row r="100" spans="1:3" x14ac:dyDescent="0.25">
      <c r="A100" s="39" t="s">
        <v>447</v>
      </c>
      <c r="B100" s="33">
        <v>2146399495.0699999</v>
      </c>
      <c r="C100" s="33">
        <v>1789142849.966923</v>
      </c>
    </row>
    <row r="102" spans="1:3" x14ac:dyDescent="0.25">
      <c r="A102" s="36" t="s">
        <v>448</v>
      </c>
      <c r="B102" s="30"/>
      <c r="C102" s="30"/>
    </row>
    <row r="103" spans="1:3" x14ac:dyDescent="0.25">
      <c r="A103" s="37" t="s">
        <v>449</v>
      </c>
      <c r="B103" s="30"/>
      <c r="C103" s="30"/>
    </row>
    <row r="104" spans="1:3" x14ac:dyDescent="0.25">
      <c r="A104" s="38" t="s">
        <v>450</v>
      </c>
      <c r="B104" s="30">
        <v>-168470805.77000001</v>
      </c>
      <c r="C104" s="30">
        <v>-205496059.32307693</v>
      </c>
    </row>
    <row r="105" spans="1:3" x14ac:dyDescent="0.25">
      <c r="A105" s="38" t="s">
        <v>451</v>
      </c>
      <c r="B105" s="30">
        <v>46190731.280000001</v>
      </c>
      <c r="C105" s="30">
        <v>47857262.115384616</v>
      </c>
    </row>
    <row r="106" spans="1:3" x14ac:dyDescent="0.25">
      <c r="A106" s="38" t="s">
        <v>452</v>
      </c>
      <c r="B106" s="30">
        <v>-4278054.99</v>
      </c>
      <c r="C106" s="30">
        <v>-5842310.9092307696</v>
      </c>
    </row>
    <row r="107" spans="1:3" x14ac:dyDescent="0.25">
      <c r="A107" s="38" t="s">
        <v>453</v>
      </c>
      <c r="B107" s="30">
        <v>-6779781.3799999999</v>
      </c>
      <c r="C107" s="30">
        <v>-6779781.3799999999</v>
      </c>
    </row>
    <row r="108" spans="1:3" x14ac:dyDescent="0.25">
      <c r="A108" s="38" t="s">
        <v>454</v>
      </c>
      <c r="B108" s="30">
        <v>-821862196.25999999</v>
      </c>
      <c r="C108" s="30">
        <v>-856521630.19384634</v>
      </c>
    </row>
    <row r="109" spans="1:3" ht="15.75" thickBot="1" x14ac:dyDescent="0.3">
      <c r="A109" s="38" t="s">
        <v>455</v>
      </c>
      <c r="B109" s="30">
        <v>-721635.83</v>
      </c>
      <c r="C109" s="30">
        <v>-946756.22538461548</v>
      </c>
    </row>
    <row r="110" spans="1:3" x14ac:dyDescent="0.25">
      <c r="A110" s="39" t="s">
        <v>449</v>
      </c>
      <c r="B110" s="33">
        <v>-955921742.95000005</v>
      </c>
      <c r="C110" s="33">
        <v>-1027729275.916154</v>
      </c>
    </row>
    <row r="112" spans="1:3" x14ac:dyDescent="0.25">
      <c r="A112" s="37" t="s">
        <v>456</v>
      </c>
      <c r="B112" s="30"/>
      <c r="C112" s="30"/>
    </row>
    <row r="113" spans="1:3" x14ac:dyDescent="0.25">
      <c r="A113" s="38" t="s">
        <v>457</v>
      </c>
      <c r="B113" s="30">
        <v>-1400613101.4000001</v>
      </c>
      <c r="C113" s="30">
        <v>-1334966620.7153845</v>
      </c>
    </row>
    <row r="114" spans="1:3" x14ac:dyDescent="0.25">
      <c r="A114" s="38" t="s">
        <v>458</v>
      </c>
      <c r="B114" s="30">
        <v>-370941.56</v>
      </c>
      <c r="C114" s="30">
        <v>-370941.55999999994</v>
      </c>
    </row>
    <row r="115" spans="1:3" x14ac:dyDescent="0.25">
      <c r="A115" s="38" t="s">
        <v>459</v>
      </c>
      <c r="B115" s="30">
        <v>-1086575.8600000001</v>
      </c>
      <c r="C115" s="30">
        <v>-29308683.880769227</v>
      </c>
    </row>
    <row r="116" spans="1:3" x14ac:dyDescent="0.25">
      <c r="A116" s="38" t="s">
        <v>460</v>
      </c>
      <c r="B116" s="30">
        <v>-243986138.33000001</v>
      </c>
      <c r="C116" s="30">
        <v>-227980270.55846152</v>
      </c>
    </row>
    <row r="117" spans="1:3" x14ac:dyDescent="0.25">
      <c r="A117" s="38" t="s">
        <v>461</v>
      </c>
      <c r="B117" s="30">
        <v>-33343939.98</v>
      </c>
      <c r="C117" s="30">
        <v>-33261569.180000003</v>
      </c>
    </row>
    <row r="118" spans="1:3" x14ac:dyDescent="0.25">
      <c r="A118" s="38" t="s">
        <v>462</v>
      </c>
      <c r="B118" s="30">
        <v>8675864.3599999994</v>
      </c>
      <c r="C118" s="30">
        <v>24076001.421538465</v>
      </c>
    </row>
    <row r="119" spans="1:3" x14ac:dyDescent="0.25">
      <c r="A119" s="38" t="s">
        <v>463</v>
      </c>
      <c r="B119" s="30">
        <v>-8675864.3599999994</v>
      </c>
      <c r="C119" s="30">
        <v>-24076001.421538465</v>
      </c>
    </row>
    <row r="120" spans="1:3" ht="15.75" thickBot="1" x14ac:dyDescent="0.3">
      <c r="A120" s="38" t="s">
        <v>464</v>
      </c>
      <c r="B120" s="30">
        <v>-64766431.240000002</v>
      </c>
      <c r="C120" s="30">
        <v>-66426811.959999993</v>
      </c>
    </row>
    <row r="121" spans="1:3" x14ac:dyDescent="0.25">
      <c r="A121" s="39" t="s">
        <v>456</v>
      </c>
      <c r="B121" s="33">
        <v>-1744167128.3699999</v>
      </c>
      <c r="C121" s="33">
        <v>-1692314897.8546152</v>
      </c>
    </row>
    <row r="123" spans="1:3" x14ac:dyDescent="0.25">
      <c r="A123" s="37" t="s">
        <v>465</v>
      </c>
      <c r="B123" s="30"/>
      <c r="C123" s="30"/>
    </row>
    <row r="124" spans="1:3" x14ac:dyDescent="0.25">
      <c r="A124" s="38" t="s">
        <v>466</v>
      </c>
      <c r="B124" s="30">
        <v>-982885.01</v>
      </c>
      <c r="C124" s="30">
        <v>-2278316.0015384615</v>
      </c>
    </row>
    <row r="125" spans="1:3" x14ac:dyDescent="0.25">
      <c r="A125" s="38" t="s">
        <v>467</v>
      </c>
      <c r="B125" s="30">
        <v>-888614463.04999995</v>
      </c>
      <c r="C125" s="30">
        <v>-926111572.87384605</v>
      </c>
    </row>
    <row r="126" spans="1:3" x14ac:dyDescent="0.25">
      <c r="A126" s="38" t="s">
        <v>468</v>
      </c>
      <c r="B126" s="30">
        <v>-463911118.11000001</v>
      </c>
      <c r="C126" s="30">
        <v>-474024846.3446154</v>
      </c>
    </row>
    <row r="127" spans="1:3" x14ac:dyDescent="0.25">
      <c r="A127" s="38" t="s">
        <v>469</v>
      </c>
      <c r="B127" s="30">
        <v>-217934677.56</v>
      </c>
      <c r="C127" s="30">
        <v>-225326649.05923077</v>
      </c>
    </row>
    <row r="128" spans="1:3" x14ac:dyDescent="0.25">
      <c r="A128" s="38" t="s">
        <v>470</v>
      </c>
      <c r="B128" s="30">
        <v>-587753180.5</v>
      </c>
      <c r="C128" s="30">
        <v>-607179000.80076921</v>
      </c>
    </row>
    <row r="129" spans="1:3" x14ac:dyDescent="0.25">
      <c r="A129" s="38" t="s">
        <v>471</v>
      </c>
      <c r="B129" s="30">
        <v>-502394.77</v>
      </c>
      <c r="C129" s="30">
        <v>-71406.212307692273</v>
      </c>
    </row>
    <row r="130" spans="1:3" x14ac:dyDescent="0.25">
      <c r="A130" s="38" t="s">
        <v>472</v>
      </c>
      <c r="B130" s="30">
        <v>9298302.8599999994</v>
      </c>
      <c r="C130" s="30">
        <v>1748613.7930769224</v>
      </c>
    </row>
    <row r="131" spans="1:3" ht="15.75" thickBot="1" x14ac:dyDescent="0.3">
      <c r="A131" s="38" t="s">
        <v>473</v>
      </c>
      <c r="B131" s="30">
        <v>-2997142.3</v>
      </c>
      <c r="C131" s="30">
        <v>-5766066.9876923067</v>
      </c>
    </row>
    <row r="132" spans="1:3" x14ac:dyDescent="0.25">
      <c r="A132" s="39" t="s">
        <v>465</v>
      </c>
      <c r="B132" s="33">
        <v>-2153397558.4400001</v>
      </c>
      <c r="C132" s="33">
        <v>-2239009244.4869232</v>
      </c>
    </row>
    <row r="134" spans="1:3" x14ac:dyDescent="0.25">
      <c r="A134" s="37" t="s">
        <v>474</v>
      </c>
      <c r="B134" s="30"/>
      <c r="C134" s="30"/>
    </row>
    <row r="135" spans="1:3" x14ac:dyDescent="0.25">
      <c r="A135" s="38" t="s">
        <v>475</v>
      </c>
      <c r="B135" s="30">
        <v>-1463274423.3</v>
      </c>
      <c r="C135" s="30">
        <v>-1519291816.4446154</v>
      </c>
    </row>
    <row r="136" spans="1:3" x14ac:dyDescent="0.25">
      <c r="A136" s="38" t="s">
        <v>476</v>
      </c>
      <c r="B136" s="30">
        <v>-133319062.29000001</v>
      </c>
      <c r="C136" s="30">
        <v>-140769775.68153843</v>
      </c>
    </row>
    <row r="137" spans="1:3" x14ac:dyDescent="0.25">
      <c r="A137" s="38" t="s">
        <v>477</v>
      </c>
      <c r="B137" s="30">
        <v>-1262303</v>
      </c>
      <c r="C137" s="30">
        <v>-1716119</v>
      </c>
    </row>
    <row r="138" spans="1:3" ht="15.75" thickBot="1" x14ac:dyDescent="0.3">
      <c r="A138" s="38" t="s">
        <v>478</v>
      </c>
      <c r="B138" s="30">
        <v>-62923462.100000001</v>
      </c>
      <c r="C138" s="30">
        <v>-85987080.056153849</v>
      </c>
    </row>
    <row r="139" spans="1:3" x14ac:dyDescent="0.25">
      <c r="A139" s="39" t="s">
        <v>474</v>
      </c>
      <c r="B139" s="33">
        <v>-1660779250.6899998</v>
      </c>
      <c r="C139" s="33">
        <v>-1747764791.1823075</v>
      </c>
    </row>
    <row r="141" spans="1:3" x14ac:dyDescent="0.25">
      <c r="A141" s="37" t="s">
        <v>479</v>
      </c>
      <c r="B141" s="30"/>
      <c r="C141" s="30"/>
    </row>
    <row r="142" spans="1:3" x14ac:dyDescent="0.25">
      <c r="A142" s="38" t="s">
        <v>480</v>
      </c>
      <c r="B142" s="30">
        <v>-1420856768.78</v>
      </c>
      <c r="C142" s="30">
        <v>-1492620212.5</v>
      </c>
    </row>
    <row r="143" spans="1:3" x14ac:dyDescent="0.25">
      <c r="A143" s="38" t="s">
        <v>481</v>
      </c>
      <c r="B143" s="30">
        <v>-65488049.479999997</v>
      </c>
      <c r="C143" s="30">
        <v>-71940574.923076928</v>
      </c>
    </row>
    <row r="144" spans="1:3" x14ac:dyDescent="0.25">
      <c r="A144" s="38" t="s">
        <v>482</v>
      </c>
      <c r="B144" s="30">
        <v>-26280958.969999999</v>
      </c>
      <c r="C144" s="30">
        <v>-27474399.846153848</v>
      </c>
    </row>
    <row r="145" spans="1:3" x14ac:dyDescent="0.25">
      <c r="A145" s="38" t="s">
        <v>483</v>
      </c>
      <c r="B145" s="30">
        <v>-1615456.16</v>
      </c>
      <c r="C145" s="30">
        <v>-1760338.6923076923</v>
      </c>
    </row>
    <row r="146" spans="1:3" x14ac:dyDescent="0.25">
      <c r="A146" s="38" t="s">
        <v>484</v>
      </c>
      <c r="B146" s="30">
        <v>-1048728.8700000001</v>
      </c>
      <c r="C146" s="30">
        <v>-1379039.5430769233</v>
      </c>
    </row>
    <row r="147" spans="1:3" ht="15.75" thickBot="1" x14ac:dyDescent="0.3">
      <c r="A147" s="38" t="s">
        <v>485</v>
      </c>
      <c r="B147" s="30">
        <v>-20983.38</v>
      </c>
      <c r="C147" s="30">
        <v>-40226.583076923067</v>
      </c>
    </row>
    <row r="148" spans="1:3" x14ac:dyDescent="0.25">
      <c r="A148" s="39" t="s">
        <v>479</v>
      </c>
      <c r="B148" s="33">
        <v>-1515310945.6400001</v>
      </c>
      <c r="C148" s="33">
        <v>-1595214792.0876923</v>
      </c>
    </row>
    <row r="150" spans="1:3" x14ac:dyDescent="0.25">
      <c r="A150" s="37" t="s">
        <v>486</v>
      </c>
      <c r="B150" s="30"/>
      <c r="C150" s="30"/>
    </row>
    <row r="151" spans="1:3" x14ac:dyDescent="0.25">
      <c r="A151" s="38" t="s">
        <v>487</v>
      </c>
      <c r="B151" s="30">
        <v>75.67</v>
      </c>
      <c r="C151" s="30">
        <v>998.79384615384618</v>
      </c>
    </row>
    <row r="152" spans="1:3" x14ac:dyDescent="0.25">
      <c r="A152" s="38" t="s">
        <v>488</v>
      </c>
      <c r="B152" s="30">
        <v>-44509578.090000004</v>
      </c>
      <c r="C152" s="30">
        <v>-47669533.183076926</v>
      </c>
    </row>
    <row r="153" spans="1:3" x14ac:dyDescent="0.25">
      <c r="A153" s="38" t="s">
        <v>489</v>
      </c>
      <c r="B153" s="30">
        <v>-447229071.06999999</v>
      </c>
      <c r="C153" s="30">
        <v>-470870580.64769226</v>
      </c>
    </row>
    <row r="154" spans="1:3" x14ac:dyDescent="0.25">
      <c r="A154" s="38" t="s">
        <v>490</v>
      </c>
      <c r="B154" s="30">
        <v>-487796195.61000001</v>
      </c>
      <c r="C154" s="30">
        <v>-509625620.3438462</v>
      </c>
    </row>
    <row r="155" spans="1:3" x14ac:dyDescent="0.25">
      <c r="A155" s="38" t="s">
        <v>491</v>
      </c>
      <c r="B155" s="30">
        <v>-610228253.55999994</v>
      </c>
      <c r="C155" s="30">
        <v>-643717108.14769232</v>
      </c>
    </row>
    <row r="156" spans="1:3" x14ac:dyDescent="0.25">
      <c r="A156" s="38" t="s">
        <v>492</v>
      </c>
      <c r="B156" s="30">
        <v>-296685624.69999999</v>
      </c>
      <c r="C156" s="30">
        <v>-318602944.68461543</v>
      </c>
    </row>
    <row r="157" spans="1:3" x14ac:dyDescent="0.25">
      <c r="A157" s="38" t="s">
        <v>493</v>
      </c>
      <c r="B157" s="30">
        <v>-652495030.13999999</v>
      </c>
      <c r="C157" s="30">
        <v>-679563863.91307688</v>
      </c>
    </row>
    <row r="158" spans="1:3" x14ac:dyDescent="0.25">
      <c r="A158" s="38" t="s">
        <v>494</v>
      </c>
      <c r="B158" s="30">
        <v>-883952525.98000002</v>
      </c>
      <c r="C158" s="30">
        <v>-904825409.55230772</v>
      </c>
    </row>
    <row r="159" spans="1:3" x14ac:dyDescent="0.25">
      <c r="A159" s="38" t="s">
        <v>495</v>
      </c>
      <c r="B159" s="30">
        <v>-354008226.44</v>
      </c>
      <c r="C159" s="30">
        <v>-375485147.19846153</v>
      </c>
    </row>
    <row r="160" spans="1:3" x14ac:dyDescent="0.25">
      <c r="A160" s="38" t="s">
        <v>496</v>
      </c>
      <c r="B160" s="30">
        <v>-202039592.28999999</v>
      </c>
      <c r="C160" s="30">
        <v>-229854563.94000003</v>
      </c>
    </row>
    <row r="161" spans="1:3" x14ac:dyDescent="0.25">
      <c r="A161" s="38" t="s">
        <v>497</v>
      </c>
      <c r="B161" s="30">
        <v>-27559182.68</v>
      </c>
      <c r="C161" s="30">
        <v>-28736594.813846156</v>
      </c>
    </row>
    <row r="162" spans="1:3" x14ac:dyDescent="0.25">
      <c r="A162" s="38" t="s">
        <v>498</v>
      </c>
      <c r="B162" s="30">
        <v>-140468440.25</v>
      </c>
      <c r="C162" s="30">
        <v>-150038178.62153846</v>
      </c>
    </row>
    <row r="163" spans="1:3" x14ac:dyDescent="0.25">
      <c r="A163" s="38" t="s">
        <v>499</v>
      </c>
      <c r="B163" s="30">
        <v>-1821684.98</v>
      </c>
      <c r="C163" s="30">
        <v>-2341821.7361538457</v>
      </c>
    </row>
    <row r="164" spans="1:3" ht="15.75" thickBot="1" x14ac:dyDescent="0.3">
      <c r="A164" s="38" t="s">
        <v>500</v>
      </c>
      <c r="B164" s="30">
        <v>-45331434.079999998</v>
      </c>
      <c r="C164" s="30">
        <v>-19268889.353846159</v>
      </c>
    </row>
    <row r="165" spans="1:3" x14ac:dyDescent="0.25">
      <c r="A165" s="39" t="s">
        <v>486</v>
      </c>
      <c r="B165" s="33">
        <v>-4194124764.1999998</v>
      </c>
      <c r="C165" s="33">
        <v>-4380599257.342308</v>
      </c>
    </row>
    <row r="167" spans="1:3" x14ac:dyDescent="0.25">
      <c r="A167" s="37" t="s">
        <v>501</v>
      </c>
      <c r="B167" s="30"/>
      <c r="C167" s="30"/>
    </row>
    <row r="168" spans="1:3" x14ac:dyDescent="0.25">
      <c r="A168" s="38" t="s">
        <v>502</v>
      </c>
      <c r="B168" s="30">
        <v>-1481302.3</v>
      </c>
      <c r="C168" s="30">
        <v>-1666765.7538461538</v>
      </c>
    </row>
    <row r="169" spans="1:3" ht="15.75" thickBot="1" x14ac:dyDescent="0.3">
      <c r="A169" s="38" t="s">
        <v>503</v>
      </c>
      <c r="B169" s="30">
        <v>-13957127.859999999</v>
      </c>
      <c r="C169" s="30">
        <v>-13072760.002307691</v>
      </c>
    </row>
    <row r="170" spans="1:3" x14ac:dyDescent="0.25">
      <c r="A170" s="39" t="s">
        <v>501</v>
      </c>
      <c r="B170" s="33">
        <v>-15438430.16</v>
      </c>
      <c r="C170" s="33">
        <v>-14739525.756153844</v>
      </c>
    </row>
    <row r="172" spans="1:3" x14ac:dyDescent="0.25">
      <c r="A172" s="37" t="s">
        <v>504</v>
      </c>
      <c r="B172" s="30"/>
      <c r="C172" s="30"/>
    </row>
    <row r="173" spans="1:3" x14ac:dyDescent="0.25">
      <c r="A173" s="38" t="s">
        <v>505</v>
      </c>
      <c r="B173" s="30">
        <v>-128742174.51000001</v>
      </c>
      <c r="C173" s="30">
        <v>-135260749.31384617</v>
      </c>
    </row>
    <row r="174" spans="1:3" x14ac:dyDescent="0.25">
      <c r="A174" s="38" t="s">
        <v>506</v>
      </c>
      <c r="B174" s="30">
        <v>-122122810.72</v>
      </c>
      <c r="C174" s="30">
        <v>-113981632.67076923</v>
      </c>
    </row>
    <row r="175" spans="1:3" x14ac:dyDescent="0.25">
      <c r="A175" s="38" t="s">
        <v>507</v>
      </c>
      <c r="B175" s="30">
        <v>-109951042.53</v>
      </c>
      <c r="C175" s="30">
        <v>-130745013.05692306</v>
      </c>
    </row>
    <row r="176" spans="1:3" x14ac:dyDescent="0.25">
      <c r="A176" s="38" t="s">
        <v>508</v>
      </c>
      <c r="B176" s="30">
        <v>20472.78</v>
      </c>
      <c r="C176" s="30">
        <v>-0.35230769230769232</v>
      </c>
    </row>
    <row r="177" spans="1:3" x14ac:dyDescent="0.25">
      <c r="A177" s="38" t="s">
        <v>509</v>
      </c>
      <c r="B177" s="30">
        <v>-82346.12</v>
      </c>
      <c r="C177" s="30">
        <v>-256019.29230769223</v>
      </c>
    </row>
    <row r="178" spans="1:3" ht="15.75" thickBot="1" x14ac:dyDescent="0.3">
      <c r="A178" s="38" t="s">
        <v>510</v>
      </c>
      <c r="B178" s="30">
        <v>-3043365.38</v>
      </c>
      <c r="C178" s="30">
        <v>-4239807.6623076927</v>
      </c>
    </row>
    <row r="179" spans="1:3" x14ac:dyDescent="0.25">
      <c r="A179" s="39" t="s">
        <v>504</v>
      </c>
      <c r="B179" s="33">
        <v>-363921266.48000002</v>
      </c>
      <c r="C179" s="33">
        <v>-384483222.34846151</v>
      </c>
    </row>
    <row r="181" spans="1:3" x14ac:dyDescent="0.25">
      <c r="A181" s="37" t="s">
        <v>511</v>
      </c>
      <c r="B181" s="30"/>
      <c r="C181" s="30"/>
    </row>
    <row r="182" spans="1:3" x14ac:dyDescent="0.25">
      <c r="A182" s="38" t="s">
        <v>512</v>
      </c>
      <c r="B182" s="30">
        <v>-3354753127.8499999</v>
      </c>
      <c r="C182" s="30">
        <v>-3678378974.4576926</v>
      </c>
    </row>
    <row r="183" spans="1:3" ht="15.75" thickBot="1" x14ac:dyDescent="0.3">
      <c r="A183" s="38" t="s">
        <v>513</v>
      </c>
      <c r="B183" s="30">
        <v>3109453410.1100001</v>
      </c>
      <c r="C183" s="30">
        <v>3409070510.5830765</v>
      </c>
    </row>
    <row r="184" spans="1:3" x14ac:dyDescent="0.25">
      <c r="A184" s="39" t="s">
        <v>511</v>
      </c>
      <c r="B184" s="33">
        <v>-245299717.73999977</v>
      </c>
      <c r="C184" s="33">
        <v>-269308463.87461615</v>
      </c>
    </row>
    <row r="186" spans="1:3" x14ac:dyDescent="0.25">
      <c r="A186" s="39" t="s">
        <v>514</v>
      </c>
      <c r="B186" s="33">
        <v>-12848360804.67</v>
      </c>
      <c r="C186" s="33">
        <v>-13351163470.84923</v>
      </c>
    </row>
    <row r="188" spans="1:3" x14ac:dyDescent="0.25">
      <c r="A188" s="36" t="s">
        <v>515</v>
      </c>
      <c r="B188" s="30"/>
      <c r="C188" s="30"/>
    </row>
    <row r="189" spans="1:3" x14ac:dyDescent="0.25">
      <c r="A189" s="37" t="s">
        <v>515</v>
      </c>
      <c r="B189" s="30"/>
      <c r="C189" s="30"/>
    </row>
    <row r="190" spans="1:3" x14ac:dyDescent="0.25">
      <c r="A190" s="38" t="s">
        <v>516</v>
      </c>
      <c r="B190" s="30">
        <v>339047017.52999997</v>
      </c>
      <c r="C190" s="30">
        <v>377194798.88230771</v>
      </c>
    </row>
    <row r="191" spans="1:3" x14ac:dyDescent="0.25">
      <c r="A191" s="38" t="s">
        <v>517</v>
      </c>
      <c r="B191" s="30">
        <v>0</v>
      </c>
      <c r="C191" s="30">
        <v>1785.0807692307692</v>
      </c>
    </row>
    <row r="192" spans="1:3" x14ac:dyDescent="0.25">
      <c r="A192" s="38" t="s">
        <v>518</v>
      </c>
      <c r="B192" s="30">
        <v>755889734.66999996</v>
      </c>
      <c r="C192" s="30">
        <v>793725667.77076924</v>
      </c>
    </row>
    <row r="193" spans="1:3" x14ac:dyDescent="0.25">
      <c r="A193" s="38" t="s">
        <v>519</v>
      </c>
      <c r="B193" s="30">
        <v>71338831.219999999</v>
      </c>
      <c r="C193" s="30">
        <v>93500580.632307678</v>
      </c>
    </row>
    <row r="194" spans="1:3" ht="15.75" thickBot="1" x14ac:dyDescent="0.3">
      <c r="A194" s="38" t="s">
        <v>520</v>
      </c>
      <c r="B194" s="30">
        <v>-497374194.14999998</v>
      </c>
      <c r="C194" s="30">
        <v>-525746637.20000005</v>
      </c>
    </row>
    <row r="195" spans="1:3" x14ac:dyDescent="0.25">
      <c r="A195" s="39" t="s">
        <v>521</v>
      </c>
      <c r="B195" s="33">
        <v>668901389.26999986</v>
      </c>
      <c r="C195" s="33">
        <v>738676195.16615391</v>
      </c>
    </row>
    <row r="197" spans="1:3" x14ac:dyDescent="0.25">
      <c r="A197" s="39" t="s">
        <v>373</v>
      </c>
      <c r="B197" s="33">
        <v>26082927600.210003</v>
      </c>
      <c r="C197" s="33">
        <v>27693641143.654625</v>
      </c>
    </row>
    <row r="199" spans="1:3" x14ac:dyDescent="0.25">
      <c r="A199" s="29" t="s">
        <v>522</v>
      </c>
      <c r="B199" s="30"/>
      <c r="C199" s="30"/>
    </row>
    <row r="200" spans="1:3" x14ac:dyDescent="0.25">
      <c r="A200" s="36" t="s">
        <v>523</v>
      </c>
      <c r="B200" s="30"/>
      <c r="C200" s="30"/>
    </row>
    <row r="201" spans="1:3" x14ac:dyDescent="0.25">
      <c r="A201" s="37" t="s">
        <v>523</v>
      </c>
      <c r="B201" s="30"/>
      <c r="C201" s="30"/>
    </row>
    <row r="202" spans="1:3" ht="15.75" thickBot="1" x14ac:dyDescent="0.3">
      <c r="A202" s="38" t="s">
        <v>524</v>
      </c>
      <c r="B202" s="30">
        <v>12635805.779999999</v>
      </c>
      <c r="C202" s="30">
        <v>12813657.873846153</v>
      </c>
    </row>
    <row r="203" spans="1:3" x14ac:dyDescent="0.25">
      <c r="A203" s="39" t="s">
        <v>525</v>
      </c>
      <c r="B203" s="33">
        <v>12635805.779999999</v>
      </c>
      <c r="C203" s="33">
        <v>12813657.873846153</v>
      </c>
    </row>
    <row r="205" spans="1:3" x14ac:dyDescent="0.25">
      <c r="A205" s="36" t="s">
        <v>526</v>
      </c>
      <c r="B205" s="30"/>
      <c r="C205" s="30"/>
    </row>
    <row r="206" spans="1:3" x14ac:dyDescent="0.25">
      <c r="A206" s="37" t="s">
        <v>526</v>
      </c>
      <c r="B206" s="30"/>
      <c r="C206" s="30"/>
    </row>
    <row r="207" spans="1:3" x14ac:dyDescent="0.25">
      <c r="A207" s="38" t="s">
        <v>527</v>
      </c>
      <c r="B207" s="30">
        <v>76923076.920000002</v>
      </c>
      <c r="C207" s="30">
        <v>50000000</v>
      </c>
    </row>
    <row r="208" spans="1:3" ht="15.75" thickBot="1" x14ac:dyDescent="0.3">
      <c r="A208" s="38" t="s">
        <v>528</v>
      </c>
      <c r="B208" s="30">
        <v>0</v>
      </c>
      <c r="C208" s="30">
        <v>16488993.246923076</v>
      </c>
    </row>
    <row r="209" spans="1:3" x14ac:dyDescent="0.25">
      <c r="A209" s="39" t="s">
        <v>529</v>
      </c>
      <c r="B209" s="33">
        <v>76923076.920000002</v>
      </c>
      <c r="C209" s="33">
        <v>66488993.246923074</v>
      </c>
    </row>
    <row r="211" spans="1:3" x14ac:dyDescent="0.25">
      <c r="A211" s="36" t="s">
        <v>530</v>
      </c>
      <c r="B211" s="30"/>
      <c r="C211" s="30"/>
    </row>
    <row r="212" spans="1:3" x14ac:dyDescent="0.25">
      <c r="A212" s="37" t="s">
        <v>530</v>
      </c>
      <c r="B212" s="30"/>
      <c r="C212" s="30"/>
    </row>
    <row r="213" spans="1:3" x14ac:dyDescent="0.25">
      <c r="A213" s="38" t="s">
        <v>531</v>
      </c>
      <c r="B213" s="30">
        <v>2485908.61</v>
      </c>
      <c r="C213" s="30">
        <v>3135708.0838461537</v>
      </c>
    </row>
    <row r="214" spans="1:3" x14ac:dyDescent="0.25">
      <c r="A214" s="38" t="s">
        <v>532</v>
      </c>
      <c r="B214" s="30">
        <v>25311313.920000002</v>
      </c>
      <c r="C214" s="30">
        <v>26418510.53153846</v>
      </c>
    </row>
    <row r="215" spans="1:3" x14ac:dyDescent="0.25">
      <c r="A215" s="38" t="s">
        <v>533</v>
      </c>
      <c r="B215" s="30">
        <v>73408500.579999998</v>
      </c>
      <c r="C215" s="30">
        <v>74806924.488461554</v>
      </c>
    </row>
    <row r="216" spans="1:3" x14ac:dyDescent="0.25">
      <c r="A216" s="38" t="s">
        <v>534</v>
      </c>
      <c r="B216" s="30">
        <v>3001108029.8299999</v>
      </c>
      <c r="C216" s="30">
        <v>3308636775.4761539</v>
      </c>
    </row>
    <row r="217" spans="1:3" ht="15.75" thickBot="1" x14ac:dyDescent="0.3">
      <c r="A217" s="38" t="s">
        <v>535</v>
      </c>
      <c r="B217" s="30">
        <v>0</v>
      </c>
      <c r="C217" s="30">
        <v>2999932.8192307693</v>
      </c>
    </row>
    <row r="218" spans="1:3" x14ac:dyDescent="0.25">
      <c r="A218" s="39" t="s">
        <v>536</v>
      </c>
      <c r="B218" s="33">
        <v>3102313752.9400001</v>
      </c>
      <c r="C218" s="33">
        <v>3415997851.3992305</v>
      </c>
    </row>
    <row r="220" spans="1:3" x14ac:dyDescent="0.25">
      <c r="A220" s="39" t="s">
        <v>522</v>
      </c>
      <c r="B220" s="33">
        <v>3191872635.6399999</v>
      </c>
      <c r="C220" s="33">
        <v>3495300502.5199995</v>
      </c>
    </row>
    <row r="222" spans="1:3" x14ac:dyDescent="0.25">
      <c r="A222" s="29" t="s">
        <v>537</v>
      </c>
      <c r="B222" s="30"/>
      <c r="C222" s="30"/>
    </row>
    <row r="223" spans="1:3" x14ac:dyDescent="0.25">
      <c r="A223" s="36" t="s">
        <v>538</v>
      </c>
      <c r="B223" s="30"/>
      <c r="C223" s="30"/>
    </row>
    <row r="224" spans="1:3" x14ac:dyDescent="0.25">
      <c r="A224" s="37" t="s">
        <v>538</v>
      </c>
      <c r="B224" s="30"/>
      <c r="C224" s="30"/>
    </row>
    <row r="225" spans="1:3" ht="15.75" thickBot="1" x14ac:dyDescent="0.3">
      <c r="A225" s="38" t="s">
        <v>539</v>
      </c>
      <c r="B225" s="30">
        <v>21695869.359999999</v>
      </c>
      <c r="C225" s="30">
        <v>19984387.595384616</v>
      </c>
    </row>
    <row r="226" spans="1:3" x14ac:dyDescent="0.25">
      <c r="A226" s="39" t="s">
        <v>540</v>
      </c>
      <c r="B226" s="33">
        <v>21695869.359999999</v>
      </c>
      <c r="C226" s="33">
        <v>19984387.595384616</v>
      </c>
    </row>
    <row r="228" spans="1:3" x14ac:dyDescent="0.25">
      <c r="A228" s="36" t="s">
        <v>541</v>
      </c>
      <c r="B228" s="30"/>
      <c r="C228" s="30"/>
    </row>
    <row r="229" spans="1:3" x14ac:dyDescent="0.25">
      <c r="A229" s="37" t="s">
        <v>541</v>
      </c>
      <c r="B229" s="30"/>
      <c r="C229" s="30"/>
    </row>
    <row r="230" spans="1:3" ht="15.75" thickBot="1" x14ac:dyDescent="0.3">
      <c r="A230" s="38" t="s">
        <v>542</v>
      </c>
      <c r="B230" s="30">
        <v>2001136.98</v>
      </c>
      <c r="C230" s="30">
        <v>2205584.7415384618</v>
      </c>
    </row>
    <row r="231" spans="1:3" x14ac:dyDescent="0.25">
      <c r="A231" s="39" t="s">
        <v>543</v>
      </c>
      <c r="B231" s="33">
        <v>2001136.98</v>
      </c>
      <c r="C231" s="33">
        <v>2205584.7415384618</v>
      </c>
    </row>
    <row r="233" spans="1:3" x14ac:dyDescent="0.25">
      <c r="A233" s="36" t="s">
        <v>544</v>
      </c>
      <c r="B233" s="30"/>
      <c r="C233" s="30"/>
    </row>
    <row r="234" spans="1:3" x14ac:dyDescent="0.25">
      <c r="A234" s="37" t="s">
        <v>544</v>
      </c>
      <c r="B234" s="30"/>
      <c r="C234" s="30"/>
    </row>
    <row r="235" spans="1:3" ht="15.75" thickBot="1" x14ac:dyDescent="0.3">
      <c r="A235" s="38" t="s">
        <v>545</v>
      </c>
      <c r="B235" s="30">
        <v>9896.15</v>
      </c>
      <c r="C235" s="30">
        <v>5069.2307692307695</v>
      </c>
    </row>
    <row r="236" spans="1:3" x14ac:dyDescent="0.25">
      <c r="A236" s="39" t="s">
        <v>546</v>
      </c>
      <c r="B236" s="33">
        <v>9896.15</v>
      </c>
      <c r="C236" s="33">
        <v>5069.2307692307695</v>
      </c>
    </row>
    <row r="238" spans="1:3" x14ac:dyDescent="0.25">
      <c r="A238" s="36" t="s">
        <v>547</v>
      </c>
      <c r="B238" s="30"/>
      <c r="C238" s="30"/>
    </row>
    <row r="239" spans="1:3" x14ac:dyDescent="0.25">
      <c r="A239" s="37" t="s">
        <v>547</v>
      </c>
      <c r="B239" s="30"/>
      <c r="C239" s="30"/>
    </row>
    <row r="240" spans="1:3" ht="15.75" thickBot="1" x14ac:dyDescent="0.3">
      <c r="A240" s="38" t="s">
        <v>548</v>
      </c>
      <c r="B240" s="30">
        <v>34441218.109999999</v>
      </c>
      <c r="C240" s="30">
        <v>1059692.0592307693</v>
      </c>
    </row>
    <row r="241" spans="1:3" x14ac:dyDescent="0.25">
      <c r="A241" s="39" t="s">
        <v>549</v>
      </c>
      <c r="B241" s="33">
        <v>34441218.109999999</v>
      </c>
      <c r="C241" s="33">
        <v>1059692.0592307693</v>
      </c>
    </row>
    <row r="243" spans="1:3" x14ac:dyDescent="0.25">
      <c r="A243" s="36" t="s">
        <v>550</v>
      </c>
      <c r="B243" s="30"/>
      <c r="C243" s="30"/>
    </row>
    <row r="244" spans="1:3" x14ac:dyDescent="0.25">
      <c r="A244" s="37" t="s">
        <v>550</v>
      </c>
      <c r="B244" s="30"/>
      <c r="C244" s="30"/>
    </row>
    <row r="245" spans="1:3" ht="15.75" thickBot="1" x14ac:dyDescent="0.3">
      <c r="A245" s="38" t="s">
        <v>551</v>
      </c>
      <c r="B245" s="30">
        <v>597764686.85000002</v>
      </c>
      <c r="C245" s="30">
        <v>639350798.80615389</v>
      </c>
    </row>
    <row r="246" spans="1:3" x14ac:dyDescent="0.25">
      <c r="A246" s="39" t="s">
        <v>552</v>
      </c>
      <c r="B246" s="33">
        <v>597764686.85000002</v>
      </c>
      <c r="C246" s="33">
        <v>639350798.80615389</v>
      </c>
    </row>
    <row r="248" spans="1:3" x14ac:dyDescent="0.25">
      <c r="A248" s="36" t="s">
        <v>553</v>
      </c>
      <c r="B248" s="30"/>
      <c r="C248" s="30"/>
    </row>
    <row r="249" spans="1:3" x14ac:dyDescent="0.25">
      <c r="A249" s="37" t="s">
        <v>553</v>
      </c>
      <c r="B249" s="30"/>
      <c r="C249" s="30"/>
    </row>
    <row r="250" spans="1:3" ht="15.75" thickBot="1" x14ac:dyDescent="0.3">
      <c r="A250" s="38" t="s">
        <v>554</v>
      </c>
      <c r="B250" s="30">
        <v>124050533.64</v>
      </c>
      <c r="C250" s="30">
        <v>84180771.343076929</v>
      </c>
    </row>
    <row r="251" spans="1:3" x14ac:dyDescent="0.25">
      <c r="A251" s="39" t="s">
        <v>555</v>
      </c>
      <c r="B251" s="33">
        <v>124050533.64</v>
      </c>
      <c r="C251" s="33">
        <v>84180771.343076929</v>
      </c>
    </row>
    <row r="253" spans="1:3" x14ac:dyDescent="0.25">
      <c r="A253" s="36" t="s">
        <v>556</v>
      </c>
      <c r="B253" s="30"/>
      <c r="C253" s="30"/>
    </row>
    <row r="254" spans="1:3" x14ac:dyDescent="0.25">
      <c r="A254" s="37" t="s">
        <v>556</v>
      </c>
      <c r="B254" s="30"/>
      <c r="C254" s="30"/>
    </row>
    <row r="255" spans="1:3" ht="15.75" thickBot="1" x14ac:dyDescent="0.3">
      <c r="A255" s="38" t="s">
        <v>557</v>
      </c>
      <c r="B255" s="30">
        <v>-6960846.0300000003</v>
      </c>
      <c r="C255" s="30">
        <v>-7353332.0915384637</v>
      </c>
    </row>
    <row r="256" spans="1:3" x14ac:dyDescent="0.25">
      <c r="A256" s="39" t="s">
        <v>558</v>
      </c>
      <c r="B256" s="33">
        <v>-6960846.0300000003</v>
      </c>
      <c r="C256" s="33">
        <v>-7353332.0915384637</v>
      </c>
    </row>
    <row r="258" spans="1:3" x14ac:dyDescent="0.25">
      <c r="A258" s="36" t="s">
        <v>559</v>
      </c>
      <c r="B258" s="30"/>
      <c r="C258" s="30"/>
    </row>
    <row r="259" spans="1:3" x14ac:dyDescent="0.25">
      <c r="A259" s="37" t="s">
        <v>559</v>
      </c>
      <c r="B259" s="30"/>
      <c r="C259" s="30"/>
    </row>
    <row r="260" spans="1:3" ht="15.75" thickBot="1" x14ac:dyDescent="0.3">
      <c r="A260" s="38" t="s">
        <v>560</v>
      </c>
      <c r="B260" s="30">
        <v>18720706.870000001</v>
      </c>
      <c r="C260" s="30">
        <v>23276240.060769226</v>
      </c>
    </row>
    <row r="261" spans="1:3" x14ac:dyDescent="0.25">
      <c r="A261" s="39" t="s">
        <v>561</v>
      </c>
      <c r="B261" s="33">
        <v>18720706.870000001</v>
      </c>
      <c r="C261" s="33">
        <v>23276240.060769226</v>
      </c>
    </row>
    <row r="263" spans="1:3" x14ac:dyDescent="0.25">
      <c r="A263" s="36" t="s">
        <v>562</v>
      </c>
      <c r="B263" s="30"/>
      <c r="C263" s="30"/>
    </row>
    <row r="264" spans="1:3" x14ac:dyDescent="0.25">
      <c r="A264" s="37" t="s">
        <v>562</v>
      </c>
      <c r="B264" s="30"/>
      <c r="C264" s="30"/>
    </row>
    <row r="265" spans="1:3" ht="15.75" thickBot="1" x14ac:dyDescent="0.3">
      <c r="A265" s="38" t="s">
        <v>563</v>
      </c>
      <c r="B265" s="30">
        <v>420915890.44999999</v>
      </c>
      <c r="C265" s="30">
        <v>407115679.56769234</v>
      </c>
    </row>
    <row r="266" spans="1:3" x14ac:dyDescent="0.25">
      <c r="A266" s="39" t="s">
        <v>564</v>
      </c>
      <c r="B266" s="33">
        <v>420915890.44999999</v>
      </c>
      <c r="C266" s="33">
        <v>407115679.56769234</v>
      </c>
    </row>
    <row r="268" spans="1:3" x14ac:dyDescent="0.25">
      <c r="A268" s="36" t="s">
        <v>565</v>
      </c>
      <c r="B268" s="30"/>
      <c r="C268" s="30"/>
    </row>
    <row r="269" spans="1:3" x14ac:dyDescent="0.25">
      <c r="A269" s="37" t="s">
        <v>565</v>
      </c>
      <c r="B269" s="30"/>
      <c r="C269" s="30"/>
    </row>
    <row r="270" spans="1:3" ht="15.75" thickBot="1" x14ac:dyDescent="0.3">
      <c r="A270" s="38" t="s">
        <v>566</v>
      </c>
      <c r="B270" s="30">
        <v>318389679.98000002</v>
      </c>
      <c r="C270" s="30">
        <v>385483938.41230768</v>
      </c>
    </row>
    <row r="271" spans="1:3" x14ac:dyDescent="0.25">
      <c r="A271" s="39" t="s">
        <v>567</v>
      </c>
      <c r="B271" s="33">
        <v>318389679.98000002</v>
      </c>
      <c r="C271" s="33">
        <v>385483938.41230768</v>
      </c>
    </row>
    <row r="273" spans="1:3" x14ac:dyDescent="0.25">
      <c r="A273" s="36" t="s">
        <v>568</v>
      </c>
      <c r="B273" s="30"/>
      <c r="C273" s="30"/>
    </row>
    <row r="274" spans="1:3" x14ac:dyDescent="0.25">
      <c r="A274" s="37" t="s">
        <v>568</v>
      </c>
      <c r="B274" s="30"/>
      <c r="C274" s="30"/>
    </row>
    <row r="275" spans="1:3" ht="15.75" thickBot="1" x14ac:dyDescent="0.3">
      <c r="A275" s="38" t="s">
        <v>569</v>
      </c>
      <c r="B275" s="30">
        <v>-1379841.33</v>
      </c>
      <c r="C275" s="30">
        <v>238108.55076923079</v>
      </c>
    </row>
    <row r="276" spans="1:3" x14ac:dyDescent="0.25">
      <c r="A276" s="39" t="s">
        <v>570</v>
      </c>
      <c r="B276" s="33">
        <v>-1379841.33</v>
      </c>
      <c r="C276" s="33">
        <v>238108.55076923079</v>
      </c>
    </row>
    <row r="278" spans="1:3" x14ac:dyDescent="0.25">
      <c r="A278" s="36" t="s">
        <v>571</v>
      </c>
      <c r="B278" s="30"/>
      <c r="C278" s="30"/>
    </row>
    <row r="279" spans="1:3" x14ac:dyDescent="0.25">
      <c r="A279" s="37" t="s">
        <v>571</v>
      </c>
      <c r="B279" s="30"/>
      <c r="C279" s="30"/>
    </row>
    <row r="280" spans="1:3" x14ac:dyDescent="0.25">
      <c r="A280" s="38" t="s">
        <v>572</v>
      </c>
      <c r="B280" s="30">
        <v>48027732.509999998</v>
      </c>
      <c r="C280" s="30">
        <v>56263814.209999993</v>
      </c>
    </row>
    <row r="281" spans="1:3" x14ac:dyDescent="0.25">
      <c r="A281" s="38" t="s">
        <v>573</v>
      </c>
      <c r="B281" s="30">
        <v>26641287.300000001</v>
      </c>
      <c r="C281" s="30">
        <v>17733919.877692305</v>
      </c>
    </row>
    <row r="282" spans="1:3" x14ac:dyDescent="0.25">
      <c r="A282" s="38" t="s">
        <v>574</v>
      </c>
      <c r="B282" s="30">
        <v>0</v>
      </c>
      <c r="C282" s="30">
        <v>52286715.692307696</v>
      </c>
    </row>
    <row r="283" spans="1:3" ht="15.75" thickBot="1" x14ac:dyDescent="0.3">
      <c r="A283" s="38" t="s">
        <v>575</v>
      </c>
      <c r="B283" s="30">
        <v>10478008.07</v>
      </c>
      <c r="C283" s="30">
        <v>2579727.863846154</v>
      </c>
    </row>
    <row r="284" spans="1:3" x14ac:dyDescent="0.25">
      <c r="A284" s="39" t="s">
        <v>576</v>
      </c>
      <c r="B284" s="33">
        <v>85147027.879999995</v>
      </c>
      <c r="C284" s="33">
        <v>128864177.64384614</v>
      </c>
    </row>
    <row r="286" spans="1:3" x14ac:dyDescent="0.25">
      <c r="A286" s="36" t="s">
        <v>577</v>
      </c>
      <c r="B286" s="30"/>
      <c r="C286" s="30"/>
    </row>
    <row r="287" spans="1:3" x14ac:dyDescent="0.25">
      <c r="A287" s="37" t="s">
        <v>577</v>
      </c>
      <c r="B287" s="30"/>
      <c r="C287" s="30"/>
    </row>
    <row r="288" spans="1:3" ht="15.75" thickBot="1" x14ac:dyDescent="0.3">
      <c r="A288" s="38" t="s">
        <v>578</v>
      </c>
      <c r="B288" s="30">
        <v>548533.13</v>
      </c>
      <c r="C288" s="30">
        <v>53533.635384615387</v>
      </c>
    </row>
    <row r="289" spans="1:3" x14ac:dyDescent="0.25">
      <c r="A289" s="39" t="s">
        <v>579</v>
      </c>
      <c r="B289" s="33">
        <v>548533.13</v>
      </c>
      <c r="C289" s="33">
        <v>53533.635384615387</v>
      </c>
    </row>
    <row r="291" spans="1:3" x14ac:dyDescent="0.25">
      <c r="A291" s="36" t="s">
        <v>580</v>
      </c>
      <c r="B291" s="30"/>
      <c r="C291" s="30"/>
    </row>
    <row r="292" spans="1:3" x14ac:dyDescent="0.25">
      <c r="A292" s="37" t="s">
        <v>580</v>
      </c>
      <c r="B292" s="30"/>
      <c r="C292" s="30"/>
    </row>
    <row r="293" spans="1:3" ht="15.75" thickBot="1" x14ac:dyDescent="0.3">
      <c r="A293" s="38" t="s">
        <v>581</v>
      </c>
      <c r="B293" s="30">
        <v>18868140.18</v>
      </c>
      <c r="C293" s="30">
        <v>19745400.445384614</v>
      </c>
    </row>
    <row r="294" spans="1:3" x14ac:dyDescent="0.25">
      <c r="A294" s="39" t="s">
        <v>582</v>
      </c>
      <c r="B294" s="33">
        <v>18868140.18</v>
      </c>
      <c r="C294" s="33">
        <v>19745400.445384614</v>
      </c>
    </row>
    <row r="296" spans="1:3" x14ac:dyDescent="0.25">
      <c r="A296" s="36" t="s">
        <v>583</v>
      </c>
      <c r="B296" s="30"/>
      <c r="C296" s="30"/>
    </row>
    <row r="297" spans="1:3" x14ac:dyDescent="0.25">
      <c r="A297" s="37" t="s">
        <v>583</v>
      </c>
      <c r="B297" s="30"/>
      <c r="C297" s="30"/>
    </row>
    <row r="298" spans="1:3" x14ac:dyDescent="0.25">
      <c r="A298" s="38" t="s">
        <v>584</v>
      </c>
      <c r="B298" s="30">
        <v>199328085.15000001</v>
      </c>
      <c r="C298" s="30">
        <v>217230895.07692307</v>
      </c>
    </row>
    <row r="299" spans="1:3" ht="15.75" thickBot="1" x14ac:dyDescent="0.3">
      <c r="A299" s="38" t="s">
        <v>585</v>
      </c>
      <c r="B299" s="30">
        <v>5661670.3799999999</v>
      </c>
      <c r="C299" s="30">
        <v>16080236.212307692</v>
      </c>
    </row>
    <row r="300" spans="1:3" x14ac:dyDescent="0.25">
      <c r="A300" s="39" t="s">
        <v>586</v>
      </c>
      <c r="B300" s="33">
        <v>204989755.53</v>
      </c>
      <c r="C300" s="33">
        <v>233311131.28923076</v>
      </c>
    </row>
    <row r="302" spans="1:3" x14ac:dyDescent="0.25">
      <c r="A302" s="36" t="s">
        <v>587</v>
      </c>
      <c r="B302" s="30"/>
      <c r="C302" s="30"/>
    </row>
    <row r="303" spans="1:3" x14ac:dyDescent="0.25">
      <c r="A303" s="37" t="s">
        <v>587</v>
      </c>
      <c r="B303" s="30"/>
      <c r="C303" s="30"/>
    </row>
    <row r="304" spans="1:3" x14ac:dyDescent="0.25">
      <c r="A304" s="38" t="s">
        <v>588</v>
      </c>
      <c r="B304" s="30">
        <v>15841087.82</v>
      </c>
      <c r="C304" s="30">
        <v>16633804.806153845</v>
      </c>
    </row>
    <row r="305" spans="1:3" ht="15.75" thickBot="1" x14ac:dyDescent="0.3">
      <c r="A305" s="38" t="s">
        <v>589</v>
      </c>
      <c r="B305" s="30">
        <v>43225776.280000001</v>
      </c>
      <c r="C305" s="30">
        <v>73228669.720769227</v>
      </c>
    </row>
    <row r="306" spans="1:3" x14ac:dyDescent="0.25">
      <c r="A306" s="39" t="s">
        <v>590</v>
      </c>
      <c r="B306" s="33">
        <v>59066864.100000001</v>
      </c>
      <c r="C306" s="33">
        <v>89862474.526923075</v>
      </c>
    </row>
    <row r="308" spans="1:3" x14ac:dyDescent="0.25">
      <c r="A308" s="39" t="s">
        <v>537</v>
      </c>
      <c r="B308" s="33">
        <v>1898269251.8500004</v>
      </c>
      <c r="C308" s="33">
        <v>2027383655.8169231</v>
      </c>
    </row>
    <row r="310" spans="1:3" x14ac:dyDescent="0.25">
      <c r="A310" s="29" t="s">
        <v>591</v>
      </c>
      <c r="B310" s="30"/>
      <c r="C310" s="30"/>
    </row>
    <row r="311" spans="1:3" x14ac:dyDescent="0.25">
      <c r="A311" s="37" t="s">
        <v>591</v>
      </c>
      <c r="B311" s="30"/>
      <c r="C311" s="30"/>
    </row>
    <row r="312" spans="1:3" ht="15.75" thickBot="1" x14ac:dyDescent="0.3">
      <c r="A312" s="38" t="s">
        <v>592</v>
      </c>
      <c r="B312" s="30">
        <v>238760417.59999999</v>
      </c>
      <c r="C312" s="30">
        <v>254168609.05846155</v>
      </c>
    </row>
    <row r="313" spans="1:3" x14ac:dyDescent="0.25">
      <c r="A313" s="39" t="s">
        <v>591</v>
      </c>
      <c r="B313" s="33">
        <v>238760417.59999999</v>
      </c>
      <c r="C313" s="33">
        <v>254168609.05846155</v>
      </c>
    </row>
    <row r="315" spans="1:3" x14ac:dyDescent="0.25">
      <c r="A315" s="29" t="s">
        <v>593</v>
      </c>
      <c r="B315" s="30"/>
      <c r="C315" s="30"/>
    </row>
    <row r="316" spans="1:3" x14ac:dyDescent="0.25">
      <c r="A316" s="37" t="s">
        <v>593</v>
      </c>
      <c r="B316" s="30"/>
      <c r="C316" s="30"/>
    </row>
    <row r="317" spans="1:3" x14ac:dyDescent="0.25">
      <c r="A317" s="38" t="s">
        <v>594</v>
      </c>
      <c r="B317" s="30">
        <v>42114174.049999997</v>
      </c>
      <c r="C317" s="30">
        <v>32342391.257692304</v>
      </c>
    </row>
    <row r="318" spans="1:3" x14ac:dyDescent="0.25">
      <c r="A318" s="38" t="s">
        <v>595</v>
      </c>
      <c r="B318" s="30">
        <v>90688.69</v>
      </c>
      <c r="C318" s="30">
        <v>286061.30769230769</v>
      </c>
    </row>
    <row r="319" spans="1:3" x14ac:dyDescent="0.25">
      <c r="A319" s="38" t="s">
        <v>596</v>
      </c>
      <c r="B319" s="30">
        <v>5195733.2</v>
      </c>
      <c r="C319" s="30">
        <v>7361534.073846153</v>
      </c>
    </row>
    <row r="320" spans="1:3" x14ac:dyDescent="0.25">
      <c r="A320" s="38" t="s">
        <v>597</v>
      </c>
      <c r="B320" s="30">
        <v>28528808.620000001</v>
      </c>
      <c r="C320" s="30">
        <v>60277847.461538464</v>
      </c>
    </row>
    <row r="321" spans="1:3" x14ac:dyDescent="0.25">
      <c r="A321" s="38" t="s">
        <v>598</v>
      </c>
      <c r="B321" s="30">
        <v>821862196.25999999</v>
      </c>
      <c r="C321" s="30">
        <v>856521630.19384634</v>
      </c>
    </row>
    <row r="322" spans="1:3" x14ac:dyDescent="0.25">
      <c r="A322" s="38" t="s">
        <v>599</v>
      </c>
      <c r="B322" s="30">
        <v>8675864.3599999994</v>
      </c>
      <c r="C322" s="30">
        <v>24076001.421538465</v>
      </c>
    </row>
    <row r="323" spans="1:3" x14ac:dyDescent="0.25">
      <c r="A323" s="38" t="s">
        <v>600</v>
      </c>
      <c r="B323" s="30">
        <v>10226848.5</v>
      </c>
      <c r="C323" s="30">
        <v>3408952.153846154</v>
      </c>
    </row>
    <row r="324" spans="1:3" x14ac:dyDescent="0.25">
      <c r="A324" s="38" t="s">
        <v>601</v>
      </c>
      <c r="B324" s="30">
        <v>384624204.88999999</v>
      </c>
      <c r="C324" s="30">
        <v>330645479.67230767</v>
      </c>
    </row>
    <row r="325" spans="1:3" x14ac:dyDescent="0.25">
      <c r="A325" s="38" t="s">
        <v>602</v>
      </c>
      <c r="B325" s="30">
        <v>241544626.72999999</v>
      </c>
      <c r="C325" s="30">
        <v>207645899.4053846</v>
      </c>
    </row>
    <row r="326" spans="1:3" x14ac:dyDescent="0.25">
      <c r="A326" s="38" t="s">
        <v>603</v>
      </c>
      <c r="B326" s="30">
        <v>-566181.22</v>
      </c>
      <c r="C326" s="30">
        <v>-942269.5615384616</v>
      </c>
    </row>
    <row r="327" spans="1:3" x14ac:dyDescent="0.25">
      <c r="A327" s="38" t="s">
        <v>604</v>
      </c>
      <c r="B327" s="30">
        <v>-1244422.58</v>
      </c>
      <c r="C327" s="30">
        <v>-2184565.3753846157</v>
      </c>
    </row>
    <row r="328" spans="1:3" x14ac:dyDescent="0.25">
      <c r="A328" s="38" t="s">
        <v>605</v>
      </c>
      <c r="B328" s="30">
        <v>4005740.13</v>
      </c>
      <c r="C328" s="30">
        <v>6319346.0315384613</v>
      </c>
    </row>
    <row r="329" spans="1:3" x14ac:dyDescent="0.25">
      <c r="A329" s="38" t="s">
        <v>606</v>
      </c>
      <c r="B329" s="30">
        <v>68502911.700000003</v>
      </c>
      <c r="C329" s="30">
        <v>230652350.68307698</v>
      </c>
    </row>
    <row r="330" spans="1:3" x14ac:dyDescent="0.25">
      <c r="A330" s="38" t="s">
        <v>607</v>
      </c>
      <c r="B330" s="30">
        <v>58357918.520000003</v>
      </c>
      <c r="C330" s="30">
        <v>12777449.914615383</v>
      </c>
    </row>
    <row r="331" spans="1:3" x14ac:dyDescent="0.25">
      <c r="A331" s="38" t="s">
        <v>608</v>
      </c>
      <c r="B331" s="30">
        <v>4347057</v>
      </c>
      <c r="C331" s="30">
        <v>2074924.81</v>
      </c>
    </row>
    <row r="332" spans="1:3" x14ac:dyDescent="0.25">
      <c r="A332" s="38" t="s">
        <v>609</v>
      </c>
      <c r="B332" s="30">
        <v>158421.76999999999</v>
      </c>
      <c r="C332" s="30">
        <v>999421.47692307702</v>
      </c>
    </row>
    <row r="333" spans="1:3" ht="15.75" thickBot="1" x14ac:dyDescent="0.3">
      <c r="A333" s="38" t="s">
        <v>610</v>
      </c>
      <c r="B333" s="30">
        <v>52827324</v>
      </c>
      <c r="C333" s="30">
        <v>50879064</v>
      </c>
    </row>
    <row r="334" spans="1:3" x14ac:dyDescent="0.25">
      <c r="A334" s="39" t="s">
        <v>593</v>
      </c>
      <c r="B334" s="33">
        <v>1729251914.6200001</v>
      </c>
      <c r="C334" s="33">
        <v>1823141518.926923</v>
      </c>
    </row>
    <row r="336" spans="1:3" x14ac:dyDescent="0.25">
      <c r="A336" s="29" t="s">
        <v>611</v>
      </c>
      <c r="B336" s="30"/>
      <c r="C336" s="30"/>
    </row>
    <row r="337" spans="1:3" x14ac:dyDescent="0.25">
      <c r="A337" s="37" t="s">
        <v>611</v>
      </c>
      <c r="B337" s="30"/>
      <c r="C337" s="30"/>
    </row>
    <row r="338" spans="1:3" x14ac:dyDescent="0.25">
      <c r="A338" s="38" t="s">
        <v>612</v>
      </c>
      <c r="B338" s="30">
        <v>65841605.939999998</v>
      </c>
      <c r="C338" s="30">
        <v>77609194.304615378</v>
      </c>
    </row>
    <row r="339" spans="1:3" ht="15.75" thickBot="1" x14ac:dyDescent="0.3">
      <c r="A339" s="38" t="s">
        <v>613</v>
      </c>
      <c r="B339" s="30">
        <v>2022752.71</v>
      </c>
      <c r="C339" s="30">
        <v>1557232.68</v>
      </c>
    </row>
    <row r="340" spans="1:3" x14ac:dyDescent="0.25">
      <c r="A340" s="39" t="s">
        <v>611</v>
      </c>
      <c r="B340" s="33">
        <v>67864358.649999991</v>
      </c>
      <c r="C340" s="33">
        <v>79166426.984615386</v>
      </c>
    </row>
    <row r="342" spans="1:3" x14ac:dyDescent="0.25">
      <c r="A342" s="29" t="s">
        <v>614</v>
      </c>
      <c r="B342" s="30"/>
      <c r="C342" s="30"/>
    </row>
    <row r="343" spans="1:3" x14ac:dyDescent="0.25">
      <c r="A343" s="36" t="s">
        <v>615</v>
      </c>
      <c r="B343" s="30"/>
      <c r="C343" s="30"/>
    </row>
    <row r="344" spans="1:3" x14ac:dyDescent="0.25">
      <c r="A344" s="37" t="s">
        <v>615</v>
      </c>
      <c r="B344" s="30"/>
      <c r="C344" s="30"/>
    </row>
    <row r="345" spans="1:3" ht="15.75" thickBot="1" x14ac:dyDescent="0.3">
      <c r="A345" s="38" t="s">
        <v>616</v>
      </c>
      <c r="B345" s="30">
        <v>13307237.77</v>
      </c>
      <c r="C345" s="30">
        <v>11743066.569230773</v>
      </c>
    </row>
    <row r="346" spans="1:3" x14ac:dyDescent="0.25">
      <c r="A346" s="39" t="s">
        <v>617</v>
      </c>
      <c r="B346" s="33">
        <v>13307237.77</v>
      </c>
      <c r="C346" s="33">
        <v>11743066.569230773</v>
      </c>
    </row>
    <row r="348" spans="1:3" x14ac:dyDescent="0.25">
      <c r="A348" s="36" t="s">
        <v>618</v>
      </c>
      <c r="B348" s="30"/>
      <c r="C348" s="30"/>
    </row>
    <row r="349" spans="1:3" x14ac:dyDescent="0.25">
      <c r="A349" s="37" t="s">
        <v>618</v>
      </c>
      <c r="B349" s="30"/>
      <c r="C349" s="30"/>
    </row>
    <row r="350" spans="1:3" ht="15.75" thickBot="1" x14ac:dyDescent="0.3">
      <c r="A350" s="38" t="s">
        <v>619</v>
      </c>
      <c r="B350" s="30">
        <v>110097.64</v>
      </c>
      <c r="C350" s="30">
        <v>56750.276153846149</v>
      </c>
    </row>
    <row r="351" spans="1:3" x14ac:dyDescent="0.25">
      <c r="A351" s="39" t="s">
        <v>620</v>
      </c>
      <c r="B351" s="33">
        <v>110097.64</v>
      </c>
      <c r="C351" s="33">
        <v>56750.276153846149</v>
      </c>
    </row>
    <row r="353" spans="1:3" x14ac:dyDescent="0.25">
      <c r="A353" s="36" t="s">
        <v>621</v>
      </c>
      <c r="B353" s="30"/>
      <c r="C353" s="30"/>
    </row>
    <row r="354" spans="1:3" x14ac:dyDescent="0.25">
      <c r="A354" s="37" t="s">
        <v>621</v>
      </c>
      <c r="B354" s="30"/>
      <c r="C354" s="30"/>
    </row>
    <row r="355" spans="1:3" x14ac:dyDescent="0.25">
      <c r="A355" s="38" t="s">
        <v>622</v>
      </c>
      <c r="B355" s="30">
        <v>9971858.2100000009</v>
      </c>
      <c r="C355" s="30">
        <v>32942909.322307691</v>
      </c>
    </row>
    <row r="356" spans="1:3" x14ac:dyDescent="0.25">
      <c r="A356" s="38" t="s">
        <v>623</v>
      </c>
      <c r="B356" s="30">
        <v>886412.38</v>
      </c>
      <c r="C356" s="30">
        <v>981106</v>
      </c>
    </row>
    <row r="357" spans="1:3" x14ac:dyDescent="0.25">
      <c r="A357" s="38" t="s">
        <v>624</v>
      </c>
      <c r="B357" s="30">
        <v>0</v>
      </c>
      <c r="C357" s="30">
        <v>908185.84615384613</v>
      </c>
    </row>
    <row r="358" spans="1:3" x14ac:dyDescent="0.25">
      <c r="A358" s="38" t="s">
        <v>625</v>
      </c>
      <c r="B358" s="30">
        <v>1617934747.1500001</v>
      </c>
      <c r="C358" s="30">
        <v>1148388714.5907693</v>
      </c>
    </row>
    <row r="359" spans="1:3" x14ac:dyDescent="0.25">
      <c r="A359" s="38" t="s">
        <v>626</v>
      </c>
      <c r="B359" s="30">
        <v>-1617934747.1500001</v>
      </c>
      <c r="C359" s="30">
        <v>-1148394503.5907693</v>
      </c>
    </row>
    <row r="360" spans="1:3" x14ac:dyDescent="0.25">
      <c r="A360" s="38" t="s">
        <v>627</v>
      </c>
      <c r="B360" s="30">
        <v>1143403362.8499999</v>
      </c>
      <c r="C360" s="30">
        <v>1165645687.2046151</v>
      </c>
    </row>
    <row r="361" spans="1:3" ht="15.75" thickBot="1" x14ac:dyDescent="0.3">
      <c r="A361" s="38" t="s">
        <v>628</v>
      </c>
      <c r="B361" s="30">
        <v>34243841.240000002</v>
      </c>
      <c r="C361" s="30">
        <v>33732507</v>
      </c>
    </row>
    <row r="362" spans="1:3" x14ac:dyDescent="0.25">
      <c r="A362" s="39" t="s">
        <v>629</v>
      </c>
      <c r="B362" s="33">
        <v>1188505474.6799998</v>
      </c>
      <c r="C362" s="33">
        <v>1234204606.3730767</v>
      </c>
    </row>
    <row r="364" spans="1:3" x14ac:dyDescent="0.25">
      <c r="A364" s="39" t="s">
        <v>614</v>
      </c>
      <c r="B364" s="33">
        <v>1201922810.0899999</v>
      </c>
      <c r="C364" s="33">
        <v>1246004423.2184613</v>
      </c>
    </row>
    <row r="366" spans="1:3" x14ac:dyDescent="0.25">
      <c r="A366" s="29" t="s">
        <v>630</v>
      </c>
      <c r="B366" s="30"/>
      <c r="C366" s="30"/>
    </row>
    <row r="367" spans="1:3" x14ac:dyDescent="0.25">
      <c r="A367" s="37" t="s">
        <v>630</v>
      </c>
      <c r="B367" s="30"/>
      <c r="C367" s="30"/>
    </row>
    <row r="368" spans="1:3" ht="15.75" thickBot="1" x14ac:dyDescent="0.3">
      <c r="A368" s="38" t="s">
        <v>631</v>
      </c>
      <c r="B368" s="30">
        <v>18632247.670000002</v>
      </c>
      <c r="C368" s="30">
        <v>16384559.32</v>
      </c>
    </row>
    <row r="369" spans="1:3" x14ac:dyDescent="0.25">
      <c r="A369" s="39" t="s">
        <v>630</v>
      </c>
      <c r="B369" s="33">
        <v>18632247.670000002</v>
      </c>
      <c r="C369" s="33">
        <v>16384559.32</v>
      </c>
    </row>
    <row r="371" spans="1:3" x14ac:dyDescent="0.25">
      <c r="A371" s="29" t="s">
        <v>632</v>
      </c>
      <c r="B371" s="30"/>
      <c r="C371" s="30"/>
    </row>
    <row r="372" spans="1:3" x14ac:dyDescent="0.25">
      <c r="A372" s="37" t="s">
        <v>632</v>
      </c>
      <c r="B372" s="30"/>
      <c r="C372" s="30"/>
    </row>
    <row r="373" spans="1:3" ht="15.75" thickBot="1" x14ac:dyDescent="0.3">
      <c r="A373" s="38" t="s">
        <v>633</v>
      </c>
      <c r="B373" s="30">
        <v>1002817957.6900001</v>
      </c>
      <c r="C373" s="30">
        <v>1004420618.2307693</v>
      </c>
    </row>
    <row r="374" spans="1:3" x14ac:dyDescent="0.25">
      <c r="A374" s="39" t="s">
        <v>632</v>
      </c>
      <c r="B374" s="33">
        <v>1002817957.6900001</v>
      </c>
      <c r="C374" s="33">
        <v>1004420618.2307693</v>
      </c>
    </row>
    <row r="376" spans="1:3" ht="15.75" thickBot="1" x14ac:dyDescent="0.3">
      <c r="A376" s="39" t="s">
        <v>372</v>
      </c>
      <c r="B376" s="34">
        <v>35432319194.020004</v>
      </c>
      <c r="C376" s="34">
        <v>37639611457.730774</v>
      </c>
    </row>
    <row r="377" spans="1:3" ht="15.75" thickTop="1" x14ac:dyDescent="0.25"/>
    <row r="378" spans="1:3" x14ac:dyDescent="0.25">
      <c r="A378" s="35" t="s">
        <v>634</v>
      </c>
      <c r="B378" s="30"/>
      <c r="C378" s="30"/>
    </row>
    <row r="379" spans="1:3" x14ac:dyDescent="0.25">
      <c r="A379" s="29" t="s">
        <v>635</v>
      </c>
      <c r="B379" s="30"/>
      <c r="C379" s="30"/>
    </row>
    <row r="380" spans="1:3" x14ac:dyDescent="0.25">
      <c r="A380" s="36" t="s">
        <v>636</v>
      </c>
      <c r="B380" s="30"/>
      <c r="C380" s="30"/>
    </row>
    <row r="381" spans="1:3" x14ac:dyDescent="0.25">
      <c r="A381" s="37" t="s">
        <v>636</v>
      </c>
      <c r="B381" s="30"/>
      <c r="C381" s="30"/>
    </row>
    <row r="382" spans="1:3" ht="15.75" thickBot="1" x14ac:dyDescent="0.3">
      <c r="A382" s="38" t="s">
        <v>637</v>
      </c>
      <c r="B382" s="30">
        <v>-1373068514.9200001</v>
      </c>
      <c r="C382" s="30">
        <v>-1373068514.9199998</v>
      </c>
    </row>
    <row r="383" spans="1:3" x14ac:dyDescent="0.25">
      <c r="A383" s="39" t="s">
        <v>638</v>
      </c>
      <c r="B383" s="33">
        <v>-1373068514.9200001</v>
      </c>
      <c r="C383" s="33">
        <v>-1373068514.9199998</v>
      </c>
    </row>
    <row r="385" spans="1:3" x14ac:dyDescent="0.25">
      <c r="A385" s="36" t="s">
        <v>639</v>
      </c>
      <c r="B385" s="30"/>
      <c r="C385" s="30"/>
    </row>
    <row r="386" spans="1:3" x14ac:dyDescent="0.25">
      <c r="A386" s="37" t="s">
        <v>639</v>
      </c>
      <c r="B386" s="30"/>
      <c r="C386" s="30"/>
    </row>
    <row r="387" spans="1:3" ht="15.75" thickBot="1" x14ac:dyDescent="0.3">
      <c r="A387" s="38" t="s">
        <v>640</v>
      </c>
      <c r="B387" s="30">
        <v>-5949307692.3100004</v>
      </c>
      <c r="C387" s="30">
        <v>-6290796212.2076921</v>
      </c>
    </row>
    <row r="388" spans="1:3" x14ac:dyDescent="0.25">
      <c r="A388" s="39" t="s">
        <v>641</v>
      </c>
      <c r="B388" s="33">
        <v>-5949307692.3100004</v>
      </c>
      <c r="C388" s="33">
        <v>-6290796212.2076921</v>
      </c>
    </row>
    <row r="390" spans="1:3" x14ac:dyDescent="0.25">
      <c r="A390" s="36" t="s">
        <v>642</v>
      </c>
      <c r="B390" s="30"/>
      <c r="C390" s="30"/>
    </row>
    <row r="391" spans="1:3" x14ac:dyDescent="0.25">
      <c r="A391" s="37" t="s">
        <v>642</v>
      </c>
      <c r="B391" s="30"/>
      <c r="C391" s="30"/>
    </row>
    <row r="392" spans="1:3" ht="15.75" thickBot="1" x14ac:dyDescent="0.3">
      <c r="A392" s="38" t="s">
        <v>643</v>
      </c>
      <c r="B392" s="30">
        <v>3741472.16</v>
      </c>
      <c r="C392" s="30">
        <v>3741472.1599999988</v>
      </c>
    </row>
    <row r="393" spans="1:3" x14ac:dyDescent="0.25">
      <c r="A393" s="39" t="s">
        <v>644</v>
      </c>
      <c r="B393" s="33">
        <v>3741472.16</v>
      </c>
      <c r="C393" s="33">
        <v>3741472.1599999988</v>
      </c>
    </row>
    <row r="395" spans="1:3" x14ac:dyDescent="0.25">
      <c r="A395" s="36" t="s">
        <v>645</v>
      </c>
      <c r="B395" s="30"/>
      <c r="C395" s="30"/>
    </row>
    <row r="396" spans="1:3" x14ac:dyDescent="0.25">
      <c r="A396" s="37" t="s">
        <v>645</v>
      </c>
      <c r="B396" s="30"/>
      <c r="C396" s="30"/>
    </row>
    <row r="397" spans="1:3" ht="15.75" thickBot="1" x14ac:dyDescent="0.3">
      <c r="A397" s="38" t="s">
        <v>646</v>
      </c>
      <c r="B397" s="30">
        <v>-5458086128.4399996</v>
      </c>
      <c r="C397" s="30">
        <v>-5776207539.468461</v>
      </c>
    </row>
    <row r="398" spans="1:3" x14ac:dyDescent="0.25">
      <c r="A398" s="39" t="s">
        <v>647</v>
      </c>
      <c r="B398" s="33">
        <v>-5458086128.4399996</v>
      </c>
      <c r="C398" s="33">
        <v>-5776207539.468461</v>
      </c>
    </row>
    <row r="400" spans="1:3" x14ac:dyDescent="0.25">
      <c r="A400" s="39" t="s">
        <v>635</v>
      </c>
      <c r="B400" s="33">
        <v>-12776720863.51</v>
      </c>
      <c r="C400" s="33">
        <v>-13436330794.436153</v>
      </c>
    </row>
    <row r="402" spans="1:3" x14ac:dyDescent="0.25">
      <c r="A402" s="29" t="s">
        <v>648</v>
      </c>
      <c r="B402" s="30"/>
      <c r="C402" s="30"/>
    </row>
    <row r="403" spans="1:3" x14ac:dyDescent="0.25">
      <c r="A403" s="37" t="s">
        <v>648</v>
      </c>
      <c r="B403" s="30"/>
      <c r="C403" s="30"/>
    </row>
    <row r="404" spans="1:3" x14ac:dyDescent="0.25">
      <c r="A404" s="38" t="s">
        <v>649</v>
      </c>
      <c r="B404" s="30">
        <v>-7954039230.7700005</v>
      </c>
      <c r="C404" s="30">
        <v>-8584808461.5384617</v>
      </c>
    </row>
    <row r="405" spans="1:3" x14ac:dyDescent="0.25">
      <c r="A405" s="38" t="s">
        <v>650</v>
      </c>
      <c r="B405" s="30">
        <v>-405196185.38</v>
      </c>
      <c r="C405" s="30">
        <v>-351602982.53846157</v>
      </c>
    </row>
    <row r="406" spans="1:3" x14ac:dyDescent="0.25">
      <c r="A406" s="38" t="s">
        <v>651</v>
      </c>
      <c r="B406" s="30">
        <v>-300000000</v>
      </c>
      <c r="C406" s="30">
        <v>-115384615.38461539</v>
      </c>
    </row>
    <row r="407" spans="1:3" x14ac:dyDescent="0.25">
      <c r="A407" s="38" t="s">
        <v>652</v>
      </c>
      <c r="B407" s="30">
        <v>35395467.649999999</v>
      </c>
      <c r="C407" s="30">
        <v>35476105.352307685</v>
      </c>
    </row>
    <row r="408" spans="1:3" ht="15.75" thickBot="1" x14ac:dyDescent="0.3">
      <c r="A408" s="38" t="s">
        <v>653</v>
      </c>
      <c r="B408" s="30">
        <v>29120.03</v>
      </c>
      <c r="C408" s="30">
        <v>22418.29</v>
      </c>
    </row>
    <row r="409" spans="1:3" x14ac:dyDescent="0.25">
      <c r="A409" s="39" t="s">
        <v>648</v>
      </c>
      <c r="B409" s="33">
        <v>-8623810828.4700012</v>
      </c>
      <c r="C409" s="33">
        <v>-9016297535.8192291</v>
      </c>
    </row>
    <row r="411" spans="1:3" x14ac:dyDescent="0.25">
      <c r="A411" s="29" t="s">
        <v>654</v>
      </c>
      <c r="B411" s="30"/>
      <c r="C411" s="30"/>
    </row>
    <row r="412" spans="1:3" x14ac:dyDescent="0.25">
      <c r="A412" s="37" t="s">
        <v>654</v>
      </c>
      <c r="B412" s="30"/>
      <c r="C412" s="30"/>
    </row>
    <row r="413" spans="1:3" ht="15.75" thickBot="1" x14ac:dyDescent="0.3">
      <c r="A413" s="38" t="s">
        <v>655</v>
      </c>
      <c r="B413" s="30">
        <v>-54795509.810000002</v>
      </c>
      <c r="C413" s="30">
        <v>-53634422.706923075</v>
      </c>
    </row>
    <row r="414" spans="1:3" x14ac:dyDescent="0.25">
      <c r="A414" s="39" t="s">
        <v>654</v>
      </c>
      <c r="B414" s="33">
        <v>-54795509.810000002</v>
      </c>
      <c r="C414" s="33">
        <v>-53634422.706923075</v>
      </c>
    </row>
    <row r="416" spans="1:3" x14ac:dyDescent="0.25">
      <c r="A416" s="29" t="s">
        <v>656</v>
      </c>
      <c r="B416" s="30"/>
      <c r="C416" s="30"/>
    </row>
    <row r="417" spans="1:3" x14ac:dyDescent="0.25">
      <c r="A417" s="36" t="s">
        <v>657</v>
      </c>
      <c r="B417" s="30"/>
      <c r="C417" s="30"/>
    </row>
    <row r="418" spans="1:3" x14ac:dyDescent="0.25">
      <c r="A418" s="37" t="s">
        <v>657</v>
      </c>
      <c r="B418" s="30"/>
      <c r="C418" s="30"/>
    </row>
    <row r="419" spans="1:3" x14ac:dyDescent="0.25">
      <c r="A419" s="38" t="s">
        <v>658</v>
      </c>
      <c r="B419" s="30">
        <v>-120489924.01000001</v>
      </c>
      <c r="C419" s="30">
        <v>-121542788.78384614</v>
      </c>
    </row>
    <row r="420" spans="1:3" x14ac:dyDescent="0.25">
      <c r="A420" s="38" t="s">
        <v>659</v>
      </c>
      <c r="B420" s="30">
        <v>527345.85</v>
      </c>
      <c r="C420" s="30">
        <v>391840.83615384612</v>
      </c>
    </row>
    <row r="421" spans="1:3" x14ac:dyDescent="0.25">
      <c r="A421" s="38" t="s">
        <v>660</v>
      </c>
      <c r="B421" s="30">
        <v>-24390192.949999999</v>
      </c>
      <c r="C421" s="30">
        <v>-20600886.283076923</v>
      </c>
    </row>
    <row r="422" spans="1:3" x14ac:dyDescent="0.25">
      <c r="A422" s="38" t="s">
        <v>661</v>
      </c>
      <c r="B422" s="30">
        <v>-264146410.38</v>
      </c>
      <c r="C422" s="30">
        <v>-248270348.75307697</v>
      </c>
    </row>
    <row r="423" spans="1:3" x14ac:dyDescent="0.25">
      <c r="A423" s="38" t="s">
        <v>662</v>
      </c>
      <c r="B423" s="30">
        <v>-76678458.019999996</v>
      </c>
      <c r="C423" s="30">
        <v>-89839632.140000001</v>
      </c>
    </row>
    <row r="424" spans="1:3" x14ac:dyDescent="0.25">
      <c r="A424" s="38" t="s">
        <v>663</v>
      </c>
      <c r="B424" s="30">
        <v>-60139370.490000002</v>
      </c>
      <c r="C424" s="30">
        <v>-54440035.198461533</v>
      </c>
    </row>
    <row r="425" spans="1:3" x14ac:dyDescent="0.25">
      <c r="A425" s="38" t="s">
        <v>664</v>
      </c>
      <c r="B425" s="30">
        <v>-4413162.24</v>
      </c>
      <c r="C425" s="30">
        <v>-4878236.4715384617</v>
      </c>
    </row>
    <row r="426" spans="1:3" x14ac:dyDescent="0.25">
      <c r="A426" s="38" t="s">
        <v>665</v>
      </c>
      <c r="B426" s="30">
        <v>-1238960264.3599999</v>
      </c>
      <c r="C426" s="30">
        <v>-1319258327.3076923</v>
      </c>
    </row>
    <row r="427" spans="1:3" ht="15.75" thickBot="1" x14ac:dyDescent="0.3">
      <c r="A427" s="38" t="s">
        <v>666</v>
      </c>
      <c r="B427" s="30">
        <v>-156975.43</v>
      </c>
      <c r="C427" s="30">
        <v>-156975.42999999996</v>
      </c>
    </row>
    <row r="428" spans="1:3" x14ac:dyDescent="0.25">
      <c r="A428" s="39" t="s">
        <v>667</v>
      </c>
      <c r="B428" s="33">
        <v>-1788847412.03</v>
      </c>
      <c r="C428" s="33">
        <v>-1858595389.5315385</v>
      </c>
    </row>
    <row r="430" spans="1:3" x14ac:dyDescent="0.25">
      <c r="A430" s="36" t="s">
        <v>668</v>
      </c>
      <c r="B430" s="30"/>
      <c r="C430" s="30"/>
    </row>
    <row r="431" spans="1:3" x14ac:dyDescent="0.25">
      <c r="A431" s="37" t="s">
        <v>668</v>
      </c>
      <c r="B431" s="30"/>
      <c r="C431" s="30"/>
    </row>
    <row r="432" spans="1:3" ht="15.75" thickBot="1" x14ac:dyDescent="0.3">
      <c r="A432" s="38" t="s">
        <v>669</v>
      </c>
      <c r="B432" s="30">
        <v>0</v>
      </c>
      <c r="C432" s="30">
        <v>-439955.5830769231</v>
      </c>
    </row>
    <row r="433" spans="1:3" x14ac:dyDescent="0.25">
      <c r="A433" s="39" t="s">
        <v>670</v>
      </c>
      <c r="B433" s="33">
        <v>0</v>
      </c>
      <c r="C433" s="33">
        <v>-439955.5830769231</v>
      </c>
    </row>
    <row r="435" spans="1:3" x14ac:dyDescent="0.25">
      <c r="A435" s="39" t="s">
        <v>656</v>
      </c>
      <c r="B435" s="33">
        <v>-1788847412.03</v>
      </c>
      <c r="C435" s="33">
        <v>-1859035345.1146154</v>
      </c>
    </row>
    <row r="437" spans="1:3" x14ac:dyDescent="0.25">
      <c r="A437" s="29" t="s">
        <v>671</v>
      </c>
      <c r="B437" s="30"/>
      <c r="C437" s="30"/>
    </row>
    <row r="438" spans="1:3" x14ac:dyDescent="0.25">
      <c r="A438" s="36" t="s">
        <v>672</v>
      </c>
      <c r="B438" s="30"/>
      <c r="C438" s="30"/>
    </row>
    <row r="439" spans="1:3" x14ac:dyDescent="0.25">
      <c r="A439" s="37" t="s">
        <v>672</v>
      </c>
      <c r="B439" s="30"/>
      <c r="C439" s="30"/>
    </row>
    <row r="440" spans="1:3" ht="15.75" thickBot="1" x14ac:dyDescent="0.3">
      <c r="A440" s="38" t="s">
        <v>673</v>
      </c>
      <c r="B440" s="30">
        <v>-497807692.31</v>
      </c>
      <c r="C440" s="30">
        <v>-317151307.69230771</v>
      </c>
    </row>
    <row r="441" spans="1:3" x14ac:dyDescent="0.25">
      <c r="A441" s="39" t="s">
        <v>674</v>
      </c>
      <c r="B441" s="33">
        <v>-497807692.31</v>
      </c>
      <c r="C441" s="33">
        <v>-317151307.69230771</v>
      </c>
    </row>
    <row r="443" spans="1:3" x14ac:dyDescent="0.25">
      <c r="A443" s="36" t="s">
        <v>675</v>
      </c>
      <c r="B443" s="30"/>
      <c r="C443" s="30"/>
    </row>
    <row r="444" spans="1:3" x14ac:dyDescent="0.25">
      <c r="A444" s="37" t="s">
        <v>675</v>
      </c>
      <c r="B444" s="30"/>
      <c r="C444" s="30"/>
    </row>
    <row r="445" spans="1:3" ht="15.75" thickBot="1" x14ac:dyDescent="0.3">
      <c r="A445" s="38" t="s">
        <v>676</v>
      </c>
      <c r="B445" s="30">
        <v>-518601196.12</v>
      </c>
      <c r="C445" s="30">
        <v>-546156682.14846146</v>
      </c>
    </row>
    <row r="446" spans="1:3" x14ac:dyDescent="0.25">
      <c r="A446" s="39" t="s">
        <v>677</v>
      </c>
      <c r="B446" s="33">
        <v>-518601196.12</v>
      </c>
      <c r="C446" s="33">
        <v>-546156682.14846146</v>
      </c>
    </row>
    <row r="448" spans="1:3" x14ac:dyDescent="0.25">
      <c r="A448" s="36" t="s">
        <v>678</v>
      </c>
      <c r="B448" s="30"/>
      <c r="C448" s="30"/>
    </row>
    <row r="449" spans="1:3" x14ac:dyDescent="0.25">
      <c r="A449" s="37" t="s">
        <v>678</v>
      </c>
      <c r="B449" s="30"/>
      <c r="C449" s="30"/>
    </row>
    <row r="450" spans="1:3" x14ac:dyDescent="0.25">
      <c r="A450" s="38" t="s">
        <v>679</v>
      </c>
      <c r="B450" s="30">
        <v>-19725101.359999999</v>
      </c>
      <c r="C450" s="30">
        <v>-20894727.443846151</v>
      </c>
    </row>
    <row r="451" spans="1:3" ht="15.75" thickBot="1" x14ac:dyDescent="0.3">
      <c r="A451" s="38" t="s">
        <v>680</v>
      </c>
      <c r="B451" s="30">
        <v>-60204.78</v>
      </c>
      <c r="C451" s="30">
        <v>-64024.339999999975</v>
      </c>
    </row>
    <row r="452" spans="1:3" x14ac:dyDescent="0.25">
      <c r="A452" s="39" t="s">
        <v>681</v>
      </c>
      <c r="B452" s="33">
        <v>-19785306.140000001</v>
      </c>
      <c r="C452" s="33">
        <v>-20958751.783846151</v>
      </c>
    </row>
    <row r="454" spans="1:3" x14ac:dyDescent="0.25">
      <c r="A454" s="36" t="s">
        <v>682</v>
      </c>
      <c r="B454" s="30"/>
      <c r="C454" s="30"/>
    </row>
    <row r="455" spans="1:3" x14ac:dyDescent="0.25">
      <c r="A455" s="37" t="s">
        <v>682</v>
      </c>
      <c r="B455" s="30"/>
      <c r="C455" s="30"/>
    </row>
    <row r="456" spans="1:3" ht="15.75" thickBot="1" x14ac:dyDescent="0.3">
      <c r="A456" s="38" t="s">
        <v>683</v>
      </c>
      <c r="B456" s="30">
        <v>-489176809.89999998</v>
      </c>
      <c r="C456" s="30">
        <v>-449929111.45615387</v>
      </c>
    </row>
    <row r="457" spans="1:3" x14ac:dyDescent="0.25">
      <c r="A457" s="39" t="s">
        <v>684</v>
      </c>
      <c r="B457" s="33">
        <v>-489176809.89999998</v>
      </c>
      <c r="C457" s="33">
        <v>-449929111.45615387</v>
      </c>
    </row>
    <row r="459" spans="1:3" x14ac:dyDescent="0.25">
      <c r="A459" s="36" t="s">
        <v>685</v>
      </c>
      <c r="B459" s="30"/>
      <c r="C459" s="30"/>
    </row>
    <row r="460" spans="1:3" x14ac:dyDescent="0.25">
      <c r="A460" s="37" t="s">
        <v>685</v>
      </c>
      <c r="B460" s="30"/>
      <c r="C460" s="30"/>
    </row>
    <row r="461" spans="1:3" x14ac:dyDescent="0.25">
      <c r="A461" s="38" t="s">
        <v>686</v>
      </c>
      <c r="B461" s="30">
        <v>215213457.05000001</v>
      </c>
      <c r="C461" s="30">
        <v>-154343613.78307694</v>
      </c>
    </row>
    <row r="462" spans="1:3" x14ac:dyDescent="0.25">
      <c r="A462" s="38" t="s">
        <v>687</v>
      </c>
      <c r="B462" s="30">
        <v>-11643070.210000001</v>
      </c>
      <c r="C462" s="30">
        <v>-16515861.379230767</v>
      </c>
    </row>
    <row r="463" spans="1:3" x14ac:dyDescent="0.25">
      <c r="A463" s="38" t="s">
        <v>688</v>
      </c>
      <c r="B463" s="30">
        <v>-132965025.78</v>
      </c>
      <c r="C463" s="30">
        <v>-143624470.30538461</v>
      </c>
    </row>
    <row r="464" spans="1:3" x14ac:dyDescent="0.25">
      <c r="A464" s="38" t="s">
        <v>689</v>
      </c>
      <c r="B464" s="30">
        <v>-99277277.329999998</v>
      </c>
      <c r="C464" s="30">
        <v>-107351937.54615384</v>
      </c>
    </row>
    <row r="465" spans="1:3" ht="15.75" thickBot="1" x14ac:dyDescent="0.3">
      <c r="A465" s="38" t="s">
        <v>690</v>
      </c>
      <c r="B465" s="30">
        <v>-6778609.8899999997</v>
      </c>
      <c r="C465" s="30">
        <v>-8350496.3269230779</v>
      </c>
    </row>
    <row r="466" spans="1:3" x14ac:dyDescent="0.25">
      <c r="A466" s="39" t="s">
        <v>691</v>
      </c>
      <c r="B466" s="33">
        <v>-35450526.159999996</v>
      </c>
      <c r="C466" s="33">
        <v>-430186379.34076923</v>
      </c>
    </row>
    <row r="468" spans="1:3" x14ac:dyDescent="0.25">
      <c r="A468" s="36" t="s">
        <v>692</v>
      </c>
      <c r="B468" s="30"/>
      <c r="C468" s="30"/>
    </row>
    <row r="469" spans="1:3" x14ac:dyDescent="0.25">
      <c r="A469" s="37" t="s">
        <v>692</v>
      </c>
      <c r="B469" s="30"/>
      <c r="C469" s="30"/>
    </row>
    <row r="470" spans="1:3" x14ac:dyDescent="0.25">
      <c r="A470" s="38" t="s">
        <v>693</v>
      </c>
      <c r="B470" s="30">
        <v>-110011567.84999999</v>
      </c>
      <c r="C470" s="30">
        <v>-114514303.2192308</v>
      </c>
    </row>
    <row r="471" spans="1:3" x14ac:dyDescent="0.25">
      <c r="A471" s="38" t="s">
        <v>694</v>
      </c>
      <c r="B471" s="30">
        <v>-6423426.5199999996</v>
      </c>
      <c r="C471" s="30">
        <v>-5604729.2415384604</v>
      </c>
    </row>
    <row r="472" spans="1:3" x14ac:dyDescent="0.25">
      <c r="A472" s="38" t="s">
        <v>695</v>
      </c>
      <c r="B472" s="30">
        <v>-5419582.96</v>
      </c>
      <c r="C472" s="30">
        <v>-3955334.2399999998</v>
      </c>
    </row>
    <row r="473" spans="1:3" ht="15.75" thickBot="1" x14ac:dyDescent="0.3">
      <c r="A473" s="38" t="s">
        <v>696</v>
      </c>
      <c r="B473" s="30">
        <v>-1285.06</v>
      </c>
      <c r="C473" s="30">
        <v>-1285.0599999999997</v>
      </c>
    </row>
    <row r="474" spans="1:3" x14ac:dyDescent="0.25">
      <c r="A474" s="39" t="s">
        <v>697</v>
      </c>
      <c r="B474" s="33">
        <v>-121855862.38999999</v>
      </c>
      <c r="C474" s="33">
        <v>-124075651.76076926</v>
      </c>
    </row>
    <row r="476" spans="1:3" x14ac:dyDescent="0.25">
      <c r="A476" s="36" t="s">
        <v>698</v>
      </c>
      <c r="B476" s="30"/>
      <c r="C476" s="30"/>
    </row>
    <row r="477" spans="1:3" x14ac:dyDescent="0.25">
      <c r="A477" s="37" t="s">
        <v>698</v>
      </c>
      <c r="B477" s="30"/>
      <c r="C477" s="30"/>
    </row>
    <row r="478" spans="1:3" ht="15.75" thickBot="1" x14ac:dyDescent="0.3">
      <c r="A478" s="38" t="s">
        <v>699</v>
      </c>
      <c r="B478" s="30">
        <v>-75691009.049999997</v>
      </c>
      <c r="C478" s="30">
        <v>-82007177.583076924</v>
      </c>
    </row>
    <row r="479" spans="1:3" x14ac:dyDescent="0.25">
      <c r="A479" s="39" t="s">
        <v>700</v>
      </c>
      <c r="B479" s="33">
        <v>-75691009.049999997</v>
      </c>
      <c r="C479" s="33">
        <v>-82007177.583076924</v>
      </c>
    </row>
    <row r="481" spans="1:3" x14ac:dyDescent="0.25">
      <c r="A481" s="36" t="s">
        <v>701</v>
      </c>
      <c r="B481" s="30"/>
      <c r="C481" s="30"/>
    </row>
    <row r="482" spans="1:3" x14ac:dyDescent="0.25">
      <c r="A482" s="37" t="s">
        <v>701</v>
      </c>
      <c r="B482" s="30"/>
      <c r="C482" s="30"/>
    </row>
    <row r="483" spans="1:3" x14ac:dyDescent="0.25">
      <c r="A483" s="38" t="s">
        <v>702</v>
      </c>
      <c r="B483" s="30">
        <v>-478212337.47000003</v>
      </c>
      <c r="C483" s="30">
        <v>-479149069.22692311</v>
      </c>
    </row>
    <row r="484" spans="1:3" x14ac:dyDescent="0.25">
      <c r="A484" s="38" t="s">
        <v>703</v>
      </c>
      <c r="B484" s="30">
        <v>-8424557.5800000001</v>
      </c>
      <c r="C484" s="30">
        <v>-257227.1053846154</v>
      </c>
    </row>
    <row r="485" spans="1:3" x14ac:dyDescent="0.25">
      <c r="A485" s="38" t="s">
        <v>704</v>
      </c>
      <c r="B485" s="30">
        <v>-288816.21000000002</v>
      </c>
      <c r="C485" s="30">
        <v>-333646.60153846157</v>
      </c>
    </row>
    <row r="486" spans="1:3" x14ac:dyDescent="0.25">
      <c r="A486" s="38" t="s">
        <v>705</v>
      </c>
      <c r="B486" s="30">
        <v>-14925085.27</v>
      </c>
      <c r="C486" s="30">
        <v>-14165817.755384615</v>
      </c>
    </row>
    <row r="487" spans="1:3" x14ac:dyDescent="0.25">
      <c r="A487" s="38" t="s">
        <v>706</v>
      </c>
      <c r="B487" s="30">
        <v>-1645695.97</v>
      </c>
      <c r="C487" s="30">
        <v>-1744496.1353846157</v>
      </c>
    </row>
    <row r="488" spans="1:3" x14ac:dyDescent="0.25">
      <c r="A488" s="38" t="s">
        <v>707</v>
      </c>
      <c r="B488" s="30">
        <v>-7427340.5599999996</v>
      </c>
      <c r="C488" s="30">
        <v>-7663083.3461538469</v>
      </c>
    </row>
    <row r="489" spans="1:3" ht="15.75" thickBot="1" x14ac:dyDescent="0.3">
      <c r="A489" s="38" t="s">
        <v>708</v>
      </c>
      <c r="B489" s="30">
        <v>-31137522.149999999</v>
      </c>
      <c r="C489" s="30">
        <v>-63506576.384615384</v>
      </c>
    </row>
    <row r="490" spans="1:3" x14ac:dyDescent="0.25">
      <c r="A490" s="39" t="s">
        <v>709</v>
      </c>
      <c r="B490" s="33">
        <v>-542061355.21000004</v>
      </c>
      <c r="C490" s="33">
        <v>-566819916.55538464</v>
      </c>
    </row>
    <row r="492" spans="1:3" x14ac:dyDescent="0.25">
      <c r="A492" s="36" t="s">
        <v>710</v>
      </c>
      <c r="B492" s="30"/>
      <c r="C492" s="30"/>
    </row>
    <row r="493" spans="1:3" x14ac:dyDescent="0.25">
      <c r="A493" s="37" t="s">
        <v>710</v>
      </c>
      <c r="B493" s="30"/>
      <c r="C493" s="30"/>
    </row>
    <row r="494" spans="1:3" ht="15.75" thickBot="1" x14ac:dyDescent="0.3">
      <c r="A494" s="38" t="s">
        <v>711</v>
      </c>
      <c r="B494" s="30">
        <v>-1078846.1499999999</v>
      </c>
      <c r="C494" s="30">
        <v>-1130769.2307692308</v>
      </c>
    </row>
    <row r="495" spans="1:3" x14ac:dyDescent="0.25">
      <c r="A495" s="39" t="s">
        <v>712</v>
      </c>
      <c r="B495" s="33">
        <v>-1078846.1499999999</v>
      </c>
      <c r="C495" s="33">
        <v>-1130769.2307692308</v>
      </c>
    </row>
    <row r="497" spans="1:3" x14ac:dyDescent="0.25">
      <c r="A497" s="39" t="s">
        <v>671</v>
      </c>
      <c r="B497" s="33">
        <v>-2301508603.4299998</v>
      </c>
      <c r="C497" s="33">
        <v>-2538415747.5515385</v>
      </c>
    </row>
    <row r="499" spans="1:3" x14ac:dyDescent="0.25">
      <c r="A499" s="29" t="s">
        <v>713</v>
      </c>
      <c r="B499" s="30"/>
      <c r="C499" s="30"/>
    </row>
    <row r="500" spans="1:3" x14ac:dyDescent="0.25">
      <c r="A500" s="36" t="s">
        <v>714</v>
      </c>
      <c r="B500" s="30"/>
      <c r="C500" s="30"/>
    </row>
    <row r="501" spans="1:3" x14ac:dyDescent="0.25">
      <c r="A501" s="37" t="s">
        <v>714</v>
      </c>
      <c r="B501" s="30"/>
      <c r="C501" s="30"/>
    </row>
    <row r="502" spans="1:3" ht="15.75" thickBot="1" x14ac:dyDescent="0.3">
      <c r="A502" s="38" t="s">
        <v>715</v>
      </c>
      <c r="B502" s="30">
        <v>-3287348.59</v>
      </c>
      <c r="C502" s="30">
        <v>-2989268.9061538461</v>
      </c>
    </row>
    <row r="503" spans="1:3" x14ac:dyDescent="0.25">
      <c r="A503" s="39" t="s">
        <v>716</v>
      </c>
      <c r="B503" s="33">
        <v>-3287348.59</v>
      </c>
      <c r="C503" s="33">
        <v>-2989268.9061538461</v>
      </c>
    </row>
    <row r="505" spans="1:3" x14ac:dyDescent="0.25">
      <c r="A505" s="36" t="s">
        <v>717</v>
      </c>
      <c r="B505" s="30"/>
      <c r="C505" s="30"/>
    </row>
    <row r="506" spans="1:3" x14ac:dyDescent="0.25">
      <c r="A506" s="37" t="s">
        <v>717</v>
      </c>
      <c r="B506" s="30"/>
      <c r="C506" s="30"/>
    </row>
    <row r="507" spans="1:3" x14ac:dyDescent="0.25">
      <c r="A507" s="38" t="s">
        <v>718</v>
      </c>
      <c r="B507" s="30">
        <v>-2759430.23</v>
      </c>
      <c r="C507" s="30">
        <v>-3302455.769230769</v>
      </c>
    </row>
    <row r="508" spans="1:3" x14ac:dyDescent="0.25">
      <c r="A508" s="38" t="s">
        <v>719</v>
      </c>
      <c r="B508" s="30">
        <v>-755120.31</v>
      </c>
      <c r="C508" s="30">
        <v>-4976240.076923077</v>
      </c>
    </row>
    <row r="509" spans="1:3" x14ac:dyDescent="0.25">
      <c r="A509" s="38" t="s">
        <v>720</v>
      </c>
      <c r="B509" s="30">
        <v>-111887837.7</v>
      </c>
      <c r="C509" s="30">
        <v>-128887002.68153848</v>
      </c>
    </row>
    <row r="510" spans="1:3" ht="15.75" thickBot="1" x14ac:dyDescent="0.3">
      <c r="A510" s="38" t="s">
        <v>721</v>
      </c>
      <c r="B510" s="30">
        <v>-78680899.519999996</v>
      </c>
      <c r="C510" s="30">
        <v>-65545385.73153846</v>
      </c>
    </row>
    <row r="511" spans="1:3" x14ac:dyDescent="0.25">
      <c r="A511" s="39" t="s">
        <v>722</v>
      </c>
      <c r="B511" s="33">
        <v>-194083287.75999999</v>
      </c>
      <c r="C511" s="33">
        <v>-202711084.25923079</v>
      </c>
    </row>
    <row r="513" spans="1:3" x14ac:dyDescent="0.25">
      <c r="A513" s="36" t="s">
        <v>723</v>
      </c>
      <c r="B513" s="30"/>
      <c r="C513" s="30"/>
    </row>
    <row r="514" spans="1:3" x14ac:dyDescent="0.25">
      <c r="A514" s="37" t="s">
        <v>723</v>
      </c>
      <c r="B514" s="30"/>
      <c r="C514" s="30"/>
    </row>
    <row r="515" spans="1:3" ht="15.75" thickBot="1" x14ac:dyDescent="0.3">
      <c r="A515" s="38" t="s">
        <v>724</v>
      </c>
      <c r="B515" s="30">
        <v>-31411046.890000001</v>
      </c>
      <c r="C515" s="30">
        <v>-27796160.430769224</v>
      </c>
    </row>
    <row r="516" spans="1:3" x14ac:dyDescent="0.25">
      <c r="A516" s="39" t="s">
        <v>725</v>
      </c>
      <c r="B516" s="33">
        <v>-31411046.890000001</v>
      </c>
      <c r="C516" s="33">
        <v>-27796160.430769224</v>
      </c>
    </row>
    <row r="518" spans="1:3" x14ac:dyDescent="0.25">
      <c r="A518" s="36" t="s">
        <v>726</v>
      </c>
      <c r="B518" s="30"/>
      <c r="C518" s="30"/>
    </row>
    <row r="519" spans="1:3" x14ac:dyDescent="0.25">
      <c r="A519" s="37" t="s">
        <v>726</v>
      </c>
      <c r="B519" s="30"/>
      <c r="C519" s="30"/>
    </row>
    <row r="520" spans="1:3" x14ac:dyDescent="0.25">
      <c r="A520" s="38" t="s">
        <v>727</v>
      </c>
      <c r="B520" s="30">
        <v>-1925706002.21</v>
      </c>
      <c r="C520" s="30">
        <v>-2158206402.3846154</v>
      </c>
    </row>
    <row r="521" spans="1:3" x14ac:dyDescent="0.25">
      <c r="A521" s="38" t="s">
        <v>728</v>
      </c>
      <c r="B521" s="30">
        <v>-16231022.34</v>
      </c>
      <c r="C521" s="30">
        <v>-11901142.305384615</v>
      </c>
    </row>
    <row r="522" spans="1:3" x14ac:dyDescent="0.25">
      <c r="A522" s="38" t="s">
        <v>729</v>
      </c>
      <c r="B522" s="30">
        <v>-11848696.77</v>
      </c>
      <c r="C522" s="30">
        <v>-8055792</v>
      </c>
    </row>
    <row r="523" spans="1:3" x14ac:dyDescent="0.25">
      <c r="A523" s="38" t="s">
        <v>730</v>
      </c>
      <c r="B523" s="30">
        <v>-2966897.79</v>
      </c>
      <c r="C523" s="30">
        <v>-4736987.620000001</v>
      </c>
    </row>
    <row r="524" spans="1:3" x14ac:dyDescent="0.25">
      <c r="A524" s="38" t="s">
        <v>731</v>
      </c>
      <c r="B524" s="30">
        <v>-3279227.68</v>
      </c>
      <c r="C524" s="30">
        <v>-2049517.296923077</v>
      </c>
    </row>
    <row r="525" spans="1:3" x14ac:dyDescent="0.25">
      <c r="A525" s="38" t="s">
        <v>732</v>
      </c>
      <c r="B525" s="30">
        <v>-1160108.6200000001</v>
      </c>
      <c r="C525" s="30">
        <v>-981106</v>
      </c>
    </row>
    <row r="526" spans="1:3" x14ac:dyDescent="0.25">
      <c r="A526" s="38" t="s">
        <v>733</v>
      </c>
      <c r="B526" s="30">
        <v>-40758427.920000002</v>
      </c>
      <c r="C526" s="30">
        <v>-70105101.230769232</v>
      </c>
    </row>
    <row r="527" spans="1:3" x14ac:dyDescent="0.25">
      <c r="A527" s="38" t="s">
        <v>734</v>
      </c>
      <c r="B527" s="30">
        <v>-172087756.16</v>
      </c>
      <c r="C527" s="30">
        <v>-209681811.80769235</v>
      </c>
    </row>
    <row r="528" spans="1:3" x14ac:dyDescent="0.25">
      <c r="A528" s="38" t="s">
        <v>735</v>
      </c>
      <c r="B528" s="30">
        <v>-170604360.25999999</v>
      </c>
      <c r="C528" s="30">
        <v>-168121693.77615386</v>
      </c>
    </row>
    <row r="529" spans="1:3" x14ac:dyDescent="0.25">
      <c r="A529" s="38" t="s">
        <v>736</v>
      </c>
      <c r="B529" s="30">
        <v>-21735569</v>
      </c>
      <c r="C529" s="30">
        <v>-14780165</v>
      </c>
    </row>
    <row r="530" spans="1:3" x14ac:dyDescent="0.25">
      <c r="A530" s="38" t="s">
        <v>737</v>
      </c>
      <c r="B530" s="30">
        <v>-105654611</v>
      </c>
      <c r="C530" s="30">
        <v>-101758079</v>
      </c>
    </row>
    <row r="531" spans="1:3" x14ac:dyDescent="0.25">
      <c r="A531" s="38" t="s">
        <v>738</v>
      </c>
      <c r="B531" s="30">
        <v>-1347050.38</v>
      </c>
      <c r="C531" s="30">
        <v>-26964468</v>
      </c>
    </row>
    <row r="532" spans="1:3" x14ac:dyDescent="0.25">
      <c r="A532" s="38" t="s">
        <v>739</v>
      </c>
      <c r="B532" s="30">
        <v>-17374766.359999999</v>
      </c>
      <c r="C532" s="30">
        <v>0</v>
      </c>
    </row>
    <row r="533" spans="1:3" x14ac:dyDescent="0.25">
      <c r="A533" s="38" t="s">
        <v>740</v>
      </c>
      <c r="B533" s="30">
        <v>0</v>
      </c>
      <c r="C533" s="30">
        <v>-6513324.7623076923</v>
      </c>
    </row>
    <row r="534" spans="1:3" x14ac:dyDescent="0.25">
      <c r="A534" s="38" t="s">
        <v>741</v>
      </c>
      <c r="B534" s="30">
        <v>-716874.69</v>
      </c>
      <c r="C534" s="30">
        <v>-1957843.9553846156</v>
      </c>
    </row>
    <row r="535" spans="1:3" x14ac:dyDescent="0.25">
      <c r="A535" s="38" t="s">
        <v>742</v>
      </c>
      <c r="B535" s="30">
        <v>-44830.09</v>
      </c>
      <c r="C535" s="30">
        <v>-4257.4653846153851</v>
      </c>
    </row>
    <row r="536" spans="1:3" ht="15.75" thickBot="1" x14ac:dyDescent="0.3">
      <c r="A536" s="38" t="s">
        <v>743</v>
      </c>
      <c r="B536" s="30">
        <v>-924386.67</v>
      </c>
      <c r="C536" s="30">
        <v>-454228.27769230766</v>
      </c>
    </row>
    <row r="537" spans="1:3" x14ac:dyDescent="0.25">
      <c r="A537" s="39" t="s">
        <v>744</v>
      </c>
      <c r="B537" s="33">
        <v>-2492440587.9400005</v>
      </c>
      <c r="C537" s="33">
        <v>-2786271920.882308</v>
      </c>
    </row>
    <row r="539" spans="1:3" x14ac:dyDescent="0.25">
      <c r="A539" s="36" t="s">
        <v>745</v>
      </c>
      <c r="B539" s="30"/>
      <c r="C539" s="30"/>
    </row>
    <row r="540" spans="1:3" x14ac:dyDescent="0.25">
      <c r="A540" s="37" t="s">
        <v>745</v>
      </c>
      <c r="B540" s="30"/>
      <c r="C540" s="30"/>
    </row>
    <row r="541" spans="1:3" ht="15.75" thickBot="1" x14ac:dyDescent="0.3">
      <c r="A541" s="38" t="s">
        <v>746</v>
      </c>
      <c r="B541" s="30">
        <v>-169512392.36000001</v>
      </c>
      <c r="C541" s="30">
        <v>-164106018.27923077</v>
      </c>
    </row>
    <row r="542" spans="1:3" x14ac:dyDescent="0.25">
      <c r="A542" s="39" t="s">
        <v>747</v>
      </c>
      <c r="B542" s="33">
        <v>-169512392.36000001</v>
      </c>
      <c r="C542" s="33">
        <v>-164106018.27923077</v>
      </c>
    </row>
    <row r="544" spans="1:3" x14ac:dyDescent="0.25">
      <c r="A544" s="36" t="s">
        <v>748</v>
      </c>
      <c r="B544" s="30"/>
      <c r="C544" s="30"/>
    </row>
    <row r="545" spans="1:3" x14ac:dyDescent="0.25">
      <c r="A545" s="37" t="s">
        <v>748</v>
      </c>
      <c r="B545" s="30"/>
      <c r="C545" s="30"/>
    </row>
    <row r="546" spans="1:3" ht="15.75" thickBot="1" x14ac:dyDescent="0.3">
      <c r="A546" s="38" t="s">
        <v>749</v>
      </c>
      <c r="B546" s="30">
        <v>-12117430.84</v>
      </c>
      <c r="C546" s="30">
        <v>-30734277.118461542</v>
      </c>
    </row>
    <row r="547" spans="1:3" x14ac:dyDescent="0.25">
      <c r="A547" s="39" t="s">
        <v>750</v>
      </c>
      <c r="B547" s="33">
        <v>-12117430.84</v>
      </c>
      <c r="C547" s="33">
        <v>-30734277.118461542</v>
      </c>
    </row>
    <row r="549" spans="1:3" x14ac:dyDescent="0.25">
      <c r="A549" s="36" t="s">
        <v>751</v>
      </c>
      <c r="B549" s="30"/>
      <c r="C549" s="30"/>
    </row>
    <row r="550" spans="1:3" x14ac:dyDescent="0.25">
      <c r="A550" s="37" t="s">
        <v>751</v>
      </c>
      <c r="B550" s="30"/>
      <c r="C550" s="30"/>
    </row>
    <row r="551" spans="1:3" ht="15.75" thickBot="1" x14ac:dyDescent="0.3">
      <c r="A551" s="38" t="s">
        <v>752</v>
      </c>
      <c r="B551" s="30">
        <v>-2556534.5499999998</v>
      </c>
      <c r="C551" s="30">
        <v>-2348499.38</v>
      </c>
    </row>
    <row r="552" spans="1:3" x14ac:dyDescent="0.25">
      <c r="A552" s="39" t="s">
        <v>753</v>
      </c>
      <c r="B552" s="33">
        <v>-2556534.5499999998</v>
      </c>
      <c r="C552" s="33">
        <v>-2348499.38</v>
      </c>
    </row>
    <row r="554" spans="1:3" x14ac:dyDescent="0.25">
      <c r="A554" s="36" t="s">
        <v>754</v>
      </c>
      <c r="B554" s="30"/>
      <c r="C554" s="30"/>
    </row>
    <row r="555" spans="1:3" x14ac:dyDescent="0.25">
      <c r="A555" s="37" t="s">
        <v>754</v>
      </c>
      <c r="B555" s="30"/>
      <c r="C555" s="30"/>
    </row>
    <row r="556" spans="1:3" x14ac:dyDescent="0.25">
      <c r="A556" s="38" t="s">
        <v>755</v>
      </c>
      <c r="B556" s="30">
        <v>-5628361157.8500004</v>
      </c>
      <c r="C556" s="30">
        <v>-6161738771.0769234</v>
      </c>
    </row>
    <row r="557" spans="1:3" ht="15.75" thickBot="1" x14ac:dyDescent="0.3">
      <c r="A557" s="38" t="s">
        <v>756</v>
      </c>
      <c r="B557" s="30">
        <v>-1352866189.8499999</v>
      </c>
      <c r="C557" s="30">
        <v>-1357201611.7692308</v>
      </c>
    </row>
    <row r="558" spans="1:3" x14ac:dyDescent="0.25">
      <c r="A558" s="39" t="s">
        <v>757</v>
      </c>
      <c r="B558" s="33">
        <v>-6981227347.7000008</v>
      </c>
      <c r="C558" s="33">
        <v>-7518940382.8461542</v>
      </c>
    </row>
    <row r="560" spans="1:3" x14ac:dyDescent="0.25">
      <c r="A560" s="39" t="s">
        <v>713</v>
      </c>
      <c r="B560" s="33">
        <v>-9886635976.6300011</v>
      </c>
      <c r="C560" s="33">
        <v>-10735897612.102308</v>
      </c>
    </row>
    <row r="562" spans="1:3" ht="15.75" thickBot="1" x14ac:dyDescent="0.3">
      <c r="A562" s="39" t="s">
        <v>634</v>
      </c>
      <c r="B562" s="34">
        <v>-35432319193.880005</v>
      </c>
      <c r="C562" s="34">
        <v>-37639611457.730774</v>
      </c>
    </row>
    <row r="563" spans="1:3" ht="15.75" thickTop="1" x14ac:dyDescent="0.25"/>
  </sheetData>
  <mergeCells count="1">
    <mergeCell ref="A3:A4"/>
  </mergeCells>
  <pageMargins left="0.75" right="0.75" top="0.5" bottom="0.75" header="0.5" footer="0.5"/>
  <pageSetup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 tint="-0.499984740745262"/>
    <pageSetUpPr autoPageBreaks="0"/>
  </sheetPr>
  <dimension ref="A1:X54"/>
  <sheetViews>
    <sheetView showGridLines="0" zoomScaleNormal="100" workbookViewId="0">
      <selection activeCell="C2" sqref="C1:C2"/>
    </sheetView>
  </sheetViews>
  <sheetFormatPr defaultRowHeight="11.25" x14ac:dyDescent="0.2"/>
  <cols>
    <col min="1" max="1" width="2.7109375" style="68" customWidth="1"/>
    <col min="2" max="2" width="0.85546875" style="68" customWidth="1"/>
    <col min="3" max="3" width="16.28515625" style="68" customWidth="1"/>
    <col min="4" max="4" width="13.140625" style="68" customWidth="1"/>
    <col min="5" max="5" width="13.85546875" style="68" bestFit="1" customWidth="1"/>
    <col min="6" max="6" width="34.140625" style="68" customWidth="1"/>
    <col min="7" max="7" width="12.7109375" style="68" customWidth="1"/>
    <col min="8" max="8" width="12.5703125" style="68" customWidth="1"/>
    <col min="9" max="9" width="10.85546875" style="68" customWidth="1"/>
    <col min="10" max="10" width="7.85546875" style="68" customWidth="1"/>
    <col min="11" max="12" width="13.7109375" style="68" customWidth="1"/>
    <col min="13" max="13" width="14.140625" style="68" customWidth="1"/>
    <col min="14" max="14" width="8.7109375" style="68" customWidth="1"/>
    <col min="15" max="16" width="13.7109375" style="68" customWidth="1"/>
    <col min="17" max="17" width="15.28515625" style="68" customWidth="1"/>
    <col min="18" max="18" width="7.85546875" style="68" bestFit="1" customWidth="1"/>
    <col min="19" max="19" width="13" style="68" customWidth="1"/>
    <col min="20" max="20" width="13.28515625" style="68" customWidth="1"/>
    <col min="21" max="21" width="14.7109375" style="68" customWidth="1"/>
    <col min="22" max="22" width="9.42578125" style="68" customWidth="1"/>
    <col min="23" max="23" width="12.85546875" style="68" customWidth="1"/>
    <col min="24" max="24" width="12.42578125" style="68" customWidth="1"/>
    <col min="25" max="25" width="15" style="68" customWidth="1"/>
    <col min="26" max="26" width="13" style="68" customWidth="1"/>
    <col min="27" max="27" width="12.85546875" style="68" customWidth="1"/>
    <col min="28" max="28" width="15" style="68" customWidth="1"/>
    <col min="29" max="31" width="10.42578125" style="68" bestFit="1" customWidth="1"/>
    <col min="32" max="32" width="13.28515625" style="68" bestFit="1" customWidth="1"/>
    <col min="33" max="256" width="9.140625" style="68"/>
    <col min="257" max="257" width="2.7109375" style="68" customWidth="1"/>
    <col min="258" max="258" width="1.140625" style="68" customWidth="1"/>
    <col min="259" max="260" width="0" style="68" hidden="1" customWidth="1"/>
    <col min="261" max="261" width="7.5703125" style="68" customWidth="1"/>
    <col min="262" max="262" width="35.85546875" style="68" customWidth="1"/>
    <col min="263" max="264" width="13.5703125" style="68" customWidth="1"/>
    <col min="265" max="265" width="12.7109375" style="68" customWidth="1"/>
    <col min="266" max="266" width="9.42578125" style="68" customWidth="1"/>
    <col min="267" max="268" width="15" style="68" customWidth="1"/>
    <col min="269" max="269" width="16.85546875" style="68" customWidth="1"/>
    <col min="270" max="270" width="13" style="68" customWidth="1"/>
    <col min="271" max="272" width="15" style="68" customWidth="1"/>
    <col min="273" max="273" width="16.85546875" style="68" customWidth="1"/>
    <col min="274" max="274" width="9.42578125" style="68" customWidth="1"/>
    <col min="275" max="276" width="15" style="68" customWidth="1"/>
    <col min="277" max="277" width="16.85546875" style="68" customWidth="1"/>
    <col min="278" max="278" width="14.28515625" style="68" customWidth="1"/>
    <col min="279" max="282" width="15" style="68" customWidth="1"/>
    <col min="283" max="283" width="15.140625" style="68" customWidth="1"/>
    <col min="284" max="284" width="15" style="68" customWidth="1"/>
    <col min="285" max="287" width="10.42578125" style="68" bestFit="1" customWidth="1"/>
    <col min="288" max="288" width="13.28515625" style="68" bestFit="1" customWidth="1"/>
    <col min="289" max="512" width="9.140625" style="68"/>
    <col min="513" max="513" width="2.7109375" style="68" customWidth="1"/>
    <col min="514" max="514" width="1.140625" style="68" customWidth="1"/>
    <col min="515" max="516" width="0" style="68" hidden="1" customWidth="1"/>
    <col min="517" max="517" width="7.5703125" style="68" customWidth="1"/>
    <col min="518" max="518" width="35.85546875" style="68" customWidth="1"/>
    <col min="519" max="520" width="13.5703125" style="68" customWidth="1"/>
    <col min="521" max="521" width="12.7109375" style="68" customWidth="1"/>
    <col min="522" max="522" width="9.42578125" style="68" customWidth="1"/>
    <col min="523" max="524" width="15" style="68" customWidth="1"/>
    <col min="525" max="525" width="16.85546875" style="68" customWidth="1"/>
    <col min="526" max="526" width="13" style="68" customWidth="1"/>
    <col min="527" max="528" width="15" style="68" customWidth="1"/>
    <col min="529" max="529" width="16.85546875" style="68" customWidth="1"/>
    <col min="530" max="530" width="9.42578125" style="68" customWidth="1"/>
    <col min="531" max="532" width="15" style="68" customWidth="1"/>
    <col min="533" max="533" width="16.85546875" style="68" customWidth="1"/>
    <col min="534" max="534" width="14.28515625" style="68" customWidth="1"/>
    <col min="535" max="538" width="15" style="68" customWidth="1"/>
    <col min="539" max="539" width="15.140625" style="68" customWidth="1"/>
    <col min="540" max="540" width="15" style="68" customWidth="1"/>
    <col min="541" max="543" width="10.42578125" style="68" bestFit="1" customWidth="1"/>
    <col min="544" max="544" width="13.28515625" style="68" bestFit="1" customWidth="1"/>
    <col min="545" max="768" width="9.140625" style="68"/>
    <col min="769" max="769" width="2.7109375" style="68" customWidth="1"/>
    <col min="770" max="770" width="1.140625" style="68" customWidth="1"/>
    <col min="771" max="772" width="0" style="68" hidden="1" customWidth="1"/>
    <col min="773" max="773" width="7.5703125" style="68" customWidth="1"/>
    <col min="774" max="774" width="35.85546875" style="68" customWidth="1"/>
    <col min="775" max="776" width="13.5703125" style="68" customWidth="1"/>
    <col min="777" max="777" width="12.7109375" style="68" customWidth="1"/>
    <col min="778" max="778" width="9.42578125" style="68" customWidth="1"/>
    <col min="779" max="780" width="15" style="68" customWidth="1"/>
    <col min="781" max="781" width="16.85546875" style="68" customWidth="1"/>
    <col min="782" max="782" width="13" style="68" customWidth="1"/>
    <col min="783" max="784" width="15" style="68" customWidth="1"/>
    <col min="785" max="785" width="16.85546875" style="68" customWidth="1"/>
    <col min="786" max="786" width="9.42578125" style="68" customWidth="1"/>
    <col min="787" max="788" width="15" style="68" customWidth="1"/>
    <col min="789" max="789" width="16.85546875" style="68" customWidth="1"/>
    <col min="790" max="790" width="14.28515625" style="68" customWidth="1"/>
    <col min="791" max="794" width="15" style="68" customWidth="1"/>
    <col min="795" max="795" width="15.140625" style="68" customWidth="1"/>
    <col min="796" max="796" width="15" style="68" customWidth="1"/>
    <col min="797" max="799" width="10.42578125" style="68" bestFit="1" customWidth="1"/>
    <col min="800" max="800" width="13.28515625" style="68" bestFit="1" customWidth="1"/>
    <col min="801" max="1024" width="9.140625" style="68"/>
    <col min="1025" max="1025" width="2.7109375" style="68" customWidth="1"/>
    <col min="1026" max="1026" width="1.140625" style="68" customWidth="1"/>
    <col min="1027" max="1028" width="0" style="68" hidden="1" customWidth="1"/>
    <col min="1029" max="1029" width="7.5703125" style="68" customWidth="1"/>
    <col min="1030" max="1030" width="35.85546875" style="68" customWidth="1"/>
    <col min="1031" max="1032" width="13.5703125" style="68" customWidth="1"/>
    <col min="1033" max="1033" width="12.7109375" style="68" customWidth="1"/>
    <col min="1034" max="1034" width="9.42578125" style="68" customWidth="1"/>
    <col min="1035" max="1036" width="15" style="68" customWidth="1"/>
    <col min="1037" max="1037" width="16.85546875" style="68" customWidth="1"/>
    <col min="1038" max="1038" width="13" style="68" customWidth="1"/>
    <col min="1039" max="1040" width="15" style="68" customWidth="1"/>
    <col min="1041" max="1041" width="16.85546875" style="68" customWidth="1"/>
    <col min="1042" max="1042" width="9.42578125" style="68" customWidth="1"/>
    <col min="1043" max="1044" width="15" style="68" customWidth="1"/>
    <col min="1045" max="1045" width="16.85546875" style="68" customWidth="1"/>
    <col min="1046" max="1046" width="14.28515625" style="68" customWidth="1"/>
    <col min="1047" max="1050" width="15" style="68" customWidth="1"/>
    <col min="1051" max="1051" width="15.140625" style="68" customWidth="1"/>
    <col min="1052" max="1052" width="15" style="68" customWidth="1"/>
    <col min="1053" max="1055" width="10.42578125" style="68" bestFit="1" customWidth="1"/>
    <col min="1056" max="1056" width="13.28515625" style="68" bestFit="1" customWidth="1"/>
    <col min="1057" max="1280" width="9.140625" style="68"/>
    <col min="1281" max="1281" width="2.7109375" style="68" customWidth="1"/>
    <col min="1282" max="1282" width="1.140625" style="68" customWidth="1"/>
    <col min="1283" max="1284" width="0" style="68" hidden="1" customWidth="1"/>
    <col min="1285" max="1285" width="7.5703125" style="68" customWidth="1"/>
    <col min="1286" max="1286" width="35.85546875" style="68" customWidth="1"/>
    <col min="1287" max="1288" width="13.5703125" style="68" customWidth="1"/>
    <col min="1289" max="1289" width="12.7109375" style="68" customWidth="1"/>
    <col min="1290" max="1290" width="9.42578125" style="68" customWidth="1"/>
    <col min="1291" max="1292" width="15" style="68" customWidth="1"/>
    <col min="1293" max="1293" width="16.85546875" style="68" customWidth="1"/>
    <col min="1294" max="1294" width="13" style="68" customWidth="1"/>
    <col min="1295" max="1296" width="15" style="68" customWidth="1"/>
    <col min="1297" max="1297" width="16.85546875" style="68" customWidth="1"/>
    <col min="1298" max="1298" width="9.42578125" style="68" customWidth="1"/>
    <col min="1299" max="1300" width="15" style="68" customWidth="1"/>
    <col min="1301" max="1301" width="16.85546875" style="68" customWidth="1"/>
    <col min="1302" max="1302" width="14.28515625" style="68" customWidth="1"/>
    <col min="1303" max="1306" width="15" style="68" customWidth="1"/>
    <col min="1307" max="1307" width="15.140625" style="68" customWidth="1"/>
    <col min="1308" max="1308" width="15" style="68" customWidth="1"/>
    <col min="1309" max="1311" width="10.42578125" style="68" bestFit="1" customWidth="1"/>
    <col min="1312" max="1312" width="13.28515625" style="68" bestFit="1" customWidth="1"/>
    <col min="1313" max="1536" width="9.140625" style="68"/>
    <col min="1537" max="1537" width="2.7109375" style="68" customWidth="1"/>
    <col min="1538" max="1538" width="1.140625" style="68" customWidth="1"/>
    <col min="1539" max="1540" width="0" style="68" hidden="1" customWidth="1"/>
    <col min="1541" max="1541" width="7.5703125" style="68" customWidth="1"/>
    <col min="1542" max="1542" width="35.85546875" style="68" customWidth="1"/>
    <col min="1543" max="1544" width="13.5703125" style="68" customWidth="1"/>
    <col min="1545" max="1545" width="12.7109375" style="68" customWidth="1"/>
    <col min="1546" max="1546" width="9.42578125" style="68" customWidth="1"/>
    <col min="1547" max="1548" width="15" style="68" customWidth="1"/>
    <col min="1549" max="1549" width="16.85546875" style="68" customWidth="1"/>
    <col min="1550" max="1550" width="13" style="68" customWidth="1"/>
    <col min="1551" max="1552" width="15" style="68" customWidth="1"/>
    <col min="1553" max="1553" width="16.85546875" style="68" customWidth="1"/>
    <col min="1554" max="1554" width="9.42578125" style="68" customWidth="1"/>
    <col min="1555" max="1556" width="15" style="68" customWidth="1"/>
    <col min="1557" max="1557" width="16.85546875" style="68" customWidth="1"/>
    <col min="1558" max="1558" width="14.28515625" style="68" customWidth="1"/>
    <col min="1559" max="1562" width="15" style="68" customWidth="1"/>
    <col min="1563" max="1563" width="15.140625" style="68" customWidth="1"/>
    <col min="1564" max="1564" width="15" style="68" customWidth="1"/>
    <col min="1565" max="1567" width="10.42578125" style="68" bestFit="1" customWidth="1"/>
    <col min="1568" max="1568" width="13.28515625" style="68" bestFit="1" customWidth="1"/>
    <col min="1569" max="1792" width="9.140625" style="68"/>
    <col min="1793" max="1793" width="2.7109375" style="68" customWidth="1"/>
    <col min="1794" max="1794" width="1.140625" style="68" customWidth="1"/>
    <col min="1795" max="1796" width="0" style="68" hidden="1" customWidth="1"/>
    <col min="1797" max="1797" width="7.5703125" style="68" customWidth="1"/>
    <col min="1798" max="1798" width="35.85546875" style="68" customWidth="1"/>
    <col min="1799" max="1800" width="13.5703125" style="68" customWidth="1"/>
    <col min="1801" max="1801" width="12.7109375" style="68" customWidth="1"/>
    <col min="1802" max="1802" width="9.42578125" style="68" customWidth="1"/>
    <col min="1803" max="1804" width="15" style="68" customWidth="1"/>
    <col min="1805" max="1805" width="16.85546875" style="68" customWidth="1"/>
    <col min="1806" max="1806" width="13" style="68" customWidth="1"/>
    <col min="1807" max="1808" width="15" style="68" customWidth="1"/>
    <col min="1809" max="1809" width="16.85546875" style="68" customWidth="1"/>
    <col min="1810" max="1810" width="9.42578125" style="68" customWidth="1"/>
    <col min="1811" max="1812" width="15" style="68" customWidth="1"/>
    <col min="1813" max="1813" width="16.85546875" style="68" customWidth="1"/>
    <col min="1814" max="1814" width="14.28515625" style="68" customWidth="1"/>
    <col min="1815" max="1818" width="15" style="68" customWidth="1"/>
    <col min="1819" max="1819" width="15.140625" style="68" customWidth="1"/>
    <col min="1820" max="1820" width="15" style="68" customWidth="1"/>
    <col min="1821" max="1823" width="10.42578125" style="68" bestFit="1" customWidth="1"/>
    <col min="1824" max="1824" width="13.28515625" style="68" bestFit="1" customWidth="1"/>
    <col min="1825" max="2048" width="9.140625" style="68"/>
    <col min="2049" max="2049" width="2.7109375" style="68" customWidth="1"/>
    <col min="2050" max="2050" width="1.140625" style="68" customWidth="1"/>
    <col min="2051" max="2052" width="0" style="68" hidden="1" customWidth="1"/>
    <col min="2053" max="2053" width="7.5703125" style="68" customWidth="1"/>
    <col min="2054" max="2054" width="35.85546875" style="68" customWidth="1"/>
    <col min="2055" max="2056" width="13.5703125" style="68" customWidth="1"/>
    <col min="2057" max="2057" width="12.7109375" style="68" customWidth="1"/>
    <col min="2058" max="2058" width="9.42578125" style="68" customWidth="1"/>
    <col min="2059" max="2060" width="15" style="68" customWidth="1"/>
    <col min="2061" max="2061" width="16.85546875" style="68" customWidth="1"/>
    <col min="2062" max="2062" width="13" style="68" customWidth="1"/>
    <col min="2063" max="2064" width="15" style="68" customWidth="1"/>
    <col min="2065" max="2065" width="16.85546875" style="68" customWidth="1"/>
    <col min="2066" max="2066" width="9.42578125" style="68" customWidth="1"/>
    <col min="2067" max="2068" width="15" style="68" customWidth="1"/>
    <col min="2069" max="2069" width="16.85546875" style="68" customWidth="1"/>
    <col min="2070" max="2070" width="14.28515625" style="68" customWidth="1"/>
    <col min="2071" max="2074" width="15" style="68" customWidth="1"/>
    <col min="2075" max="2075" width="15.140625" style="68" customWidth="1"/>
    <col min="2076" max="2076" width="15" style="68" customWidth="1"/>
    <col min="2077" max="2079" width="10.42578125" style="68" bestFit="1" customWidth="1"/>
    <col min="2080" max="2080" width="13.28515625" style="68" bestFit="1" customWidth="1"/>
    <col min="2081" max="2304" width="9.140625" style="68"/>
    <col min="2305" max="2305" width="2.7109375" style="68" customWidth="1"/>
    <col min="2306" max="2306" width="1.140625" style="68" customWidth="1"/>
    <col min="2307" max="2308" width="0" style="68" hidden="1" customWidth="1"/>
    <col min="2309" max="2309" width="7.5703125" style="68" customWidth="1"/>
    <col min="2310" max="2310" width="35.85546875" style="68" customWidth="1"/>
    <col min="2311" max="2312" width="13.5703125" style="68" customWidth="1"/>
    <col min="2313" max="2313" width="12.7109375" style="68" customWidth="1"/>
    <col min="2314" max="2314" width="9.42578125" style="68" customWidth="1"/>
    <col min="2315" max="2316" width="15" style="68" customWidth="1"/>
    <col min="2317" max="2317" width="16.85546875" style="68" customWidth="1"/>
    <col min="2318" max="2318" width="13" style="68" customWidth="1"/>
    <col min="2319" max="2320" width="15" style="68" customWidth="1"/>
    <col min="2321" max="2321" width="16.85546875" style="68" customWidth="1"/>
    <col min="2322" max="2322" width="9.42578125" style="68" customWidth="1"/>
    <col min="2323" max="2324" width="15" style="68" customWidth="1"/>
    <col min="2325" max="2325" width="16.85546875" style="68" customWidth="1"/>
    <col min="2326" max="2326" width="14.28515625" style="68" customWidth="1"/>
    <col min="2327" max="2330" width="15" style="68" customWidth="1"/>
    <col min="2331" max="2331" width="15.140625" style="68" customWidth="1"/>
    <col min="2332" max="2332" width="15" style="68" customWidth="1"/>
    <col min="2333" max="2335" width="10.42578125" style="68" bestFit="1" customWidth="1"/>
    <col min="2336" max="2336" width="13.28515625" style="68" bestFit="1" customWidth="1"/>
    <col min="2337" max="2560" width="9.140625" style="68"/>
    <col min="2561" max="2561" width="2.7109375" style="68" customWidth="1"/>
    <col min="2562" max="2562" width="1.140625" style="68" customWidth="1"/>
    <col min="2563" max="2564" width="0" style="68" hidden="1" customWidth="1"/>
    <col min="2565" max="2565" width="7.5703125" style="68" customWidth="1"/>
    <col min="2566" max="2566" width="35.85546875" style="68" customWidth="1"/>
    <col min="2567" max="2568" width="13.5703125" style="68" customWidth="1"/>
    <col min="2569" max="2569" width="12.7109375" style="68" customWidth="1"/>
    <col min="2570" max="2570" width="9.42578125" style="68" customWidth="1"/>
    <col min="2571" max="2572" width="15" style="68" customWidth="1"/>
    <col min="2573" max="2573" width="16.85546875" style="68" customWidth="1"/>
    <col min="2574" max="2574" width="13" style="68" customWidth="1"/>
    <col min="2575" max="2576" width="15" style="68" customWidth="1"/>
    <col min="2577" max="2577" width="16.85546875" style="68" customWidth="1"/>
    <col min="2578" max="2578" width="9.42578125" style="68" customWidth="1"/>
    <col min="2579" max="2580" width="15" style="68" customWidth="1"/>
    <col min="2581" max="2581" width="16.85546875" style="68" customWidth="1"/>
    <col min="2582" max="2582" width="14.28515625" style="68" customWidth="1"/>
    <col min="2583" max="2586" width="15" style="68" customWidth="1"/>
    <col min="2587" max="2587" width="15.140625" style="68" customWidth="1"/>
    <col min="2588" max="2588" width="15" style="68" customWidth="1"/>
    <col min="2589" max="2591" width="10.42578125" style="68" bestFit="1" customWidth="1"/>
    <col min="2592" max="2592" width="13.28515625" style="68" bestFit="1" customWidth="1"/>
    <col min="2593" max="2816" width="9.140625" style="68"/>
    <col min="2817" max="2817" width="2.7109375" style="68" customWidth="1"/>
    <col min="2818" max="2818" width="1.140625" style="68" customWidth="1"/>
    <col min="2819" max="2820" width="0" style="68" hidden="1" customWidth="1"/>
    <col min="2821" max="2821" width="7.5703125" style="68" customWidth="1"/>
    <col min="2822" max="2822" width="35.85546875" style="68" customWidth="1"/>
    <col min="2823" max="2824" width="13.5703125" style="68" customWidth="1"/>
    <col min="2825" max="2825" width="12.7109375" style="68" customWidth="1"/>
    <col min="2826" max="2826" width="9.42578125" style="68" customWidth="1"/>
    <col min="2827" max="2828" width="15" style="68" customWidth="1"/>
    <col min="2829" max="2829" width="16.85546875" style="68" customWidth="1"/>
    <col min="2830" max="2830" width="13" style="68" customWidth="1"/>
    <col min="2831" max="2832" width="15" style="68" customWidth="1"/>
    <col min="2833" max="2833" width="16.85546875" style="68" customWidth="1"/>
    <col min="2834" max="2834" width="9.42578125" style="68" customWidth="1"/>
    <col min="2835" max="2836" width="15" style="68" customWidth="1"/>
    <col min="2837" max="2837" width="16.85546875" style="68" customWidth="1"/>
    <col min="2838" max="2838" width="14.28515625" style="68" customWidth="1"/>
    <col min="2839" max="2842" width="15" style="68" customWidth="1"/>
    <col min="2843" max="2843" width="15.140625" style="68" customWidth="1"/>
    <col min="2844" max="2844" width="15" style="68" customWidth="1"/>
    <col min="2845" max="2847" width="10.42578125" style="68" bestFit="1" customWidth="1"/>
    <col min="2848" max="2848" width="13.28515625" style="68" bestFit="1" customWidth="1"/>
    <col min="2849" max="3072" width="9.140625" style="68"/>
    <col min="3073" max="3073" width="2.7109375" style="68" customWidth="1"/>
    <col min="3074" max="3074" width="1.140625" style="68" customWidth="1"/>
    <col min="3075" max="3076" width="0" style="68" hidden="1" customWidth="1"/>
    <col min="3077" max="3077" width="7.5703125" style="68" customWidth="1"/>
    <col min="3078" max="3078" width="35.85546875" style="68" customWidth="1"/>
    <col min="3079" max="3080" width="13.5703125" style="68" customWidth="1"/>
    <col min="3081" max="3081" width="12.7109375" style="68" customWidth="1"/>
    <col min="3082" max="3082" width="9.42578125" style="68" customWidth="1"/>
    <col min="3083" max="3084" width="15" style="68" customWidth="1"/>
    <col min="3085" max="3085" width="16.85546875" style="68" customWidth="1"/>
    <col min="3086" max="3086" width="13" style="68" customWidth="1"/>
    <col min="3087" max="3088" width="15" style="68" customWidth="1"/>
    <col min="3089" max="3089" width="16.85546875" style="68" customWidth="1"/>
    <col min="3090" max="3090" width="9.42578125" style="68" customWidth="1"/>
    <col min="3091" max="3092" width="15" style="68" customWidth="1"/>
    <col min="3093" max="3093" width="16.85546875" style="68" customWidth="1"/>
    <col min="3094" max="3094" width="14.28515625" style="68" customWidth="1"/>
    <col min="3095" max="3098" width="15" style="68" customWidth="1"/>
    <col min="3099" max="3099" width="15.140625" style="68" customWidth="1"/>
    <col min="3100" max="3100" width="15" style="68" customWidth="1"/>
    <col min="3101" max="3103" width="10.42578125" style="68" bestFit="1" customWidth="1"/>
    <col min="3104" max="3104" width="13.28515625" style="68" bestFit="1" customWidth="1"/>
    <col min="3105" max="3328" width="9.140625" style="68"/>
    <col min="3329" max="3329" width="2.7109375" style="68" customWidth="1"/>
    <col min="3330" max="3330" width="1.140625" style="68" customWidth="1"/>
    <col min="3331" max="3332" width="0" style="68" hidden="1" customWidth="1"/>
    <col min="3333" max="3333" width="7.5703125" style="68" customWidth="1"/>
    <col min="3334" max="3334" width="35.85546875" style="68" customWidth="1"/>
    <col min="3335" max="3336" width="13.5703125" style="68" customWidth="1"/>
    <col min="3337" max="3337" width="12.7109375" style="68" customWidth="1"/>
    <col min="3338" max="3338" width="9.42578125" style="68" customWidth="1"/>
    <col min="3339" max="3340" width="15" style="68" customWidth="1"/>
    <col min="3341" max="3341" width="16.85546875" style="68" customWidth="1"/>
    <col min="3342" max="3342" width="13" style="68" customWidth="1"/>
    <col min="3343" max="3344" width="15" style="68" customWidth="1"/>
    <col min="3345" max="3345" width="16.85546875" style="68" customWidth="1"/>
    <col min="3346" max="3346" width="9.42578125" style="68" customWidth="1"/>
    <col min="3347" max="3348" width="15" style="68" customWidth="1"/>
    <col min="3349" max="3349" width="16.85546875" style="68" customWidth="1"/>
    <col min="3350" max="3350" width="14.28515625" style="68" customWidth="1"/>
    <col min="3351" max="3354" width="15" style="68" customWidth="1"/>
    <col min="3355" max="3355" width="15.140625" style="68" customWidth="1"/>
    <col min="3356" max="3356" width="15" style="68" customWidth="1"/>
    <col min="3357" max="3359" width="10.42578125" style="68" bestFit="1" customWidth="1"/>
    <col min="3360" max="3360" width="13.28515625" style="68" bestFit="1" customWidth="1"/>
    <col min="3361" max="3584" width="9.140625" style="68"/>
    <col min="3585" max="3585" width="2.7109375" style="68" customWidth="1"/>
    <col min="3586" max="3586" width="1.140625" style="68" customWidth="1"/>
    <col min="3587" max="3588" width="0" style="68" hidden="1" customWidth="1"/>
    <col min="3589" max="3589" width="7.5703125" style="68" customWidth="1"/>
    <col min="3590" max="3590" width="35.85546875" style="68" customWidth="1"/>
    <col min="3591" max="3592" width="13.5703125" style="68" customWidth="1"/>
    <col min="3593" max="3593" width="12.7109375" style="68" customWidth="1"/>
    <col min="3594" max="3594" width="9.42578125" style="68" customWidth="1"/>
    <col min="3595" max="3596" width="15" style="68" customWidth="1"/>
    <col min="3597" max="3597" width="16.85546875" style="68" customWidth="1"/>
    <col min="3598" max="3598" width="13" style="68" customWidth="1"/>
    <col min="3599" max="3600" width="15" style="68" customWidth="1"/>
    <col min="3601" max="3601" width="16.85546875" style="68" customWidth="1"/>
    <col min="3602" max="3602" width="9.42578125" style="68" customWidth="1"/>
    <col min="3603" max="3604" width="15" style="68" customWidth="1"/>
    <col min="3605" max="3605" width="16.85546875" style="68" customWidth="1"/>
    <col min="3606" max="3606" width="14.28515625" style="68" customWidth="1"/>
    <col min="3607" max="3610" width="15" style="68" customWidth="1"/>
    <col min="3611" max="3611" width="15.140625" style="68" customWidth="1"/>
    <col min="3612" max="3612" width="15" style="68" customWidth="1"/>
    <col min="3613" max="3615" width="10.42578125" style="68" bestFit="1" customWidth="1"/>
    <col min="3616" max="3616" width="13.28515625" style="68" bestFit="1" customWidth="1"/>
    <col min="3617" max="3840" width="9.140625" style="68"/>
    <col min="3841" max="3841" width="2.7109375" style="68" customWidth="1"/>
    <col min="3842" max="3842" width="1.140625" style="68" customWidth="1"/>
    <col min="3843" max="3844" width="0" style="68" hidden="1" customWidth="1"/>
    <col min="3845" max="3845" width="7.5703125" style="68" customWidth="1"/>
    <col min="3846" max="3846" width="35.85546875" style="68" customWidth="1"/>
    <col min="3847" max="3848" width="13.5703125" style="68" customWidth="1"/>
    <col min="3849" max="3849" width="12.7109375" style="68" customWidth="1"/>
    <col min="3850" max="3850" width="9.42578125" style="68" customWidth="1"/>
    <col min="3851" max="3852" width="15" style="68" customWidth="1"/>
    <col min="3853" max="3853" width="16.85546875" style="68" customWidth="1"/>
    <col min="3854" max="3854" width="13" style="68" customWidth="1"/>
    <col min="3855" max="3856" width="15" style="68" customWidth="1"/>
    <col min="3857" max="3857" width="16.85546875" style="68" customWidth="1"/>
    <col min="3858" max="3858" width="9.42578125" style="68" customWidth="1"/>
    <col min="3859" max="3860" width="15" style="68" customWidth="1"/>
    <col min="3861" max="3861" width="16.85546875" style="68" customWidth="1"/>
    <col min="3862" max="3862" width="14.28515625" style="68" customWidth="1"/>
    <col min="3863" max="3866" width="15" style="68" customWidth="1"/>
    <col min="3867" max="3867" width="15.140625" style="68" customWidth="1"/>
    <col min="3868" max="3868" width="15" style="68" customWidth="1"/>
    <col min="3869" max="3871" width="10.42578125" style="68" bestFit="1" customWidth="1"/>
    <col min="3872" max="3872" width="13.28515625" style="68" bestFit="1" customWidth="1"/>
    <col min="3873" max="4096" width="9.140625" style="68"/>
    <col min="4097" max="4097" width="2.7109375" style="68" customWidth="1"/>
    <col min="4098" max="4098" width="1.140625" style="68" customWidth="1"/>
    <col min="4099" max="4100" width="0" style="68" hidden="1" customWidth="1"/>
    <col min="4101" max="4101" width="7.5703125" style="68" customWidth="1"/>
    <col min="4102" max="4102" width="35.85546875" style="68" customWidth="1"/>
    <col min="4103" max="4104" width="13.5703125" style="68" customWidth="1"/>
    <col min="4105" max="4105" width="12.7109375" style="68" customWidth="1"/>
    <col min="4106" max="4106" width="9.42578125" style="68" customWidth="1"/>
    <col min="4107" max="4108" width="15" style="68" customWidth="1"/>
    <col min="4109" max="4109" width="16.85546875" style="68" customWidth="1"/>
    <col min="4110" max="4110" width="13" style="68" customWidth="1"/>
    <col min="4111" max="4112" width="15" style="68" customWidth="1"/>
    <col min="4113" max="4113" width="16.85546875" style="68" customWidth="1"/>
    <col min="4114" max="4114" width="9.42578125" style="68" customWidth="1"/>
    <col min="4115" max="4116" width="15" style="68" customWidth="1"/>
    <col min="4117" max="4117" width="16.85546875" style="68" customWidth="1"/>
    <col min="4118" max="4118" width="14.28515625" style="68" customWidth="1"/>
    <col min="4119" max="4122" width="15" style="68" customWidth="1"/>
    <col min="4123" max="4123" width="15.140625" style="68" customWidth="1"/>
    <col min="4124" max="4124" width="15" style="68" customWidth="1"/>
    <col min="4125" max="4127" width="10.42578125" style="68" bestFit="1" customWidth="1"/>
    <col min="4128" max="4128" width="13.28515625" style="68" bestFit="1" customWidth="1"/>
    <col min="4129" max="4352" width="9.140625" style="68"/>
    <col min="4353" max="4353" width="2.7109375" style="68" customWidth="1"/>
    <col min="4354" max="4354" width="1.140625" style="68" customWidth="1"/>
    <col min="4355" max="4356" width="0" style="68" hidden="1" customWidth="1"/>
    <col min="4357" max="4357" width="7.5703125" style="68" customWidth="1"/>
    <col min="4358" max="4358" width="35.85546875" style="68" customWidth="1"/>
    <col min="4359" max="4360" width="13.5703125" style="68" customWidth="1"/>
    <col min="4361" max="4361" width="12.7109375" style="68" customWidth="1"/>
    <col min="4362" max="4362" width="9.42578125" style="68" customWidth="1"/>
    <col min="4363" max="4364" width="15" style="68" customWidth="1"/>
    <col min="4365" max="4365" width="16.85546875" style="68" customWidth="1"/>
    <col min="4366" max="4366" width="13" style="68" customWidth="1"/>
    <col min="4367" max="4368" width="15" style="68" customWidth="1"/>
    <col min="4369" max="4369" width="16.85546875" style="68" customWidth="1"/>
    <col min="4370" max="4370" width="9.42578125" style="68" customWidth="1"/>
    <col min="4371" max="4372" width="15" style="68" customWidth="1"/>
    <col min="4373" max="4373" width="16.85546875" style="68" customWidth="1"/>
    <col min="4374" max="4374" width="14.28515625" style="68" customWidth="1"/>
    <col min="4375" max="4378" width="15" style="68" customWidth="1"/>
    <col min="4379" max="4379" width="15.140625" style="68" customWidth="1"/>
    <col min="4380" max="4380" width="15" style="68" customWidth="1"/>
    <col min="4381" max="4383" width="10.42578125" style="68" bestFit="1" customWidth="1"/>
    <col min="4384" max="4384" width="13.28515625" style="68" bestFit="1" customWidth="1"/>
    <col min="4385" max="4608" width="9.140625" style="68"/>
    <col min="4609" max="4609" width="2.7109375" style="68" customWidth="1"/>
    <col min="4610" max="4610" width="1.140625" style="68" customWidth="1"/>
    <col min="4611" max="4612" width="0" style="68" hidden="1" customWidth="1"/>
    <col min="4613" max="4613" width="7.5703125" style="68" customWidth="1"/>
    <col min="4614" max="4614" width="35.85546875" style="68" customWidth="1"/>
    <col min="4615" max="4616" width="13.5703125" style="68" customWidth="1"/>
    <col min="4617" max="4617" width="12.7109375" style="68" customWidth="1"/>
    <col min="4618" max="4618" width="9.42578125" style="68" customWidth="1"/>
    <col min="4619" max="4620" width="15" style="68" customWidth="1"/>
    <col min="4621" max="4621" width="16.85546875" style="68" customWidth="1"/>
    <col min="4622" max="4622" width="13" style="68" customWidth="1"/>
    <col min="4623" max="4624" width="15" style="68" customWidth="1"/>
    <col min="4625" max="4625" width="16.85546875" style="68" customWidth="1"/>
    <col min="4626" max="4626" width="9.42578125" style="68" customWidth="1"/>
    <col min="4627" max="4628" width="15" style="68" customWidth="1"/>
    <col min="4629" max="4629" width="16.85546875" style="68" customWidth="1"/>
    <col min="4630" max="4630" width="14.28515625" style="68" customWidth="1"/>
    <col min="4631" max="4634" width="15" style="68" customWidth="1"/>
    <col min="4635" max="4635" width="15.140625" style="68" customWidth="1"/>
    <col min="4636" max="4636" width="15" style="68" customWidth="1"/>
    <col min="4637" max="4639" width="10.42578125" style="68" bestFit="1" customWidth="1"/>
    <col min="4640" max="4640" width="13.28515625" style="68" bestFit="1" customWidth="1"/>
    <col min="4641" max="4864" width="9.140625" style="68"/>
    <col min="4865" max="4865" width="2.7109375" style="68" customWidth="1"/>
    <col min="4866" max="4866" width="1.140625" style="68" customWidth="1"/>
    <col min="4867" max="4868" width="0" style="68" hidden="1" customWidth="1"/>
    <col min="4869" max="4869" width="7.5703125" style="68" customWidth="1"/>
    <col min="4870" max="4870" width="35.85546875" style="68" customWidth="1"/>
    <col min="4871" max="4872" width="13.5703125" style="68" customWidth="1"/>
    <col min="4873" max="4873" width="12.7109375" style="68" customWidth="1"/>
    <col min="4874" max="4874" width="9.42578125" style="68" customWidth="1"/>
    <col min="4875" max="4876" width="15" style="68" customWidth="1"/>
    <col min="4877" max="4877" width="16.85546875" style="68" customWidth="1"/>
    <col min="4878" max="4878" width="13" style="68" customWidth="1"/>
    <col min="4879" max="4880" width="15" style="68" customWidth="1"/>
    <col min="4881" max="4881" width="16.85546875" style="68" customWidth="1"/>
    <col min="4882" max="4882" width="9.42578125" style="68" customWidth="1"/>
    <col min="4883" max="4884" width="15" style="68" customWidth="1"/>
    <col min="4885" max="4885" width="16.85546875" style="68" customWidth="1"/>
    <col min="4886" max="4886" width="14.28515625" style="68" customWidth="1"/>
    <col min="4887" max="4890" width="15" style="68" customWidth="1"/>
    <col min="4891" max="4891" width="15.140625" style="68" customWidth="1"/>
    <col min="4892" max="4892" width="15" style="68" customWidth="1"/>
    <col min="4893" max="4895" width="10.42578125" style="68" bestFit="1" customWidth="1"/>
    <col min="4896" max="4896" width="13.28515625" style="68" bestFit="1" customWidth="1"/>
    <col min="4897" max="5120" width="9.140625" style="68"/>
    <col min="5121" max="5121" width="2.7109375" style="68" customWidth="1"/>
    <col min="5122" max="5122" width="1.140625" style="68" customWidth="1"/>
    <col min="5123" max="5124" width="0" style="68" hidden="1" customWidth="1"/>
    <col min="5125" max="5125" width="7.5703125" style="68" customWidth="1"/>
    <col min="5126" max="5126" width="35.85546875" style="68" customWidth="1"/>
    <col min="5127" max="5128" width="13.5703125" style="68" customWidth="1"/>
    <col min="5129" max="5129" width="12.7109375" style="68" customWidth="1"/>
    <col min="5130" max="5130" width="9.42578125" style="68" customWidth="1"/>
    <col min="5131" max="5132" width="15" style="68" customWidth="1"/>
    <col min="5133" max="5133" width="16.85546875" style="68" customWidth="1"/>
    <col min="5134" max="5134" width="13" style="68" customWidth="1"/>
    <col min="5135" max="5136" width="15" style="68" customWidth="1"/>
    <col min="5137" max="5137" width="16.85546875" style="68" customWidth="1"/>
    <col min="5138" max="5138" width="9.42578125" style="68" customWidth="1"/>
    <col min="5139" max="5140" width="15" style="68" customWidth="1"/>
    <col min="5141" max="5141" width="16.85546875" style="68" customWidth="1"/>
    <col min="5142" max="5142" width="14.28515625" style="68" customWidth="1"/>
    <col min="5143" max="5146" width="15" style="68" customWidth="1"/>
    <col min="5147" max="5147" width="15.140625" style="68" customWidth="1"/>
    <col min="5148" max="5148" width="15" style="68" customWidth="1"/>
    <col min="5149" max="5151" width="10.42578125" style="68" bestFit="1" customWidth="1"/>
    <col min="5152" max="5152" width="13.28515625" style="68" bestFit="1" customWidth="1"/>
    <col min="5153" max="5376" width="9.140625" style="68"/>
    <col min="5377" max="5377" width="2.7109375" style="68" customWidth="1"/>
    <col min="5378" max="5378" width="1.140625" style="68" customWidth="1"/>
    <col min="5379" max="5380" width="0" style="68" hidden="1" customWidth="1"/>
    <col min="5381" max="5381" width="7.5703125" style="68" customWidth="1"/>
    <col min="5382" max="5382" width="35.85546875" style="68" customWidth="1"/>
    <col min="5383" max="5384" width="13.5703125" style="68" customWidth="1"/>
    <col min="5385" max="5385" width="12.7109375" style="68" customWidth="1"/>
    <col min="5386" max="5386" width="9.42578125" style="68" customWidth="1"/>
    <col min="5387" max="5388" width="15" style="68" customWidth="1"/>
    <col min="5389" max="5389" width="16.85546875" style="68" customWidth="1"/>
    <col min="5390" max="5390" width="13" style="68" customWidth="1"/>
    <col min="5391" max="5392" width="15" style="68" customWidth="1"/>
    <col min="5393" max="5393" width="16.85546875" style="68" customWidth="1"/>
    <col min="5394" max="5394" width="9.42578125" style="68" customWidth="1"/>
    <col min="5395" max="5396" width="15" style="68" customWidth="1"/>
    <col min="5397" max="5397" width="16.85546875" style="68" customWidth="1"/>
    <col min="5398" max="5398" width="14.28515625" style="68" customWidth="1"/>
    <col min="5399" max="5402" width="15" style="68" customWidth="1"/>
    <col min="5403" max="5403" width="15.140625" style="68" customWidth="1"/>
    <col min="5404" max="5404" width="15" style="68" customWidth="1"/>
    <col min="5405" max="5407" width="10.42578125" style="68" bestFit="1" customWidth="1"/>
    <col min="5408" max="5408" width="13.28515625" style="68" bestFit="1" customWidth="1"/>
    <col min="5409" max="5632" width="9.140625" style="68"/>
    <col min="5633" max="5633" width="2.7109375" style="68" customWidth="1"/>
    <col min="5634" max="5634" width="1.140625" style="68" customWidth="1"/>
    <col min="5635" max="5636" width="0" style="68" hidden="1" customWidth="1"/>
    <col min="5637" max="5637" width="7.5703125" style="68" customWidth="1"/>
    <col min="5638" max="5638" width="35.85546875" style="68" customWidth="1"/>
    <col min="5639" max="5640" width="13.5703125" style="68" customWidth="1"/>
    <col min="5641" max="5641" width="12.7109375" style="68" customWidth="1"/>
    <col min="5642" max="5642" width="9.42578125" style="68" customWidth="1"/>
    <col min="5643" max="5644" width="15" style="68" customWidth="1"/>
    <col min="5645" max="5645" width="16.85546875" style="68" customWidth="1"/>
    <col min="5646" max="5646" width="13" style="68" customWidth="1"/>
    <col min="5647" max="5648" width="15" style="68" customWidth="1"/>
    <col min="5649" max="5649" width="16.85546875" style="68" customWidth="1"/>
    <col min="5650" max="5650" width="9.42578125" style="68" customWidth="1"/>
    <col min="5651" max="5652" width="15" style="68" customWidth="1"/>
    <col min="5653" max="5653" width="16.85546875" style="68" customWidth="1"/>
    <col min="5654" max="5654" width="14.28515625" style="68" customWidth="1"/>
    <col min="5655" max="5658" width="15" style="68" customWidth="1"/>
    <col min="5659" max="5659" width="15.140625" style="68" customWidth="1"/>
    <col min="5660" max="5660" width="15" style="68" customWidth="1"/>
    <col min="5661" max="5663" width="10.42578125" style="68" bestFit="1" customWidth="1"/>
    <col min="5664" max="5664" width="13.28515625" style="68" bestFit="1" customWidth="1"/>
    <col min="5665" max="5888" width="9.140625" style="68"/>
    <col min="5889" max="5889" width="2.7109375" style="68" customWidth="1"/>
    <col min="5890" max="5890" width="1.140625" style="68" customWidth="1"/>
    <col min="5891" max="5892" width="0" style="68" hidden="1" customWidth="1"/>
    <col min="5893" max="5893" width="7.5703125" style="68" customWidth="1"/>
    <col min="5894" max="5894" width="35.85546875" style="68" customWidth="1"/>
    <col min="5895" max="5896" width="13.5703125" style="68" customWidth="1"/>
    <col min="5897" max="5897" width="12.7109375" style="68" customWidth="1"/>
    <col min="5898" max="5898" width="9.42578125" style="68" customWidth="1"/>
    <col min="5899" max="5900" width="15" style="68" customWidth="1"/>
    <col min="5901" max="5901" width="16.85546875" style="68" customWidth="1"/>
    <col min="5902" max="5902" width="13" style="68" customWidth="1"/>
    <col min="5903" max="5904" width="15" style="68" customWidth="1"/>
    <col min="5905" max="5905" width="16.85546875" style="68" customWidth="1"/>
    <col min="5906" max="5906" width="9.42578125" style="68" customWidth="1"/>
    <col min="5907" max="5908" width="15" style="68" customWidth="1"/>
    <col min="5909" max="5909" width="16.85546875" style="68" customWidth="1"/>
    <col min="5910" max="5910" width="14.28515625" style="68" customWidth="1"/>
    <col min="5911" max="5914" width="15" style="68" customWidth="1"/>
    <col min="5915" max="5915" width="15.140625" style="68" customWidth="1"/>
    <col min="5916" max="5916" width="15" style="68" customWidth="1"/>
    <col min="5917" max="5919" width="10.42578125" style="68" bestFit="1" customWidth="1"/>
    <col min="5920" max="5920" width="13.28515625" style="68" bestFit="1" customWidth="1"/>
    <col min="5921" max="6144" width="9.140625" style="68"/>
    <col min="6145" max="6145" width="2.7109375" style="68" customWidth="1"/>
    <col min="6146" max="6146" width="1.140625" style="68" customWidth="1"/>
    <col min="6147" max="6148" width="0" style="68" hidden="1" customWidth="1"/>
    <col min="6149" max="6149" width="7.5703125" style="68" customWidth="1"/>
    <col min="6150" max="6150" width="35.85546875" style="68" customWidth="1"/>
    <col min="6151" max="6152" width="13.5703125" style="68" customWidth="1"/>
    <col min="6153" max="6153" width="12.7109375" style="68" customWidth="1"/>
    <col min="6154" max="6154" width="9.42578125" style="68" customWidth="1"/>
    <col min="6155" max="6156" width="15" style="68" customWidth="1"/>
    <col min="6157" max="6157" width="16.85546875" style="68" customWidth="1"/>
    <col min="6158" max="6158" width="13" style="68" customWidth="1"/>
    <col min="6159" max="6160" width="15" style="68" customWidth="1"/>
    <col min="6161" max="6161" width="16.85546875" style="68" customWidth="1"/>
    <col min="6162" max="6162" width="9.42578125" style="68" customWidth="1"/>
    <col min="6163" max="6164" width="15" style="68" customWidth="1"/>
    <col min="6165" max="6165" width="16.85546875" style="68" customWidth="1"/>
    <col min="6166" max="6166" width="14.28515625" style="68" customWidth="1"/>
    <col min="6167" max="6170" width="15" style="68" customWidth="1"/>
    <col min="6171" max="6171" width="15.140625" style="68" customWidth="1"/>
    <col min="6172" max="6172" width="15" style="68" customWidth="1"/>
    <col min="6173" max="6175" width="10.42578125" style="68" bestFit="1" customWidth="1"/>
    <col min="6176" max="6176" width="13.28515625" style="68" bestFit="1" customWidth="1"/>
    <col min="6177" max="6400" width="9.140625" style="68"/>
    <col min="6401" max="6401" width="2.7109375" style="68" customWidth="1"/>
    <col min="6402" max="6402" width="1.140625" style="68" customWidth="1"/>
    <col min="6403" max="6404" width="0" style="68" hidden="1" customWidth="1"/>
    <col min="6405" max="6405" width="7.5703125" style="68" customWidth="1"/>
    <col min="6406" max="6406" width="35.85546875" style="68" customWidth="1"/>
    <col min="6407" max="6408" width="13.5703125" style="68" customWidth="1"/>
    <col min="6409" max="6409" width="12.7109375" style="68" customWidth="1"/>
    <col min="6410" max="6410" width="9.42578125" style="68" customWidth="1"/>
    <col min="6411" max="6412" width="15" style="68" customWidth="1"/>
    <col min="6413" max="6413" width="16.85546875" style="68" customWidth="1"/>
    <col min="6414" max="6414" width="13" style="68" customWidth="1"/>
    <col min="6415" max="6416" width="15" style="68" customWidth="1"/>
    <col min="6417" max="6417" width="16.85546875" style="68" customWidth="1"/>
    <col min="6418" max="6418" width="9.42578125" style="68" customWidth="1"/>
    <col min="6419" max="6420" width="15" style="68" customWidth="1"/>
    <col min="6421" max="6421" width="16.85546875" style="68" customWidth="1"/>
    <col min="6422" max="6422" width="14.28515625" style="68" customWidth="1"/>
    <col min="6423" max="6426" width="15" style="68" customWidth="1"/>
    <col min="6427" max="6427" width="15.140625" style="68" customWidth="1"/>
    <col min="6428" max="6428" width="15" style="68" customWidth="1"/>
    <col min="6429" max="6431" width="10.42578125" style="68" bestFit="1" customWidth="1"/>
    <col min="6432" max="6432" width="13.28515625" style="68" bestFit="1" customWidth="1"/>
    <col min="6433" max="6656" width="9.140625" style="68"/>
    <col min="6657" max="6657" width="2.7109375" style="68" customWidth="1"/>
    <col min="6658" max="6658" width="1.140625" style="68" customWidth="1"/>
    <col min="6659" max="6660" width="0" style="68" hidden="1" customWidth="1"/>
    <col min="6661" max="6661" width="7.5703125" style="68" customWidth="1"/>
    <col min="6662" max="6662" width="35.85546875" style="68" customWidth="1"/>
    <col min="6663" max="6664" width="13.5703125" style="68" customWidth="1"/>
    <col min="6665" max="6665" width="12.7109375" style="68" customWidth="1"/>
    <col min="6666" max="6666" width="9.42578125" style="68" customWidth="1"/>
    <col min="6667" max="6668" width="15" style="68" customWidth="1"/>
    <col min="6669" max="6669" width="16.85546875" style="68" customWidth="1"/>
    <col min="6670" max="6670" width="13" style="68" customWidth="1"/>
    <col min="6671" max="6672" width="15" style="68" customWidth="1"/>
    <col min="6673" max="6673" width="16.85546875" style="68" customWidth="1"/>
    <col min="6674" max="6674" width="9.42578125" style="68" customWidth="1"/>
    <col min="6675" max="6676" width="15" style="68" customWidth="1"/>
    <col min="6677" max="6677" width="16.85546875" style="68" customWidth="1"/>
    <col min="6678" max="6678" width="14.28515625" style="68" customWidth="1"/>
    <col min="6679" max="6682" width="15" style="68" customWidth="1"/>
    <col min="6683" max="6683" width="15.140625" style="68" customWidth="1"/>
    <col min="6684" max="6684" width="15" style="68" customWidth="1"/>
    <col min="6685" max="6687" width="10.42578125" style="68" bestFit="1" customWidth="1"/>
    <col min="6688" max="6688" width="13.28515625" style="68" bestFit="1" customWidth="1"/>
    <col min="6689" max="6912" width="9.140625" style="68"/>
    <col min="6913" max="6913" width="2.7109375" style="68" customWidth="1"/>
    <col min="6914" max="6914" width="1.140625" style="68" customWidth="1"/>
    <col min="6915" max="6916" width="0" style="68" hidden="1" customWidth="1"/>
    <col min="6917" max="6917" width="7.5703125" style="68" customWidth="1"/>
    <col min="6918" max="6918" width="35.85546875" style="68" customWidth="1"/>
    <col min="6919" max="6920" width="13.5703125" style="68" customWidth="1"/>
    <col min="6921" max="6921" width="12.7109375" style="68" customWidth="1"/>
    <col min="6922" max="6922" width="9.42578125" style="68" customWidth="1"/>
    <col min="6923" max="6924" width="15" style="68" customWidth="1"/>
    <col min="6925" max="6925" width="16.85546875" style="68" customWidth="1"/>
    <col min="6926" max="6926" width="13" style="68" customWidth="1"/>
    <col min="6927" max="6928" width="15" style="68" customWidth="1"/>
    <col min="6929" max="6929" width="16.85546875" style="68" customWidth="1"/>
    <col min="6930" max="6930" width="9.42578125" style="68" customWidth="1"/>
    <col min="6931" max="6932" width="15" style="68" customWidth="1"/>
    <col min="6933" max="6933" width="16.85546875" style="68" customWidth="1"/>
    <col min="6934" max="6934" width="14.28515625" style="68" customWidth="1"/>
    <col min="6935" max="6938" width="15" style="68" customWidth="1"/>
    <col min="6939" max="6939" width="15.140625" style="68" customWidth="1"/>
    <col min="6940" max="6940" width="15" style="68" customWidth="1"/>
    <col min="6941" max="6943" width="10.42578125" style="68" bestFit="1" customWidth="1"/>
    <col min="6944" max="6944" width="13.28515625" style="68" bestFit="1" customWidth="1"/>
    <col min="6945" max="7168" width="9.140625" style="68"/>
    <col min="7169" max="7169" width="2.7109375" style="68" customWidth="1"/>
    <col min="7170" max="7170" width="1.140625" style="68" customWidth="1"/>
    <col min="7171" max="7172" width="0" style="68" hidden="1" customWidth="1"/>
    <col min="7173" max="7173" width="7.5703125" style="68" customWidth="1"/>
    <col min="7174" max="7174" width="35.85546875" style="68" customWidth="1"/>
    <col min="7175" max="7176" width="13.5703125" style="68" customWidth="1"/>
    <col min="7177" max="7177" width="12.7109375" style="68" customWidth="1"/>
    <col min="7178" max="7178" width="9.42578125" style="68" customWidth="1"/>
    <col min="7179" max="7180" width="15" style="68" customWidth="1"/>
    <col min="7181" max="7181" width="16.85546875" style="68" customWidth="1"/>
    <col min="7182" max="7182" width="13" style="68" customWidth="1"/>
    <col min="7183" max="7184" width="15" style="68" customWidth="1"/>
    <col min="7185" max="7185" width="16.85546875" style="68" customWidth="1"/>
    <col min="7186" max="7186" width="9.42578125" style="68" customWidth="1"/>
    <col min="7187" max="7188" width="15" style="68" customWidth="1"/>
    <col min="7189" max="7189" width="16.85546875" style="68" customWidth="1"/>
    <col min="7190" max="7190" width="14.28515625" style="68" customWidth="1"/>
    <col min="7191" max="7194" width="15" style="68" customWidth="1"/>
    <col min="7195" max="7195" width="15.140625" style="68" customWidth="1"/>
    <col min="7196" max="7196" width="15" style="68" customWidth="1"/>
    <col min="7197" max="7199" width="10.42578125" style="68" bestFit="1" customWidth="1"/>
    <col min="7200" max="7200" width="13.28515625" style="68" bestFit="1" customWidth="1"/>
    <col min="7201" max="7424" width="9.140625" style="68"/>
    <col min="7425" max="7425" width="2.7109375" style="68" customWidth="1"/>
    <col min="7426" max="7426" width="1.140625" style="68" customWidth="1"/>
    <col min="7427" max="7428" width="0" style="68" hidden="1" customWidth="1"/>
    <col min="7429" max="7429" width="7.5703125" style="68" customWidth="1"/>
    <col min="7430" max="7430" width="35.85546875" style="68" customWidth="1"/>
    <col min="7431" max="7432" width="13.5703125" style="68" customWidth="1"/>
    <col min="7433" max="7433" width="12.7109375" style="68" customWidth="1"/>
    <col min="7434" max="7434" width="9.42578125" style="68" customWidth="1"/>
    <col min="7435" max="7436" width="15" style="68" customWidth="1"/>
    <col min="7437" max="7437" width="16.85546875" style="68" customWidth="1"/>
    <col min="7438" max="7438" width="13" style="68" customWidth="1"/>
    <col min="7439" max="7440" width="15" style="68" customWidth="1"/>
    <col min="7441" max="7441" width="16.85546875" style="68" customWidth="1"/>
    <col min="7442" max="7442" width="9.42578125" style="68" customWidth="1"/>
    <col min="7443" max="7444" width="15" style="68" customWidth="1"/>
    <col min="7445" max="7445" width="16.85546875" style="68" customWidth="1"/>
    <col min="7446" max="7446" width="14.28515625" style="68" customWidth="1"/>
    <col min="7447" max="7450" width="15" style="68" customWidth="1"/>
    <col min="7451" max="7451" width="15.140625" style="68" customWidth="1"/>
    <col min="7452" max="7452" width="15" style="68" customWidth="1"/>
    <col min="7453" max="7455" width="10.42578125" style="68" bestFit="1" customWidth="1"/>
    <col min="7456" max="7456" width="13.28515625" style="68" bestFit="1" customWidth="1"/>
    <col min="7457" max="7680" width="9.140625" style="68"/>
    <col min="7681" max="7681" width="2.7109375" style="68" customWidth="1"/>
    <col min="7682" max="7682" width="1.140625" style="68" customWidth="1"/>
    <col min="7683" max="7684" width="0" style="68" hidden="1" customWidth="1"/>
    <col min="7685" max="7685" width="7.5703125" style="68" customWidth="1"/>
    <col min="7686" max="7686" width="35.85546875" style="68" customWidth="1"/>
    <col min="7687" max="7688" width="13.5703125" style="68" customWidth="1"/>
    <col min="7689" max="7689" width="12.7109375" style="68" customWidth="1"/>
    <col min="7690" max="7690" width="9.42578125" style="68" customWidth="1"/>
    <col min="7691" max="7692" width="15" style="68" customWidth="1"/>
    <col min="7693" max="7693" width="16.85546875" style="68" customWidth="1"/>
    <col min="7694" max="7694" width="13" style="68" customWidth="1"/>
    <col min="7695" max="7696" width="15" style="68" customWidth="1"/>
    <col min="7697" max="7697" width="16.85546875" style="68" customWidth="1"/>
    <col min="7698" max="7698" width="9.42578125" style="68" customWidth="1"/>
    <col min="7699" max="7700" width="15" style="68" customWidth="1"/>
    <col min="7701" max="7701" width="16.85546875" style="68" customWidth="1"/>
    <col min="7702" max="7702" width="14.28515625" style="68" customWidth="1"/>
    <col min="7703" max="7706" width="15" style="68" customWidth="1"/>
    <col min="7707" max="7707" width="15.140625" style="68" customWidth="1"/>
    <col min="7708" max="7708" width="15" style="68" customWidth="1"/>
    <col min="7709" max="7711" width="10.42578125" style="68" bestFit="1" customWidth="1"/>
    <col min="7712" max="7712" width="13.28515625" style="68" bestFit="1" customWidth="1"/>
    <col min="7713" max="7936" width="9.140625" style="68"/>
    <col min="7937" max="7937" width="2.7109375" style="68" customWidth="1"/>
    <col min="7938" max="7938" width="1.140625" style="68" customWidth="1"/>
    <col min="7939" max="7940" width="0" style="68" hidden="1" customWidth="1"/>
    <col min="7941" max="7941" width="7.5703125" style="68" customWidth="1"/>
    <col min="7942" max="7942" width="35.85546875" style="68" customWidth="1"/>
    <col min="7943" max="7944" width="13.5703125" style="68" customWidth="1"/>
    <col min="7945" max="7945" width="12.7109375" style="68" customWidth="1"/>
    <col min="7946" max="7946" width="9.42578125" style="68" customWidth="1"/>
    <col min="7947" max="7948" width="15" style="68" customWidth="1"/>
    <col min="7949" max="7949" width="16.85546875" style="68" customWidth="1"/>
    <col min="7950" max="7950" width="13" style="68" customWidth="1"/>
    <col min="7951" max="7952" width="15" style="68" customWidth="1"/>
    <col min="7953" max="7953" width="16.85546875" style="68" customWidth="1"/>
    <col min="7954" max="7954" width="9.42578125" style="68" customWidth="1"/>
    <col min="7955" max="7956" width="15" style="68" customWidth="1"/>
    <col min="7957" max="7957" width="16.85546875" style="68" customWidth="1"/>
    <col min="7958" max="7958" width="14.28515625" style="68" customWidth="1"/>
    <col min="7959" max="7962" width="15" style="68" customWidth="1"/>
    <col min="7963" max="7963" width="15.140625" style="68" customWidth="1"/>
    <col min="7964" max="7964" width="15" style="68" customWidth="1"/>
    <col min="7965" max="7967" width="10.42578125" style="68" bestFit="1" customWidth="1"/>
    <col min="7968" max="7968" width="13.28515625" style="68" bestFit="1" customWidth="1"/>
    <col min="7969" max="8192" width="9.140625" style="68"/>
    <col min="8193" max="8193" width="2.7109375" style="68" customWidth="1"/>
    <col min="8194" max="8194" width="1.140625" style="68" customWidth="1"/>
    <col min="8195" max="8196" width="0" style="68" hidden="1" customWidth="1"/>
    <col min="8197" max="8197" width="7.5703125" style="68" customWidth="1"/>
    <col min="8198" max="8198" width="35.85546875" style="68" customWidth="1"/>
    <col min="8199" max="8200" width="13.5703125" style="68" customWidth="1"/>
    <col min="8201" max="8201" width="12.7109375" style="68" customWidth="1"/>
    <col min="8202" max="8202" width="9.42578125" style="68" customWidth="1"/>
    <col min="8203" max="8204" width="15" style="68" customWidth="1"/>
    <col min="8205" max="8205" width="16.85546875" style="68" customWidth="1"/>
    <col min="8206" max="8206" width="13" style="68" customWidth="1"/>
    <col min="8207" max="8208" width="15" style="68" customWidth="1"/>
    <col min="8209" max="8209" width="16.85546875" style="68" customWidth="1"/>
    <col min="8210" max="8210" width="9.42578125" style="68" customWidth="1"/>
    <col min="8211" max="8212" width="15" style="68" customWidth="1"/>
    <col min="8213" max="8213" width="16.85546875" style="68" customWidth="1"/>
    <col min="8214" max="8214" width="14.28515625" style="68" customWidth="1"/>
    <col min="8215" max="8218" width="15" style="68" customWidth="1"/>
    <col min="8219" max="8219" width="15.140625" style="68" customWidth="1"/>
    <col min="8220" max="8220" width="15" style="68" customWidth="1"/>
    <col min="8221" max="8223" width="10.42578125" style="68" bestFit="1" customWidth="1"/>
    <col min="8224" max="8224" width="13.28515625" style="68" bestFit="1" customWidth="1"/>
    <col min="8225" max="8448" width="9.140625" style="68"/>
    <col min="8449" max="8449" width="2.7109375" style="68" customWidth="1"/>
    <col min="8450" max="8450" width="1.140625" style="68" customWidth="1"/>
    <col min="8451" max="8452" width="0" style="68" hidden="1" customWidth="1"/>
    <col min="8453" max="8453" width="7.5703125" style="68" customWidth="1"/>
    <col min="8454" max="8454" width="35.85546875" style="68" customWidth="1"/>
    <col min="8455" max="8456" width="13.5703125" style="68" customWidth="1"/>
    <col min="8457" max="8457" width="12.7109375" style="68" customWidth="1"/>
    <col min="8458" max="8458" width="9.42578125" style="68" customWidth="1"/>
    <col min="8459" max="8460" width="15" style="68" customWidth="1"/>
    <col min="8461" max="8461" width="16.85546875" style="68" customWidth="1"/>
    <col min="8462" max="8462" width="13" style="68" customWidth="1"/>
    <col min="8463" max="8464" width="15" style="68" customWidth="1"/>
    <col min="8465" max="8465" width="16.85546875" style="68" customWidth="1"/>
    <col min="8466" max="8466" width="9.42578125" style="68" customWidth="1"/>
    <col min="8467" max="8468" width="15" style="68" customWidth="1"/>
    <col min="8469" max="8469" width="16.85546875" style="68" customWidth="1"/>
    <col min="8470" max="8470" width="14.28515625" style="68" customWidth="1"/>
    <col min="8471" max="8474" width="15" style="68" customWidth="1"/>
    <col min="8475" max="8475" width="15.140625" style="68" customWidth="1"/>
    <col min="8476" max="8476" width="15" style="68" customWidth="1"/>
    <col min="8477" max="8479" width="10.42578125" style="68" bestFit="1" customWidth="1"/>
    <col min="8480" max="8480" width="13.28515625" style="68" bestFit="1" customWidth="1"/>
    <col min="8481" max="8704" width="9.140625" style="68"/>
    <col min="8705" max="8705" width="2.7109375" style="68" customWidth="1"/>
    <col min="8706" max="8706" width="1.140625" style="68" customWidth="1"/>
    <col min="8707" max="8708" width="0" style="68" hidden="1" customWidth="1"/>
    <col min="8709" max="8709" width="7.5703125" style="68" customWidth="1"/>
    <col min="8710" max="8710" width="35.85546875" style="68" customWidth="1"/>
    <col min="8711" max="8712" width="13.5703125" style="68" customWidth="1"/>
    <col min="8713" max="8713" width="12.7109375" style="68" customWidth="1"/>
    <col min="8714" max="8714" width="9.42578125" style="68" customWidth="1"/>
    <col min="8715" max="8716" width="15" style="68" customWidth="1"/>
    <col min="8717" max="8717" width="16.85546875" style="68" customWidth="1"/>
    <col min="8718" max="8718" width="13" style="68" customWidth="1"/>
    <col min="8719" max="8720" width="15" style="68" customWidth="1"/>
    <col min="8721" max="8721" width="16.85546875" style="68" customWidth="1"/>
    <col min="8722" max="8722" width="9.42578125" style="68" customWidth="1"/>
    <col min="8723" max="8724" width="15" style="68" customWidth="1"/>
    <col min="8725" max="8725" width="16.85546875" style="68" customWidth="1"/>
    <col min="8726" max="8726" width="14.28515625" style="68" customWidth="1"/>
    <col min="8727" max="8730" width="15" style="68" customWidth="1"/>
    <col min="8731" max="8731" width="15.140625" style="68" customWidth="1"/>
    <col min="8732" max="8732" width="15" style="68" customWidth="1"/>
    <col min="8733" max="8735" width="10.42578125" style="68" bestFit="1" customWidth="1"/>
    <col min="8736" max="8736" width="13.28515625" style="68" bestFit="1" customWidth="1"/>
    <col min="8737" max="8960" width="9.140625" style="68"/>
    <col min="8961" max="8961" width="2.7109375" style="68" customWidth="1"/>
    <col min="8962" max="8962" width="1.140625" style="68" customWidth="1"/>
    <col min="8963" max="8964" width="0" style="68" hidden="1" customWidth="1"/>
    <col min="8965" max="8965" width="7.5703125" style="68" customWidth="1"/>
    <col min="8966" max="8966" width="35.85546875" style="68" customWidth="1"/>
    <col min="8967" max="8968" width="13.5703125" style="68" customWidth="1"/>
    <col min="8969" max="8969" width="12.7109375" style="68" customWidth="1"/>
    <col min="8970" max="8970" width="9.42578125" style="68" customWidth="1"/>
    <col min="8971" max="8972" width="15" style="68" customWidth="1"/>
    <col min="8973" max="8973" width="16.85546875" style="68" customWidth="1"/>
    <col min="8974" max="8974" width="13" style="68" customWidth="1"/>
    <col min="8975" max="8976" width="15" style="68" customWidth="1"/>
    <col min="8977" max="8977" width="16.85546875" style="68" customWidth="1"/>
    <col min="8978" max="8978" width="9.42578125" style="68" customWidth="1"/>
    <col min="8979" max="8980" width="15" style="68" customWidth="1"/>
    <col min="8981" max="8981" width="16.85546875" style="68" customWidth="1"/>
    <col min="8982" max="8982" width="14.28515625" style="68" customWidth="1"/>
    <col min="8983" max="8986" width="15" style="68" customWidth="1"/>
    <col min="8987" max="8987" width="15.140625" style="68" customWidth="1"/>
    <col min="8988" max="8988" width="15" style="68" customWidth="1"/>
    <col min="8989" max="8991" width="10.42578125" style="68" bestFit="1" customWidth="1"/>
    <col min="8992" max="8992" width="13.28515625" style="68" bestFit="1" customWidth="1"/>
    <col min="8993" max="9216" width="9.140625" style="68"/>
    <col min="9217" max="9217" width="2.7109375" style="68" customWidth="1"/>
    <col min="9218" max="9218" width="1.140625" style="68" customWidth="1"/>
    <col min="9219" max="9220" width="0" style="68" hidden="1" customWidth="1"/>
    <col min="9221" max="9221" width="7.5703125" style="68" customWidth="1"/>
    <col min="9222" max="9222" width="35.85546875" style="68" customWidth="1"/>
    <col min="9223" max="9224" width="13.5703125" style="68" customWidth="1"/>
    <col min="9225" max="9225" width="12.7109375" style="68" customWidth="1"/>
    <col min="9226" max="9226" width="9.42578125" style="68" customWidth="1"/>
    <col min="9227" max="9228" width="15" style="68" customWidth="1"/>
    <col min="9229" max="9229" width="16.85546875" style="68" customWidth="1"/>
    <col min="9230" max="9230" width="13" style="68" customWidth="1"/>
    <col min="9231" max="9232" width="15" style="68" customWidth="1"/>
    <col min="9233" max="9233" width="16.85546875" style="68" customWidth="1"/>
    <col min="9234" max="9234" width="9.42578125" style="68" customWidth="1"/>
    <col min="9235" max="9236" width="15" style="68" customWidth="1"/>
    <col min="9237" max="9237" width="16.85546875" style="68" customWidth="1"/>
    <col min="9238" max="9238" width="14.28515625" style="68" customWidth="1"/>
    <col min="9239" max="9242" width="15" style="68" customWidth="1"/>
    <col min="9243" max="9243" width="15.140625" style="68" customWidth="1"/>
    <col min="9244" max="9244" width="15" style="68" customWidth="1"/>
    <col min="9245" max="9247" width="10.42578125" style="68" bestFit="1" customWidth="1"/>
    <col min="9248" max="9248" width="13.28515625" style="68" bestFit="1" customWidth="1"/>
    <col min="9249" max="9472" width="9.140625" style="68"/>
    <col min="9473" max="9473" width="2.7109375" style="68" customWidth="1"/>
    <col min="9474" max="9474" width="1.140625" style="68" customWidth="1"/>
    <col min="9475" max="9476" width="0" style="68" hidden="1" customWidth="1"/>
    <col min="9477" max="9477" width="7.5703125" style="68" customWidth="1"/>
    <col min="9478" max="9478" width="35.85546875" style="68" customWidth="1"/>
    <col min="9479" max="9480" width="13.5703125" style="68" customWidth="1"/>
    <col min="9481" max="9481" width="12.7109375" style="68" customWidth="1"/>
    <col min="9482" max="9482" width="9.42578125" style="68" customWidth="1"/>
    <col min="9483" max="9484" width="15" style="68" customWidth="1"/>
    <col min="9485" max="9485" width="16.85546875" style="68" customWidth="1"/>
    <col min="9486" max="9486" width="13" style="68" customWidth="1"/>
    <col min="9487" max="9488" width="15" style="68" customWidth="1"/>
    <col min="9489" max="9489" width="16.85546875" style="68" customWidth="1"/>
    <col min="9490" max="9490" width="9.42578125" style="68" customWidth="1"/>
    <col min="9491" max="9492" width="15" style="68" customWidth="1"/>
    <col min="9493" max="9493" width="16.85546875" style="68" customWidth="1"/>
    <col min="9494" max="9494" width="14.28515625" style="68" customWidth="1"/>
    <col min="9495" max="9498" width="15" style="68" customWidth="1"/>
    <col min="9499" max="9499" width="15.140625" style="68" customWidth="1"/>
    <col min="9500" max="9500" width="15" style="68" customWidth="1"/>
    <col min="9501" max="9503" width="10.42578125" style="68" bestFit="1" customWidth="1"/>
    <col min="9504" max="9504" width="13.28515625" style="68" bestFit="1" customWidth="1"/>
    <col min="9505" max="9728" width="9.140625" style="68"/>
    <col min="9729" max="9729" width="2.7109375" style="68" customWidth="1"/>
    <col min="9730" max="9730" width="1.140625" style="68" customWidth="1"/>
    <col min="9731" max="9732" width="0" style="68" hidden="1" customWidth="1"/>
    <col min="9733" max="9733" width="7.5703125" style="68" customWidth="1"/>
    <col min="9734" max="9734" width="35.85546875" style="68" customWidth="1"/>
    <col min="9735" max="9736" width="13.5703125" style="68" customWidth="1"/>
    <col min="9737" max="9737" width="12.7109375" style="68" customWidth="1"/>
    <col min="9738" max="9738" width="9.42578125" style="68" customWidth="1"/>
    <col min="9739" max="9740" width="15" style="68" customWidth="1"/>
    <col min="9741" max="9741" width="16.85546875" style="68" customWidth="1"/>
    <col min="9742" max="9742" width="13" style="68" customWidth="1"/>
    <col min="9743" max="9744" width="15" style="68" customWidth="1"/>
    <col min="9745" max="9745" width="16.85546875" style="68" customWidth="1"/>
    <col min="9746" max="9746" width="9.42578125" style="68" customWidth="1"/>
    <col min="9747" max="9748" width="15" style="68" customWidth="1"/>
    <col min="9749" max="9749" width="16.85546875" style="68" customWidth="1"/>
    <col min="9750" max="9750" width="14.28515625" style="68" customWidth="1"/>
    <col min="9751" max="9754" width="15" style="68" customWidth="1"/>
    <col min="9755" max="9755" width="15.140625" style="68" customWidth="1"/>
    <col min="9756" max="9756" width="15" style="68" customWidth="1"/>
    <col min="9757" max="9759" width="10.42578125" style="68" bestFit="1" customWidth="1"/>
    <col min="9760" max="9760" width="13.28515625" style="68" bestFit="1" customWidth="1"/>
    <col min="9761" max="9984" width="9.140625" style="68"/>
    <col min="9985" max="9985" width="2.7109375" style="68" customWidth="1"/>
    <col min="9986" max="9986" width="1.140625" style="68" customWidth="1"/>
    <col min="9987" max="9988" width="0" style="68" hidden="1" customWidth="1"/>
    <col min="9989" max="9989" width="7.5703125" style="68" customWidth="1"/>
    <col min="9990" max="9990" width="35.85546875" style="68" customWidth="1"/>
    <col min="9991" max="9992" width="13.5703125" style="68" customWidth="1"/>
    <col min="9993" max="9993" width="12.7109375" style="68" customWidth="1"/>
    <col min="9994" max="9994" width="9.42578125" style="68" customWidth="1"/>
    <col min="9995" max="9996" width="15" style="68" customWidth="1"/>
    <col min="9997" max="9997" width="16.85546875" style="68" customWidth="1"/>
    <col min="9998" max="9998" width="13" style="68" customWidth="1"/>
    <col min="9999" max="10000" width="15" style="68" customWidth="1"/>
    <col min="10001" max="10001" width="16.85546875" style="68" customWidth="1"/>
    <col min="10002" max="10002" width="9.42578125" style="68" customWidth="1"/>
    <col min="10003" max="10004" width="15" style="68" customWidth="1"/>
    <col min="10005" max="10005" width="16.85546875" style="68" customWidth="1"/>
    <col min="10006" max="10006" width="14.28515625" style="68" customWidth="1"/>
    <col min="10007" max="10010" width="15" style="68" customWidth="1"/>
    <col min="10011" max="10011" width="15.140625" style="68" customWidth="1"/>
    <col min="10012" max="10012" width="15" style="68" customWidth="1"/>
    <col min="10013" max="10015" width="10.42578125" style="68" bestFit="1" customWidth="1"/>
    <col min="10016" max="10016" width="13.28515625" style="68" bestFit="1" customWidth="1"/>
    <col min="10017" max="10240" width="9.140625" style="68"/>
    <col min="10241" max="10241" width="2.7109375" style="68" customWidth="1"/>
    <col min="10242" max="10242" width="1.140625" style="68" customWidth="1"/>
    <col min="10243" max="10244" width="0" style="68" hidden="1" customWidth="1"/>
    <col min="10245" max="10245" width="7.5703125" style="68" customWidth="1"/>
    <col min="10246" max="10246" width="35.85546875" style="68" customWidth="1"/>
    <col min="10247" max="10248" width="13.5703125" style="68" customWidth="1"/>
    <col min="10249" max="10249" width="12.7109375" style="68" customWidth="1"/>
    <col min="10250" max="10250" width="9.42578125" style="68" customWidth="1"/>
    <col min="10251" max="10252" width="15" style="68" customWidth="1"/>
    <col min="10253" max="10253" width="16.85546875" style="68" customWidth="1"/>
    <col min="10254" max="10254" width="13" style="68" customWidth="1"/>
    <col min="10255" max="10256" width="15" style="68" customWidth="1"/>
    <col min="10257" max="10257" width="16.85546875" style="68" customWidth="1"/>
    <col min="10258" max="10258" width="9.42578125" style="68" customWidth="1"/>
    <col min="10259" max="10260" width="15" style="68" customWidth="1"/>
    <col min="10261" max="10261" width="16.85546875" style="68" customWidth="1"/>
    <col min="10262" max="10262" width="14.28515625" style="68" customWidth="1"/>
    <col min="10263" max="10266" width="15" style="68" customWidth="1"/>
    <col min="10267" max="10267" width="15.140625" style="68" customWidth="1"/>
    <col min="10268" max="10268" width="15" style="68" customWidth="1"/>
    <col min="10269" max="10271" width="10.42578125" style="68" bestFit="1" customWidth="1"/>
    <col min="10272" max="10272" width="13.28515625" style="68" bestFit="1" customWidth="1"/>
    <col min="10273" max="10496" width="9.140625" style="68"/>
    <col min="10497" max="10497" width="2.7109375" style="68" customWidth="1"/>
    <col min="10498" max="10498" width="1.140625" style="68" customWidth="1"/>
    <col min="10499" max="10500" width="0" style="68" hidden="1" customWidth="1"/>
    <col min="10501" max="10501" width="7.5703125" style="68" customWidth="1"/>
    <col min="10502" max="10502" width="35.85546875" style="68" customWidth="1"/>
    <col min="10503" max="10504" width="13.5703125" style="68" customWidth="1"/>
    <col min="10505" max="10505" width="12.7109375" style="68" customWidth="1"/>
    <col min="10506" max="10506" width="9.42578125" style="68" customWidth="1"/>
    <col min="10507" max="10508" width="15" style="68" customWidth="1"/>
    <col min="10509" max="10509" width="16.85546875" style="68" customWidth="1"/>
    <col min="10510" max="10510" width="13" style="68" customWidth="1"/>
    <col min="10511" max="10512" width="15" style="68" customWidth="1"/>
    <col min="10513" max="10513" width="16.85546875" style="68" customWidth="1"/>
    <col min="10514" max="10514" width="9.42578125" style="68" customWidth="1"/>
    <col min="10515" max="10516" width="15" style="68" customWidth="1"/>
    <col min="10517" max="10517" width="16.85546875" style="68" customWidth="1"/>
    <col min="10518" max="10518" width="14.28515625" style="68" customWidth="1"/>
    <col min="10519" max="10522" width="15" style="68" customWidth="1"/>
    <col min="10523" max="10523" width="15.140625" style="68" customWidth="1"/>
    <col min="10524" max="10524" width="15" style="68" customWidth="1"/>
    <col min="10525" max="10527" width="10.42578125" style="68" bestFit="1" customWidth="1"/>
    <col min="10528" max="10528" width="13.28515625" style="68" bestFit="1" customWidth="1"/>
    <col min="10529" max="10752" width="9.140625" style="68"/>
    <col min="10753" max="10753" width="2.7109375" style="68" customWidth="1"/>
    <col min="10754" max="10754" width="1.140625" style="68" customWidth="1"/>
    <col min="10755" max="10756" width="0" style="68" hidden="1" customWidth="1"/>
    <col min="10757" max="10757" width="7.5703125" style="68" customWidth="1"/>
    <col min="10758" max="10758" width="35.85546875" style="68" customWidth="1"/>
    <col min="10759" max="10760" width="13.5703125" style="68" customWidth="1"/>
    <col min="10761" max="10761" width="12.7109375" style="68" customWidth="1"/>
    <col min="10762" max="10762" width="9.42578125" style="68" customWidth="1"/>
    <col min="10763" max="10764" width="15" style="68" customWidth="1"/>
    <col min="10765" max="10765" width="16.85546875" style="68" customWidth="1"/>
    <col min="10766" max="10766" width="13" style="68" customWidth="1"/>
    <col min="10767" max="10768" width="15" style="68" customWidth="1"/>
    <col min="10769" max="10769" width="16.85546875" style="68" customWidth="1"/>
    <col min="10770" max="10770" width="9.42578125" style="68" customWidth="1"/>
    <col min="10771" max="10772" width="15" style="68" customWidth="1"/>
    <col min="10773" max="10773" width="16.85546875" style="68" customWidth="1"/>
    <col min="10774" max="10774" width="14.28515625" style="68" customWidth="1"/>
    <col min="10775" max="10778" width="15" style="68" customWidth="1"/>
    <col min="10779" max="10779" width="15.140625" style="68" customWidth="1"/>
    <col min="10780" max="10780" width="15" style="68" customWidth="1"/>
    <col min="10781" max="10783" width="10.42578125" style="68" bestFit="1" customWidth="1"/>
    <col min="10784" max="10784" width="13.28515625" style="68" bestFit="1" customWidth="1"/>
    <col min="10785" max="11008" width="9.140625" style="68"/>
    <col min="11009" max="11009" width="2.7109375" style="68" customWidth="1"/>
    <col min="11010" max="11010" width="1.140625" style="68" customWidth="1"/>
    <col min="11011" max="11012" width="0" style="68" hidden="1" customWidth="1"/>
    <col min="11013" max="11013" width="7.5703125" style="68" customWidth="1"/>
    <col min="11014" max="11014" width="35.85546875" style="68" customWidth="1"/>
    <col min="11015" max="11016" width="13.5703125" style="68" customWidth="1"/>
    <col min="11017" max="11017" width="12.7109375" style="68" customWidth="1"/>
    <col min="11018" max="11018" width="9.42578125" style="68" customWidth="1"/>
    <col min="11019" max="11020" width="15" style="68" customWidth="1"/>
    <col min="11021" max="11021" width="16.85546875" style="68" customWidth="1"/>
    <col min="11022" max="11022" width="13" style="68" customWidth="1"/>
    <col min="11023" max="11024" width="15" style="68" customWidth="1"/>
    <col min="11025" max="11025" width="16.85546875" style="68" customWidth="1"/>
    <col min="11026" max="11026" width="9.42578125" style="68" customWidth="1"/>
    <col min="11027" max="11028" width="15" style="68" customWidth="1"/>
    <col min="11029" max="11029" width="16.85546875" style="68" customWidth="1"/>
    <col min="11030" max="11030" width="14.28515625" style="68" customWidth="1"/>
    <col min="11031" max="11034" width="15" style="68" customWidth="1"/>
    <col min="11035" max="11035" width="15.140625" style="68" customWidth="1"/>
    <col min="11036" max="11036" width="15" style="68" customWidth="1"/>
    <col min="11037" max="11039" width="10.42578125" style="68" bestFit="1" customWidth="1"/>
    <col min="11040" max="11040" width="13.28515625" style="68" bestFit="1" customWidth="1"/>
    <col min="11041" max="11264" width="9.140625" style="68"/>
    <col min="11265" max="11265" width="2.7109375" style="68" customWidth="1"/>
    <col min="11266" max="11266" width="1.140625" style="68" customWidth="1"/>
    <col min="11267" max="11268" width="0" style="68" hidden="1" customWidth="1"/>
    <col min="11269" max="11269" width="7.5703125" style="68" customWidth="1"/>
    <col min="11270" max="11270" width="35.85546875" style="68" customWidth="1"/>
    <col min="11271" max="11272" width="13.5703125" style="68" customWidth="1"/>
    <col min="11273" max="11273" width="12.7109375" style="68" customWidth="1"/>
    <col min="11274" max="11274" width="9.42578125" style="68" customWidth="1"/>
    <col min="11275" max="11276" width="15" style="68" customWidth="1"/>
    <col min="11277" max="11277" width="16.85546875" style="68" customWidth="1"/>
    <col min="11278" max="11278" width="13" style="68" customWidth="1"/>
    <col min="11279" max="11280" width="15" style="68" customWidth="1"/>
    <col min="11281" max="11281" width="16.85546875" style="68" customWidth="1"/>
    <col min="11282" max="11282" width="9.42578125" style="68" customWidth="1"/>
    <col min="11283" max="11284" width="15" style="68" customWidth="1"/>
    <col min="11285" max="11285" width="16.85546875" style="68" customWidth="1"/>
    <col min="11286" max="11286" width="14.28515625" style="68" customWidth="1"/>
    <col min="11287" max="11290" width="15" style="68" customWidth="1"/>
    <col min="11291" max="11291" width="15.140625" style="68" customWidth="1"/>
    <col min="11292" max="11292" width="15" style="68" customWidth="1"/>
    <col min="11293" max="11295" width="10.42578125" style="68" bestFit="1" customWidth="1"/>
    <col min="11296" max="11296" width="13.28515625" style="68" bestFit="1" customWidth="1"/>
    <col min="11297" max="11520" width="9.140625" style="68"/>
    <col min="11521" max="11521" width="2.7109375" style="68" customWidth="1"/>
    <col min="11522" max="11522" width="1.140625" style="68" customWidth="1"/>
    <col min="11523" max="11524" width="0" style="68" hidden="1" customWidth="1"/>
    <col min="11525" max="11525" width="7.5703125" style="68" customWidth="1"/>
    <col min="11526" max="11526" width="35.85546875" style="68" customWidth="1"/>
    <col min="11527" max="11528" width="13.5703125" style="68" customWidth="1"/>
    <col min="11529" max="11529" width="12.7109375" style="68" customWidth="1"/>
    <col min="11530" max="11530" width="9.42578125" style="68" customWidth="1"/>
    <col min="11531" max="11532" width="15" style="68" customWidth="1"/>
    <col min="11533" max="11533" width="16.85546875" style="68" customWidth="1"/>
    <col min="11534" max="11534" width="13" style="68" customWidth="1"/>
    <col min="11535" max="11536" width="15" style="68" customWidth="1"/>
    <col min="11537" max="11537" width="16.85546875" style="68" customWidth="1"/>
    <col min="11538" max="11538" width="9.42578125" style="68" customWidth="1"/>
    <col min="11539" max="11540" width="15" style="68" customWidth="1"/>
    <col min="11541" max="11541" width="16.85546875" style="68" customWidth="1"/>
    <col min="11542" max="11542" width="14.28515625" style="68" customWidth="1"/>
    <col min="11543" max="11546" width="15" style="68" customWidth="1"/>
    <col min="11547" max="11547" width="15.140625" style="68" customWidth="1"/>
    <col min="11548" max="11548" width="15" style="68" customWidth="1"/>
    <col min="11549" max="11551" width="10.42578125" style="68" bestFit="1" customWidth="1"/>
    <col min="11552" max="11552" width="13.28515625" style="68" bestFit="1" customWidth="1"/>
    <col min="11553" max="11776" width="9.140625" style="68"/>
    <col min="11777" max="11777" width="2.7109375" style="68" customWidth="1"/>
    <col min="11778" max="11778" width="1.140625" style="68" customWidth="1"/>
    <col min="11779" max="11780" width="0" style="68" hidden="1" customWidth="1"/>
    <col min="11781" max="11781" width="7.5703125" style="68" customWidth="1"/>
    <col min="11782" max="11782" width="35.85546875" style="68" customWidth="1"/>
    <col min="11783" max="11784" width="13.5703125" style="68" customWidth="1"/>
    <col min="11785" max="11785" width="12.7109375" style="68" customWidth="1"/>
    <col min="11786" max="11786" width="9.42578125" style="68" customWidth="1"/>
    <col min="11787" max="11788" width="15" style="68" customWidth="1"/>
    <col min="11789" max="11789" width="16.85546875" style="68" customWidth="1"/>
    <col min="11790" max="11790" width="13" style="68" customWidth="1"/>
    <col min="11791" max="11792" width="15" style="68" customWidth="1"/>
    <col min="11793" max="11793" width="16.85546875" style="68" customWidth="1"/>
    <col min="11794" max="11794" width="9.42578125" style="68" customWidth="1"/>
    <col min="11795" max="11796" width="15" style="68" customWidth="1"/>
    <col min="11797" max="11797" width="16.85546875" style="68" customWidth="1"/>
    <col min="11798" max="11798" width="14.28515625" style="68" customWidth="1"/>
    <col min="11799" max="11802" width="15" style="68" customWidth="1"/>
    <col min="11803" max="11803" width="15.140625" style="68" customWidth="1"/>
    <col min="11804" max="11804" width="15" style="68" customWidth="1"/>
    <col min="11805" max="11807" width="10.42578125" style="68" bestFit="1" customWidth="1"/>
    <col min="11808" max="11808" width="13.28515625" style="68" bestFit="1" customWidth="1"/>
    <col min="11809" max="12032" width="9.140625" style="68"/>
    <col min="12033" max="12033" width="2.7109375" style="68" customWidth="1"/>
    <col min="12034" max="12034" width="1.140625" style="68" customWidth="1"/>
    <col min="12035" max="12036" width="0" style="68" hidden="1" customWidth="1"/>
    <col min="12037" max="12037" width="7.5703125" style="68" customWidth="1"/>
    <col min="12038" max="12038" width="35.85546875" style="68" customWidth="1"/>
    <col min="12039" max="12040" width="13.5703125" style="68" customWidth="1"/>
    <col min="12041" max="12041" width="12.7109375" style="68" customWidth="1"/>
    <col min="12042" max="12042" width="9.42578125" style="68" customWidth="1"/>
    <col min="12043" max="12044" width="15" style="68" customWidth="1"/>
    <col min="12045" max="12045" width="16.85546875" style="68" customWidth="1"/>
    <col min="12046" max="12046" width="13" style="68" customWidth="1"/>
    <col min="12047" max="12048" width="15" style="68" customWidth="1"/>
    <col min="12049" max="12049" width="16.85546875" style="68" customWidth="1"/>
    <col min="12050" max="12050" width="9.42578125" style="68" customWidth="1"/>
    <col min="12051" max="12052" width="15" style="68" customWidth="1"/>
    <col min="12053" max="12053" width="16.85546875" style="68" customWidth="1"/>
    <col min="12054" max="12054" width="14.28515625" style="68" customWidth="1"/>
    <col min="12055" max="12058" width="15" style="68" customWidth="1"/>
    <col min="12059" max="12059" width="15.140625" style="68" customWidth="1"/>
    <col min="12060" max="12060" width="15" style="68" customWidth="1"/>
    <col min="12061" max="12063" width="10.42578125" style="68" bestFit="1" customWidth="1"/>
    <col min="12064" max="12064" width="13.28515625" style="68" bestFit="1" customWidth="1"/>
    <col min="12065" max="12288" width="9.140625" style="68"/>
    <col min="12289" max="12289" width="2.7109375" style="68" customWidth="1"/>
    <col min="12290" max="12290" width="1.140625" style="68" customWidth="1"/>
    <col min="12291" max="12292" width="0" style="68" hidden="1" customWidth="1"/>
    <col min="12293" max="12293" width="7.5703125" style="68" customWidth="1"/>
    <col min="12294" max="12294" width="35.85546875" style="68" customWidth="1"/>
    <col min="12295" max="12296" width="13.5703125" style="68" customWidth="1"/>
    <col min="12297" max="12297" width="12.7109375" style="68" customWidth="1"/>
    <col min="12298" max="12298" width="9.42578125" style="68" customWidth="1"/>
    <col min="12299" max="12300" width="15" style="68" customWidth="1"/>
    <col min="12301" max="12301" width="16.85546875" style="68" customWidth="1"/>
    <col min="12302" max="12302" width="13" style="68" customWidth="1"/>
    <col min="12303" max="12304" width="15" style="68" customWidth="1"/>
    <col min="12305" max="12305" width="16.85546875" style="68" customWidth="1"/>
    <col min="12306" max="12306" width="9.42578125" style="68" customWidth="1"/>
    <col min="12307" max="12308" width="15" style="68" customWidth="1"/>
    <col min="12309" max="12309" width="16.85546875" style="68" customWidth="1"/>
    <col min="12310" max="12310" width="14.28515625" style="68" customWidth="1"/>
    <col min="12311" max="12314" width="15" style="68" customWidth="1"/>
    <col min="12315" max="12315" width="15.140625" style="68" customWidth="1"/>
    <col min="12316" max="12316" width="15" style="68" customWidth="1"/>
    <col min="12317" max="12319" width="10.42578125" style="68" bestFit="1" customWidth="1"/>
    <col min="12320" max="12320" width="13.28515625" style="68" bestFit="1" customWidth="1"/>
    <col min="12321" max="12544" width="9.140625" style="68"/>
    <col min="12545" max="12545" width="2.7109375" style="68" customWidth="1"/>
    <col min="12546" max="12546" width="1.140625" style="68" customWidth="1"/>
    <col min="12547" max="12548" width="0" style="68" hidden="1" customWidth="1"/>
    <col min="12549" max="12549" width="7.5703125" style="68" customWidth="1"/>
    <col min="12550" max="12550" width="35.85546875" style="68" customWidth="1"/>
    <col min="12551" max="12552" width="13.5703125" style="68" customWidth="1"/>
    <col min="12553" max="12553" width="12.7109375" style="68" customWidth="1"/>
    <col min="12554" max="12554" width="9.42578125" style="68" customWidth="1"/>
    <col min="12555" max="12556" width="15" style="68" customWidth="1"/>
    <col min="12557" max="12557" width="16.85546875" style="68" customWidth="1"/>
    <col min="12558" max="12558" width="13" style="68" customWidth="1"/>
    <col min="12559" max="12560" width="15" style="68" customWidth="1"/>
    <col min="12561" max="12561" width="16.85546875" style="68" customWidth="1"/>
    <col min="12562" max="12562" width="9.42578125" style="68" customWidth="1"/>
    <col min="12563" max="12564" width="15" style="68" customWidth="1"/>
    <col min="12565" max="12565" width="16.85546875" style="68" customWidth="1"/>
    <col min="12566" max="12566" width="14.28515625" style="68" customWidth="1"/>
    <col min="12567" max="12570" width="15" style="68" customWidth="1"/>
    <col min="12571" max="12571" width="15.140625" style="68" customWidth="1"/>
    <col min="12572" max="12572" width="15" style="68" customWidth="1"/>
    <col min="12573" max="12575" width="10.42578125" style="68" bestFit="1" customWidth="1"/>
    <col min="12576" max="12576" width="13.28515625" style="68" bestFit="1" customWidth="1"/>
    <col min="12577" max="12800" width="9.140625" style="68"/>
    <col min="12801" max="12801" width="2.7109375" style="68" customWidth="1"/>
    <col min="12802" max="12802" width="1.140625" style="68" customWidth="1"/>
    <col min="12803" max="12804" width="0" style="68" hidden="1" customWidth="1"/>
    <col min="12805" max="12805" width="7.5703125" style="68" customWidth="1"/>
    <col min="12806" max="12806" width="35.85546875" style="68" customWidth="1"/>
    <col min="12807" max="12808" width="13.5703125" style="68" customWidth="1"/>
    <col min="12809" max="12809" width="12.7109375" style="68" customWidth="1"/>
    <col min="12810" max="12810" width="9.42578125" style="68" customWidth="1"/>
    <col min="12811" max="12812" width="15" style="68" customWidth="1"/>
    <col min="12813" max="12813" width="16.85546875" style="68" customWidth="1"/>
    <col min="12814" max="12814" width="13" style="68" customWidth="1"/>
    <col min="12815" max="12816" width="15" style="68" customWidth="1"/>
    <col min="12817" max="12817" width="16.85546875" style="68" customWidth="1"/>
    <col min="12818" max="12818" width="9.42578125" style="68" customWidth="1"/>
    <col min="12819" max="12820" width="15" style="68" customWidth="1"/>
    <col min="12821" max="12821" width="16.85546875" style="68" customWidth="1"/>
    <col min="12822" max="12822" width="14.28515625" style="68" customWidth="1"/>
    <col min="12823" max="12826" width="15" style="68" customWidth="1"/>
    <col min="12827" max="12827" width="15.140625" style="68" customWidth="1"/>
    <col min="12828" max="12828" width="15" style="68" customWidth="1"/>
    <col min="12829" max="12831" width="10.42578125" style="68" bestFit="1" customWidth="1"/>
    <col min="12832" max="12832" width="13.28515625" style="68" bestFit="1" customWidth="1"/>
    <col min="12833" max="13056" width="9.140625" style="68"/>
    <col min="13057" max="13057" width="2.7109375" style="68" customWidth="1"/>
    <col min="13058" max="13058" width="1.140625" style="68" customWidth="1"/>
    <col min="13059" max="13060" width="0" style="68" hidden="1" customWidth="1"/>
    <col min="13061" max="13061" width="7.5703125" style="68" customWidth="1"/>
    <col min="13062" max="13062" width="35.85546875" style="68" customWidth="1"/>
    <col min="13063" max="13064" width="13.5703125" style="68" customWidth="1"/>
    <col min="13065" max="13065" width="12.7109375" style="68" customWidth="1"/>
    <col min="13066" max="13066" width="9.42578125" style="68" customWidth="1"/>
    <col min="13067" max="13068" width="15" style="68" customWidth="1"/>
    <col min="13069" max="13069" width="16.85546875" style="68" customWidth="1"/>
    <col min="13070" max="13070" width="13" style="68" customWidth="1"/>
    <col min="13071" max="13072" width="15" style="68" customWidth="1"/>
    <col min="13073" max="13073" width="16.85546875" style="68" customWidth="1"/>
    <col min="13074" max="13074" width="9.42578125" style="68" customWidth="1"/>
    <col min="13075" max="13076" width="15" style="68" customWidth="1"/>
    <col min="13077" max="13077" width="16.85546875" style="68" customWidth="1"/>
    <col min="13078" max="13078" width="14.28515625" style="68" customWidth="1"/>
    <col min="13079" max="13082" width="15" style="68" customWidth="1"/>
    <col min="13083" max="13083" width="15.140625" style="68" customWidth="1"/>
    <col min="13084" max="13084" width="15" style="68" customWidth="1"/>
    <col min="13085" max="13087" width="10.42578125" style="68" bestFit="1" customWidth="1"/>
    <col min="13088" max="13088" width="13.28515625" style="68" bestFit="1" customWidth="1"/>
    <col min="13089" max="13312" width="9.140625" style="68"/>
    <col min="13313" max="13313" width="2.7109375" style="68" customWidth="1"/>
    <col min="13314" max="13314" width="1.140625" style="68" customWidth="1"/>
    <col min="13315" max="13316" width="0" style="68" hidden="1" customWidth="1"/>
    <col min="13317" max="13317" width="7.5703125" style="68" customWidth="1"/>
    <col min="13318" max="13318" width="35.85546875" style="68" customWidth="1"/>
    <col min="13319" max="13320" width="13.5703125" style="68" customWidth="1"/>
    <col min="13321" max="13321" width="12.7109375" style="68" customWidth="1"/>
    <col min="13322" max="13322" width="9.42578125" style="68" customWidth="1"/>
    <col min="13323" max="13324" width="15" style="68" customWidth="1"/>
    <col min="13325" max="13325" width="16.85546875" style="68" customWidth="1"/>
    <col min="13326" max="13326" width="13" style="68" customWidth="1"/>
    <col min="13327" max="13328" width="15" style="68" customWidth="1"/>
    <col min="13329" max="13329" width="16.85546875" style="68" customWidth="1"/>
    <col min="13330" max="13330" width="9.42578125" style="68" customWidth="1"/>
    <col min="13331" max="13332" width="15" style="68" customWidth="1"/>
    <col min="13333" max="13333" width="16.85546875" style="68" customWidth="1"/>
    <col min="13334" max="13334" width="14.28515625" style="68" customWidth="1"/>
    <col min="13335" max="13338" width="15" style="68" customWidth="1"/>
    <col min="13339" max="13339" width="15.140625" style="68" customWidth="1"/>
    <col min="13340" max="13340" width="15" style="68" customWidth="1"/>
    <col min="13341" max="13343" width="10.42578125" style="68" bestFit="1" customWidth="1"/>
    <col min="13344" max="13344" width="13.28515625" style="68" bestFit="1" customWidth="1"/>
    <col min="13345" max="13568" width="9.140625" style="68"/>
    <col min="13569" max="13569" width="2.7109375" style="68" customWidth="1"/>
    <col min="13570" max="13570" width="1.140625" style="68" customWidth="1"/>
    <col min="13571" max="13572" width="0" style="68" hidden="1" customWidth="1"/>
    <col min="13573" max="13573" width="7.5703125" style="68" customWidth="1"/>
    <col min="13574" max="13574" width="35.85546875" style="68" customWidth="1"/>
    <col min="13575" max="13576" width="13.5703125" style="68" customWidth="1"/>
    <col min="13577" max="13577" width="12.7109375" style="68" customWidth="1"/>
    <col min="13578" max="13578" width="9.42578125" style="68" customWidth="1"/>
    <col min="13579" max="13580" width="15" style="68" customWidth="1"/>
    <col min="13581" max="13581" width="16.85546875" style="68" customWidth="1"/>
    <col min="13582" max="13582" width="13" style="68" customWidth="1"/>
    <col min="13583" max="13584" width="15" style="68" customWidth="1"/>
    <col min="13585" max="13585" width="16.85546875" style="68" customWidth="1"/>
    <col min="13586" max="13586" width="9.42578125" style="68" customWidth="1"/>
    <col min="13587" max="13588" width="15" style="68" customWidth="1"/>
    <col min="13589" max="13589" width="16.85546875" style="68" customWidth="1"/>
    <col min="13590" max="13590" width="14.28515625" style="68" customWidth="1"/>
    <col min="13591" max="13594" width="15" style="68" customWidth="1"/>
    <col min="13595" max="13595" width="15.140625" style="68" customWidth="1"/>
    <col min="13596" max="13596" width="15" style="68" customWidth="1"/>
    <col min="13597" max="13599" width="10.42578125" style="68" bestFit="1" customWidth="1"/>
    <col min="13600" max="13600" width="13.28515625" style="68" bestFit="1" customWidth="1"/>
    <col min="13601" max="13824" width="9.140625" style="68"/>
    <col min="13825" max="13825" width="2.7109375" style="68" customWidth="1"/>
    <col min="13826" max="13826" width="1.140625" style="68" customWidth="1"/>
    <col min="13827" max="13828" width="0" style="68" hidden="1" customWidth="1"/>
    <col min="13829" max="13829" width="7.5703125" style="68" customWidth="1"/>
    <col min="13830" max="13830" width="35.85546875" style="68" customWidth="1"/>
    <col min="13831" max="13832" width="13.5703125" style="68" customWidth="1"/>
    <col min="13833" max="13833" width="12.7109375" style="68" customWidth="1"/>
    <col min="13834" max="13834" width="9.42578125" style="68" customWidth="1"/>
    <col min="13835" max="13836" width="15" style="68" customWidth="1"/>
    <col min="13837" max="13837" width="16.85546875" style="68" customWidth="1"/>
    <col min="13838" max="13838" width="13" style="68" customWidth="1"/>
    <col min="13839" max="13840" width="15" style="68" customWidth="1"/>
    <col min="13841" max="13841" width="16.85546875" style="68" customWidth="1"/>
    <col min="13842" max="13842" width="9.42578125" style="68" customWidth="1"/>
    <col min="13843" max="13844" width="15" style="68" customWidth="1"/>
    <col min="13845" max="13845" width="16.85546875" style="68" customWidth="1"/>
    <col min="13846" max="13846" width="14.28515625" style="68" customWidth="1"/>
    <col min="13847" max="13850" width="15" style="68" customWidth="1"/>
    <col min="13851" max="13851" width="15.140625" style="68" customWidth="1"/>
    <col min="13852" max="13852" width="15" style="68" customWidth="1"/>
    <col min="13853" max="13855" width="10.42578125" style="68" bestFit="1" customWidth="1"/>
    <col min="13856" max="13856" width="13.28515625" style="68" bestFit="1" customWidth="1"/>
    <col min="13857" max="14080" width="9.140625" style="68"/>
    <col min="14081" max="14081" width="2.7109375" style="68" customWidth="1"/>
    <col min="14082" max="14082" width="1.140625" style="68" customWidth="1"/>
    <col min="14083" max="14084" width="0" style="68" hidden="1" customWidth="1"/>
    <col min="14085" max="14085" width="7.5703125" style="68" customWidth="1"/>
    <col min="14086" max="14086" width="35.85546875" style="68" customWidth="1"/>
    <col min="14087" max="14088" width="13.5703125" style="68" customWidth="1"/>
    <col min="14089" max="14089" width="12.7109375" style="68" customWidth="1"/>
    <col min="14090" max="14090" width="9.42578125" style="68" customWidth="1"/>
    <col min="14091" max="14092" width="15" style="68" customWidth="1"/>
    <col min="14093" max="14093" width="16.85546875" style="68" customWidth="1"/>
    <col min="14094" max="14094" width="13" style="68" customWidth="1"/>
    <col min="14095" max="14096" width="15" style="68" customWidth="1"/>
    <col min="14097" max="14097" width="16.85546875" style="68" customWidth="1"/>
    <col min="14098" max="14098" width="9.42578125" style="68" customWidth="1"/>
    <col min="14099" max="14100" width="15" style="68" customWidth="1"/>
    <col min="14101" max="14101" width="16.85546875" style="68" customWidth="1"/>
    <col min="14102" max="14102" width="14.28515625" style="68" customWidth="1"/>
    <col min="14103" max="14106" width="15" style="68" customWidth="1"/>
    <col min="14107" max="14107" width="15.140625" style="68" customWidth="1"/>
    <col min="14108" max="14108" width="15" style="68" customWidth="1"/>
    <col min="14109" max="14111" width="10.42578125" style="68" bestFit="1" customWidth="1"/>
    <col min="14112" max="14112" width="13.28515625" style="68" bestFit="1" customWidth="1"/>
    <col min="14113" max="14336" width="9.140625" style="68"/>
    <col min="14337" max="14337" width="2.7109375" style="68" customWidth="1"/>
    <col min="14338" max="14338" width="1.140625" style="68" customWidth="1"/>
    <col min="14339" max="14340" width="0" style="68" hidden="1" customWidth="1"/>
    <col min="14341" max="14341" width="7.5703125" style="68" customWidth="1"/>
    <col min="14342" max="14342" width="35.85546875" style="68" customWidth="1"/>
    <col min="14343" max="14344" width="13.5703125" style="68" customWidth="1"/>
    <col min="14345" max="14345" width="12.7109375" style="68" customWidth="1"/>
    <col min="14346" max="14346" width="9.42578125" style="68" customWidth="1"/>
    <col min="14347" max="14348" width="15" style="68" customWidth="1"/>
    <col min="14349" max="14349" width="16.85546875" style="68" customWidth="1"/>
    <col min="14350" max="14350" width="13" style="68" customWidth="1"/>
    <col min="14351" max="14352" width="15" style="68" customWidth="1"/>
    <col min="14353" max="14353" width="16.85546875" style="68" customWidth="1"/>
    <col min="14354" max="14354" width="9.42578125" style="68" customWidth="1"/>
    <col min="14355" max="14356" width="15" style="68" customWidth="1"/>
    <col min="14357" max="14357" width="16.85546875" style="68" customWidth="1"/>
    <col min="14358" max="14358" width="14.28515625" style="68" customWidth="1"/>
    <col min="14359" max="14362" width="15" style="68" customWidth="1"/>
    <col min="14363" max="14363" width="15.140625" style="68" customWidth="1"/>
    <col min="14364" max="14364" width="15" style="68" customWidth="1"/>
    <col min="14365" max="14367" width="10.42578125" style="68" bestFit="1" customWidth="1"/>
    <col min="14368" max="14368" width="13.28515625" style="68" bestFit="1" customWidth="1"/>
    <col min="14369" max="14592" width="9.140625" style="68"/>
    <col min="14593" max="14593" width="2.7109375" style="68" customWidth="1"/>
    <col min="14594" max="14594" width="1.140625" style="68" customWidth="1"/>
    <col min="14595" max="14596" width="0" style="68" hidden="1" customWidth="1"/>
    <col min="14597" max="14597" width="7.5703125" style="68" customWidth="1"/>
    <col min="14598" max="14598" width="35.85546875" style="68" customWidth="1"/>
    <col min="14599" max="14600" width="13.5703125" style="68" customWidth="1"/>
    <col min="14601" max="14601" width="12.7109375" style="68" customWidth="1"/>
    <col min="14602" max="14602" width="9.42578125" style="68" customWidth="1"/>
    <col min="14603" max="14604" width="15" style="68" customWidth="1"/>
    <col min="14605" max="14605" width="16.85546875" style="68" customWidth="1"/>
    <col min="14606" max="14606" width="13" style="68" customWidth="1"/>
    <col min="14607" max="14608" width="15" style="68" customWidth="1"/>
    <col min="14609" max="14609" width="16.85546875" style="68" customWidth="1"/>
    <col min="14610" max="14610" width="9.42578125" style="68" customWidth="1"/>
    <col min="14611" max="14612" width="15" style="68" customWidth="1"/>
    <col min="14613" max="14613" width="16.85546875" style="68" customWidth="1"/>
    <col min="14614" max="14614" width="14.28515625" style="68" customWidth="1"/>
    <col min="14615" max="14618" width="15" style="68" customWidth="1"/>
    <col min="14619" max="14619" width="15.140625" style="68" customWidth="1"/>
    <col min="14620" max="14620" width="15" style="68" customWidth="1"/>
    <col min="14621" max="14623" width="10.42578125" style="68" bestFit="1" customWidth="1"/>
    <col min="14624" max="14624" width="13.28515625" style="68" bestFit="1" customWidth="1"/>
    <col min="14625" max="14848" width="9.140625" style="68"/>
    <col min="14849" max="14849" width="2.7109375" style="68" customWidth="1"/>
    <col min="14850" max="14850" width="1.140625" style="68" customWidth="1"/>
    <col min="14851" max="14852" width="0" style="68" hidden="1" customWidth="1"/>
    <col min="14853" max="14853" width="7.5703125" style="68" customWidth="1"/>
    <col min="14854" max="14854" width="35.85546875" style="68" customWidth="1"/>
    <col min="14855" max="14856" width="13.5703125" style="68" customWidth="1"/>
    <col min="14857" max="14857" width="12.7109375" style="68" customWidth="1"/>
    <col min="14858" max="14858" width="9.42578125" style="68" customWidth="1"/>
    <col min="14859" max="14860" width="15" style="68" customWidth="1"/>
    <col min="14861" max="14861" width="16.85546875" style="68" customWidth="1"/>
    <col min="14862" max="14862" width="13" style="68" customWidth="1"/>
    <col min="14863" max="14864" width="15" style="68" customWidth="1"/>
    <col min="14865" max="14865" width="16.85546875" style="68" customWidth="1"/>
    <col min="14866" max="14866" width="9.42578125" style="68" customWidth="1"/>
    <col min="14867" max="14868" width="15" style="68" customWidth="1"/>
    <col min="14869" max="14869" width="16.85546875" style="68" customWidth="1"/>
    <col min="14870" max="14870" width="14.28515625" style="68" customWidth="1"/>
    <col min="14871" max="14874" width="15" style="68" customWidth="1"/>
    <col min="14875" max="14875" width="15.140625" style="68" customWidth="1"/>
    <col min="14876" max="14876" width="15" style="68" customWidth="1"/>
    <col min="14877" max="14879" width="10.42578125" style="68" bestFit="1" customWidth="1"/>
    <col min="14880" max="14880" width="13.28515625" style="68" bestFit="1" customWidth="1"/>
    <col min="14881" max="15104" width="9.140625" style="68"/>
    <col min="15105" max="15105" width="2.7109375" style="68" customWidth="1"/>
    <col min="15106" max="15106" width="1.140625" style="68" customWidth="1"/>
    <col min="15107" max="15108" width="0" style="68" hidden="1" customWidth="1"/>
    <col min="15109" max="15109" width="7.5703125" style="68" customWidth="1"/>
    <col min="15110" max="15110" width="35.85546875" style="68" customWidth="1"/>
    <col min="15111" max="15112" width="13.5703125" style="68" customWidth="1"/>
    <col min="15113" max="15113" width="12.7109375" style="68" customWidth="1"/>
    <col min="15114" max="15114" width="9.42578125" style="68" customWidth="1"/>
    <col min="15115" max="15116" width="15" style="68" customWidth="1"/>
    <col min="15117" max="15117" width="16.85546875" style="68" customWidth="1"/>
    <col min="15118" max="15118" width="13" style="68" customWidth="1"/>
    <col min="15119" max="15120" width="15" style="68" customWidth="1"/>
    <col min="15121" max="15121" width="16.85546875" style="68" customWidth="1"/>
    <col min="15122" max="15122" width="9.42578125" style="68" customWidth="1"/>
    <col min="15123" max="15124" width="15" style="68" customWidth="1"/>
    <col min="15125" max="15125" width="16.85546875" style="68" customWidth="1"/>
    <col min="15126" max="15126" width="14.28515625" style="68" customWidth="1"/>
    <col min="15127" max="15130" width="15" style="68" customWidth="1"/>
    <col min="15131" max="15131" width="15.140625" style="68" customWidth="1"/>
    <col min="15132" max="15132" width="15" style="68" customWidth="1"/>
    <col min="15133" max="15135" width="10.42578125" style="68" bestFit="1" customWidth="1"/>
    <col min="15136" max="15136" width="13.28515625" style="68" bestFit="1" customWidth="1"/>
    <col min="15137" max="15360" width="9.140625" style="68"/>
    <col min="15361" max="15361" width="2.7109375" style="68" customWidth="1"/>
    <col min="15362" max="15362" width="1.140625" style="68" customWidth="1"/>
    <col min="15363" max="15364" width="0" style="68" hidden="1" customWidth="1"/>
    <col min="15365" max="15365" width="7.5703125" style="68" customWidth="1"/>
    <col min="15366" max="15366" width="35.85546875" style="68" customWidth="1"/>
    <col min="15367" max="15368" width="13.5703125" style="68" customWidth="1"/>
    <col min="15369" max="15369" width="12.7109375" style="68" customWidth="1"/>
    <col min="15370" max="15370" width="9.42578125" style="68" customWidth="1"/>
    <col min="15371" max="15372" width="15" style="68" customWidth="1"/>
    <col min="15373" max="15373" width="16.85546875" style="68" customWidth="1"/>
    <col min="15374" max="15374" width="13" style="68" customWidth="1"/>
    <col min="15375" max="15376" width="15" style="68" customWidth="1"/>
    <col min="15377" max="15377" width="16.85546875" style="68" customWidth="1"/>
    <col min="15378" max="15378" width="9.42578125" style="68" customWidth="1"/>
    <col min="15379" max="15380" width="15" style="68" customWidth="1"/>
    <col min="15381" max="15381" width="16.85546875" style="68" customWidth="1"/>
    <col min="15382" max="15382" width="14.28515625" style="68" customWidth="1"/>
    <col min="15383" max="15386" width="15" style="68" customWidth="1"/>
    <col min="15387" max="15387" width="15.140625" style="68" customWidth="1"/>
    <col min="15388" max="15388" width="15" style="68" customWidth="1"/>
    <col min="15389" max="15391" width="10.42578125" style="68" bestFit="1" customWidth="1"/>
    <col min="15392" max="15392" width="13.28515625" style="68" bestFit="1" customWidth="1"/>
    <col min="15393" max="15616" width="9.140625" style="68"/>
    <col min="15617" max="15617" width="2.7109375" style="68" customWidth="1"/>
    <col min="15618" max="15618" width="1.140625" style="68" customWidth="1"/>
    <col min="15619" max="15620" width="0" style="68" hidden="1" customWidth="1"/>
    <col min="15621" max="15621" width="7.5703125" style="68" customWidth="1"/>
    <col min="15622" max="15622" width="35.85546875" style="68" customWidth="1"/>
    <col min="15623" max="15624" width="13.5703125" style="68" customWidth="1"/>
    <col min="15625" max="15625" width="12.7109375" style="68" customWidth="1"/>
    <col min="15626" max="15626" width="9.42578125" style="68" customWidth="1"/>
    <col min="15627" max="15628" width="15" style="68" customWidth="1"/>
    <col min="15629" max="15629" width="16.85546875" style="68" customWidth="1"/>
    <col min="15630" max="15630" width="13" style="68" customWidth="1"/>
    <col min="15631" max="15632" width="15" style="68" customWidth="1"/>
    <col min="15633" max="15633" width="16.85546875" style="68" customWidth="1"/>
    <col min="15634" max="15634" width="9.42578125" style="68" customWidth="1"/>
    <col min="15635" max="15636" width="15" style="68" customWidth="1"/>
    <col min="15637" max="15637" width="16.85546875" style="68" customWidth="1"/>
    <col min="15638" max="15638" width="14.28515625" style="68" customWidth="1"/>
    <col min="15639" max="15642" width="15" style="68" customWidth="1"/>
    <col min="15643" max="15643" width="15.140625" style="68" customWidth="1"/>
    <col min="15644" max="15644" width="15" style="68" customWidth="1"/>
    <col min="15645" max="15647" width="10.42578125" style="68" bestFit="1" customWidth="1"/>
    <col min="15648" max="15648" width="13.28515625" style="68" bestFit="1" customWidth="1"/>
    <col min="15649" max="15872" width="9.140625" style="68"/>
    <col min="15873" max="15873" width="2.7109375" style="68" customWidth="1"/>
    <col min="15874" max="15874" width="1.140625" style="68" customWidth="1"/>
    <col min="15875" max="15876" width="0" style="68" hidden="1" customWidth="1"/>
    <col min="15877" max="15877" width="7.5703125" style="68" customWidth="1"/>
    <col min="15878" max="15878" width="35.85546875" style="68" customWidth="1"/>
    <col min="15879" max="15880" width="13.5703125" style="68" customWidth="1"/>
    <col min="15881" max="15881" width="12.7109375" style="68" customWidth="1"/>
    <col min="15882" max="15882" width="9.42578125" style="68" customWidth="1"/>
    <col min="15883" max="15884" width="15" style="68" customWidth="1"/>
    <col min="15885" max="15885" width="16.85546875" style="68" customWidth="1"/>
    <col min="15886" max="15886" width="13" style="68" customWidth="1"/>
    <col min="15887" max="15888" width="15" style="68" customWidth="1"/>
    <col min="15889" max="15889" width="16.85546875" style="68" customWidth="1"/>
    <col min="15890" max="15890" width="9.42578125" style="68" customWidth="1"/>
    <col min="15891" max="15892" width="15" style="68" customWidth="1"/>
    <col min="15893" max="15893" width="16.85546875" style="68" customWidth="1"/>
    <col min="15894" max="15894" width="14.28515625" style="68" customWidth="1"/>
    <col min="15895" max="15898" width="15" style="68" customWidth="1"/>
    <col min="15899" max="15899" width="15.140625" style="68" customWidth="1"/>
    <col min="15900" max="15900" width="15" style="68" customWidth="1"/>
    <col min="15901" max="15903" width="10.42578125" style="68" bestFit="1" customWidth="1"/>
    <col min="15904" max="15904" width="13.28515625" style="68" bestFit="1" customWidth="1"/>
    <col min="15905" max="16128" width="9.140625" style="68"/>
    <col min="16129" max="16129" width="2.7109375" style="68" customWidth="1"/>
    <col min="16130" max="16130" width="1.140625" style="68" customWidth="1"/>
    <col min="16131" max="16132" width="0" style="68" hidden="1" customWidth="1"/>
    <col min="16133" max="16133" width="7.5703125" style="68" customWidth="1"/>
    <col min="16134" max="16134" width="35.85546875" style="68" customWidth="1"/>
    <col min="16135" max="16136" width="13.5703125" style="68" customWidth="1"/>
    <col min="16137" max="16137" width="12.7109375" style="68" customWidth="1"/>
    <col min="16138" max="16138" width="9.42578125" style="68" customWidth="1"/>
    <col min="16139" max="16140" width="15" style="68" customWidth="1"/>
    <col min="16141" max="16141" width="16.85546875" style="68" customWidth="1"/>
    <col min="16142" max="16142" width="13" style="68" customWidth="1"/>
    <col min="16143" max="16144" width="15" style="68" customWidth="1"/>
    <col min="16145" max="16145" width="16.85546875" style="68" customWidth="1"/>
    <col min="16146" max="16146" width="9.42578125" style="68" customWidth="1"/>
    <col min="16147" max="16148" width="15" style="68" customWidth="1"/>
    <col min="16149" max="16149" width="16.85546875" style="68" customWidth="1"/>
    <col min="16150" max="16150" width="14.28515625" style="68" customWidth="1"/>
    <col min="16151" max="16154" width="15" style="68" customWidth="1"/>
    <col min="16155" max="16155" width="15.140625" style="68" customWidth="1"/>
    <col min="16156" max="16156" width="15" style="68" customWidth="1"/>
    <col min="16157" max="16159" width="10.42578125" style="68" bestFit="1" customWidth="1"/>
    <col min="16160" max="16160" width="13.28515625" style="68" bestFit="1" customWidth="1"/>
    <col min="16161" max="16384" width="9.140625" style="68"/>
  </cols>
  <sheetData>
    <row r="1" spans="1:24" ht="16.899999999999999" x14ac:dyDescent="0.3">
      <c r="C1" s="242" t="s">
        <v>1724</v>
      </c>
    </row>
    <row r="2" spans="1:24" ht="16.899999999999999" x14ac:dyDescent="0.3">
      <c r="C2" s="242" t="s">
        <v>1719</v>
      </c>
    </row>
    <row r="4" spans="1:24" ht="24" customHeight="1" x14ac:dyDescent="0.2"/>
    <row r="5" spans="1:24" s="233" customFormat="1" ht="14.25" customHeight="1" x14ac:dyDescent="0.2">
      <c r="A5" s="232"/>
      <c r="B5" s="108" t="s">
        <v>759</v>
      </c>
      <c r="C5" s="109" t="s">
        <v>760</v>
      </c>
      <c r="D5" s="109" t="s">
        <v>761</v>
      </c>
      <c r="E5" s="109" t="s">
        <v>762</v>
      </c>
      <c r="F5" s="109" t="s">
        <v>1699</v>
      </c>
      <c r="G5" s="109" t="s">
        <v>1706</v>
      </c>
      <c r="H5" s="110" t="s">
        <v>765</v>
      </c>
      <c r="I5" s="231" t="s">
        <v>766</v>
      </c>
      <c r="J5" s="109" t="s">
        <v>1700</v>
      </c>
      <c r="K5" s="109" t="s">
        <v>768</v>
      </c>
      <c r="L5" s="109" t="s">
        <v>769</v>
      </c>
      <c r="M5" s="109" t="s">
        <v>770</v>
      </c>
      <c r="N5" s="109" t="s">
        <v>1701</v>
      </c>
      <c r="O5" s="109" t="s">
        <v>772</v>
      </c>
      <c r="P5" s="109" t="s">
        <v>773</v>
      </c>
      <c r="Q5" s="231" t="s">
        <v>774</v>
      </c>
      <c r="R5" s="109" t="s">
        <v>775</v>
      </c>
      <c r="S5" s="109" t="s">
        <v>1705</v>
      </c>
      <c r="T5" s="109" t="s">
        <v>1704</v>
      </c>
      <c r="U5" s="110" t="s">
        <v>778</v>
      </c>
      <c r="V5" s="110" t="s">
        <v>779</v>
      </c>
      <c r="W5" s="109" t="s">
        <v>1702</v>
      </c>
      <c r="X5" s="109" t="s">
        <v>1703</v>
      </c>
    </row>
    <row r="6" spans="1:24" s="67" customFormat="1" ht="18" customHeight="1" x14ac:dyDescent="0.2">
      <c r="A6" s="68"/>
      <c r="B6" s="111" t="s">
        <v>782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</row>
    <row r="7" spans="1:24" ht="10.15" x14ac:dyDescent="0.2">
      <c r="B7" s="111" t="s">
        <v>783</v>
      </c>
      <c r="C7" s="230">
        <v>413200997.97000003</v>
      </c>
      <c r="D7" s="230">
        <v>363544304.00999999</v>
      </c>
      <c r="E7" s="230">
        <v>49656693.960000001</v>
      </c>
      <c r="F7" s="114">
        <v>0.13659048818059</v>
      </c>
      <c r="G7" s="230">
        <v>1366426264.6500001</v>
      </c>
      <c r="H7" s="230">
        <v>1271135318.55</v>
      </c>
      <c r="I7" s="230">
        <v>95290946.099999994</v>
      </c>
      <c r="J7" s="114">
        <v>7.4965225739069996E-2</v>
      </c>
      <c r="K7" s="230">
        <v>5662615209.1400003</v>
      </c>
      <c r="L7" s="230">
        <v>5592268153.9799995</v>
      </c>
      <c r="M7" s="230">
        <v>70347055.159999996</v>
      </c>
      <c r="N7" s="114">
        <v>1.25793422674E-2</v>
      </c>
      <c r="O7" s="230">
        <v>5662615209.1400003</v>
      </c>
      <c r="P7" s="230">
        <v>5592268153.9799995</v>
      </c>
      <c r="Q7" s="230">
        <v>70347055.159999996</v>
      </c>
      <c r="R7" s="114">
        <v>1.25793422674E-2</v>
      </c>
      <c r="S7" s="230">
        <v>1366426264.6500001</v>
      </c>
      <c r="T7" s="230">
        <v>1271135318.55</v>
      </c>
      <c r="U7" s="230">
        <v>5662615209.1400003</v>
      </c>
      <c r="V7" s="230">
        <v>5592268153.9799995</v>
      </c>
      <c r="W7" s="230">
        <v>5662615209.1400003</v>
      </c>
      <c r="X7" s="230">
        <v>5592268153.9799995</v>
      </c>
    </row>
    <row r="8" spans="1:24" ht="10.15" x14ac:dyDescent="0.2">
      <c r="B8" s="111" t="s">
        <v>784</v>
      </c>
      <c r="C8" s="230">
        <v>315420739.39999998</v>
      </c>
      <c r="D8" s="230">
        <v>302045862.11000001</v>
      </c>
      <c r="E8" s="230">
        <v>13374877.289999999</v>
      </c>
      <c r="F8" s="114">
        <v>4.4280948583660003E-2</v>
      </c>
      <c r="G8" s="230">
        <v>970656467.21000004</v>
      </c>
      <c r="H8" s="230">
        <v>962115793.75</v>
      </c>
      <c r="I8" s="230">
        <v>8540673.4600000009</v>
      </c>
      <c r="J8" s="114">
        <v>8.8769704389900003E-3</v>
      </c>
      <c r="K8" s="230">
        <v>3867843192.3299999</v>
      </c>
      <c r="L8" s="230">
        <v>3923945112.5500002</v>
      </c>
      <c r="M8" s="230">
        <v>-56101920.219999999</v>
      </c>
      <c r="N8" s="114">
        <v>-1.4297325423990001E-2</v>
      </c>
      <c r="O8" s="230">
        <v>3867843192.3299999</v>
      </c>
      <c r="P8" s="230">
        <v>3923945112.5500002</v>
      </c>
      <c r="Q8" s="230">
        <v>-56101920.219999999</v>
      </c>
      <c r="R8" s="114">
        <v>-1.4297325423990001E-2</v>
      </c>
      <c r="S8" s="230">
        <v>970656467.21000004</v>
      </c>
      <c r="T8" s="230">
        <v>962115793.75</v>
      </c>
      <c r="U8" s="230">
        <v>3867843192.3299999</v>
      </c>
      <c r="V8" s="230">
        <v>3923945112.5500002</v>
      </c>
      <c r="W8" s="230">
        <v>3867843192.3299999</v>
      </c>
      <c r="X8" s="230">
        <v>3923945112.5500002</v>
      </c>
    </row>
    <row r="9" spans="1:24" ht="10.15" x14ac:dyDescent="0.2">
      <c r="B9" s="111" t="s">
        <v>785</v>
      </c>
      <c r="C9" s="230">
        <v>15822434.77</v>
      </c>
      <c r="D9" s="230">
        <v>16757823.310000001</v>
      </c>
      <c r="E9" s="230">
        <v>-935388.54</v>
      </c>
      <c r="F9" s="114">
        <v>-5.5818021391939997E-2</v>
      </c>
      <c r="G9" s="230">
        <v>46795650.170000002</v>
      </c>
      <c r="H9" s="230">
        <v>52910283.560000002</v>
      </c>
      <c r="I9" s="230">
        <v>-6114633.3899999997</v>
      </c>
      <c r="J9" s="114">
        <v>-0.11556606728568999</v>
      </c>
      <c r="K9" s="230">
        <v>192454908.59</v>
      </c>
      <c r="L9" s="230">
        <v>207741972.02000001</v>
      </c>
      <c r="M9" s="230">
        <v>-15287063.43</v>
      </c>
      <c r="N9" s="114">
        <v>-7.3586783072070006E-2</v>
      </c>
      <c r="O9" s="230">
        <v>192454908.59</v>
      </c>
      <c r="P9" s="230">
        <v>207741972.02000001</v>
      </c>
      <c r="Q9" s="230">
        <v>-15287063.43</v>
      </c>
      <c r="R9" s="114">
        <v>-7.3586783072070006E-2</v>
      </c>
      <c r="S9" s="230">
        <v>46795650.170000002</v>
      </c>
      <c r="T9" s="230">
        <v>52910283.560000002</v>
      </c>
      <c r="U9" s="230">
        <v>192454908.59</v>
      </c>
      <c r="V9" s="230">
        <v>207741972.02000001</v>
      </c>
      <c r="W9" s="230">
        <v>192454908.59</v>
      </c>
      <c r="X9" s="230">
        <v>207741972.02000001</v>
      </c>
    </row>
    <row r="10" spans="1:24" ht="10.15" x14ac:dyDescent="0.2">
      <c r="B10" s="111" t="s">
        <v>786</v>
      </c>
      <c r="C10" s="230">
        <v>6378717.4800000004</v>
      </c>
      <c r="D10" s="230">
        <v>6050191.1600000001</v>
      </c>
      <c r="E10" s="230">
        <v>328526.32</v>
      </c>
      <c r="F10" s="114">
        <v>5.4300155368980002E-2</v>
      </c>
      <c r="G10" s="230">
        <v>19140501.670000002</v>
      </c>
      <c r="H10" s="230">
        <v>18168802.859999999</v>
      </c>
      <c r="I10" s="230">
        <v>971698.81</v>
      </c>
      <c r="J10" s="114">
        <v>5.3481719048160001E-2</v>
      </c>
      <c r="K10" s="230">
        <v>76568574.409999996</v>
      </c>
      <c r="L10" s="230">
        <v>72981008.439999998</v>
      </c>
      <c r="M10" s="230">
        <v>3587565.97</v>
      </c>
      <c r="N10" s="114">
        <v>4.9157528056759998E-2</v>
      </c>
      <c r="O10" s="230">
        <v>76568574.409999996</v>
      </c>
      <c r="P10" s="230">
        <v>72981008.439999998</v>
      </c>
      <c r="Q10" s="230">
        <v>3587565.97</v>
      </c>
      <c r="R10" s="114">
        <v>4.9157528056759998E-2</v>
      </c>
      <c r="S10" s="230">
        <v>19140501.670000002</v>
      </c>
      <c r="T10" s="230">
        <v>18168802.859999999</v>
      </c>
      <c r="U10" s="230">
        <v>76568574.409999996</v>
      </c>
      <c r="V10" s="230">
        <v>72981008.439999998</v>
      </c>
      <c r="W10" s="230">
        <v>76568574.409999996</v>
      </c>
      <c r="X10" s="230">
        <v>72981008.439999998</v>
      </c>
    </row>
    <row r="11" spans="1:24" ht="10.15" x14ac:dyDescent="0.2">
      <c r="B11" s="111" t="s">
        <v>787</v>
      </c>
      <c r="C11" s="230">
        <v>631457.47</v>
      </c>
      <c r="D11" s="230">
        <v>561174.06999999995</v>
      </c>
      <c r="E11" s="230">
        <v>70283.399999999994</v>
      </c>
      <c r="F11" s="114">
        <v>0.12524349173867</v>
      </c>
      <c r="G11" s="230">
        <v>1923921.58</v>
      </c>
      <c r="H11" s="230">
        <v>1725204.64</v>
      </c>
      <c r="I11" s="230">
        <v>198716.94</v>
      </c>
      <c r="J11" s="114">
        <v>0.11518456152541</v>
      </c>
      <c r="K11" s="230">
        <v>7647129.1600000001</v>
      </c>
      <c r="L11" s="230">
        <v>6786550.4100000001</v>
      </c>
      <c r="M11" s="230">
        <v>860578.75</v>
      </c>
      <c r="N11" s="114">
        <v>0.12680650669476001</v>
      </c>
      <c r="O11" s="230">
        <v>7647129.1600000001</v>
      </c>
      <c r="P11" s="230">
        <v>6786550.4100000001</v>
      </c>
      <c r="Q11" s="230">
        <v>860578.75</v>
      </c>
      <c r="R11" s="114">
        <v>0.12680650669476001</v>
      </c>
      <c r="S11" s="230">
        <v>1923921.58</v>
      </c>
      <c r="T11" s="230">
        <v>1725204.64</v>
      </c>
      <c r="U11" s="230">
        <v>7647129.1600000001</v>
      </c>
      <c r="V11" s="230">
        <v>6786550.4100000001</v>
      </c>
      <c r="W11" s="230">
        <v>7647129.1600000001</v>
      </c>
      <c r="X11" s="230">
        <v>6786550.4100000001</v>
      </c>
    </row>
    <row r="12" spans="1:24" ht="10.15" x14ac:dyDescent="0.2">
      <c r="B12" s="111" t="s">
        <v>788</v>
      </c>
      <c r="C12" s="230">
        <v>9918109.1899999995</v>
      </c>
      <c r="D12" s="230">
        <v>8862155.6999999993</v>
      </c>
      <c r="E12" s="230">
        <v>1055953.49</v>
      </c>
      <c r="F12" s="114">
        <v>0.11915311869323</v>
      </c>
      <c r="G12" s="230">
        <v>32399801.170000002</v>
      </c>
      <c r="H12" s="230">
        <v>33587609.93</v>
      </c>
      <c r="I12" s="230">
        <v>-1187808.76</v>
      </c>
      <c r="J12" s="114">
        <v>-3.5364491920550002E-2</v>
      </c>
      <c r="K12" s="230">
        <v>131805315.01000001</v>
      </c>
      <c r="L12" s="230">
        <v>135265349.78</v>
      </c>
      <c r="M12" s="230">
        <v>-3460034.77</v>
      </c>
      <c r="N12" s="114">
        <v>-2.5579609084130001E-2</v>
      </c>
      <c r="O12" s="230">
        <v>131805315.01000001</v>
      </c>
      <c r="P12" s="230">
        <v>135265349.78</v>
      </c>
      <c r="Q12" s="230">
        <v>-3460034.77</v>
      </c>
      <c r="R12" s="114">
        <v>-2.5579609084130001E-2</v>
      </c>
      <c r="S12" s="230">
        <v>32399801.170000002</v>
      </c>
      <c r="T12" s="230">
        <v>33587609.93</v>
      </c>
      <c r="U12" s="230">
        <v>131805315.01000001</v>
      </c>
      <c r="V12" s="230">
        <v>135265349.78</v>
      </c>
      <c r="W12" s="230">
        <v>131805315.01000001</v>
      </c>
      <c r="X12" s="230">
        <v>135265349.78</v>
      </c>
    </row>
    <row r="13" spans="1:24" ht="10.15" x14ac:dyDescent="0.2">
      <c r="B13" s="111" t="s">
        <v>789</v>
      </c>
      <c r="C13" s="230">
        <v>761372456.27999997</v>
      </c>
      <c r="D13" s="230">
        <v>697821510.36000001</v>
      </c>
      <c r="E13" s="230">
        <v>63550945.920000002</v>
      </c>
      <c r="F13" s="114">
        <v>0.42375018117317997</v>
      </c>
      <c r="G13" s="230">
        <v>2437342606.4499998</v>
      </c>
      <c r="H13" s="230">
        <v>2339643013.29</v>
      </c>
      <c r="I13" s="230">
        <v>97699593.159999996</v>
      </c>
      <c r="J13" s="114">
        <v>0.10157791754537999</v>
      </c>
      <c r="K13" s="230">
        <v>9938934328.6399994</v>
      </c>
      <c r="L13" s="230">
        <v>9938988147.1800003</v>
      </c>
      <c r="M13" s="230">
        <v>-53818.54</v>
      </c>
      <c r="N13" s="114">
        <v>7.5079659438739996E-2</v>
      </c>
      <c r="O13" s="230">
        <v>9938934328.6399994</v>
      </c>
      <c r="P13" s="230">
        <v>9938988147.1800003</v>
      </c>
      <c r="Q13" s="230">
        <v>-53818.54</v>
      </c>
      <c r="R13" s="114">
        <v>7.5079659438739996E-2</v>
      </c>
      <c r="S13" s="230">
        <v>2437342606.4499998</v>
      </c>
      <c r="T13" s="230">
        <v>2339643013.29</v>
      </c>
      <c r="U13" s="230">
        <v>9938934328.6399994</v>
      </c>
      <c r="V13" s="230">
        <v>9938988147.1800003</v>
      </c>
      <c r="W13" s="230">
        <v>9938934328.6399994</v>
      </c>
      <c r="X13" s="230">
        <v>9938988147.1800003</v>
      </c>
    </row>
    <row r="14" spans="1:24" ht="10.15" x14ac:dyDescent="0.2">
      <c r="B14" s="111" t="s">
        <v>790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</row>
    <row r="15" spans="1:24" ht="10.15" x14ac:dyDescent="0.2">
      <c r="B15" s="111" t="s">
        <v>791</v>
      </c>
      <c r="C15" s="112">
        <v>7934506213</v>
      </c>
      <c r="D15" s="112">
        <v>7198695149</v>
      </c>
      <c r="E15" s="112">
        <v>735811064</v>
      </c>
      <c r="F15" s="114">
        <v>0.10221450537494001</v>
      </c>
      <c r="G15" s="112">
        <v>25238153860</v>
      </c>
      <c r="H15" s="112">
        <v>24071943072</v>
      </c>
      <c r="I15" s="112">
        <v>1166210788</v>
      </c>
      <c r="J15" s="114">
        <v>4.8446890411459997E-2</v>
      </c>
      <c r="K15" s="112">
        <v>102783857311</v>
      </c>
      <c r="L15" s="112">
        <v>102225548143</v>
      </c>
      <c r="M15" s="112">
        <v>558309168</v>
      </c>
      <c r="N15" s="114">
        <v>5.4615424239999998E-3</v>
      </c>
      <c r="O15" s="112">
        <v>102783857311</v>
      </c>
      <c r="P15" s="112">
        <v>102225548143</v>
      </c>
      <c r="Q15" s="112">
        <v>558309168</v>
      </c>
      <c r="R15" s="114">
        <v>5.4615424239999998E-3</v>
      </c>
      <c r="S15" s="112">
        <v>25238153860</v>
      </c>
      <c r="T15" s="112">
        <v>24071943072</v>
      </c>
      <c r="U15" s="112">
        <v>102783857311</v>
      </c>
      <c r="V15" s="112">
        <v>102225548143</v>
      </c>
      <c r="W15" s="112">
        <v>102783857311</v>
      </c>
      <c r="X15" s="112">
        <v>102225548143</v>
      </c>
    </row>
    <row r="16" spans="1:24" ht="10.15" x14ac:dyDescent="0.2">
      <c r="B16" s="111" t="s">
        <v>792</v>
      </c>
      <c r="C16" s="112">
        <v>157135776</v>
      </c>
      <c r="D16" s="112">
        <v>148917331</v>
      </c>
      <c r="E16" s="112">
        <v>8218445</v>
      </c>
      <c r="F16" s="114">
        <v>5.5187968685789998E-2</v>
      </c>
      <c r="G16" s="112">
        <v>521618324</v>
      </c>
      <c r="H16" s="112">
        <v>542322262</v>
      </c>
      <c r="I16" s="112">
        <v>-20703938</v>
      </c>
      <c r="J16" s="114">
        <v>-3.8176448673979999E-2</v>
      </c>
      <c r="K16" s="112">
        <v>2158189029</v>
      </c>
      <c r="L16" s="112">
        <v>2253560278</v>
      </c>
      <c r="M16" s="112">
        <v>-95371249</v>
      </c>
      <c r="N16" s="114">
        <v>-4.2320256498590003E-2</v>
      </c>
      <c r="O16" s="112">
        <v>2158189029</v>
      </c>
      <c r="P16" s="112">
        <v>2253560278</v>
      </c>
      <c r="Q16" s="112">
        <v>-95371249</v>
      </c>
      <c r="R16" s="114">
        <v>-4.2320256498590003E-2</v>
      </c>
      <c r="S16" s="112">
        <v>521618324</v>
      </c>
      <c r="T16" s="112">
        <v>542322262</v>
      </c>
      <c r="U16" s="112">
        <v>2158189029</v>
      </c>
      <c r="V16" s="112">
        <v>2253560278</v>
      </c>
      <c r="W16" s="112">
        <v>2158189029</v>
      </c>
      <c r="X16" s="112">
        <v>2253560278</v>
      </c>
    </row>
    <row r="17" spans="1:24" ht="10.15" x14ac:dyDescent="0.2">
      <c r="B17" s="111" t="s">
        <v>793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</row>
    <row r="18" spans="1:24" s="232" customFormat="1" ht="34.5" customHeight="1" x14ac:dyDescent="0.2">
      <c r="A18" s="68"/>
      <c r="B18" s="111" t="s">
        <v>783</v>
      </c>
      <c r="C18" s="112">
        <v>4136766</v>
      </c>
      <c r="D18" s="112">
        <v>4061984</v>
      </c>
      <c r="E18" s="112">
        <v>74782</v>
      </c>
      <c r="F18" s="114">
        <v>1.8410215303650002E-2</v>
      </c>
      <c r="G18" s="112">
        <v>4130649</v>
      </c>
      <c r="H18" s="112">
        <v>4058454.3333333302</v>
      </c>
      <c r="I18" s="112">
        <v>72194.666666666701</v>
      </c>
      <c r="J18" s="114">
        <v>1.7788709872550001E-2</v>
      </c>
      <c r="K18" s="112">
        <v>4097171.6666666698</v>
      </c>
      <c r="L18" s="112">
        <v>4052173.8333333302</v>
      </c>
      <c r="M18" s="112">
        <v>44997.833333333299</v>
      </c>
      <c r="N18" s="114">
        <v>1.110461574061E-2</v>
      </c>
      <c r="O18" s="112">
        <v>4097171.6666666698</v>
      </c>
      <c r="P18" s="112">
        <v>4052173.8333333302</v>
      </c>
      <c r="Q18" s="112">
        <v>44997.833333333299</v>
      </c>
      <c r="R18" s="114">
        <v>1.110461574061E-2</v>
      </c>
      <c r="S18" s="112">
        <v>12391947</v>
      </c>
      <c r="T18" s="112">
        <v>12175363</v>
      </c>
      <c r="U18" s="112">
        <v>49166060</v>
      </c>
      <c r="V18" s="112">
        <v>48626086</v>
      </c>
      <c r="W18" s="112">
        <v>49166060</v>
      </c>
      <c r="X18" s="112">
        <v>48626086</v>
      </c>
    </row>
    <row r="19" spans="1:24" ht="10.15" x14ac:dyDescent="0.2">
      <c r="B19" s="111" t="s">
        <v>784</v>
      </c>
      <c r="C19" s="112">
        <v>521269</v>
      </c>
      <c r="D19" s="112">
        <v>513438</v>
      </c>
      <c r="E19" s="112">
        <v>7831</v>
      </c>
      <c r="F19" s="114">
        <v>1.5252084964490001E-2</v>
      </c>
      <c r="G19" s="112">
        <f>520834-(3297/3)</f>
        <v>519735</v>
      </c>
      <c r="H19" s="112">
        <v>513193.33333333302</v>
      </c>
      <c r="I19" s="112">
        <f>G19-H19</f>
        <v>6541.6666666669771</v>
      </c>
      <c r="J19" s="114">
        <f>I19/H19</f>
        <v>1.2746982943400761E-2</v>
      </c>
      <c r="K19" s="112">
        <f>517706.666666667-(14486/12)</f>
        <v>516499.50000000029</v>
      </c>
      <c r="L19" s="112">
        <v>511886.83333333302</v>
      </c>
      <c r="M19" s="112">
        <f>K19-L19</f>
        <v>4612.6666666672681</v>
      </c>
      <c r="N19" s="114">
        <f>M19/L19</f>
        <v>9.0111062959565696E-3</v>
      </c>
      <c r="O19" s="112">
        <f>K19</f>
        <v>516499.50000000029</v>
      </c>
      <c r="P19" s="112">
        <v>511886.83333333302</v>
      </c>
      <c r="Q19" s="112">
        <f>O19-P19</f>
        <v>4612.6666666672681</v>
      </c>
      <c r="R19" s="114">
        <f>Q19/P19</f>
        <v>9.0111062959565696E-3</v>
      </c>
      <c r="S19" s="112">
        <v>1562502</v>
      </c>
      <c r="T19" s="112">
        <v>1539580</v>
      </c>
      <c r="U19" s="112">
        <v>6212480</v>
      </c>
      <c r="V19" s="112">
        <v>6142642</v>
      </c>
      <c r="W19" s="112">
        <v>6212480</v>
      </c>
      <c r="X19" s="112">
        <v>6142642</v>
      </c>
    </row>
    <row r="20" spans="1:24" ht="10.15" x14ac:dyDescent="0.2">
      <c r="B20" s="111" t="s">
        <v>785</v>
      </c>
      <c r="C20" s="112">
        <v>10069</v>
      </c>
      <c r="D20" s="112">
        <v>9007</v>
      </c>
      <c r="E20" s="112">
        <v>1062</v>
      </c>
      <c r="F20" s="114">
        <v>0.11790829354946</v>
      </c>
      <c r="G20" s="112">
        <v>10012</v>
      </c>
      <c r="H20" s="112">
        <v>8974.3333333333303</v>
      </c>
      <c r="I20" s="112">
        <v>1037.6666666666699</v>
      </c>
      <c r="J20" s="114">
        <v>0.11562604464584</v>
      </c>
      <c r="K20" s="112">
        <v>9540.9166666666697</v>
      </c>
      <c r="L20" s="112">
        <v>8742.5833333333303</v>
      </c>
      <c r="M20" s="112">
        <v>798.33333333333303</v>
      </c>
      <c r="N20" s="114">
        <v>9.1315495991839996E-2</v>
      </c>
      <c r="O20" s="112">
        <v>9540.9166666666697</v>
      </c>
      <c r="P20" s="112">
        <v>8742.5833333333303</v>
      </c>
      <c r="Q20" s="112">
        <v>798.33333333333303</v>
      </c>
      <c r="R20" s="114">
        <v>9.1315495991839996E-2</v>
      </c>
      <c r="S20" s="112">
        <v>30036</v>
      </c>
      <c r="T20" s="112">
        <v>26923</v>
      </c>
      <c r="U20" s="112">
        <v>114491</v>
      </c>
      <c r="V20" s="112">
        <v>104911</v>
      </c>
      <c r="W20" s="112">
        <v>114491</v>
      </c>
      <c r="X20" s="112">
        <v>104911</v>
      </c>
    </row>
    <row r="21" spans="1:24" ht="10.15" x14ac:dyDescent="0.2">
      <c r="B21" s="111" t="s">
        <v>794</v>
      </c>
      <c r="C21" s="112">
        <v>3721</v>
      </c>
      <c r="D21" s="112">
        <v>3657</v>
      </c>
      <c r="E21" s="112">
        <v>64</v>
      </c>
      <c r="F21" s="114">
        <v>1.750068362045E-2</v>
      </c>
      <c r="G21" s="112">
        <v>3709</v>
      </c>
      <c r="H21" s="112">
        <v>3649</v>
      </c>
      <c r="I21" s="112">
        <v>60</v>
      </c>
      <c r="J21" s="114">
        <v>1.6442861057819998E-2</v>
      </c>
      <c r="K21" s="112">
        <v>3689.0833333333298</v>
      </c>
      <c r="L21" s="112">
        <v>3614.8333333333298</v>
      </c>
      <c r="M21" s="112">
        <v>74.25</v>
      </c>
      <c r="N21" s="114">
        <v>2.054036608419E-2</v>
      </c>
      <c r="O21" s="112">
        <v>3689.0833333333298</v>
      </c>
      <c r="P21" s="112">
        <v>3614.8333333333298</v>
      </c>
      <c r="Q21" s="112">
        <v>74.25</v>
      </c>
      <c r="R21" s="114">
        <v>2.054036608419E-2</v>
      </c>
      <c r="S21" s="112">
        <v>11127</v>
      </c>
      <c r="T21" s="112">
        <v>10947</v>
      </c>
      <c r="U21" s="112">
        <v>44269</v>
      </c>
      <c r="V21" s="112">
        <v>43378</v>
      </c>
      <c r="W21" s="112">
        <v>44269</v>
      </c>
      <c r="X21" s="112">
        <v>43378</v>
      </c>
    </row>
    <row r="22" spans="1:24" ht="10.15" x14ac:dyDescent="0.2">
      <c r="B22" s="111" t="s">
        <v>787</v>
      </c>
      <c r="C22" s="112">
        <v>27</v>
      </c>
      <c r="D22" s="112">
        <v>26</v>
      </c>
      <c r="E22" s="112">
        <v>1</v>
      </c>
      <c r="F22" s="114">
        <v>3.8461538461539997E-2</v>
      </c>
      <c r="G22" s="112">
        <v>26.6666666666667</v>
      </c>
      <c r="H22" s="112">
        <v>26</v>
      </c>
      <c r="I22" s="112">
        <v>0.66666666666666996</v>
      </c>
      <c r="J22" s="114">
        <v>2.5641025641030001E-2</v>
      </c>
      <c r="K22" s="112">
        <v>26.1666666666667</v>
      </c>
      <c r="L22" s="112">
        <v>24</v>
      </c>
      <c r="M22" s="112">
        <v>2.1666666666666701</v>
      </c>
      <c r="N22" s="114">
        <v>9.0277777777779997E-2</v>
      </c>
      <c r="O22" s="112">
        <v>26.1666666666667</v>
      </c>
      <c r="P22" s="112">
        <v>24</v>
      </c>
      <c r="Q22" s="112">
        <v>2.1666666666666701</v>
      </c>
      <c r="R22" s="114">
        <v>9.0277777777779997E-2</v>
      </c>
      <c r="S22" s="112">
        <v>80</v>
      </c>
      <c r="T22" s="112">
        <v>78</v>
      </c>
      <c r="U22" s="112">
        <v>314</v>
      </c>
      <c r="V22" s="112">
        <v>288</v>
      </c>
      <c r="W22" s="112">
        <v>314</v>
      </c>
      <c r="X22" s="112">
        <v>288</v>
      </c>
    </row>
    <row r="23" spans="1:24" ht="10.15" x14ac:dyDescent="0.2">
      <c r="B23" s="111" t="s">
        <v>795</v>
      </c>
      <c r="C23" s="112">
        <v>4671852</v>
      </c>
      <c r="D23" s="112">
        <v>4588112</v>
      </c>
      <c r="E23" s="112">
        <v>83740</v>
      </c>
      <c r="F23" s="114">
        <v>1.8251516092020002E-2</v>
      </c>
      <c r="G23" s="112">
        <f>SUM(G18:G22)</f>
        <v>4664131.666666667</v>
      </c>
      <c r="H23" s="112">
        <v>4584297</v>
      </c>
      <c r="I23" s="112">
        <f>G23-H23</f>
        <v>79834.666666666977</v>
      </c>
      <c r="J23" s="114">
        <f>I23/H23</f>
        <v>1.7414811184063114E-2</v>
      </c>
      <c r="K23" s="112">
        <f>SUM(K18:K22)</f>
        <v>4626927.3333333367</v>
      </c>
      <c r="L23" s="112">
        <v>4576442.0833333302</v>
      </c>
      <c r="M23" s="112">
        <f>K23-L23</f>
        <v>50485.250000006519</v>
      </c>
      <c r="N23" s="114">
        <f>M23/L23</f>
        <v>1.1031550073334419E-2</v>
      </c>
      <c r="O23" s="112">
        <f>SUM(O18:O22)</f>
        <v>4626927.3333333367</v>
      </c>
      <c r="P23" s="112">
        <v>4576442.0833333302</v>
      </c>
      <c r="Q23" s="112">
        <f>O23-P23</f>
        <v>50485.250000006519</v>
      </c>
      <c r="R23" s="114">
        <f>Q23/P23</f>
        <v>1.1031550073334419E-2</v>
      </c>
      <c r="S23" s="112">
        <v>13995692</v>
      </c>
      <c r="T23" s="112">
        <v>13752891</v>
      </c>
      <c r="U23" s="112">
        <v>55537614</v>
      </c>
      <c r="V23" s="112">
        <v>54917305</v>
      </c>
      <c r="W23" s="112">
        <v>55537614</v>
      </c>
      <c r="X23" s="112">
        <v>54917305</v>
      </c>
    </row>
    <row r="24" spans="1:24" ht="10.15" x14ac:dyDescent="0.2">
      <c r="B24" s="111" t="s">
        <v>788</v>
      </c>
      <c r="C24" s="112">
        <v>7</v>
      </c>
      <c r="D24" s="112">
        <v>7</v>
      </c>
      <c r="E24" s="112">
        <v>0</v>
      </c>
      <c r="F24" s="114">
        <v>0</v>
      </c>
      <c r="G24" s="112">
        <v>7</v>
      </c>
      <c r="H24" s="112">
        <v>7</v>
      </c>
      <c r="I24" s="112">
        <v>0</v>
      </c>
      <c r="J24" s="114">
        <v>0</v>
      </c>
      <c r="K24" s="112">
        <v>7</v>
      </c>
      <c r="L24" s="112">
        <v>6.5833333333333304</v>
      </c>
      <c r="M24" s="112">
        <v>0.41666666666667002</v>
      </c>
      <c r="N24" s="114">
        <v>0</v>
      </c>
      <c r="O24" s="112">
        <v>7</v>
      </c>
      <c r="P24" s="112">
        <v>6.5833333333333304</v>
      </c>
      <c r="Q24" s="112">
        <v>0.41666666666667002</v>
      </c>
      <c r="R24" s="114">
        <v>0</v>
      </c>
      <c r="S24" s="112">
        <v>21</v>
      </c>
      <c r="T24" s="112">
        <v>21</v>
      </c>
      <c r="U24" s="112">
        <v>84</v>
      </c>
      <c r="V24" s="112">
        <v>79</v>
      </c>
      <c r="W24" s="112">
        <v>84</v>
      </c>
      <c r="X24" s="112">
        <v>79</v>
      </c>
    </row>
    <row r="25" spans="1:24" ht="10.15" x14ac:dyDescent="0.2">
      <c r="B25" s="111" t="s">
        <v>796</v>
      </c>
      <c r="C25" s="112">
        <v>4671859</v>
      </c>
      <c r="D25" s="112">
        <v>4588119</v>
      </c>
      <c r="E25" s="112">
        <v>83740</v>
      </c>
      <c r="F25" s="114">
        <v>1.825148824605E-2</v>
      </c>
      <c r="G25" s="112">
        <f>SUM(G23:G24)</f>
        <v>4664138.666666667</v>
      </c>
      <c r="H25" s="112">
        <v>4584304</v>
      </c>
      <c r="I25" s="112">
        <f>G25-H25</f>
        <v>79834.666666666977</v>
      </c>
      <c r="J25" s="114">
        <f>I25/H25</f>
        <v>1.7414784592528546E-2</v>
      </c>
      <c r="K25" s="112">
        <f>SUM(K23:K24)</f>
        <v>4626934.3333333367</v>
      </c>
      <c r="L25" s="112">
        <v>4576448.6666666698</v>
      </c>
      <c r="M25" s="112">
        <v>50485</v>
      </c>
      <c r="N25" s="114">
        <f>M25/L25</f>
        <v>1.1031479576667374E-2</v>
      </c>
      <c r="O25" s="112">
        <f>K25</f>
        <v>4626934.3333333367</v>
      </c>
      <c r="P25" s="112">
        <v>4576448.6666666698</v>
      </c>
      <c r="Q25" s="112">
        <f>M25</f>
        <v>50485</v>
      </c>
      <c r="R25" s="114">
        <f>Q25/P25</f>
        <v>1.1031479576667374E-2</v>
      </c>
      <c r="S25" s="112">
        <v>13995713</v>
      </c>
      <c r="T25" s="112">
        <v>13752912</v>
      </c>
      <c r="U25" s="112">
        <v>55537698</v>
      </c>
      <c r="V25" s="112">
        <v>54917384</v>
      </c>
      <c r="W25" s="112">
        <v>55537698</v>
      </c>
      <c r="X25" s="112">
        <v>54917384</v>
      </c>
    </row>
    <row r="26" spans="1:24" ht="10.15" x14ac:dyDescent="0.2">
      <c r="B26" s="111" t="s">
        <v>797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</row>
    <row r="27" spans="1:24" ht="10.15" x14ac:dyDescent="0.2">
      <c r="B27" s="111" t="s">
        <v>798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</row>
    <row r="28" spans="1:24" ht="10.15" x14ac:dyDescent="0.2">
      <c r="B28" s="111" t="s">
        <v>783</v>
      </c>
      <c r="C28" s="113">
        <v>10.4839882001069</v>
      </c>
      <c r="D28" s="113">
        <v>10.419295452246701</v>
      </c>
      <c r="E28" s="113">
        <v>6.4692747860270003E-2</v>
      </c>
      <c r="F28" s="114">
        <v>6.2089368860700003E-3</v>
      </c>
      <c r="G28" s="113">
        <v>10.4855371958474</v>
      </c>
      <c r="H28" s="113">
        <v>10.4424722186202</v>
      </c>
      <c r="I28" s="113">
        <v>4.3064977227240002E-2</v>
      </c>
      <c r="J28" s="114">
        <v>4.1240212399600001E-3</v>
      </c>
      <c r="K28" s="113">
        <v>10.4999327747995</v>
      </c>
      <c r="L28" s="113">
        <v>10.4657115605828</v>
      </c>
      <c r="M28" s="113">
        <v>3.422121421668E-2</v>
      </c>
      <c r="N28" s="114">
        <v>3.2698411396699999E-3</v>
      </c>
      <c r="O28" s="113">
        <v>10.4999327747995</v>
      </c>
      <c r="P28" s="113">
        <v>10.4657115605828</v>
      </c>
      <c r="Q28" s="113">
        <v>3.422121421668E-2</v>
      </c>
      <c r="R28" s="114">
        <v>3.2698411396699999E-3</v>
      </c>
      <c r="S28" s="113">
        <v>10.4855371958474</v>
      </c>
      <c r="T28" s="113">
        <v>10.4424722186202</v>
      </c>
      <c r="U28" s="113">
        <v>10.4999327747995</v>
      </c>
      <c r="V28" s="113">
        <v>10.4657115605828</v>
      </c>
      <c r="W28" s="113">
        <v>10.4999327747995</v>
      </c>
      <c r="X28" s="113">
        <v>10.4657115605828</v>
      </c>
    </row>
    <row r="29" spans="1:24" x14ac:dyDescent="0.2">
      <c r="B29" s="111" t="s">
        <v>784</v>
      </c>
      <c r="C29" s="113">
        <v>8.5182913228062507</v>
      </c>
      <c r="D29" s="113">
        <v>8.8161344665815804</v>
      </c>
      <c r="E29" s="113">
        <v>-0.29784314377533</v>
      </c>
      <c r="F29" s="114">
        <v>-3.3783870346390001E-2</v>
      </c>
      <c r="G29" s="113">
        <v>8.5500573077459094</v>
      </c>
      <c r="H29" s="113">
        <v>8.7492547149379103</v>
      </c>
      <c r="I29" s="113">
        <v>-0.19919740719199999</v>
      </c>
      <c r="J29" s="114">
        <v>-2.276735718437E-2</v>
      </c>
      <c r="K29" s="113">
        <v>8.5305017558369993</v>
      </c>
      <c r="L29" s="113">
        <v>8.6774052653222302</v>
      </c>
      <c r="M29" s="113">
        <v>-0.14690350948523001</v>
      </c>
      <c r="N29" s="114">
        <v>-1.692942820964E-2</v>
      </c>
      <c r="O29" s="113">
        <v>8.5305017558369993</v>
      </c>
      <c r="P29" s="113">
        <v>8.6774052653222302</v>
      </c>
      <c r="Q29" s="113">
        <v>-0.14690350948523001</v>
      </c>
      <c r="R29" s="114">
        <v>-1.692942820964E-2</v>
      </c>
      <c r="S29" s="113">
        <v>8.5500573077459094</v>
      </c>
      <c r="T29" s="113">
        <v>8.7492547149379103</v>
      </c>
      <c r="U29" s="113">
        <v>8.5305017558369993</v>
      </c>
      <c r="V29" s="113">
        <v>8.6774052653222302</v>
      </c>
      <c r="W29" s="113">
        <v>8.5305017558369993</v>
      </c>
      <c r="X29" s="113">
        <v>8.6774052653222302</v>
      </c>
    </row>
    <row r="30" spans="1:24" x14ac:dyDescent="0.2">
      <c r="B30" s="111" t="s">
        <v>785</v>
      </c>
      <c r="C30" s="113">
        <v>6.4647015584421901</v>
      </c>
      <c r="D30" s="113">
        <v>7.0420345609622501</v>
      </c>
      <c r="E30" s="113">
        <v>-0.57733300252006003</v>
      </c>
      <c r="F30" s="114">
        <v>-8.1983835427410001E-2</v>
      </c>
      <c r="G30" s="113">
        <v>6.5458741087341696</v>
      </c>
      <c r="H30" s="113">
        <v>6.9125602177806202</v>
      </c>
      <c r="I30" s="113">
        <v>-0.36668610904644999</v>
      </c>
      <c r="J30" s="114">
        <v>-5.3046352942179999E-2</v>
      </c>
      <c r="K30" s="113">
        <v>6.5117445207315798</v>
      </c>
      <c r="L30" s="113">
        <v>6.8702069096355203</v>
      </c>
      <c r="M30" s="113">
        <v>-0.35846238890394</v>
      </c>
      <c r="N30" s="114">
        <v>-5.2176359987239997E-2</v>
      </c>
      <c r="O30" s="113">
        <v>6.5117445207315798</v>
      </c>
      <c r="P30" s="113">
        <v>6.8702069096355203</v>
      </c>
      <c r="Q30" s="113">
        <v>1.6602948462014899</v>
      </c>
      <c r="R30" s="114">
        <v>0.24166591604001</v>
      </c>
      <c r="S30" s="113">
        <v>6.5458741087341696</v>
      </c>
      <c r="T30" s="113">
        <v>6.9125602177806202</v>
      </c>
      <c r="U30" s="113">
        <v>6.5117445207315798</v>
      </c>
      <c r="V30" s="113">
        <v>6.8702069096355203</v>
      </c>
      <c r="W30" s="113">
        <v>6.5117445207315798</v>
      </c>
      <c r="X30" s="113">
        <v>6.8702069096355203</v>
      </c>
    </row>
    <row r="31" spans="1:24" x14ac:dyDescent="0.2">
      <c r="B31" s="111" t="s">
        <v>799</v>
      </c>
      <c r="C31" s="113">
        <v>16.5113813988449</v>
      </c>
      <c r="D31" s="113">
        <v>15.549142269591099</v>
      </c>
      <c r="E31" s="113">
        <v>0.96223912925379995</v>
      </c>
      <c r="F31" s="114">
        <v>6.1883743332619999E-2</v>
      </c>
      <c r="G31" s="113">
        <v>16.330688482415798</v>
      </c>
      <c r="H31" s="113">
        <v>15.547807034568599</v>
      </c>
      <c r="I31" s="113">
        <v>0.78288144784713998</v>
      </c>
      <c r="J31" s="114">
        <v>5.0353174959430001E-2</v>
      </c>
      <c r="K31" s="113">
        <v>16.3203751745774</v>
      </c>
      <c r="L31" s="113">
        <v>15.637940047036199</v>
      </c>
      <c r="M31" s="113">
        <v>0.68243512754117996</v>
      </c>
      <c r="N31" s="114">
        <v>4.363970737121E-2</v>
      </c>
      <c r="O31" s="113">
        <v>16.3203751745774</v>
      </c>
      <c r="P31" s="113">
        <v>15.637940047036199</v>
      </c>
      <c r="Q31" s="113">
        <v>0.68243512754117996</v>
      </c>
      <c r="R31" s="114">
        <v>4.363970737121E-2</v>
      </c>
      <c r="S31" s="113">
        <v>16.330688482415798</v>
      </c>
      <c r="T31" s="113">
        <v>15.547807034568599</v>
      </c>
      <c r="U31" s="113">
        <v>16.3203751745774</v>
      </c>
      <c r="V31" s="113">
        <v>15.637940047036199</v>
      </c>
      <c r="W31" s="113">
        <v>16.3203751745774</v>
      </c>
      <c r="X31" s="113">
        <v>15.637940047036199</v>
      </c>
    </row>
    <row r="32" spans="1:24" x14ac:dyDescent="0.2">
      <c r="B32" s="111" t="s">
        <v>787</v>
      </c>
      <c r="C32" s="113">
        <v>9.0194680797880302</v>
      </c>
      <c r="D32" s="113">
        <v>8.4847038456595492</v>
      </c>
      <c r="E32" s="113">
        <v>0.53476423412847995</v>
      </c>
      <c r="F32" s="114">
        <v>6.3026859140409994E-2</v>
      </c>
      <c r="G32" s="113">
        <v>8.7866132409063304</v>
      </c>
      <c r="H32" s="113">
        <v>8.4675945067781804</v>
      </c>
      <c r="I32" s="113">
        <v>0.31901873412815002</v>
      </c>
      <c r="J32" s="114">
        <v>2.05185678867E-2</v>
      </c>
      <c r="K32" s="113">
        <v>8.7050986200323806</v>
      </c>
      <c r="L32" s="113">
        <v>8.4202101035567107</v>
      </c>
      <c r="M32" s="113">
        <v>-6.9328414270038303</v>
      </c>
      <c r="N32" s="114">
        <v>-0.82335729652107004</v>
      </c>
      <c r="O32" s="113">
        <v>8.7050986200323806</v>
      </c>
      <c r="P32" s="113">
        <v>8.4202101035567107</v>
      </c>
      <c r="Q32" s="113">
        <v>0.28488851647566998</v>
      </c>
      <c r="R32" s="114">
        <v>3.3833896419680001E-2</v>
      </c>
      <c r="S32" s="113">
        <v>8.7866132409063304</v>
      </c>
      <c r="T32" s="113">
        <v>8.4675945067781804</v>
      </c>
      <c r="U32" s="113">
        <v>8.7050986200323806</v>
      </c>
      <c r="V32" s="113">
        <v>8.4202101035567107</v>
      </c>
      <c r="W32" s="113">
        <v>8.7050986200323806</v>
      </c>
      <c r="X32" s="113">
        <v>8.4202101035567107</v>
      </c>
    </row>
    <row r="33" spans="2:24" x14ac:dyDescent="0.2">
      <c r="B33" s="111" t="s">
        <v>788</v>
      </c>
      <c r="C33" s="113">
        <v>6.3118084515648398</v>
      </c>
      <c r="D33" s="113">
        <v>5.9510573017186301</v>
      </c>
      <c r="E33" s="113">
        <v>0.36075114984620998</v>
      </c>
      <c r="F33" s="114">
        <v>6.061967337166E-2</v>
      </c>
      <c r="G33" s="113">
        <v>6.2114001136969303</v>
      </c>
      <c r="H33" s="113">
        <v>6.1932935974514702</v>
      </c>
      <c r="I33" s="113">
        <v>1.810651624545E-2</v>
      </c>
      <c r="J33" s="114">
        <v>2.9235682049500002E-3</v>
      </c>
      <c r="K33" s="113">
        <v>6.1072182852802399</v>
      </c>
      <c r="L33" s="113">
        <v>6.0022956164299197</v>
      </c>
      <c r="M33" s="113">
        <v>0.10492266885031</v>
      </c>
      <c r="N33" s="114">
        <v>1.748042341719E-2</v>
      </c>
      <c r="O33" s="113">
        <v>6.1072182852802399</v>
      </c>
      <c r="P33" s="113">
        <v>6.0022956164299197</v>
      </c>
      <c r="Q33" s="113">
        <v>0.10492266885031</v>
      </c>
      <c r="R33" s="114">
        <v>1.748042341719E-2</v>
      </c>
      <c r="S33" s="113">
        <v>6.2114001136969303</v>
      </c>
      <c r="T33" s="113">
        <v>6.1932935974514702</v>
      </c>
      <c r="U33" s="113">
        <v>6.1072182852802399</v>
      </c>
      <c r="V33" s="113">
        <v>6.0022956164299197</v>
      </c>
      <c r="W33" s="113">
        <v>6.1072182852802399</v>
      </c>
      <c r="X33" s="113">
        <v>6.0022956164299197</v>
      </c>
    </row>
    <row r="34" spans="2:24" x14ac:dyDescent="0.2">
      <c r="B34" s="111" t="s">
        <v>800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</row>
    <row r="35" spans="2:24" x14ac:dyDescent="0.2">
      <c r="B35" s="111" t="s">
        <v>783</v>
      </c>
      <c r="C35" s="113">
        <v>99.885030473079695</v>
      </c>
      <c r="D35" s="113">
        <v>89.499196454244995</v>
      </c>
      <c r="E35" s="113">
        <v>10.3858340188347</v>
      </c>
      <c r="F35" s="114">
        <v>0.11604388006036</v>
      </c>
      <c r="G35" s="113">
        <v>330.801833961201</v>
      </c>
      <c r="H35" s="113">
        <v>313.206756599372</v>
      </c>
      <c r="I35" s="113">
        <v>17.5950773618287</v>
      </c>
      <c r="J35" s="114">
        <v>5.6177196024969997E-2</v>
      </c>
      <c r="K35" s="113">
        <v>1382.07907059626</v>
      </c>
      <c r="L35" s="113">
        <v>1380.0662024856399</v>
      </c>
      <c r="M35" s="113">
        <v>2.0128681106238901</v>
      </c>
      <c r="N35" s="114">
        <v>1.45853011037E-3</v>
      </c>
      <c r="O35" s="113">
        <v>1382.07907059626</v>
      </c>
      <c r="P35" s="113">
        <v>1380.0662024856399</v>
      </c>
      <c r="Q35" s="113">
        <v>2.0128681106238901</v>
      </c>
      <c r="R35" s="114">
        <v>1.45853011037E-3</v>
      </c>
      <c r="S35" s="113">
        <v>110.267277987067</v>
      </c>
      <c r="T35" s="113">
        <v>104.40225219979099</v>
      </c>
      <c r="U35" s="113">
        <v>115.17325588302199</v>
      </c>
      <c r="V35" s="113">
        <v>115.005516873803</v>
      </c>
      <c r="W35" s="113">
        <v>115.17325588302199</v>
      </c>
      <c r="X35" s="113">
        <v>115.005516873803</v>
      </c>
    </row>
    <row r="36" spans="2:24" x14ac:dyDescent="0.2">
      <c r="B36" s="111" t="s">
        <v>784</v>
      </c>
      <c r="C36" s="113">
        <v>605.10166420792302</v>
      </c>
      <c r="D36" s="113">
        <v>588.28108186382804</v>
      </c>
      <c r="E36" s="113">
        <v>16.820582344095602</v>
      </c>
      <c r="F36" s="114">
        <v>2.8592764347960001E-2</v>
      </c>
      <c r="G36" s="113">
        <f>G8/G19</f>
        <v>1867.5988094124891</v>
      </c>
      <c r="H36" s="113">
        <v>1874.7628452240201</v>
      </c>
      <c r="I36" s="113">
        <f>G36-H36</f>
        <v>-7.1640358115309937</v>
      </c>
      <c r="J36" s="114">
        <f>I36/H36</f>
        <v>-3.8213024275478135E-3</v>
      </c>
      <c r="K36" s="113">
        <f>K8/K19</f>
        <v>7488.5710292652711</v>
      </c>
      <c r="L36" s="113">
        <v>7665.6496261055099</v>
      </c>
      <c r="M36" s="113">
        <f>K36-L36</f>
        <v>-177.07859684023879</v>
      </c>
      <c r="N36" s="114">
        <f>M36/L36</f>
        <v>-2.3100272707115961E-2</v>
      </c>
      <c r="O36" s="113">
        <f>O8/O19</f>
        <v>7488.5710292652711</v>
      </c>
      <c r="P36" s="113">
        <v>7665.6496261055099</v>
      </c>
      <c r="Q36" s="113">
        <f>O36-P36</f>
        <v>-177.07859684023879</v>
      </c>
      <c r="R36" s="114">
        <f>Q36/P36</f>
        <v>-2.3100272707115961E-2</v>
      </c>
      <c r="S36" s="113">
        <v>621.21934385364</v>
      </c>
      <c r="T36" s="113">
        <v>624.92094840800701</v>
      </c>
      <c r="U36" s="113">
        <v>622.59245781555796</v>
      </c>
      <c r="V36" s="113">
        <v>638.804135508792</v>
      </c>
      <c r="W36" s="113">
        <v>622.59245781555796</v>
      </c>
      <c r="X36" s="113">
        <v>638.804135508792</v>
      </c>
    </row>
    <row r="37" spans="2:24" x14ac:dyDescent="0.2">
      <c r="B37" s="111" t="s">
        <v>785</v>
      </c>
      <c r="C37" s="113">
        <v>1571.40081140133</v>
      </c>
      <c r="D37" s="113">
        <v>1860.5332863328499</v>
      </c>
      <c r="E37" s="113">
        <v>-289.13247493152102</v>
      </c>
      <c r="F37" s="114">
        <v>-0.15540301109119001</v>
      </c>
      <c r="G37" s="113">
        <v>4673.95626947663</v>
      </c>
      <c r="H37" s="113">
        <v>5895.7341559261604</v>
      </c>
      <c r="I37" s="113">
        <v>-1221.7778864495299</v>
      </c>
      <c r="J37" s="114">
        <v>-0.20723083065430001</v>
      </c>
      <c r="K37" s="113">
        <v>20171.532287079299</v>
      </c>
      <c r="L37" s="113">
        <v>23762.080851769599</v>
      </c>
      <c r="M37" s="113">
        <v>-3590.5485646902598</v>
      </c>
      <c r="N37" s="114">
        <v>-0.15110413044582999</v>
      </c>
      <c r="O37" s="113">
        <v>20171.532287079299</v>
      </c>
      <c r="P37" s="113">
        <v>23762.080851769599</v>
      </c>
      <c r="Q37" s="113">
        <v>-3590.5485646902598</v>
      </c>
      <c r="R37" s="114">
        <v>-0.15110413044582999</v>
      </c>
      <c r="S37" s="113">
        <v>1557.9854231588799</v>
      </c>
      <c r="T37" s="113">
        <v>1965.24471864205</v>
      </c>
      <c r="U37" s="113">
        <v>1680.96102392328</v>
      </c>
      <c r="V37" s="113">
        <v>1980.17340431413</v>
      </c>
      <c r="W37" s="113">
        <v>1680.96102392328</v>
      </c>
      <c r="X37" s="113">
        <v>1980.17340431413</v>
      </c>
    </row>
    <row r="38" spans="2:24" x14ac:dyDescent="0.2">
      <c r="B38" s="111" t="s">
        <v>801</v>
      </c>
      <c r="C38" s="113">
        <v>162.96991332144199</v>
      </c>
      <c r="D38" s="113">
        <v>152.093158516595</v>
      </c>
      <c r="E38" s="113">
        <v>10.8767548048476</v>
      </c>
      <c r="F38" s="114">
        <v>7.1513767686410004E-2</v>
      </c>
      <c r="G38" s="113">
        <f>G13/G25</f>
        <v>522.57078544191359</v>
      </c>
      <c r="H38" s="113">
        <v>510.35948167704402</v>
      </c>
      <c r="I38" s="113">
        <f>G38-H38</f>
        <v>12.211303764869569</v>
      </c>
      <c r="J38" s="114">
        <f>I38/H38</f>
        <v>2.3926867636010523E-2</v>
      </c>
      <c r="K38" s="113">
        <f>K13/K25</f>
        <v>2148.0603813713064</v>
      </c>
      <c r="L38" s="113">
        <v>2171.7687384045798</v>
      </c>
      <c r="M38" s="113">
        <f>K38-L38</f>
        <v>-23.708357033273387</v>
      </c>
      <c r="N38" s="114">
        <f>M38/L38</f>
        <v>-1.0916612166859888E-2</v>
      </c>
      <c r="O38" s="113">
        <f>O13/O25</f>
        <v>2148.0603813713064</v>
      </c>
      <c r="P38" s="113">
        <v>2171.7687384045798</v>
      </c>
      <c r="Q38" s="113">
        <f>O38-P38</f>
        <v>-23.708357033273387</v>
      </c>
      <c r="R38" s="114">
        <f>Q38/P38</f>
        <v>-1.0916612166859888E-2</v>
      </c>
      <c r="S38" s="113">
        <v>174.149227442003</v>
      </c>
      <c r="T38" s="113">
        <v>170.11982722568101</v>
      </c>
      <c r="U38" s="113">
        <v>178.95834156900099</v>
      </c>
      <c r="V38" s="113">
        <v>180.980728200382</v>
      </c>
      <c r="W38" s="113">
        <v>178.95834156900099</v>
      </c>
      <c r="X38" s="113">
        <v>180.980728200382</v>
      </c>
    </row>
    <row r="39" spans="2:24" x14ac:dyDescent="0.2">
      <c r="B39" s="111" t="s">
        <v>802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</row>
    <row r="40" spans="2:24" x14ac:dyDescent="0.2">
      <c r="B40" s="111" t="s">
        <v>783</v>
      </c>
      <c r="C40" s="112">
        <v>952.73886775321603</v>
      </c>
      <c r="D40" s="112">
        <v>858.97551196656605</v>
      </c>
      <c r="E40" s="112">
        <v>93.763355786649797</v>
      </c>
      <c r="F40" s="116">
        <v>0.10915719305197</v>
      </c>
      <c r="G40" s="112">
        <v>3154.8391635309599</v>
      </c>
      <c r="H40" s="112">
        <v>2999.3544635999801</v>
      </c>
      <c r="I40" s="112">
        <v>155.48469993098399</v>
      </c>
      <c r="J40" s="114">
        <v>5.1839388047640003E-2</v>
      </c>
      <c r="K40" s="112">
        <v>13162.7420883431</v>
      </c>
      <c r="L40" s="112">
        <v>13186.549184896399</v>
      </c>
      <c r="M40" s="112">
        <v>-23.807096553297601</v>
      </c>
      <c r="N40" s="116">
        <v>-1.8054076331500001E-3</v>
      </c>
      <c r="O40" s="112">
        <v>13162.7420883431</v>
      </c>
      <c r="P40" s="112">
        <v>13186.549184896399</v>
      </c>
      <c r="Q40" s="112">
        <v>-23.807096553297601</v>
      </c>
      <c r="R40" s="116">
        <v>-1.8054076331500001E-3</v>
      </c>
      <c r="S40" s="112">
        <v>1051.6130545103199</v>
      </c>
      <c r="T40" s="112">
        <v>999.78482119999205</v>
      </c>
      <c r="U40" s="112">
        <v>1096.89517402859</v>
      </c>
      <c r="V40" s="112">
        <v>1098.8790987413599</v>
      </c>
      <c r="W40" s="112">
        <v>1096.89517402859</v>
      </c>
      <c r="X40" s="112">
        <v>1098.8790987413599</v>
      </c>
    </row>
    <row r="41" spans="2:24" x14ac:dyDescent="0.2">
      <c r="B41" s="111" t="s">
        <v>784</v>
      </c>
      <c r="C41" s="112">
        <v>7103.5568199912104</v>
      </c>
      <c r="D41" s="112">
        <v>6672.7780082502704</v>
      </c>
      <c r="E41" s="112">
        <v>430.77881174094802</v>
      </c>
      <c r="F41" s="116">
        <v>6.4557641691110002E-2</v>
      </c>
      <c r="G41" s="112">
        <f>G47/G19</f>
        <v>21843.114521823623</v>
      </c>
      <c r="H41" s="112">
        <v>21427.686200781998</v>
      </c>
      <c r="I41" s="112">
        <f>G41-H41</f>
        <v>415.42832104162517</v>
      </c>
      <c r="J41" s="114">
        <f>I41/H41</f>
        <v>1.9387455889962782E-2</v>
      </c>
      <c r="K41" s="112">
        <f>K47/K19</f>
        <v>87785.821322189033</v>
      </c>
      <c r="L41" s="112">
        <v>88340.343590266202</v>
      </c>
      <c r="M41" s="112">
        <f>K41-L41</f>
        <v>-554.52226807716943</v>
      </c>
      <c r="N41" s="114">
        <f>M41/L41</f>
        <v>-6.2771124215807283E-3</v>
      </c>
      <c r="O41" s="112">
        <f>O47/O19</f>
        <v>87785.821322189033</v>
      </c>
      <c r="P41" s="112">
        <v>88340.343590266202</v>
      </c>
      <c r="Q41" s="112">
        <f>O41-P41</f>
        <v>-554.52226807716943</v>
      </c>
      <c r="R41" s="114">
        <f>Q41/P41</f>
        <v>-6.2771124215807283E-3</v>
      </c>
      <c r="S41" s="112">
        <v>7265.6746205764903</v>
      </c>
      <c r="T41" s="112">
        <v>7142.5620669273403</v>
      </c>
      <c r="U41" s="112">
        <v>7298.4271691820304</v>
      </c>
      <c r="V41" s="112">
        <v>7361.6952991888502</v>
      </c>
      <c r="W41" s="112">
        <v>7298.4271691820304</v>
      </c>
      <c r="X41" s="112">
        <v>7361.6952991888502</v>
      </c>
    </row>
    <row r="42" spans="2:24" x14ac:dyDescent="0.2">
      <c r="B42" s="111" t="s">
        <v>785</v>
      </c>
      <c r="C42" s="112">
        <v>24307.399145893301</v>
      </c>
      <c r="D42" s="112">
        <v>26420.394137892701</v>
      </c>
      <c r="E42" s="112">
        <v>-2112.9949919994101</v>
      </c>
      <c r="F42" s="116">
        <v>-7.9975907284780004E-2</v>
      </c>
      <c r="G42" s="112">
        <v>71403.088294047106</v>
      </c>
      <c r="H42" s="112">
        <v>85290.167031905803</v>
      </c>
      <c r="I42" s="112">
        <v>-13887.078737858699</v>
      </c>
      <c r="J42" s="114">
        <v>-0.16282156807904999</v>
      </c>
      <c r="K42" s="112">
        <v>309771.55542356998</v>
      </c>
      <c r="L42" s="112">
        <v>345871.400444186</v>
      </c>
      <c r="M42" s="112">
        <v>-36099.845020615598</v>
      </c>
      <c r="N42" s="116">
        <v>-0.1043736052598</v>
      </c>
      <c r="O42" s="112">
        <v>309771.55542356998</v>
      </c>
      <c r="P42" s="112">
        <v>345871.400444186</v>
      </c>
      <c r="Q42" s="112">
        <v>-36099.845020615598</v>
      </c>
      <c r="R42" s="116">
        <v>-0.1043736052598</v>
      </c>
      <c r="S42" s="112">
        <v>23801.029431349001</v>
      </c>
      <c r="T42" s="112">
        <v>28430.055677301902</v>
      </c>
      <c r="U42" s="112">
        <v>25814.2962852975</v>
      </c>
      <c r="V42" s="112">
        <v>28822.616703682201</v>
      </c>
      <c r="W42" s="112">
        <v>25814.2962852975</v>
      </c>
      <c r="X42" s="112">
        <v>28822.616703682201</v>
      </c>
    </row>
    <row r="43" spans="2:24" x14ac:dyDescent="0.2">
      <c r="B43" s="111" t="s">
        <v>801</v>
      </c>
      <c r="C43" s="117">
        <v>1731.9961901675499</v>
      </c>
      <c r="D43" s="117">
        <v>1601.4433104285199</v>
      </c>
      <c r="E43" s="117">
        <v>130.55287973903199</v>
      </c>
      <c r="F43" s="114">
        <v>8.1522011356179994E-2</v>
      </c>
      <c r="G43" s="117">
        <f>(G15+G16)/G25</f>
        <v>5522.9430394293595</v>
      </c>
      <c r="H43" s="117">
        <v>5369.2480546665302</v>
      </c>
      <c r="I43" s="117">
        <f>G43-H43</f>
        <v>153.69498476282934</v>
      </c>
      <c r="J43" s="114">
        <f>I43/H43</f>
        <v>2.8625048274543711E-2</v>
      </c>
      <c r="K43" s="117">
        <f>(K15+K16)/K25</f>
        <v>22680.686342137393</v>
      </c>
      <c r="L43" s="117">
        <v>22829.734589178501</v>
      </c>
      <c r="M43" s="117">
        <f>K43-L43</f>
        <v>-149.04824704110797</v>
      </c>
      <c r="N43" s="114">
        <f>M43/L43</f>
        <v>-6.5286894360899921E-3</v>
      </c>
      <c r="O43" s="117">
        <f>(O15+O16)/O25</f>
        <v>22680.686342137393</v>
      </c>
      <c r="P43" s="117">
        <v>22829.734589178501</v>
      </c>
      <c r="Q43" s="117">
        <f>O43-P43</f>
        <v>-149.04824704110797</v>
      </c>
      <c r="R43" s="114">
        <f>Q43/P43</f>
        <v>-6.5286894360899921E-3</v>
      </c>
      <c r="S43" s="117">
        <v>1840.54732931434</v>
      </c>
      <c r="T43" s="117">
        <v>1789.74935155551</v>
      </c>
      <c r="U43" s="117">
        <v>1889.56420808079</v>
      </c>
      <c r="V43" s="117">
        <v>1902.4778824315399</v>
      </c>
      <c r="W43" s="117">
        <v>1889.56420808079</v>
      </c>
      <c r="X43" s="117">
        <v>1902.4778824315399</v>
      </c>
    </row>
    <row r="44" spans="2:24" x14ac:dyDescent="0.2">
      <c r="B44" s="111" t="s">
        <v>803</v>
      </c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</row>
    <row r="45" spans="2:24" x14ac:dyDescent="0.2">
      <c r="B45" s="111" t="s">
        <v>804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</row>
    <row r="46" spans="2:24" x14ac:dyDescent="0.2">
      <c r="B46" s="111" t="s">
        <v>783</v>
      </c>
      <c r="C46" s="112">
        <v>3941257755</v>
      </c>
      <c r="D46" s="112">
        <v>3489144786</v>
      </c>
      <c r="E46" s="112">
        <v>452112969</v>
      </c>
      <c r="F46" s="114">
        <v>0.12957701578165001</v>
      </c>
      <c r="G46" s="112">
        <v>13031533236</v>
      </c>
      <c r="H46" s="112">
        <v>12172743120</v>
      </c>
      <c r="I46" s="112">
        <v>858790116</v>
      </c>
      <c r="J46" s="114">
        <v>7.0550253754139994E-2</v>
      </c>
      <c r="K46" s="112">
        <v>53930013940</v>
      </c>
      <c r="L46" s="112">
        <v>53434189559</v>
      </c>
      <c r="M46" s="112">
        <v>495824381</v>
      </c>
      <c r="N46" s="114">
        <v>9.27915974944E-3</v>
      </c>
      <c r="O46" s="112">
        <v>53930013940</v>
      </c>
      <c r="P46" s="112">
        <v>53434189559</v>
      </c>
      <c r="Q46" s="112">
        <v>495824381</v>
      </c>
      <c r="R46" s="114">
        <v>9.27915974944E-3</v>
      </c>
      <c r="S46" s="112">
        <v>13031533236</v>
      </c>
      <c r="T46" s="112">
        <v>12172743120</v>
      </c>
      <c r="U46" s="112">
        <v>53930013940</v>
      </c>
      <c r="V46" s="112">
        <v>53434189559</v>
      </c>
      <c r="W46" s="112">
        <v>53930013940</v>
      </c>
      <c r="X46" s="112">
        <v>53434189559</v>
      </c>
    </row>
    <row r="47" spans="2:24" x14ac:dyDescent="0.2">
      <c r="B47" s="111" t="s">
        <v>784</v>
      </c>
      <c r="C47" s="112">
        <v>3702863960</v>
      </c>
      <c r="D47" s="112">
        <v>3426057795</v>
      </c>
      <c r="E47" s="112">
        <v>276806165</v>
      </c>
      <c r="F47" s="114">
        <v>8.0794365291790002E-2</v>
      </c>
      <c r="G47" s="112">
        <v>11352631126</v>
      </c>
      <c r="H47" s="112">
        <v>10996545707</v>
      </c>
      <c r="I47" s="112">
        <v>356085419</v>
      </c>
      <c r="J47" s="114">
        <v>3.2381570402910002E-2</v>
      </c>
      <c r="K47" s="112">
        <v>45341332820</v>
      </c>
      <c r="L47" s="112">
        <v>45220258736</v>
      </c>
      <c r="M47" s="112">
        <v>121074084</v>
      </c>
      <c r="N47" s="114">
        <v>2.6774301471100001E-3</v>
      </c>
      <c r="O47" s="112">
        <v>45341332820</v>
      </c>
      <c r="P47" s="112">
        <v>45220258736</v>
      </c>
      <c r="Q47" s="112">
        <v>121074084</v>
      </c>
      <c r="R47" s="114">
        <v>2.6774301471100001E-3</v>
      </c>
      <c r="S47" s="112">
        <v>11352631126</v>
      </c>
      <c r="T47" s="112">
        <v>10996545707</v>
      </c>
      <c r="U47" s="112">
        <v>45341332820</v>
      </c>
      <c r="V47" s="112">
        <v>45220258736</v>
      </c>
      <c r="W47" s="112">
        <v>45341332820</v>
      </c>
      <c r="X47" s="112">
        <v>45220258736</v>
      </c>
    </row>
    <row r="48" spans="2:24" x14ac:dyDescent="0.2">
      <c r="B48" s="111" t="s">
        <v>785</v>
      </c>
      <c r="C48" s="112">
        <v>244751202</v>
      </c>
      <c r="D48" s="112">
        <v>237968490</v>
      </c>
      <c r="E48" s="112">
        <v>6782712</v>
      </c>
      <c r="F48" s="114">
        <v>2.8502563511660001E-2</v>
      </c>
      <c r="G48" s="112">
        <v>714887720</v>
      </c>
      <c r="H48" s="112">
        <v>765422389</v>
      </c>
      <c r="I48" s="112">
        <v>-50534669</v>
      </c>
      <c r="J48" s="114">
        <v>-6.6021937333219996E-2</v>
      </c>
      <c r="K48" s="112">
        <v>2955504596</v>
      </c>
      <c r="L48" s="112">
        <v>3023809541</v>
      </c>
      <c r="M48" s="112">
        <v>-68304945</v>
      </c>
      <c r="N48" s="114">
        <v>-2.2589036800710002E-2</v>
      </c>
      <c r="O48" s="112">
        <v>2955504596</v>
      </c>
      <c r="P48" s="112">
        <v>3023809541</v>
      </c>
      <c r="Q48" s="112">
        <v>-68304945</v>
      </c>
      <c r="R48" s="114">
        <v>-2.2589036800710002E-2</v>
      </c>
      <c r="S48" s="112">
        <v>714887720</v>
      </c>
      <c r="T48" s="112">
        <v>765422389</v>
      </c>
      <c r="U48" s="112">
        <v>2955504596</v>
      </c>
      <c r="V48" s="112">
        <v>3023809541</v>
      </c>
      <c r="W48" s="112">
        <v>2955504596</v>
      </c>
      <c r="X48" s="112">
        <v>3023809541</v>
      </c>
    </row>
    <row r="49" spans="2:24" x14ac:dyDescent="0.2">
      <c r="B49" s="111" t="s">
        <v>805</v>
      </c>
      <c r="C49" s="112">
        <v>38632246</v>
      </c>
      <c r="D49" s="112">
        <v>38910128</v>
      </c>
      <c r="E49" s="112">
        <v>-277882</v>
      </c>
      <c r="F49" s="114">
        <v>-7.1416367481500001E-3</v>
      </c>
      <c r="G49" s="112">
        <v>117205724</v>
      </c>
      <c r="H49" s="112">
        <v>116857656</v>
      </c>
      <c r="I49" s="112">
        <v>348068</v>
      </c>
      <c r="J49" s="114">
        <v>2.9785639376499998E-3</v>
      </c>
      <c r="K49" s="112">
        <v>469159401</v>
      </c>
      <c r="L49" s="112">
        <v>466691957</v>
      </c>
      <c r="M49" s="112">
        <v>2467444</v>
      </c>
      <c r="N49" s="114">
        <v>5.2870934735199998E-3</v>
      </c>
      <c r="O49" s="112">
        <v>469159401</v>
      </c>
      <c r="P49" s="112">
        <v>466691957</v>
      </c>
      <c r="Q49" s="112">
        <v>2467444</v>
      </c>
      <c r="R49" s="114">
        <v>5.2870934735199998E-3</v>
      </c>
      <c r="S49" s="112">
        <v>117205724</v>
      </c>
      <c r="T49" s="112">
        <v>116857656</v>
      </c>
      <c r="U49" s="112">
        <v>469159401</v>
      </c>
      <c r="V49" s="112">
        <v>466691957</v>
      </c>
      <c r="W49" s="112">
        <v>469159401</v>
      </c>
      <c r="X49" s="112">
        <v>466691957</v>
      </c>
    </row>
    <row r="50" spans="2:24" x14ac:dyDescent="0.2">
      <c r="B50" s="111" t="s">
        <v>806</v>
      </c>
      <c r="C50" s="112">
        <v>7001050</v>
      </c>
      <c r="D50" s="112">
        <v>6613950</v>
      </c>
      <c r="E50" s="112">
        <v>387100</v>
      </c>
      <c r="F50" s="114">
        <v>5.8527808646880002E-2</v>
      </c>
      <c r="G50" s="112">
        <v>21896054</v>
      </c>
      <c r="H50" s="112">
        <v>20374200</v>
      </c>
      <c r="I50" s="112">
        <v>1521854</v>
      </c>
      <c r="J50" s="114">
        <v>7.4695153674750006E-2</v>
      </c>
      <c r="K50" s="112">
        <v>87846554</v>
      </c>
      <c r="L50" s="112">
        <v>80598350</v>
      </c>
      <c r="M50" s="112">
        <v>7248204</v>
      </c>
      <c r="N50" s="114">
        <v>8.9929930327360005E-2</v>
      </c>
      <c r="O50" s="112">
        <v>87846554</v>
      </c>
      <c r="P50" s="112">
        <v>80598350</v>
      </c>
      <c r="Q50" s="112">
        <v>7248204</v>
      </c>
      <c r="R50" s="114">
        <v>8.9929930327360005E-2</v>
      </c>
      <c r="S50" s="112">
        <v>21896054</v>
      </c>
      <c r="T50" s="112">
        <v>20374200</v>
      </c>
      <c r="U50" s="112">
        <v>87846554</v>
      </c>
      <c r="V50" s="112">
        <v>80598350</v>
      </c>
      <c r="W50" s="112">
        <v>87846554</v>
      </c>
      <c r="X50" s="112">
        <v>80598350</v>
      </c>
    </row>
    <row r="51" spans="2:24" x14ac:dyDescent="0.2">
      <c r="B51" s="111" t="s">
        <v>807</v>
      </c>
      <c r="C51" s="112">
        <v>7934506213</v>
      </c>
      <c r="D51" s="112">
        <v>7198695149</v>
      </c>
      <c r="E51" s="112">
        <v>735811064</v>
      </c>
      <c r="F51" s="114">
        <v>0.29026011648382999</v>
      </c>
      <c r="G51" s="112">
        <v>25238153860</v>
      </c>
      <c r="H51" s="112">
        <v>24071943072</v>
      </c>
      <c r="I51" s="112">
        <v>1166210788</v>
      </c>
      <c r="J51" s="114">
        <v>0.11458360443623</v>
      </c>
      <c r="K51" s="112">
        <v>102783857311</v>
      </c>
      <c r="L51" s="112">
        <v>102225548143</v>
      </c>
      <c r="M51" s="112">
        <v>558309168</v>
      </c>
      <c r="N51" s="114">
        <v>8.4584576896719998E-2</v>
      </c>
      <c r="O51" s="112">
        <v>102783857311</v>
      </c>
      <c r="P51" s="112">
        <v>102225548143</v>
      </c>
      <c r="Q51" s="112">
        <v>558309168</v>
      </c>
      <c r="R51" s="114">
        <v>8.4584576896719998E-2</v>
      </c>
      <c r="S51" s="112">
        <v>25238153860</v>
      </c>
      <c r="T51" s="112">
        <v>24071943072</v>
      </c>
      <c r="U51" s="112">
        <v>102783857311</v>
      </c>
      <c r="V51" s="112">
        <v>102225548143</v>
      </c>
      <c r="W51" s="112">
        <v>102783857311</v>
      </c>
      <c r="X51" s="112">
        <v>102225548143</v>
      </c>
    </row>
    <row r="52" spans="2:24" x14ac:dyDescent="0.2">
      <c r="E52" s="68">
        <v>102754568363</v>
      </c>
    </row>
    <row r="53" spans="2:24" x14ac:dyDescent="0.2">
      <c r="E53" s="68">
        <f>1154920961</f>
        <v>1154920961</v>
      </c>
    </row>
    <row r="54" spans="2:24" x14ac:dyDescent="0.2">
      <c r="E54" s="229">
        <f>+E53+E52</f>
        <v>103909489324</v>
      </c>
    </row>
  </sheetData>
  <pageMargins left="0.5" right="0.5" top="1" bottom="1" header="0.5" footer="0.5"/>
  <pageSetup scale="7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2" tint="-0.499984740745262"/>
    <pageSetUpPr autoPageBreaks="0"/>
  </sheetPr>
  <dimension ref="A1:O56"/>
  <sheetViews>
    <sheetView showGridLines="0" view="pageBreakPreview" zoomScaleNormal="100" zoomScaleSheetLayoutView="100" workbookViewId="0">
      <selection activeCell="C2" sqref="C1:C2"/>
    </sheetView>
  </sheetViews>
  <sheetFormatPr defaultRowHeight="11.25" x14ac:dyDescent="0.2"/>
  <cols>
    <col min="1" max="1" width="2.7109375" style="43" customWidth="1"/>
    <col min="2" max="2" width="1.140625" style="43" customWidth="1"/>
    <col min="3" max="3" width="16.28515625" style="43" customWidth="1"/>
    <col min="4" max="4" width="13.140625" style="43" customWidth="1"/>
    <col min="5" max="5" width="7.5703125" style="43" customWidth="1"/>
    <col min="6" max="6" width="35.85546875" style="43" customWidth="1"/>
    <col min="7" max="8" width="13.5703125" style="43" customWidth="1"/>
    <col min="9" max="9" width="12.7109375" style="43" customWidth="1"/>
    <col min="10" max="10" width="9.42578125" style="43" customWidth="1"/>
    <col min="11" max="12" width="15" style="43" customWidth="1"/>
    <col min="13" max="13" width="16.85546875" style="43" customWidth="1"/>
    <col min="14" max="14" width="13" style="43" customWidth="1"/>
    <col min="15" max="15" width="13.42578125" style="43" customWidth="1"/>
    <col min="16" max="17" width="12.85546875" style="43" customWidth="1"/>
    <col min="18" max="18" width="8.5703125" style="43" customWidth="1"/>
    <col min="19" max="20" width="13.42578125" style="43" customWidth="1"/>
    <col min="21" max="21" width="15" style="43" customWidth="1"/>
    <col min="22" max="22" width="8.85546875" style="43" customWidth="1"/>
    <col min="23" max="23" width="12.5703125" style="43" customWidth="1"/>
    <col min="24" max="24" width="12.28515625" style="43" customWidth="1"/>
    <col min="25" max="27" width="13.42578125" style="43" customWidth="1"/>
    <col min="28" max="28" width="15" style="43" customWidth="1"/>
    <col min="29" max="31" width="10.42578125" style="43" bestFit="1" customWidth="1"/>
    <col min="32" max="32" width="13.28515625" style="43" bestFit="1" customWidth="1"/>
    <col min="33" max="256" width="9.140625" style="43"/>
    <col min="257" max="257" width="2.7109375" style="43" customWidth="1"/>
    <col min="258" max="258" width="1.140625" style="43" customWidth="1"/>
    <col min="259" max="260" width="0" style="43" hidden="1" customWidth="1"/>
    <col min="261" max="261" width="7.5703125" style="43" customWidth="1"/>
    <col min="262" max="262" width="35.85546875" style="43" customWidth="1"/>
    <col min="263" max="264" width="13.5703125" style="43" customWidth="1"/>
    <col min="265" max="265" width="12.7109375" style="43" customWidth="1"/>
    <col min="266" max="266" width="9.42578125" style="43" customWidth="1"/>
    <col min="267" max="268" width="15" style="43" customWidth="1"/>
    <col min="269" max="269" width="16.85546875" style="43" customWidth="1"/>
    <col min="270" max="270" width="13" style="43" customWidth="1"/>
    <col min="271" max="271" width="15.85546875" style="43" customWidth="1"/>
    <col min="272" max="272" width="15" style="43" customWidth="1"/>
    <col min="273" max="273" width="16.85546875" style="43" customWidth="1"/>
    <col min="274" max="274" width="9.42578125" style="43" customWidth="1"/>
    <col min="275" max="275" width="15.85546875" style="43" customWidth="1"/>
    <col min="276" max="276" width="15" style="43" customWidth="1"/>
    <col min="277" max="277" width="16.85546875" style="43" customWidth="1"/>
    <col min="278" max="278" width="14.28515625" style="43" customWidth="1"/>
    <col min="279" max="280" width="15" style="43" customWidth="1"/>
    <col min="281" max="281" width="15.85546875" style="43" customWidth="1"/>
    <col min="282" max="282" width="15" style="43" customWidth="1"/>
    <col min="283" max="283" width="15.85546875" style="43" customWidth="1"/>
    <col min="284" max="284" width="15" style="43" customWidth="1"/>
    <col min="285" max="287" width="10.42578125" style="43" bestFit="1" customWidth="1"/>
    <col min="288" max="288" width="13.28515625" style="43" bestFit="1" customWidth="1"/>
    <col min="289" max="512" width="9.140625" style="43"/>
    <col min="513" max="513" width="2.7109375" style="43" customWidth="1"/>
    <col min="514" max="514" width="1.140625" style="43" customWidth="1"/>
    <col min="515" max="516" width="0" style="43" hidden="1" customWidth="1"/>
    <col min="517" max="517" width="7.5703125" style="43" customWidth="1"/>
    <col min="518" max="518" width="35.85546875" style="43" customWidth="1"/>
    <col min="519" max="520" width="13.5703125" style="43" customWidth="1"/>
    <col min="521" max="521" width="12.7109375" style="43" customWidth="1"/>
    <col min="522" max="522" width="9.42578125" style="43" customWidth="1"/>
    <col min="523" max="524" width="15" style="43" customWidth="1"/>
    <col min="525" max="525" width="16.85546875" style="43" customWidth="1"/>
    <col min="526" max="526" width="13" style="43" customWidth="1"/>
    <col min="527" max="527" width="15.85546875" style="43" customWidth="1"/>
    <col min="528" max="528" width="15" style="43" customWidth="1"/>
    <col min="529" max="529" width="16.85546875" style="43" customWidth="1"/>
    <col min="530" max="530" width="9.42578125" style="43" customWidth="1"/>
    <col min="531" max="531" width="15.85546875" style="43" customWidth="1"/>
    <col min="532" max="532" width="15" style="43" customWidth="1"/>
    <col min="533" max="533" width="16.85546875" style="43" customWidth="1"/>
    <col min="534" max="534" width="14.28515625" style="43" customWidth="1"/>
    <col min="535" max="536" width="15" style="43" customWidth="1"/>
    <col min="537" max="537" width="15.85546875" style="43" customWidth="1"/>
    <col min="538" max="538" width="15" style="43" customWidth="1"/>
    <col min="539" max="539" width="15.85546875" style="43" customWidth="1"/>
    <col min="540" max="540" width="15" style="43" customWidth="1"/>
    <col min="541" max="543" width="10.42578125" style="43" bestFit="1" customWidth="1"/>
    <col min="544" max="544" width="13.28515625" style="43" bestFit="1" customWidth="1"/>
    <col min="545" max="768" width="9.140625" style="43"/>
    <col min="769" max="769" width="2.7109375" style="43" customWidth="1"/>
    <col min="770" max="770" width="1.140625" style="43" customWidth="1"/>
    <col min="771" max="772" width="0" style="43" hidden="1" customWidth="1"/>
    <col min="773" max="773" width="7.5703125" style="43" customWidth="1"/>
    <col min="774" max="774" width="35.85546875" style="43" customWidth="1"/>
    <col min="775" max="776" width="13.5703125" style="43" customWidth="1"/>
    <col min="777" max="777" width="12.7109375" style="43" customWidth="1"/>
    <col min="778" max="778" width="9.42578125" style="43" customWidth="1"/>
    <col min="779" max="780" width="15" style="43" customWidth="1"/>
    <col min="781" max="781" width="16.85546875" style="43" customWidth="1"/>
    <col min="782" max="782" width="13" style="43" customWidth="1"/>
    <col min="783" max="783" width="15.85546875" style="43" customWidth="1"/>
    <col min="784" max="784" width="15" style="43" customWidth="1"/>
    <col min="785" max="785" width="16.85546875" style="43" customWidth="1"/>
    <col min="786" max="786" width="9.42578125" style="43" customWidth="1"/>
    <col min="787" max="787" width="15.85546875" style="43" customWidth="1"/>
    <col min="788" max="788" width="15" style="43" customWidth="1"/>
    <col min="789" max="789" width="16.85546875" style="43" customWidth="1"/>
    <col min="790" max="790" width="14.28515625" style="43" customWidth="1"/>
    <col min="791" max="792" width="15" style="43" customWidth="1"/>
    <col min="793" max="793" width="15.85546875" style="43" customWidth="1"/>
    <col min="794" max="794" width="15" style="43" customWidth="1"/>
    <col min="795" max="795" width="15.85546875" style="43" customWidth="1"/>
    <col min="796" max="796" width="15" style="43" customWidth="1"/>
    <col min="797" max="799" width="10.42578125" style="43" bestFit="1" customWidth="1"/>
    <col min="800" max="800" width="13.28515625" style="43" bestFit="1" customWidth="1"/>
    <col min="801" max="1024" width="9.140625" style="43"/>
    <col min="1025" max="1025" width="2.7109375" style="43" customWidth="1"/>
    <col min="1026" max="1026" width="1.140625" style="43" customWidth="1"/>
    <col min="1027" max="1028" width="0" style="43" hidden="1" customWidth="1"/>
    <col min="1029" max="1029" width="7.5703125" style="43" customWidth="1"/>
    <col min="1030" max="1030" width="35.85546875" style="43" customWidth="1"/>
    <col min="1031" max="1032" width="13.5703125" style="43" customWidth="1"/>
    <col min="1033" max="1033" width="12.7109375" style="43" customWidth="1"/>
    <col min="1034" max="1034" width="9.42578125" style="43" customWidth="1"/>
    <col min="1035" max="1036" width="15" style="43" customWidth="1"/>
    <col min="1037" max="1037" width="16.85546875" style="43" customWidth="1"/>
    <col min="1038" max="1038" width="13" style="43" customWidth="1"/>
    <col min="1039" max="1039" width="15.85546875" style="43" customWidth="1"/>
    <col min="1040" max="1040" width="15" style="43" customWidth="1"/>
    <col min="1041" max="1041" width="16.85546875" style="43" customWidth="1"/>
    <col min="1042" max="1042" width="9.42578125" style="43" customWidth="1"/>
    <col min="1043" max="1043" width="15.85546875" style="43" customWidth="1"/>
    <col min="1044" max="1044" width="15" style="43" customWidth="1"/>
    <col min="1045" max="1045" width="16.85546875" style="43" customWidth="1"/>
    <col min="1046" max="1046" width="14.28515625" style="43" customWidth="1"/>
    <col min="1047" max="1048" width="15" style="43" customWidth="1"/>
    <col min="1049" max="1049" width="15.85546875" style="43" customWidth="1"/>
    <col min="1050" max="1050" width="15" style="43" customWidth="1"/>
    <col min="1051" max="1051" width="15.85546875" style="43" customWidth="1"/>
    <col min="1052" max="1052" width="15" style="43" customWidth="1"/>
    <col min="1053" max="1055" width="10.42578125" style="43" bestFit="1" customWidth="1"/>
    <col min="1056" max="1056" width="13.28515625" style="43" bestFit="1" customWidth="1"/>
    <col min="1057" max="1280" width="9.140625" style="43"/>
    <col min="1281" max="1281" width="2.7109375" style="43" customWidth="1"/>
    <col min="1282" max="1282" width="1.140625" style="43" customWidth="1"/>
    <col min="1283" max="1284" width="0" style="43" hidden="1" customWidth="1"/>
    <col min="1285" max="1285" width="7.5703125" style="43" customWidth="1"/>
    <col min="1286" max="1286" width="35.85546875" style="43" customWidth="1"/>
    <col min="1287" max="1288" width="13.5703125" style="43" customWidth="1"/>
    <col min="1289" max="1289" width="12.7109375" style="43" customWidth="1"/>
    <col min="1290" max="1290" width="9.42578125" style="43" customWidth="1"/>
    <col min="1291" max="1292" width="15" style="43" customWidth="1"/>
    <col min="1293" max="1293" width="16.85546875" style="43" customWidth="1"/>
    <col min="1294" max="1294" width="13" style="43" customWidth="1"/>
    <col min="1295" max="1295" width="15.85546875" style="43" customWidth="1"/>
    <col min="1296" max="1296" width="15" style="43" customWidth="1"/>
    <col min="1297" max="1297" width="16.85546875" style="43" customWidth="1"/>
    <col min="1298" max="1298" width="9.42578125" style="43" customWidth="1"/>
    <col min="1299" max="1299" width="15.85546875" style="43" customWidth="1"/>
    <col min="1300" max="1300" width="15" style="43" customWidth="1"/>
    <col min="1301" max="1301" width="16.85546875" style="43" customWidth="1"/>
    <col min="1302" max="1302" width="14.28515625" style="43" customWidth="1"/>
    <col min="1303" max="1304" width="15" style="43" customWidth="1"/>
    <col min="1305" max="1305" width="15.85546875" style="43" customWidth="1"/>
    <col min="1306" max="1306" width="15" style="43" customWidth="1"/>
    <col min="1307" max="1307" width="15.85546875" style="43" customWidth="1"/>
    <col min="1308" max="1308" width="15" style="43" customWidth="1"/>
    <col min="1309" max="1311" width="10.42578125" style="43" bestFit="1" customWidth="1"/>
    <col min="1312" max="1312" width="13.28515625" style="43" bestFit="1" customWidth="1"/>
    <col min="1313" max="1536" width="9.140625" style="43"/>
    <col min="1537" max="1537" width="2.7109375" style="43" customWidth="1"/>
    <col min="1538" max="1538" width="1.140625" style="43" customWidth="1"/>
    <col min="1539" max="1540" width="0" style="43" hidden="1" customWidth="1"/>
    <col min="1541" max="1541" width="7.5703125" style="43" customWidth="1"/>
    <col min="1542" max="1542" width="35.85546875" style="43" customWidth="1"/>
    <col min="1543" max="1544" width="13.5703125" style="43" customWidth="1"/>
    <col min="1545" max="1545" width="12.7109375" style="43" customWidth="1"/>
    <col min="1546" max="1546" width="9.42578125" style="43" customWidth="1"/>
    <col min="1547" max="1548" width="15" style="43" customWidth="1"/>
    <col min="1549" max="1549" width="16.85546875" style="43" customWidth="1"/>
    <col min="1550" max="1550" width="13" style="43" customWidth="1"/>
    <col min="1551" max="1551" width="15.85546875" style="43" customWidth="1"/>
    <col min="1552" max="1552" width="15" style="43" customWidth="1"/>
    <col min="1553" max="1553" width="16.85546875" style="43" customWidth="1"/>
    <col min="1554" max="1554" width="9.42578125" style="43" customWidth="1"/>
    <col min="1555" max="1555" width="15.85546875" style="43" customWidth="1"/>
    <col min="1556" max="1556" width="15" style="43" customWidth="1"/>
    <col min="1557" max="1557" width="16.85546875" style="43" customWidth="1"/>
    <col min="1558" max="1558" width="14.28515625" style="43" customWidth="1"/>
    <col min="1559" max="1560" width="15" style="43" customWidth="1"/>
    <col min="1561" max="1561" width="15.85546875" style="43" customWidth="1"/>
    <col min="1562" max="1562" width="15" style="43" customWidth="1"/>
    <col min="1563" max="1563" width="15.85546875" style="43" customWidth="1"/>
    <col min="1564" max="1564" width="15" style="43" customWidth="1"/>
    <col min="1565" max="1567" width="10.42578125" style="43" bestFit="1" customWidth="1"/>
    <col min="1568" max="1568" width="13.28515625" style="43" bestFit="1" customWidth="1"/>
    <col min="1569" max="1792" width="9.140625" style="43"/>
    <col min="1793" max="1793" width="2.7109375" style="43" customWidth="1"/>
    <col min="1794" max="1794" width="1.140625" style="43" customWidth="1"/>
    <col min="1795" max="1796" width="0" style="43" hidden="1" customWidth="1"/>
    <col min="1797" max="1797" width="7.5703125" style="43" customWidth="1"/>
    <col min="1798" max="1798" width="35.85546875" style="43" customWidth="1"/>
    <col min="1799" max="1800" width="13.5703125" style="43" customWidth="1"/>
    <col min="1801" max="1801" width="12.7109375" style="43" customWidth="1"/>
    <col min="1802" max="1802" width="9.42578125" style="43" customWidth="1"/>
    <col min="1803" max="1804" width="15" style="43" customWidth="1"/>
    <col min="1805" max="1805" width="16.85546875" style="43" customWidth="1"/>
    <col min="1806" max="1806" width="13" style="43" customWidth="1"/>
    <col min="1807" max="1807" width="15.85546875" style="43" customWidth="1"/>
    <col min="1808" max="1808" width="15" style="43" customWidth="1"/>
    <col min="1809" max="1809" width="16.85546875" style="43" customWidth="1"/>
    <col min="1810" max="1810" width="9.42578125" style="43" customWidth="1"/>
    <col min="1811" max="1811" width="15.85546875" style="43" customWidth="1"/>
    <col min="1812" max="1812" width="15" style="43" customWidth="1"/>
    <col min="1813" max="1813" width="16.85546875" style="43" customWidth="1"/>
    <col min="1814" max="1814" width="14.28515625" style="43" customWidth="1"/>
    <col min="1815" max="1816" width="15" style="43" customWidth="1"/>
    <col min="1817" max="1817" width="15.85546875" style="43" customWidth="1"/>
    <col min="1818" max="1818" width="15" style="43" customWidth="1"/>
    <col min="1819" max="1819" width="15.85546875" style="43" customWidth="1"/>
    <col min="1820" max="1820" width="15" style="43" customWidth="1"/>
    <col min="1821" max="1823" width="10.42578125" style="43" bestFit="1" customWidth="1"/>
    <col min="1824" max="1824" width="13.28515625" style="43" bestFit="1" customWidth="1"/>
    <col min="1825" max="2048" width="9.140625" style="43"/>
    <col min="2049" max="2049" width="2.7109375" style="43" customWidth="1"/>
    <col min="2050" max="2050" width="1.140625" style="43" customWidth="1"/>
    <col min="2051" max="2052" width="0" style="43" hidden="1" customWidth="1"/>
    <col min="2053" max="2053" width="7.5703125" style="43" customWidth="1"/>
    <col min="2054" max="2054" width="35.85546875" style="43" customWidth="1"/>
    <col min="2055" max="2056" width="13.5703125" style="43" customWidth="1"/>
    <col min="2057" max="2057" width="12.7109375" style="43" customWidth="1"/>
    <col min="2058" max="2058" width="9.42578125" style="43" customWidth="1"/>
    <col min="2059" max="2060" width="15" style="43" customWidth="1"/>
    <col min="2061" max="2061" width="16.85546875" style="43" customWidth="1"/>
    <col min="2062" max="2062" width="13" style="43" customWidth="1"/>
    <col min="2063" max="2063" width="15.85546875" style="43" customWidth="1"/>
    <col min="2064" max="2064" width="15" style="43" customWidth="1"/>
    <col min="2065" max="2065" width="16.85546875" style="43" customWidth="1"/>
    <col min="2066" max="2066" width="9.42578125" style="43" customWidth="1"/>
    <col min="2067" max="2067" width="15.85546875" style="43" customWidth="1"/>
    <col min="2068" max="2068" width="15" style="43" customWidth="1"/>
    <col min="2069" max="2069" width="16.85546875" style="43" customWidth="1"/>
    <col min="2070" max="2070" width="14.28515625" style="43" customWidth="1"/>
    <col min="2071" max="2072" width="15" style="43" customWidth="1"/>
    <col min="2073" max="2073" width="15.85546875" style="43" customWidth="1"/>
    <col min="2074" max="2074" width="15" style="43" customWidth="1"/>
    <col min="2075" max="2075" width="15.85546875" style="43" customWidth="1"/>
    <col min="2076" max="2076" width="15" style="43" customWidth="1"/>
    <col min="2077" max="2079" width="10.42578125" style="43" bestFit="1" customWidth="1"/>
    <col min="2080" max="2080" width="13.28515625" style="43" bestFit="1" customWidth="1"/>
    <col min="2081" max="2304" width="9.140625" style="43"/>
    <col min="2305" max="2305" width="2.7109375" style="43" customWidth="1"/>
    <col min="2306" max="2306" width="1.140625" style="43" customWidth="1"/>
    <col min="2307" max="2308" width="0" style="43" hidden="1" customWidth="1"/>
    <col min="2309" max="2309" width="7.5703125" style="43" customWidth="1"/>
    <col min="2310" max="2310" width="35.85546875" style="43" customWidth="1"/>
    <col min="2311" max="2312" width="13.5703125" style="43" customWidth="1"/>
    <col min="2313" max="2313" width="12.7109375" style="43" customWidth="1"/>
    <col min="2314" max="2314" width="9.42578125" style="43" customWidth="1"/>
    <col min="2315" max="2316" width="15" style="43" customWidth="1"/>
    <col min="2317" max="2317" width="16.85546875" style="43" customWidth="1"/>
    <col min="2318" max="2318" width="13" style="43" customWidth="1"/>
    <col min="2319" max="2319" width="15.85546875" style="43" customWidth="1"/>
    <col min="2320" max="2320" width="15" style="43" customWidth="1"/>
    <col min="2321" max="2321" width="16.85546875" style="43" customWidth="1"/>
    <col min="2322" max="2322" width="9.42578125" style="43" customWidth="1"/>
    <col min="2323" max="2323" width="15.85546875" style="43" customWidth="1"/>
    <col min="2324" max="2324" width="15" style="43" customWidth="1"/>
    <col min="2325" max="2325" width="16.85546875" style="43" customWidth="1"/>
    <col min="2326" max="2326" width="14.28515625" style="43" customWidth="1"/>
    <col min="2327" max="2328" width="15" style="43" customWidth="1"/>
    <col min="2329" max="2329" width="15.85546875" style="43" customWidth="1"/>
    <col min="2330" max="2330" width="15" style="43" customWidth="1"/>
    <col min="2331" max="2331" width="15.85546875" style="43" customWidth="1"/>
    <col min="2332" max="2332" width="15" style="43" customWidth="1"/>
    <col min="2333" max="2335" width="10.42578125" style="43" bestFit="1" customWidth="1"/>
    <col min="2336" max="2336" width="13.28515625" style="43" bestFit="1" customWidth="1"/>
    <col min="2337" max="2560" width="9.140625" style="43"/>
    <col min="2561" max="2561" width="2.7109375" style="43" customWidth="1"/>
    <col min="2562" max="2562" width="1.140625" style="43" customWidth="1"/>
    <col min="2563" max="2564" width="0" style="43" hidden="1" customWidth="1"/>
    <col min="2565" max="2565" width="7.5703125" style="43" customWidth="1"/>
    <col min="2566" max="2566" width="35.85546875" style="43" customWidth="1"/>
    <col min="2567" max="2568" width="13.5703125" style="43" customWidth="1"/>
    <col min="2569" max="2569" width="12.7109375" style="43" customWidth="1"/>
    <col min="2570" max="2570" width="9.42578125" style="43" customWidth="1"/>
    <col min="2571" max="2572" width="15" style="43" customWidth="1"/>
    <col min="2573" max="2573" width="16.85546875" style="43" customWidth="1"/>
    <col min="2574" max="2574" width="13" style="43" customWidth="1"/>
    <col min="2575" max="2575" width="15.85546875" style="43" customWidth="1"/>
    <col min="2576" max="2576" width="15" style="43" customWidth="1"/>
    <col min="2577" max="2577" width="16.85546875" style="43" customWidth="1"/>
    <col min="2578" max="2578" width="9.42578125" style="43" customWidth="1"/>
    <col min="2579" max="2579" width="15.85546875" style="43" customWidth="1"/>
    <col min="2580" max="2580" width="15" style="43" customWidth="1"/>
    <col min="2581" max="2581" width="16.85546875" style="43" customWidth="1"/>
    <col min="2582" max="2582" width="14.28515625" style="43" customWidth="1"/>
    <col min="2583" max="2584" width="15" style="43" customWidth="1"/>
    <col min="2585" max="2585" width="15.85546875" style="43" customWidth="1"/>
    <col min="2586" max="2586" width="15" style="43" customWidth="1"/>
    <col min="2587" max="2587" width="15.85546875" style="43" customWidth="1"/>
    <col min="2588" max="2588" width="15" style="43" customWidth="1"/>
    <col min="2589" max="2591" width="10.42578125" style="43" bestFit="1" customWidth="1"/>
    <col min="2592" max="2592" width="13.28515625" style="43" bestFit="1" customWidth="1"/>
    <col min="2593" max="2816" width="9.140625" style="43"/>
    <col min="2817" max="2817" width="2.7109375" style="43" customWidth="1"/>
    <col min="2818" max="2818" width="1.140625" style="43" customWidth="1"/>
    <col min="2819" max="2820" width="0" style="43" hidden="1" customWidth="1"/>
    <col min="2821" max="2821" width="7.5703125" style="43" customWidth="1"/>
    <col min="2822" max="2822" width="35.85546875" style="43" customWidth="1"/>
    <col min="2823" max="2824" width="13.5703125" style="43" customWidth="1"/>
    <col min="2825" max="2825" width="12.7109375" style="43" customWidth="1"/>
    <col min="2826" max="2826" width="9.42578125" style="43" customWidth="1"/>
    <col min="2827" max="2828" width="15" style="43" customWidth="1"/>
    <col min="2829" max="2829" width="16.85546875" style="43" customWidth="1"/>
    <col min="2830" max="2830" width="13" style="43" customWidth="1"/>
    <col min="2831" max="2831" width="15.85546875" style="43" customWidth="1"/>
    <col min="2832" max="2832" width="15" style="43" customWidth="1"/>
    <col min="2833" max="2833" width="16.85546875" style="43" customWidth="1"/>
    <col min="2834" max="2834" width="9.42578125" style="43" customWidth="1"/>
    <col min="2835" max="2835" width="15.85546875" style="43" customWidth="1"/>
    <col min="2836" max="2836" width="15" style="43" customWidth="1"/>
    <col min="2837" max="2837" width="16.85546875" style="43" customWidth="1"/>
    <col min="2838" max="2838" width="14.28515625" style="43" customWidth="1"/>
    <col min="2839" max="2840" width="15" style="43" customWidth="1"/>
    <col min="2841" max="2841" width="15.85546875" style="43" customWidth="1"/>
    <col min="2842" max="2842" width="15" style="43" customWidth="1"/>
    <col min="2843" max="2843" width="15.85546875" style="43" customWidth="1"/>
    <col min="2844" max="2844" width="15" style="43" customWidth="1"/>
    <col min="2845" max="2847" width="10.42578125" style="43" bestFit="1" customWidth="1"/>
    <col min="2848" max="2848" width="13.28515625" style="43" bestFit="1" customWidth="1"/>
    <col min="2849" max="3072" width="9.140625" style="43"/>
    <col min="3073" max="3073" width="2.7109375" style="43" customWidth="1"/>
    <col min="3074" max="3074" width="1.140625" style="43" customWidth="1"/>
    <col min="3075" max="3076" width="0" style="43" hidden="1" customWidth="1"/>
    <col min="3077" max="3077" width="7.5703125" style="43" customWidth="1"/>
    <col min="3078" max="3078" width="35.85546875" style="43" customWidth="1"/>
    <col min="3079" max="3080" width="13.5703125" style="43" customWidth="1"/>
    <col min="3081" max="3081" width="12.7109375" style="43" customWidth="1"/>
    <col min="3082" max="3082" width="9.42578125" style="43" customWidth="1"/>
    <col min="3083" max="3084" width="15" style="43" customWidth="1"/>
    <col min="3085" max="3085" width="16.85546875" style="43" customWidth="1"/>
    <col min="3086" max="3086" width="13" style="43" customWidth="1"/>
    <col min="3087" max="3087" width="15.85546875" style="43" customWidth="1"/>
    <col min="3088" max="3088" width="15" style="43" customWidth="1"/>
    <col min="3089" max="3089" width="16.85546875" style="43" customWidth="1"/>
    <col min="3090" max="3090" width="9.42578125" style="43" customWidth="1"/>
    <col min="3091" max="3091" width="15.85546875" style="43" customWidth="1"/>
    <col min="3092" max="3092" width="15" style="43" customWidth="1"/>
    <col min="3093" max="3093" width="16.85546875" style="43" customWidth="1"/>
    <col min="3094" max="3094" width="14.28515625" style="43" customWidth="1"/>
    <col min="3095" max="3096" width="15" style="43" customWidth="1"/>
    <col min="3097" max="3097" width="15.85546875" style="43" customWidth="1"/>
    <col min="3098" max="3098" width="15" style="43" customWidth="1"/>
    <col min="3099" max="3099" width="15.85546875" style="43" customWidth="1"/>
    <col min="3100" max="3100" width="15" style="43" customWidth="1"/>
    <col min="3101" max="3103" width="10.42578125" style="43" bestFit="1" customWidth="1"/>
    <col min="3104" max="3104" width="13.28515625" style="43" bestFit="1" customWidth="1"/>
    <col min="3105" max="3328" width="9.140625" style="43"/>
    <col min="3329" max="3329" width="2.7109375" style="43" customWidth="1"/>
    <col min="3330" max="3330" width="1.140625" style="43" customWidth="1"/>
    <col min="3331" max="3332" width="0" style="43" hidden="1" customWidth="1"/>
    <col min="3333" max="3333" width="7.5703125" style="43" customWidth="1"/>
    <col min="3334" max="3334" width="35.85546875" style="43" customWidth="1"/>
    <col min="3335" max="3336" width="13.5703125" style="43" customWidth="1"/>
    <col min="3337" max="3337" width="12.7109375" style="43" customWidth="1"/>
    <col min="3338" max="3338" width="9.42578125" style="43" customWidth="1"/>
    <col min="3339" max="3340" width="15" style="43" customWidth="1"/>
    <col min="3341" max="3341" width="16.85546875" style="43" customWidth="1"/>
    <col min="3342" max="3342" width="13" style="43" customWidth="1"/>
    <col min="3343" max="3343" width="15.85546875" style="43" customWidth="1"/>
    <col min="3344" max="3344" width="15" style="43" customWidth="1"/>
    <col min="3345" max="3345" width="16.85546875" style="43" customWidth="1"/>
    <col min="3346" max="3346" width="9.42578125" style="43" customWidth="1"/>
    <col min="3347" max="3347" width="15.85546875" style="43" customWidth="1"/>
    <col min="3348" max="3348" width="15" style="43" customWidth="1"/>
    <col min="3349" max="3349" width="16.85546875" style="43" customWidth="1"/>
    <col min="3350" max="3350" width="14.28515625" style="43" customWidth="1"/>
    <col min="3351" max="3352" width="15" style="43" customWidth="1"/>
    <col min="3353" max="3353" width="15.85546875" style="43" customWidth="1"/>
    <col min="3354" max="3354" width="15" style="43" customWidth="1"/>
    <col min="3355" max="3355" width="15.85546875" style="43" customWidth="1"/>
    <col min="3356" max="3356" width="15" style="43" customWidth="1"/>
    <col min="3357" max="3359" width="10.42578125" style="43" bestFit="1" customWidth="1"/>
    <col min="3360" max="3360" width="13.28515625" style="43" bestFit="1" customWidth="1"/>
    <col min="3361" max="3584" width="9.140625" style="43"/>
    <col min="3585" max="3585" width="2.7109375" style="43" customWidth="1"/>
    <col min="3586" max="3586" width="1.140625" style="43" customWidth="1"/>
    <col min="3587" max="3588" width="0" style="43" hidden="1" customWidth="1"/>
    <col min="3589" max="3589" width="7.5703125" style="43" customWidth="1"/>
    <col min="3590" max="3590" width="35.85546875" style="43" customWidth="1"/>
    <col min="3591" max="3592" width="13.5703125" style="43" customWidth="1"/>
    <col min="3593" max="3593" width="12.7109375" style="43" customWidth="1"/>
    <col min="3594" max="3594" width="9.42578125" style="43" customWidth="1"/>
    <col min="3595" max="3596" width="15" style="43" customWidth="1"/>
    <col min="3597" max="3597" width="16.85546875" style="43" customWidth="1"/>
    <col min="3598" max="3598" width="13" style="43" customWidth="1"/>
    <col min="3599" max="3599" width="15.85546875" style="43" customWidth="1"/>
    <col min="3600" max="3600" width="15" style="43" customWidth="1"/>
    <col min="3601" max="3601" width="16.85546875" style="43" customWidth="1"/>
    <col min="3602" max="3602" width="9.42578125" style="43" customWidth="1"/>
    <col min="3603" max="3603" width="15.85546875" style="43" customWidth="1"/>
    <col min="3604" max="3604" width="15" style="43" customWidth="1"/>
    <col min="3605" max="3605" width="16.85546875" style="43" customWidth="1"/>
    <col min="3606" max="3606" width="14.28515625" style="43" customWidth="1"/>
    <col min="3607" max="3608" width="15" style="43" customWidth="1"/>
    <col min="3609" max="3609" width="15.85546875" style="43" customWidth="1"/>
    <col min="3610" max="3610" width="15" style="43" customWidth="1"/>
    <col min="3611" max="3611" width="15.85546875" style="43" customWidth="1"/>
    <col min="3612" max="3612" width="15" style="43" customWidth="1"/>
    <col min="3613" max="3615" width="10.42578125" style="43" bestFit="1" customWidth="1"/>
    <col min="3616" max="3616" width="13.28515625" style="43" bestFit="1" customWidth="1"/>
    <col min="3617" max="3840" width="9.140625" style="43"/>
    <col min="3841" max="3841" width="2.7109375" style="43" customWidth="1"/>
    <col min="3842" max="3842" width="1.140625" style="43" customWidth="1"/>
    <col min="3843" max="3844" width="0" style="43" hidden="1" customWidth="1"/>
    <col min="3845" max="3845" width="7.5703125" style="43" customWidth="1"/>
    <col min="3846" max="3846" width="35.85546875" style="43" customWidth="1"/>
    <col min="3847" max="3848" width="13.5703125" style="43" customWidth="1"/>
    <col min="3849" max="3849" width="12.7109375" style="43" customWidth="1"/>
    <col min="3850" max="3850" width="9.42578125" style="43" customWidth="1"/>
    <col min="3851" max="3852" width="15" style="43" customWidth="1"/>
    <col min="3853" max="3853" width="16.85546875" style="43" customWidth="1"/>
    <col min="3854" max="3854" width="13" style="43" customWidth="1"/>
    <col min="3855" max="3855" width="15.85546875" style="43" customWidth="1"/>
    <col min="3856" max="3856" width="15" style="43" customWidth="1"/>
    <col min="3857" max="3857" width="16.85546875" style="43" customWidth="1"/>
    <col min="3858" max="3858" width="9.42578125" style="43" customWidth="1"/>
    <col min="3859" max="3859" width="15.85546875" style="43" customWidth="1"/>
    <col min="3860" max="3860" width="15" style="43" customWidth="1"/>
    <col min="3861" max="3861" width="16.85546875" style="43" customWidth="1"/>
    <col min="3862" max="3862" width="14.28515625" style="43" customWidth="1"/>
    <col min="3863" max="3864" width="15" style="43" customWidth="1"/>
    <col min="3865" max="3865" width="15.85546875" style="43" customWidth="1"/>
    <col min="3866" max="3866" width="15" style="43" customWidth="1"/>
    <col min="3867" max="3867" width="15.85546875" style="43" customWidth="1"/>
    <col min="3868" max="3868" width="15" style="43" customWidth="1"/>
    <col min="3869" max="3871" width="10.42578125" style="43" bestFit="1" customWidth="1"/>
    <col min="3872" max="3872" width="13.28515625" style="43" bestFit="1" customWidth="1"/>
    <col min="3873" max="4096" width="9.140625" style="43"/>
    <col min="4097" max="4097" width="2.7109375" style="43" customWidth="1"/>
    <col min="4098" max="4098" width="1.140625" style="43" customWidth="1"/>
    <col min="4099" max="4100" width="0" style="43" hidden="1" customWidth="1"/>
    <col min="4101" max="4101" width="7.5703125" style="43" customWidth="1"/>
    <col min="4102" max="4102" width="35.85546875" style="43" customWidth="1"/>
    <col min="4103" max="4104" width="13.5703125" style="43" customWidth="1"/>
    <col min="4105" max="4105" width="12.7109375" style="43" customWidth="1"/>
    <col min="4106" max="4106" width="9.42578125" style="43" customWidth="1"/>
    <col min="4107" max="4108" width="15" style="43" customWidth="1"/>
    <col min="4109" max="4109" width="16.85546875" style="43" customWidth="1"/>
    <col min="4110" max="4110" width="13" style="43" customWidth="1"/>
    <col min="4111" max="4111" width="15.85546875" style="43" customWidth="1"/>
    <col min="4112" max="4112" width="15" style="43" customWidth="1"/>
    <col min="4113" max="4113" width="16.85546875" style="43" customWidth="1"/>
    <col min="4114" max="4114" width="9.42578125" style="43" customWidth="1"/>
    <col min="4115" max="4115" width="15.85546875" style="43" customWidth="1"/>
    <col min="4116" max="4116" width="15" style="43" customWidth="1"/>
    <col min="4117" max="4117" width="16.85546875" style="43" customWidth="1"/>
    <col min="4118" max="4118" width="14.28515625" style="43" customWidth="1"/>
    <col min="4119" max="4120" width="15" style="43" customWidth="1"/>
    <col min="4121" max="4121" width="15.85546875" style="43" customWidth="1"/>
    <col min="4122" max="4122" width="15" style="43" customWidth="1"/>
    <col min="4123" max="4123" width="15.85546875" style="43" customWidth="1"/>
    <col min="4124" max="4124" width="15" style="43" customWidth="1"/>
    <col min="4125" max="4127" width="10.42578125" style="43" bestFit="1" customWidth="1"/>
    <col min="4128" max="4128" width="13.28515625" style="43" bestFit="1" customWidth="1"/>
    <col min="4129" max="4352" width="9.140625" style="43"/>
    <col min="4353" max="4353" width="2.7109375" style="43" customWidth="1"/>
    <col min="4354" max="4354" width="1.140625" style="43" customWidth="1"/>
    <col min="4355" max="4356" width="0" style="43" hidden="1" customWidth="1"/>
    <col min="4357" max="4357" width="7.5703125" style="43" customWidth="1"/>
    <col min="4358" max="4358" width="35.85546875" style="43" customWidth="1"/>
    <col min="4359" max="4360" width="13.5703125" style="43" customWidth="1"/>
    <col min="4361" max="4361" width="12.7109375" style="43" customWidth="1"/>
    <col min="4362" max="4362" width="9.42578125" style="43" customWidth="1"/>
    <col min="4363" max="4364" width="15" style="43" customWidth="1"/>
    <col min="4365" max="4365" width="16.85546875" style="43" customWidth="1"/>
    <col min="4366" max="4366" width="13" style="43" customWidth="1"/>
    <col min="4367" max="4367" width="15.85546875" style="43" customWidth="1"/>
    <col min="4368" max="4368" width="15" style="43" customWidth="1"/>
    <col min="4369" max="4369" width="16.85546875" style="43" customWidth="1"/>
    <col min="4370" max="4370" width="9.42578125" style="43" customWidth="1"/>
    <col min="4371" max="4371" width="15.85546875" style="43" customWidth="1"/>
    <col min="4372" max="4372" width="15" style="43" customWidth="1"/>
    <col min="4373" max="4373" width="16.85546875" style="43" customWidth="1"/>
    <col min="4374" max="4374" width="14.28515625" style="43" customWidth="1"/>
    <col min="4375" max="4376" width="15" style="43" customWidth="1"/>
    <col min="4377" max="4377" width="15.85546875" style="43" customWidth="1"/>
    <col min="4378" max="4378" width="15" style="43" customWidth="1"/>
    <col min="4379" max="4379" width="15.85546875" style="43" customWidth="1"/>
    <col min="4380" max="4380" width="15" style="43" customWidth="1"/>
    <col min="4381" max="4383" width="10.42578125" style="43" bestFit="1" customWidth="1"/>
    <col min="4384" max="4384" width="13.28515625" style="43" bestFit="1" customWidth="1"/>
    <col min="4385" max="4608" width="9.140625" style="43"/>
    <col min="4609" max="4609" width="2.7109375" style="43" customWidth="1"/>
    <col min="4610" max="4610" width="1.140625" style="43" customWidth="1"/>
    <col min="4611" max="4612" width="0" style="43" hidden="1" customWidth="1"/>
    <col min="4613" max="4613" width="7.5703125" style="43" customWidth="1"/>
    <col min="4614" max="4614" width="35.85546875" style="43" customWidth="1"/>
    <col min="4615" max="4616" width="13.5703125" style="43" customWidth="1"/>
    <col min="4617" max="4617" width="12.7109375" style="43" customWidth="1"/>
    <col min="4618" max="4618" width="9.42578125" style="43" customWidth="1"/>
    <col min="4619" max="4620" width="15" style="43" customWidth="1"/>
    <col min="4621" max="4621" width="16.85546875" style="43" customWidth="1"/>
    <col min="4622" max="4622" width="13" style="43" customWidth="1"/>
    <col min="4623" max="4623" width="15.85546875" style="43" customWidth="1"/>
    <col min="4624" max="4624" width="15" style="43" customWidth="1"/>
    <col min="4625" max="4625" width="16.85546875" style="43" customWidth="1"/>
    <col min="4626" max="4626" width="9.42578125" style="43" customWidth="1"/>
    <col min="4627" max="4627" width="15.85546875" style="43" customWidth="1"/>
    <col min="4628" max="4628" width="15" style="43" customWidth="1"/>
    <col min="4629" max="4629" width="16.85546875" style="43" customWidth="1"/>
    <col min="4630" max="4630" width="14.28515625" style="43" customWidth="1"/>
    <col min="4631" max="4632" width="15" style="43" customWidth="1"/>
    <col min="4633" max="4633" width="15.85546875" style="43" customWidth="1"/>
    <col min="4634" max="4634" width="15" style="43" customWidth="1"/>
    <col min="4635" max="4635" width="15.85546875" style="43" customWidth="1"/>
    <col min="4636" max="4636" width="15" style="43" customWidth="1"/>
    <col min="4637" max="4639" width="10.42578125" style="43" bestFit="1" customWidth="1"/>
    <col min="4640" max="4640" width="13.28515625" style="43" bestFit="1" customWidth="1"/>
    <col min="4641" max="4864" width="9.140625" style="43"/>
    <col min="4865" max="4865" width="2.7109375" style="43" customWidth="1"/>
    <col min="4866" max="4866" width="1.140625" style="43" customWidth="1"/>
    <col min="4867" max="4868" width="0" style="43" hidden="1" customWidth="1"/>
    <col min="4869" max="4869" width="7.5703125" style="43" customWidth="1"/>
    <col min="4870" max="4870" width="35.85546875" style="43" customWidth="1"/>
    <col min="4871" max="4872" width="13.5703125" style="43" customWidth="1"/>
    <col min="4873" max="4873" width="12.7109375" style="43" customWidth="1"/>
    <col min="4874" max="4874" width="9.42578125" style="43" customWidth="1"/>
    <col min="4875" max="4876" width="15" style="43" customWidth="1"/>
    <col min="4877" max="4877" width="16.85546875" style="43" customWidth="1"/>
    <col min="4878" max="4878" width="13" style="43" customWidth="1"/>
    <col min="4879" max="4879" width="15.85546875" style="43" customWidth="1"/>
    <col min="4880" max="4880" width="15" style="43" customWidth="1"/>
    <col min="4881" max="4881" width="16.85546875" style="43" customWidth="1"/>
    <col min="4882" max="4882" width="9.42578125" style="43" customWidth="1"/>
    <col min="4883" max="4883" width="15.85546875" style="43" customWidth="1"/>
    <col min="4884" max="4884" width="15" style="43" customWidth="1"/>
    <col min="4885" max="4885" width="16.85546875" style="43" customWidth="1"/>
    <col min="4886" max="4886" width="14.28515625" style="43" customWidth="1"/>
    <col min="4887" max="4888" width="15" style="43" customWidth="1"/>
    <col min="4889" max="4889" width="15.85546875" style="43" customWidth="1"/>
    <col min="4890" max="4890" width="15" style="43" customWidth="1"/>
    <col min="4891" max="4891" width="15.85546875" style="43" customWidth="1"/>
    <col min="4892" max="4892" width="15" style="43" customWidth="1"/>
    <col min="4893" max="4895" width="10.42578125" style="43" bestFit="1" customWidth="1"/>
    <col min="4896" max="4896" width="13.28515625" style="43" bestFit="1" customWidth="1"/>
    <col min="4897" max="5120" width="9.140625" style="43"/>
    <col min="5121" max="5121" width="2.7109375" style="43" customWidth="1"/>
    <col min="5122" max="5122" width="1.140625" style="43" customWidth="1"/>
    <col min="5123" max="5124" width="0" style="43" hidden="1" customWidth="1"/>
    <col min="5125" max="5125" width="7.5703125" style="43" customWidth="1"/>
    <col min="5126" max="5126" width="35.85546875" style="43" customWidth="1"/>
    <col min="5127" max="5128" width="13.5703125" style="43" customWidth="1"/>
    <col min="5129" max="5129" width="12.7109375" style="43" customWidth="1"/>
    <col min="5130" max="5130" width="9.42578125" style="43" customWidth="1"/>
    <col min="5131" max="5132" width="15" style="43" customWidth="1"/>
    <col min="5133" max="5133" width="16.85546875" style="43" customWidth="1"/>
    <col min="5134" max="5134" width="13" style="43" customWidth="1"/>
    <col min="5135" max="5135" width="15.85546875" style="43" customWidth="1"/>
    <col min="5136" max="5136" width="15" style="43" customWidth="1"/>
    <col min="5137" max="5137" width="16.85546875" style="43" customWidth="1"/>
    <col min="5138" max="5138" width="9.42578125" style="43" customWidth="1"/>
    <col min="5139" max="5139" width="15.85546875" style="43" customWidth="1"/>
    <col min="5140" max="5140" width="15" style="43" customWidth="1"/>
    <col min="5141" max="5141" width="16.85546875" style="43" customWidth="1"/>
    <col min="5142" max="5142" width="14.28515625" style="43" customWidth="1"/>
    <col min="5143" max="5144" width="15" style="43" customWidth="1"/>
    <col min="5145" max="5145" width="15.85546875" style="43" customWidth="1"/>
    <col min="5146" max="5146" width="15" style="43" customWidth="1"/>
    <col min="5147" max="5147" width="15.85546875" style="43" customWidth="1"/>
    <col min="5148" max="5148" width="15" style="43" customWidth="1"/>
    <col min="5149" max="5151" width="10.42578125" style="43" bestFit="1" customWidth="1"/>
    <col min="5152" max="5152" width="13.28515625" style="43" bestFit="1" customWidth="1"/>
    <col min="5153" max="5376" width="9.140625" style="43"/>
    <col min="5377" max="5377" width="2.7109375" style="43" customWidth="1"/>
    <col min="5378" max="5378" width="1.140625" style="43" customWidth="1"/>
    <col min="5379" max="5380" width="0" style="43" hidden="1" customWidth="1"/>
    <col min="5381" max="5381" width="7.5703125" style="43" customWidth="1"/>
    <col min="5382" max="5382" width="35.85546875" style="43" customWidth="1"/>
    <col min="5383" max="5384" width="13.5703125" style="43" customWidth="1"/>
    <col min="5385" max="5385" width="12.7109375" style="43" customWidth="1"/>
    <col min="5386" max="5386" width="9.42578125" style="43" customWidth="1"/>
    <col min="5387" max="5388" width="15" style="43" customWidth="1"/>
    <col min="5389" max="5389" width="16.85546875" style="43" customWidth="1"/>
    <col min="5390" max="5390" width="13" style="43" customWidth="1"/>
    <col min="5391" max="5391" width="15.85546875" style="43" customWidth="1"/>
    <col min="5392" max="5392" width="15" style="43" customWidth="1"/>
    <col min="5393" max="5393" width="16.85546875" style="43" customWidth="1"/>
    <col min="5394" max="5394" width="9.42578125" style="43" customWidth="1"/>
    <col min="5395" max="5395" width="15.85546875" style="43" customWidth="1"/>
    <col min="5396" max="5396" width="15" style="43" customWidth="1"/>
    <col min="5397" max="5397" width="16.85546875" style="43" customWidth="1"/>
    <col min="5398" max="5398" width="14.28515625" style="43" customWidth="1"/>
    <col min="5399" max="5400" width="15" style="43" customWidth="1"/>
    <col min="5401" max="5401" width="15.85546875" style="43" customWidth="1"/>
    <col min="5402" max="5402" width="15" style="43" customWidth="1"/>
    <col min="5403" max="5403" width="15.85546875" style="43" customWidth="1"/>
    <col min="5404" max="5404" width="15" style="43" customWidth="1"/>
    <col min="5405" max="5407" width="10.42578125" style="43" bestFit="1" customWidth="1"/>
    <col min="5408" max="5408" width="13.28515625" style="43" bestFit="1" customWidth="1"/>
    <col min="5409" max="5632" width="9.140625" style="43"/>
    <col min="5633" max="5633" width="2.7109375" style="43" customWidth="1"/>
    <col min="5634" max="5634" width="1.140625" style="43" customWidth="1"/>
    <col min="5635" max="5636" width="0" style="43" hidden="1" customWidth="1"/>
    <col min="5637" max="5637" width="7.5703125" style="43" customWidth="1"/>
    <col min="5638" max="5638" width="35.85546875" style="43" customWidth="1"/>
    <col min="5639" max="5640" width="13.5703125" style="43" customWidth="1"/>
    <col min="5641" max="5641" width="12.7109375" style="43" customWidth="1"/>
    <col min="5642" max="5642" width="9.42578125" style="43" customWidth="1"/>
    <col min="5643" max="5644" width="15" style="43" customWidth="1"/>
    <col min="5645" max="5645" width="16.85546875" style="43" customWidth="1"/>
    <col min="5646" max="5646" width="13" style="43" customWidth="1"/>
    <col min="5647" max="5647" width="15.85546875" style="43" customWidth="1"/>
    <col min="5648" max="5648" width="15" style="43" customWidth="1"/>
    <col min="5649" max="5649" width="16.85546875" style="43" customWidth="1"/>
    <col min="5650" max="5650" width="9.42578125" style="43" customWidth="1"/>
    <col min="5651" max="5651" width="15.85546875" style="43" customWidth="1"/>
    <col min="5652" max="5652" width="15" style="43" customWidth="1"/>
    <col min="5653" max="5653" width="16.85546875" style="43" customWidth="1"/>
    <col min="5654" max="5654" width="14.28515625" style="43" customWidth="1"/>
    <col min="5655" max="5656" width="15" style="43" customWidth="1"/>
    <col min="5657" max="5657" width="15.85546875" style="43" customWidth="1"/>
    <col min="5658" max="5658" width="15" style="43" customWidth="1"/>
    <col min="5659" max="5659" width="15.85546875" style="43" customWidth="1"/>
    <col min="5660" max="5660" width="15" style="43" customWidth="1"/>
    <col min="5661" max="5663" width="10.42578125" style="43" bestFit="1" customWidth="1"/>
    <col min="5664" max="5664" width="13.28515625" style="43" bestFit="1" customWidth="1"/>
    <col min="5665" max="5888" width="9.140625" style="43"/>
    <col min="5889" max="5889" width="2.7109375" style="43" customWidth="1"/>
    <col min="5890" max="5890" width="1.140625" style="43" customWidth="1"/>
    <col min="5891" max="5892" width="0" style="43" hidden="1" customWidth="1"/>
    <col min="5893" max="5893" width="7.5703125" style="43" customWidth="1"/>
    <col min="5894" max="5894" width="35.85546875" style="43" customWidth="1"/>
    <col min="5895" max="5896" width="13.5703125" style="43" customWidth="1"/>
    <col min="5897" max="5897" width="12.7109375" style="43" customWidth="1"/>
    <col min="5898" max="5898" width="9.42578125" style="43" customWidth="1"/>
    <col min="5899" max="5900" width="15" style="43" customWidth="1"/>
    <col min="5901" max="5901" width="16.85546875" style="43" customWidth="1"/>
    <col min="5902" max="5902" width="13" style="43" customWidth="1"/>
    <col min="5903" max="5903" width="15.85546875" style="43" customWidth="1"/>
    <col min="5904" max="5904" width="15" style="43" customWidth="1"/>
    <col min="5905" max="5905" width="16.85546875" style="43" customWidth="1"/>
    <col min="5906" max="5906" width="9.42578125" style="43" customWidth="1"/>
    <col min="5907" max="5907" width="15.85546875" style="43" customWidth="1"/>
    <col min="5908" max="5908" width="15" style="43" customWidth="1"/>
    <col min="5909" max="5909" width="16.85546875" style="43" customWidth="1"/>
    <col min="5910" max="5910" width="14.28515625" style="43" customWidth="1"/>
    <col min="5911" max="5912" width="15" style="43" customWidth="1"/>
    <col min="5913" max="5913" width="15.85546875" style="43" customWidth="1"/>
    <col min="5914" max="5914" width="15" style="43" customWidth="1"/>
    <col min="5915" max="5915" width="15.85546875" style="43" customWidth="1"/>
    <col min="5916" max="5916" width="15" style="43" customWidth="1"/>
    <col min="5917" max="5919" width="10.42578125" style="43" bestFit="1" customWidth="1"/>
    <col min="5920" max="5920" width="13.28515625" style="43" bestFit="1" customWidth="1"/>
    <col min="5921" max="6144" width="9.140625" style="43"/>
    <col min="6145" max="6145" width="2.7109375" style="43" customWidth="1"/>
    <col min="6146" max="6146" width="1.140625" style="43" customWidth="1"/>
    <col min="6147" max="6148" width="0" style="43" hidden="1" customWidth="1"/>
    <col min="6149" max="6149" width="7.5703125" style="43" customWidth="1"/>
    <col min="6150" max="6150" width="35.85546875" style="43" customWidth="1"/>
    <col min="6151" max="6152" width="13.5703125" style="43" customWidth="1"/>
    <col min="6153" max="6153" width="12.7109375" style="43" customWidth="1"/>
    <col min="6154" max="6154" width="9.42578125" style="43" customWidth="1"/>
    <col min="6155" max="6156" width="15" style="43" customWidth="1"/>
    <col min="6157" max="6157" width="16.85546875" style="43" customWidth="1"/>
    <col min="6158" max="6158" width="13" style="43" customWidth="1"/>
    <col min="6159" max="6159" width="15.85546875" style="43" customWidth="1"/>
    <col min="6160" max="6160" width="15" style="43" customWidth="1"/>
    <col min="6161" max="6161" width="16.85546875" style="43" customWidth="1"/>
    <col min="6162" max="6162" width="9.42578125" style="43" customWidth="1"/>
    <col min="6163" max="6163" width="15.85546875" style="43" customWidth="1"/>
    <col min="6164" max="6164" width="15" style="43" customWidth="1"/>
    <col min="6165" max="6165" width="16.85546875" style="43" customWidth="1"/>
    <col min="6166" max="6166" width="14.28515625" style="43" customWidth="1"/>
    <col min="6167" max="6168" width="15" style="43" customWidth="1"/>
    <col min="6169" max="6169" width="15.85546875" style="43" customWidth="1"/>
    <col min="6170" max="6170" width="15" style="43" customWidth="1"/>
    <col min="6171" max="6171" width="15.85546875" style="43" customWidth="1"/>
    <col min="6172" max="6172" width="15" style="43" customWidth="1"/>
    <col min="6173" max="6175" width="10.42578125" style="43" bestFit="1" customWidth="1"/>
    <col min="6176" max="6176" width="13.28515625" style="43" bestFit="1" customWidth="1"/>
    <col min="6177" max="6400" width="9.140625" style="43"/>
    <col min="6401" max="6401" width="2.7109375" style="43" customWidth="1"/>
    <col min="6402" max="6402" width="1.140625" style="43" customWidth="1"/>
    <col min="6403" max="6404" width="0" style="43" hidden="1" customWidth="1"/>
    <col min="6405" max="6405" width="7.5703125" style="43" customWidth="1"/>
    <col min="6406" max="6406" width="35.85546875" style="43" customWidth="1"/>
    <col min="6407" max="6408" width="13.5703125" style="43" customWidth="1"/>
    <col min="6409" max="6409" width="12.7109375" style="43" customWidth="1"/>
    <col min="6410" max="6410" width="9.42578125" style="43" customWidth="1"/>
    <col min="6411" max="6412" width="15" style="43" customWidth="1"/>
    <col min="6413" max="6413" width="16.85546875" style="43" customWidth="1"/>
    <col min="6414" max="6414" width="13" style="43" customWidth="1"/>
    <col min="6415" max="6415" width="15.85546875" style="43" customWidth="1"/>
    <col min="6416" max="6416" width="15" style="43" customWidth="1"/>
    <col min="6417" max="6417" width="16.85546875" style="43" customWidth="1"/>
    <col min="6418" max="6418" width="9.42578125" style="43" customWidth="1"/>
    <col min="6419" max="6419" width="15.85546875" style="43" customWidth="1"/>
    <col min="6420" max="6420" width="15" style="43" customWidth="1"/>
    <col min="6421" max="6421" width="16.85546875" style="43" customWidth="1"/>
    <col min="6422" max="6422" width="14.28515625" style="43" customWidth="1"/>
    <col min="6423" max="6424" width="15" style="43" customWidth="1"/>
    <col min="6425" max="6425" width="15.85546875" style="43" customWidth="1"/>
    <col min="6426" max="6426" width="15" style="43" customWidth="1"/>
    <col min="6427" max="6427" width="15.85546875" style="43" customWidth="1"/>
    <col min="6428" max="6428" width="15" style="43" customWidth="1"/>
    <col min="6429" max="6431" width="10.42578125" style="43" bestFit="1" customWidth="1"/>
    <col min="6432" max="6432" width="13.28515625" style="43" bestFit="1" customWidth="1"/>
    <col min="6433" max="6656" width="9.140625" style="43"/>
    <col min="6657" max="6657" width="2.7109375" style="43" customWidth="1"/>
    <col min="6658" max="6658" width="1.140625" style="43" customWidth="1"/>
    <col min="6659" max="6660" width="0" style="43" hidden="1" customWidth="1"/>
    <col min="6661" max="6661" width="7.5703125" style="43" customWidth="1"/>
    <col min="6662" max="6662" width="35.85546875" style="43" customWidth="1"/>
    <col min="6663" max="6664" width="13.5703125" style="43" customWidth="1"/>
    <col min="6665" max="6665" width="12.7109375" style="43" customWidth="1"/>
    <col min="6666" max="6666" width="9.42578125" style="43" customWidth="1"/>
    <col min="6667" max="6668" width="15" style="43" customWidth="1"/>
    <col min="6669" max="6669" width="16.85546875" style="43" customWidth="1"/>
    <col min="6670" max="6670" width="13" style="43" customWidth="1"/>
    <col min="6671" max="6671" width="15.85546875" style="43" customWidth="1"/>
    <col min="6672" max="6672" width="15" style="43" customWidth="1"/>
    <col min="6673" max="6673" width="16.85546875" style="43" customWidth="1"/>
    <col min="6674" max="6674" width="9.42578125" style="43" customWidth="1"/>
    <col min="6675" max="6675" width="15.85546875" style="43" customWidth="1"/>
    <col min="6676" max="6676" width="15" style="43" customWidth="1"/>
    <col min="6677" max="6677" width="16.85546875" style="43" customWidth="1"/>
    <col min="6678" max="6678" width="14.28515625" style="43" customWidth="1"/>
    <col min="6679" max="6680" width="15" style="43" customWidth="1"/>
    <col min="6681" max="6681" width="15.85546875" style="43" customWidth="1"/>
    <col min="6682" max="6682" width="15" style="43" customWidth="1"/>
    <col min="6683" max="6683" width="15.85546875" style="43" customWidth="1"/>
    <col min="6684" max="6684" width="15" style="43" customWidth="1"/>
    <col min="6685" max="6687" width="10.42578125" style="43" bestFit="1" customWidth="1"/>
    <col min="6688" max="6688" width="13.28515625" style="43" bestFit="1" customWidth="1"/>
    <col min="6689" max="6912" width="9.140625" style="43"/>
    <col min="6913" max="6913" width="2.7109375" style="43" customWidth="1"/>
    <col min="6914" max="6914" width="1.140625" style="43" customWidth="1"/>
    <col min="6915" max="6916" width="0" style="43" hidden="1" customWidth="1"/>
    <col min="6917" max="6917" width="7.5703125" style="43" customWidth="1"/>
    <col min="6918" max="6918" width="35.85546875" style="43" customWidth="1"/>
    <col min="6919" max="6920" width="13.5703125" style="43" customWidth="1"/>
    <col min="6921" max="6921" width="12.7109375" style="43" customWidth="1"/>
    <col min="6922" max="6922" width="9.42578125" style="43" customWidth="1"/>
    <col min="6923" max="6924" width="15" style="43" customWidth="1"/>
    <col min="6925" max="6925" width="16.85546875" style="43" customWidth="1"/>
    <col min="6926" max="6926" width="13" style="43" customWidth="1"/>
    <col min="6927" max="6927" width="15.85546875" style="43" customWidth="1"/>
    <col min="6928" max="6928" width="15" style="43" customWidth="1"/>
    <col min="6929" max="6929" width="16.85546875" style="43" customWidth="1"/>
    <col min="6930" max="6930" width="9.42578125" style="43" customWidth="1"/>
    <col min="6931" max="6931" width="15.85546875" style="43" customWidth="1"/>
    <col min="6932" max="6932" width="15" style="43" customWidth="1"/>
    <col min="6933" max="6933" width="16.85546875" style="43" customWidth="1"/>
    <col min="6934" max="6934" width="14.28515625" style="43" customWidth="1"/>
    <col min="6935" max="6936" width="15" style="43" customWidth="1"/>
    <col min="6937" max="6937" width="15.85546875" style="43" customWidth="1"/>
    <col min="6938" max="6938" width="15" style="43" customWidth="1"/>
    <col min="6939" max="6939" width="15.85546875" style="43" customWidth="1"/>
    <col min="6940" max="6940" width="15" style="43" customWidth="1"/>
    <col min="6941" max="6943" width="10.42578125" style="43" bestFit="1" customWidth="1"/>
    <col min="6944" max="6944" width="13.28515625" style="43" bestFit="1" customWidth="1"/>
    <col min="6945" max="7168" width="9.140625" style="43"/>
    <col min="7169" max="7169" width="2.7109375" style="43" customWidth="1"/>
    <col min="7170" max="7170" width="1.140625" style="43" customWidth="1"/>
    <col min="7171" max="7172" width="0" style="43" hidden="1" customWidth="1"/>
    <col min="7173" max="7173" width="7.5703125" style="43" customWidth="1"/>
    <col min="7174" max="7174" width="35.85546875" style="43" customWidth="1"/>
    <col min="7175" max="7176" width="13.5703125" style="43" customWidth="1"/>
    <col min="7177" max="7177" width="12.7109375" style="43" customWidth="1"/>
    <col min="7178" max="7178" width="9.42578125" style="43" customWidth="1"/>
    <col min="7179" max="7180" width="15" style="43" customWidth="1"/>
    <col min="7181" max="7181" width="16.85546875" style="43" customWidth="1"/>
    <col min="7182" max="7182" width="13" style="43" customWidth="1"/>
    <col min="7183" max="7183" width="15.85546875" style="43" customWidth="1"/>
    <col min="7184" max="7184" width="15" style="43" customWidth="1"/>
    <col min="7185" max="7185" width="16.85546875" style="43" customWidth="1"/>
    <col min="7186" max="7186" width="9.42578125" style="43" customWidth="1"/>
    <col min="7187" max="7187" width="15.85546875" style="43" customWidth="1"/>
    <col min="7188" max="7188" width="15" style="43" customWidth="1"/>
    <col min="7189" max="7189" width="16.85546875" style="43" customWidth="1"/>
    <col min="7190" max="7190" width="14.28515625" style="43" customWidth="1"/>
    <col min="7191" max="7192" width="15" style="43" customWidth="1"/>
    <col min="7193" max="7193" width="15.85546875" style="43" customWidth="1"/>
    <col min="7194" max="7194" width="15" style="43" customWidth="1"/>
    <col min="7195" max="7195" width="15.85546875" style="43" customWidth="1"/>
    <col min="7196" max="7196" width="15" style="43" customWidth="1"/>
    <col min="7197" max="7199" width="10.42578125" style="43" bestFit="1" customWidth="1"/>
    <col min="7200" max="7200" width="13.28515625" style="43" bestFit="1" customWidth="1"/>
    <col min="7201" max="7424" width="9.140625" style="43"/>
    <col min="7425" max="7425" width="2.7109375" style="43" customWidth="1"/>
    <col min="7426" max="7426" width="1.140625" style="43" customWidth="1"/>
    <col min="7427" max="7428" width="0" style="43" hidden="1" customWidth="1"/>
    <col min="7429" max="7429" width="7.5703125" style="43" customWidth="1"/>
    <col min="7430" max="7430" width="35.85546875" style="43" customWidth="1"/>
    <col min="7431" max="7432" width="13.5703125" style="43" customWidth="1"/>
    <col min="7433" max="7433" width="12.7109375" style="43" customWidth="1"/>
    <col min="7434" max="7434" width="9.42578125" style="43" customWidth="1"/>
    <col min="7435" max="7436" width="15" style="43" customWidth="1"/>
    <col min="7437" max="7437" width="16.85546875" style="43" customWidth="1"/>
    <col min="7438" max="7438" width="13" style="43" customWidth="1"/>
    <col min="7439" max="7439" width="15.85546875" style="43" customWidth="1"/>
    <col min="7440" max="7440" width="15" style="43" customWidth="1"/>
    <col min="7441" max="7441" width="16.85546875" style="43" customWidth="1"/>
    <col min="7442" max="7442" width="9.42578125" style="43" customWidth="1"/>
    <col min="7443" max="7443" width="15.85546875" style="43" customWidth="1"/>
    <col min="7444" max="7444" width="15" style="43" customWidth="1"/>
    <col min="7445" max="7445" width="16.85546875" style="43" customWidth="1"/>
    <col min="7446" max="7446" width="14.28515625" style="43" customWidth="1"/>
    <col min="7447" max="7448" width="15" style="43" customWidth="1"/>
    <col min="7449" max="7449" width="15.85546875" style="43" customWidth="1"/>
    <col min="7450" max="7450" width="15" style="43" customWidth="1"/>
    <col min="7451" max="7451" width="15.85546875" style="43" customWidth="1"/>
    <col min="7452" max="7452" width="15" style="43" customWidth="1"/>
    <col min="7453" max="7455" width="10.42578125" style="43" bestFit="1" customWidth="1"/>
    <col min="7456" max="7456" width="13.28515625" style="43" bestFit="1" customWidth="1"/>
    <col min="7457" max="7680" width="9.140625" style="43"/>
    <col min="7681" max="7681" width="2.7109375" style="43" customWidth="1"/>
    <col min="7682" max="7682" width="1.140625" style="43" customWidth="1"/>
    <col min="7683" max="7684" width="0" style="43" hidden="1" customWidth="1"/>
    <col min="7685" max="7685" width="7.5703125" style="43" customWidth="1"/>
    <col min="7686" max="7686" width="35.85546875" style="43" customWidth="1"/>
    <col min="7687" max="7688" width="13.5703125" style="43" customWidth="1"/>
    <col min="7689" max="7689" width="12.7109375" style="43" customWidth="1"/>
    <col min="7690" max="7690" width="9.42578125" style="43" customWidth="1"/>
    <col min="7691" max="7692" width="15" style="43" customWidth="1"/>
    <col min="7693" max="7693" width="16.85546875" style="43" customWidth="1"/>
    <col min="7694" max="7694" width="13" style="43" customWidth="1"/>
    <col min="7695" max="7695" width="15.85546875" style="43" customWidth="1"/>
    <col min="7696" max="7696" width="15" style="43" customWidth="1"/>
    <col min="7697" max="7697" width="16.85546875" style="43" customWidth="1"/>
    <col min="7698" max="7698" width="9.42578125" style="43" customWidth="1"/>
    <col min="7699" max="7699" width="15.85546875" style="43" customWidth="1"/>
    <col min="7700" max="7700" width="15" style="43" customWidth="1"/>
    <col min="7701" max="7701" width="16.85546875" style="43" customWidth="1"/>
    <col min="7702" max="7702" width="14.28515625" style="43" customWidth="1"/>
    <col min="7703" max="7704" width="15" style="43" customWidth="1"/>
    <col min="7705" max="7705" width="15.85546875" style="43" customWidth="1"/>
    <col min="7706" max="7706" width="15" style="43" customWidth="1"/>
    <col min="7707" max="7707" width="15.85546875" style="43" customWidth="1"/>
    <col min="7708" max="7708" width="15" style="43" customWidth="1"/>
    <col min="7709" max="7711" width="10.42578125" style="43" bestFit="1" customWidth="1"/>
    <col min="7712" max="7712" width="13.28515625" style="43" bestFit="1" customWidth="1"/>
    <col min="7713" max="7936" width="9.140625" style="43"/>
    <col min="7937" max="7937" width="2.7109375" style="43" customWidth="1"/>
    <col min="7938" max="7938" width="1.140625" style="43" customWidth="1"/>
    <col min="7939" max="7940" width="0" style="43" hidden="1" customWidth="1"/>
    <col min="7941" max="7941" width="7.5703125" style="43" customWidth="1"/>
    <col min="7942" max="7942" width="35.85546875" style="43" customWidth="1"/>
    <col min="7943" max="7944" width="13.5703125" style="43" customWidth="1"/>
    <col min="7945" max="7945" width="12.7109375" style="43" customWidth="1"/>
    <col min="7946" max="7946" width="9.42578125" style="43" customWidth="1"/>
    <col min="7947" max="7948" width="15" style="43" customWidth="1"/>
    <col min="7949" max="7949" width="16.85546875" style="43" customWidth="1"/>
    <col min="7950" max="7950" width="13" style="43" customWidth="1"/>
    <col min="7951" max="7951" width="15.85546875" style="43" customWidth="1"/>
    <col min="7952" max="7952" width="15" style="43" customWidth="1"/>
    <col min="7953" max="7953" width="16.85546875" style="43" customWidth="1"/>
    <col min="7954" max="7954" width="9.42578125" style="43" customWidth="1"/>
    <col min="7955" max="7955" width="15.85546875" style="43" customWidth="1"/>
    <col min="7956" max="7956" width="15" style="43" customWidth="1"/>
    <col min="7957" max="7957" width="16.85546875" style="43" customWidth="1"/>
    <col min="7958" max="7958" width="14.28515625" style="43" customWidth="1"/>
    <col min="7959" max="7960" width="15" style="43" customWidth="1"/>
    <col min="7961" max="7961" width="15.85546875" style="43" customWidth="1"/>
    <col min="7962" max="7962" width="15" style="43" customWidth="1"/>
    <col min="7963" max="7963" width="15.85546875" style="43" customWidth="1"/>
    <col min="7964" max="7964" width="15" style="43" customWidth="1"/>
    <col min="7965" max="7967" width="10.42578125" style="43" bestFit="1" customWidth="1"/>
    <col min="7968" max="7968" width="13.28515625" style="43" bestFit="1" customWidth="1"/>
    <col min="7969" max="8192" width="9.140625" style="43"/>
    <col min="8193" max="8193" width="2.7109375" style="43" customWidth="1"/>
    <col min="8194" max="8194" width="1.140625" style="43" customWidth="1"/>
    <col min="8195" max="8196" width="0" style="43" hidden="1" customWidth="1"/>
    <col min="8197" max="8197" width="7.5703125" style="43" customWidth="1"/>
    <col min="8198" max="8198" width="35.85546875" style="43" customWidth="1"/>
    <col min="8199" max="8200" width="13.5703125" style="43" customWidth="1"/>
    <col min="8201" max="8201" width="12.7109375" style="43" customWidth="1"/>
    <col min="8202" max="8202" width="9.42578125" style="43" customWidth="1"/>
    <col min="8203" max="8204" width="15" style="43" customWidth="1"/>
    <col min="8205" max="8205" width="16.85546875" style="43" customWidth="1"/>
    <col min="8206" max="8206" width="13" style="43" customWidth="1"/>
    <col min="8207" max="8207" width="15.85546875" style="43" customWidth="1"/>
    <col min="8208" max="8208" width="15" style="43" customWidth="1"/>
    <col min="8209" max="8209" width="16.85546875" style="43" customWidth="1"/>
    <col min="8210" max="8210" width="9.42578125" style="43" customWidth="1"/>
    <col min="8211" max="8211" width="15.85546875" style="43" customWidth="1"/>
    <col min="8212" max="8212" width="15" style="43" customWidth="1"/>
    <col min="8213" max="8213" width="16.85546875" style="43" customWidth="1"/>
    <col min="8214" max="8214" width="14.28515625" style="43" customWidth="1"/>
    <col min="8215" max="8216" width="15" style="43" customWidth="1"/>
    <col min="8217" max="8217" width="15.85546875" style="43" customWidth="1"/>
    <col min="8218" max="8218" width="15" style="43" customWidth="1"/>
    <col min="8219" max="8219" width="15.85546875" style="43" customWidth="1"/>
    <col min="8220" max="8220" width="15" style="43" customWidth="1"/>
    <col min="8221" max="8223" width="10.42578125" style="43" bestFit="1" customWidth="1"/>
    <col min="8224" max="8224" width="13.28515625" style="43" bestFit="1" customWidth="1"/>
    <col min="8225" max="8448" width="9.140625" style="43"/>
    <col min="8449" max="8449" width="2.7109375" style="43" customWidth="1"/>
    <col min="8450" max="8450" width="1.140625" style="43" customWidth="1"/>
    <col min="8451" max="8452" width="0" style="43" hidden="1" customWidth="1"/>
    <col min="8453" max="8453" width="7.5703125" style="43" customWidth="1"/>
    <col min="8454" max="8454" width="35.85546875" style="43" customWidth="1"/>
    <col min="8455" max="8456" width="13.5703125" style="43" customWidth="1"/>
    <col min="8457" max="8457" width="12.7109375" style="43" customWidth="1"/>
    <col min="8458" max="8458" width="9.42578125" style="43" customWidth="1"/>
    <col min="8459" max="8460" width="15" style="43" customWidth="1"/>
    <col min="8461" max="8461" width="16.85546875" style="43" customWidth="1"/>
    <col min="8462" max="8462" width="13" style="43" customWidth="1"/>
    <col min="8463" max="8463" width="15.85546875" style="43" customWidth="1"/>
    <col min="8464" max="8464" width="15" style="43" customWidth="1"/>
    <col min="8465" max="8465" width="16.85546875" style="43" customWidth="1"/>
    <col min="8466" max="8466" width="9.42578125" style="43" customWidth="1"/>
    <col min="8467" max="8467" width="15.85546875" style="43" customWidth="1"/>
    <col min="8468" max="8468" width="15" style="43" customWidth="1"/>
    <col min="8469" max="8469" width="16.85546875" style="43" customWidth="1"/>
    <col min="8470" max="8470" width="14.28515625" style="43" customWidth="1"/>
    <col min="8471" max="8472" width="15" style="43" customWidth="1"/>
    <col min="8473" max="8473" width="15.85546875" style="43" customWidth="1"/>
    <col min="8474" max="8474" width="15" style="43" customWidth="1"/>
    <col min="8475" max="8475" width="15.85546875" style="43" customWidth="1"/>
    <col min="8476" max="8476" width="15" style="43" customWidth="1"/>
    <col min="8477" max="8479" width="10.42578125" style="43" bestFit="1" customWidth="1"/>
    <col min="8480" max="8480" width="13.28515625" style="43" bestFit="1" customWidth="1"/>
    <col min="8481" max="8704" width="9.140625" style="43"/>
    <col min="8705" max="8705" width="2.7109375" style="43" customWidth="1"/>
    <col min="8706" max="8706" width="1.140625" style="43" customWidth="1"/>
    <col min="8707" max="8708" width="0" style="43" hidden="1" customWidth="1"/>
    <col min="8709" max="8709" width="7.5703125" style="43" customWidth="1"/>
    <col min="8710" max="8710" width="35.85546875" style="43" customWidth="1"/>
    <col min="8711" max="8712" width="13.5703125" style="43" customWidth="1"/>
    <col min="8713" max="8713" width="12.7109375" style="43" customWidth="1"/>
    <col min="8714" max="8714" width="9.42578125" style="43" customWidth="1"/>
    <col min="8715" max="8716" width="15" style="43" customWidth="1"/>
    <col min="8717" max="8717" width="16.85546875" style="43" customWidth="1"/>
    <col min="8718" max="8718" width="13" style="43" customWidth="1"/>
    <col min="8719" max="8719" width="15.85546875" style="43" customWidth="1"/>
    <col min="8720" max="8720" width="15" style="43" customWidth="1"/>
    <col min="8721" max="8721" width="16.85546875" style="43" customWidth="1"/>
    <col min="8722" max="8722" width="9.42578125" style="43" customWidth="1"/>
    <col min="8723" max="8723" width="15.85546875" style="43" customWidth="1"/>
    <col min="8724" max="8724" width="15" style="43" customWidth="1"/>
    <col min="8725" max="8725" width="16.85546875" style="43" customWidth="1"/>
    <col min="8726" max="8726" width="14.28515625" style="43" customWidth="1"/>
    <col min="8727" max="8728" width="15" style="43" customWidth="1"/>
    <col min="8729" max="8729" width="15.85546875" style="43" customWidth="1"/>
    <col min="8730" max="8730" width="15" style="43" customWidth="1"/>
    <col min="8731" max="8731" width="15.85546875" style="43" customWidth="1"/>
    <col min="8732" max="8732" width="15" style="43" customWidth="1"/>
    <col min="8733" max="8735" width="10.42578125" style="43" bestFit="1" customWidth="1"/>
    <col min="8736" max="8736" width="13.28515625" style="43" bestFit="1" customWidth="1"/>
    <col min="8737" max="8960" width="9.140625" style="43"/>
    <col min="8961" max="8961" width="2.7109375" style="43" customWidth="1"/>
    <col min="8962" max="8962" width="1.140625" style="43" customWidth="1"/>
    <col min="8963" max="8964" width="0" style="43" hidden="1" customWidth="1"/>
    <col min="8965" max="8965" width="7.5703125" style="43" customWidth="1"/>
    <col min="8966" max="8966" width="35.85546875" style="43" customWidth="1"/>
    <col min="8967" max="8968" width="13.5703125" style="43" customWidth="1"/>
    <col min="8969" max="8969" width="12.7109375" style="43" customWidth="1"/>
    <col min="8970" max="8970" width="9.42578125" style="43" customWidth="1"/>
    <col min="8971" max="8972" width="15" style="43" customWidth="1"/>
    <col min="8973" max="8973" width="16.85546875" style="43" customWidth="1"/>
    <col min="8974" max="8974" width="13" style="43" customWidth="1"/>
    <col min="8975" max="8975" width="15.85546875" style="43" customWidth="1"/>
    <col min="8976" max="8976" width="15" style="43" customWidth="1"/>
    <col min="8977" max="8977" width="16.85546875" style="43" customWidth="1"/>
    <col min="8978" max="8978" width="9.42578125" style="43" customWidth="1"/>
    <col min="8979" max="8979" width="15.85546875" style="43" customWidth="1"/>
    <col min="8980" max="8980" width="15" style="43" customWidth="1"/>
    <col min="8981" max="8981" width="16.85546875" style="43" customWidth="1"/>
    <col min="8982" max="8982" width="14.28515625" style="43" customWidth="1"/>
    <col min="8983" max="8984" width="15" style="43" customWidth="1"/>
    <col min="8985" max="8985" width="15.85546875" style="43" customWidth="1"/>
    <col min="8986" max="8986" width="15" style="43" customWidth="1"/>
    <col min="8987" max="8987" width="15.85546875" style="43" customWidth="1"/>
    <col min="8988" max="8988" width="15" style="43" customWidth="1"/>
    <col min="8989" max="8991" width="10.42578125" style="43" bestFit="1" customWidth="1"/>
    <col min="8992" max="8992" width="13.28515625" style="43" bestFit="1" customWidth="1"/>
    <col min="8993" max="9216" width="9.140625" style="43"/>
    <col min="9217" max="9217" width="2.7109375" style="43" customWidth="1"/>
    <col min="9218" max="9218" width="1.140625" style="43" customWidth="1"/>
    <col min="9219" max="9220" width="0" style="43" hidden="1" customWidth="1"/>
    <col min="9221" max="9221" width="7.5703125" style="43" customWidth="1"/>
    <col min="9222" max="9222" width="35.85546875" style="43" customWidth="1"/>
    <col min="9223" max="9224" width="13.5703125" style="43" customWidth="1"/>
    <col min="9225" max="9225" width="12.7109375" style="43" customWidth="1"/>
    <col min="9226" max="9226" width="9.42578125" style="43" customWidth="1"/>
    <col min="9227" max="9228" width="15" style="43" customWidth="1"/>
    <col min="9229" max="9229" width="16.85546875" style="43" customWidth="1"/>
    <col min="9230" max="9230" width="13" style="43" customWidth="1"/>
    <col min="9231" max="9231" width="15.85546875" style="43" customWidth="1"/>
    <col min="9232" max="9232" width="15" style="43" customWidth="1"/>
    <col min="9233" max="9233" width="16.85546875" style="43" customWidth="1"/>
    <col min="9234" max="9234" width="9.42578125" style="43" customWidth="1"/>
    <col min="9235" max="9235" width="15.85546875" style="43" customWidth="1"/>
    <col min="9236" max="9236" width="15" style="43" customWidth="1"/>
    <col min="9237" max="9237" width="16.85546875" style="43" customWidth="1"/>
    <col min="9238" max="9238" width="14.28515625" style="43" customWidth="1"/>
    <col min="9239" max="9240" width="15" style="43" customWidth="1"/>
    <col min="9241" max="9241" width="15.85546875" style="43" customWidth="1"/>
    <col min="9242" max="9242" width="15" style="43" customWidth="1"/>
    <col min="9243" max="9243" width="15.85546875" style="43" customWidth="1"/>
    <col min="9244" max="9244" width="15" style="43" customWidth="1"/>
    <col min="9245" max="9247" width="10.42578125" style="43" bestFit="1" customWidth="1"/>
    <col min="9248" max="9248" width="13.28515625" style="43" bestFit="1" customWidth="1"/>
    <col min="9249" max="9472" width="9.140625" style="43"/>
    <col min="9473" max="9473" width="2.7109375" style="43" customWidth="1"/>
    <col min="9474" max="9474" width="1.140625" style="43" customWidth="1"/>
    <col min="9475" max="9476" width="0" style="43" hidden="1" customWidth="1"/>
    <col min="9477" max="9477" width="7.5703125" style="43" customWidth="1"/>
    <col min="9478" max="9478" width="35.85546875" style="43" customWidth="1"/>
    <col min="9479" max="9480" width="13.5703125" style="43" customWidth="1"/>
    <col min="9481" max="9481" width="12.7109375" style="43" customWidth="1"/>
    <col min="9482" max="9482" width="9.42578125" style="43" customWidth="1"/>
    <col min="9483" max="9484" width="15" style="43" customWidth="1"/>
    <col min="9485" max="9485" width="16.85546875" style="43" customWidth="1"/>
    <col min="9486" max="9486" width="13" style="43" customWidth="1"/>
    <col min="9487" max="9487" width="15.85546875" style="43" customWidth="1"/>
    <col min="9488" max="9488" width="15" style="43" customWidth="1"/>
    <col min="9489" max="9489" width="16.85546875" style="43" customWidth="1"/>
    <col min="9490" max="9490" width="9.42578125" style="43" customWidth="1"/>
    <col min="9491" max="9491" width="15.85546875" style="43" customWidth="1"/>
    <col min="9492" max="9492" width="15" style="43" customWidth="1"/>
    <col min="9493" max="9493" width="16.85546875" style="43" customWidth="1"/>
    <col min="9494" max="9494" width="14.28515625" style="43" customWidth="1"/>
    <col min="9495" max="9496" width="15" style="43" customWidth="1"/>
    <col min="9497" max="9497" width="15.85546875" style="43" customWidth="1"/>
    <col min="9498" max="9498" width="15" style="43" customWidth="1"/>
    <col min="9499" max="9499" width="15.85546875" style="43" customWidth="1"/>
    <col min="9500" max="9500" width="15" style="43" customWidth="1"/>
    <col min="9501" max="9503" width="10.42578125" style="43" bestFit="1" customWidth="1"/>
    <col min="9504" max="9504" width="13.28515625" style="43" bestFit="1" customWidth="1"/>
    <col min="9505" max="9728" width="9.140625" style="43"/>
    <col min="9729" max="9729" width="2.7109375" style="43" customWidth="1"/>
    <col min="9730" max="9730" width="1.140625" style="43" customWidth="1"/>
    <col min="9731" max="9732" width="0" style="43" hidden="1" customWidth="1"/>
    <col min="9733" max="9733" width="7.5703125" style="43" customWidth="1"/>
    <col min="9734" max="9734" width="35.85546875" style="43" customWidth="1"/>
    <col min="9735" max="9736" width="13.5703125" style="43" customWidth="1"/>
    <col min="9737" max="9737" width="12.7109375" style="43" customWidth="1"/>
    <col min="9738" max="9738" width="9.42578125" style="43" customWidth="1"/>
    <col min="9739" max="9740" width="15" style="43" customWidth="1"/>
    <col min="9741" max="9741" width="16.85546875" style="43" customWidth="1"/>
    <col min="9742" max="9742" width="13" style="43" customWidth="1"/>
    <col min="9743" max="9743" width="15.85546875" style="43" customWidth="1"/>
    <col min="9744" max="9744" width="15" style="43" customWidth="1"/>
    <col min="9745" max="9745" width="16.85546875" style="43" customWidth="1"/>
    <col min="9746" max="9746" width="9.42578125" style="43" customWidth="1"/>
    <col min="9747" max="9747" width="15.85546875" style="43" customWidth="1"/>
    <col min="9748" max="9748" width="15" style="43" customWidth="1"/>
    <col min="9749" max="9749" width="16.85546875" style="43" customWidth="1"/>
    <col min="9750" max="9750" width="14.28515625" style="43" customWidth="1"/>
    <col min="9751" max="9752" width="15" style="43" customWidth="1"/>
    <col min="9753" max="9753" width="15.85546875" style="43" customWidth="1"/>
    <col min="9754" max="9754" width="15" style="43" customWidth="1"/>
    <col min="9755" max="9755" width="15.85546875" style="43" customWidth="1"/>
    <col min="9756" max="9756" width="15" style="43" customWidth="1"/>
    <col min="9757" max="9759" width="10.42578125" style="43" bestFit="1" customWidth="1"/>
    <col min="9760" max="9760" width="13.28515625" style="43" bestFit="1" customWidth="1"/>
    <col min="9761" max="9984" width="9.140625" style="43"/>
    <col min="9985" max="9985" width="2.7109375" style="43" customWidth="1"/>
    <col min="9986" max="9986" width="1.140625" style="43" customWidth="1"/>
    <col min="9987" max="9988" width="0" style="43" hidden="1" customWidth="1"/>
    <col min="9989" max="9989" width="7.5703125" style="43" customWidth="1"/>
    <col min="9990" max="9990" width="35.85546875" style="43" customWidth="1"/>
    <col min="9991" max="9992" width="13.5703125" style="43" customWidth="1"/>
    <col min="9993" max="9993" width="12.7109375" style="43" customWidth="1"/>
    <col min="9994" max="9994" width="9.42578125" style="43" customWidth="1"/>
    <col min="9995" max="9996" width="15" style="43" customWidth="1"/>
    <col min="9997" max="9997" width="16.85546875" style="43" customWidth="1"/>
    <col min="9998" max="9998" width="13" style="43" customWidth="1"/>
    <col min="9999" max="9999" width="15.85546875" style="43" customWidth="1"/>
    <col min="10000" max="10000" width="15" style="43" customWidth="1"/>
    <col min="10001" max="10001" width="16.85546875" style="43" customWidth="1"/>
    <col min="10002" max="10002" width="9.42578125" style="43" customWidth="1"/>
    <col min="10003" max="10003" width="15.85546875" style="43" customWidth="1"/>
    <col min="10004" max="10004" width="15" style="43" customWidth="1"/>
    <col min="10005" max="10005" width="16.85546875" style="43" customWidth="1"/>
    <col min="10006" max="10006" width="14.28515625" style="43" customWidth="1"/>
    <col min="10007" max="10008" width="15" style="43" customWidth="1"/>
    <col min="10009" max="10009" width="15.85546875" style="43" customWidth="1"/>
    <col min="10010" max="10010" width="15" style="43" customWidth="1"/>
    <col min="10011" max="10011" width="15.85546875" style="43" customWidth="1"/>
    <col min="10012" max="10012" width="15" style="43" customWidth="1"/>
    <col min="10013" max="10015" width="10.42578125" style="43" bestFit="1" customWidth="1"/>
    <col min="10016" max="10016" width="13.28515625" style="43" bestFit="1" customWidth="1"/>
    <col min="10017" max="10240" width="9.140625" style="43"/>
    <col min="10241" max="10241" width="2.7109375" style="43" customWidth="1"/>
    <col min="10242" max="10242" width="1.140625" style="43" customWidth="1"/>
    <col min="10243" max="10244" width="0" style="43" hidden="1" customWidth="1"/>
    <col min="10245" max="10245" width="7.5703125" style="43" customWidth="1"/>
    <col min="10246" max="10246" width="35.85546875" style="43" customWidth="1"/>
    <col min="10247" max="10248" width="13.5703125" style="43" customWidth="1"/>
    <col min="10249" max="10249" width="12.7109375" style="43" customWidth="1"/>
    <col min="10250" max="10250" width="9.42578125" style="43" customWidth="1"/>
    <col min="10251" max="10252" width="15" style="43" customWidth="1"/>
    <col min="10253" max="10253" width="16.85546875" style="43" customWidth="1"/>
    <col min="10254" max="10254" width="13" style="43" customWidth="1"/>
    <col min="10255" max="10255" width="15.85546875" style="43" customWidth="1"/>
    <col min="10256" max="10256" width="15" style="43" customWidth="1"/>
    <col min="10257" max="10257" width="16.85546875" style="43" customWidth="1"/>
    <col min="10258" max="10258" width="9.42578125" style="43" customWidth="1"/>
    <col min="10259" max="10259" width="15.85546875" style="43" customWidth="1"/>
    <col min="10260" max="10260" width="15" style="43" customWidth="1"/>
    <col min="10261" max="10261" width="16.85546875" style="43" customWidth="1"/>
    <col min="10262" max="10262" width="14.28515625" style="43" customWidth="1"/>
    <col min="10263" max="10264" width="15" style="43" customWidth="1"/>
    <col min="10265" max="10265" width="15.85546875" style="43" customWidth="1"/>
    <col min="10266" max="10266" width="15" style="43" customWidth="1"/>
    <col min="10267" max="10267" width="15.85546875" style="43" customWidth="1"/>
    <col min="10268" max="10268" width="15" style="43" customWidth="1"/>
    <col min="10269" max="10271" width="10.42578125" style="43" bestFit="1" customWidth="1"/>
    <col min="10272" max="10272" width="13.28515625" style="43" bestFit="1" customWidth="1"/>
    <col min="10273" max="10496" width="9.140625" style="43"/>
    <col min="10497" max="10497" width="2.7109375" style="43" customWidth="1"/>
    <col min="10498" max="10498" width="1.140625" style="43" customWidth="1"/>
    <col min="10499" max="10500" width="0" style="43" hidden="1" customWidth="1"/>
    <col min="10501" max="10501" width="7.5703125" style="43" customWidth="1"/>
    <col min="10502" max="10502" width="35.85546875" style="43" customWidth="1"/>
    <col min="10503" max="10504" width="13.5703125" style="43" customWidth="1"/>
    <col min="10505" max="10505" width="12.7109375" style="43" customWidth="1"/>
    <col min="10506" max="10506" width="9.42578125" style="43" customWidth="1"/>
    <col min="10507" max="10508" width="15" style="43" customWidth="1"/>
    <col min="10509" max="10509" width="16.85546875" style="43" customWidth="1"/>
    <col min="10510" max="10510" width="13" style="43" customWidth="1"/>
    <col min="10511" max="10511" width="15.85546875" style="43" customWidth="1"/>
    <col min="10512" max="10512" width="15" style="43" customWidth="1"/>
    <col min="10513" max="10513" width="16.85546875" style="43" customWidth="1"/>
    <col min="10514" max="10514" width="9.42578125" style="43" customWidth="1"/>
    <col min="10515" max="10515" width="15.85546875" style="43" customWidth="1"/>
    <col min="10516" max="10516" width="15" style="43" customWidth="1"/>
    <col min="10517" max="10517" width="16.85546875" style="43" customWidth="1"/>
    <col min="10518" max="10518" width="14.28515625" style="43" customWidth="1"/>
    <col min="10519" max="10520" width="15" style="43" customWidth="1"/>
    <col min="10521" max="10521" width="15.85546875" style="43" customWidth="1"/>
    <col min="10522" max="10522" width="15" style="43" customWidth="1"/>
    <col min="10523" max="10523" width="15.85546875" style="43" customWidth="1"/>
    <col min="10524" max="10524" width="15" style="43" customWidth="1"/>
    <col min="10525" max="10527" width="10.42578125" style="43" bestFit="1" customWidth="1"/>
    <col min="10528" max="10528" width="13.28515625" style="43" bestFit="1" customWidth="1"/>
    <col min="10529" max="10752" width="9.140625" style="43"/>
    <col min="10753" max="10753" width="2.7109375" style="43" customWidth="1"/>
    <col min="10754" max="10754" width="1.140625" style="43" customWidth="1"/>
    <col min="10755" max="10756" width="0" style="43" hidden="1" customWidth="1"/>
    <col min="10757" max="10757" width="7.5703125" style="43" customWidth="1"/>
    <col min="10758" max="10758" width="35.85546875" style="43" customWidth="1"/>
    <col min="10759" max="10760" width="13.5703125" style="43" customWidth="1"/>
    <col min="10761" max="10761" width="12.7109375" style="43" customWidth="1"/>
    <col min="10762" max="10762" width="9.42578125" style="43" customWidth="1"/>
    <col min="10763" max="10764" width="15" style="43" customWidth="1"/>
    <col min="10765" max="10765" width="16.85546875" style="43" customWidth="1"/>
    <col min="10766" max="10766" width="13" style="43" customWidth="1"/>
    <col min="10767" max="10767" width="15.85546875" style="43" customWidth="1"/>
    <col min="10768" max="10768" width="15" style="43" customWidth="1"/>
    <col min="10769" max="10769" width="16.85546875" style="43" customWidth="1"/>
    <col min="10770" max="10770" width="9.42578125" style="43" customWidth="1"/>
    <col min="10771" max="10771" width="15.85546875" style="43" customWidth="1"/>
    <col min="10772" max="10772" width="15" style="43" customWidth="1"/>
    <col min="10773" max="10773" width="16.85546875" style="43" customWidth="1"/>
    <col min="10774" max="10774" width="14.28515625" style="43" customWidth="1"/>
    <col min="10775" max="10776" width="15" style="43" customWidth="1"/>
    <col min="10777" max="10777" width="15.85546875" style="43" customWidth="1"/>
    <col min="10778" max="10778" width="15" style="43" customWidth="1"/>
    <col min="10779" max="10779" width="15.85546875" style="43" customWidth="1"/>
    <col min="10780" max="10780" width="15" style="43" customWidth="1"/>
    <col min="10781" max="10783" width="10.42578125" style="43" bestFit="1" customWidth="1"/>
    <col min="10784" max="10784" width="13.28515625" style="43" bestFit="1" customWidth="1"/>
    <col min="10785" max="11008" width="9.140625" style="43"/>
    <col min="11009" max="11009" width="2.7109375" style="43" customWidth="1"/>
    <col min="11010" max="11010" width="1.140625" style="43" customWidth="1"/>
    <col min="11011" max="11012" width="0" style="43" hidden="1" customWidth="1"/>
    <col min="11013" max="11013" width="7.5703125" style="43" customWidth="1"/>
    <col min="11014" max="11014" width="35.85546875" style="43" customWidth="1"/>
    <col min="11015" max="11016" width="13.5703125" style="43" customWidth="1"/>
    <col min="11017" max="11017" width="12.7109375" style="43" customWidth="1"/>
    <col min="11018" max="11018" width="9.42578125" style="43" customWidth="1"/>
    <col min="11019" max="11020" width="15" style="43" customWidth="1"/>
    <col min="11021" max="11021" width="16.85546875" style="43" customWidth="1"/>
    <col min="11022" max="11022" width="13" style="43" customWidth="1"/>
    <col min="11023" max="11023" width="15.85546875" style="43" customWidth="1"/>
    <col min="11024" max="11024" width="15" style="43" customWidth="1"/>
    <col min="11025" max="11025" width="16.85546875" style="43" customWidth="1"/>
    <col min="11026" max="11026" width="9.42578125" style="43" customWidth="1"/>
    <col min="11027" max="11027" width="15.85546875" style="43" customWidth="1"/>
    <col min="11028" max="11028" width="15" style="43" customWidth="1"/>
    <col min="11029" max="11029" width="16.85546875" style="43" customWidth="1"/>
    <col min="11030" max="11030" width="14.28515625" style="43" customWidth="1"/>
    <col min="11031" max="11032" width="15" style="43" customWidth="1"/>
    <col min="11033" max="11033" width="15.85546875" style="43" customWidth="1"/>
    <col min="11034" max="11034" width="15" style="43" customWidth="1"/>
    <col min="11035" max="11035" width="15.85546875" style="43" customWidth="1"/>
    <col min="11036" max="11036" width="15" style="43" customWidth="1"/>
    <col min="11037" max="11039" width="10.42578125" style="43" bestFit="1" customWidth="1"/>
    <col min="11040" max="11040" width="13.28515625" style="43" bestFit="1" customWidth="1"/>
    <col min="11041" max="11264" width="9.140625" style="43"/>
    <col min="11265" max="11265" width="2.7109375" style="43" customWidth="1"/>
    <col min="11266" max="11266" width="1.140625" style="43" customWidth="1"/>
    <col min="11267" max="11268" width="0" style="43" hidden="1" customWidth="1"/>
    <col min="11269" max="11269" width="7.5703125" style="43" customWidth="1"/>
    <col min="11270" max="11270" width="35.85546875" style="43" customWidth="1"/>
    <col min="11271" max="11272" width="13.5703125" style="43" customWidth="1"/>
    <col min="11273" max="11273" width="12.7109375" style="43" customWidth="1"/>
    <col min="11274" max="11274" width="9.42578125" style="43" customWidth="1"/>
    <col min="11275" max="11276" width="15" style="43" customWidth="1"/>
    <col min="11277" max="11277" width="16.85546875" style="43" customWidth="1"/>
    <col min="11278" max="11278" width="13" style="43" customWidth="1"/>
    <col min="11279" max="11279" width="15.85546875" style="43" customWidth="1"/>
    <col min="11280" max="11280" width="15" style="43" customWidth="1"/>
    <col min="11281" max="11281" width="16.85546875" style="43" customWidth="1"/>
    <col min="11282" max="11282" width="9.42578125" style="43" customWidth="1"/>
    <col min="11283" max="11283" width="15.85546875" style="43" customWidth="1"/>
    <col min="11284" max="11284" width="15" style="43" customWidth="1"/>
    <col min="11285" max="11285" width="16.85546875" style="43" customWidth="1"/>
    <col min="11286" max="11286" width="14.28515625" style="43" customWidth="1"/>
    <col min="11287" max="11288" width="15" style="43" customWidth="1"/>
    <col min="11289" max="11289" width="15.85546875" style="43" customWidth="1"/>
    <col min="11290" max="11290" width="15" style="43" customWidth="1"/>
    <col min="11291" max="11291" width="15.85546875" style="43" customWidth="1"/>
    <col min="11292" max="11292" width="15" style="43" customWidth="1"/>
    <col min="11293" max="11295" width="10.42578125" style="43" bestFit="1" customWidth="1"/>
    <col min="11296" max="11296" width="13.28515625" style="43" bestFit="1" customWidth="1"/>
    <col min="11297" max="11520" width="9.140625" style="43"/>
    <col min="11521" max="11521" width="2.7109375" style="43" customWidth="1"/>
    <col min="11522" max="11522" width="1.140625" style="43" customWidth="1"/>
    <col min="11523" max="11524" width="0" style="43" hidden="1" customWidth="1"/>
    <col min="11525" max="11525" width="7.5703125" style="43" customWidth="1"/>
    <col min="11526" max="11526" width="35.85546875" style="43" customWidth="1"/>
    <col min="11527" max="11528" width="13.5703125" style="43" customWidth="1"/>
    <col min="11529" max="11529" width="12.7109375" style="43" customWidth="1"/>
    <col min="11530" max="11530" width="9.42578125" style="43" customWidth="1"/>
    <col min="11531" max="11532" width="15" style="43" customWidth="1"/>
    <col min="11533" max="11533" width="16.85546875" style="43" customWidth="1"/>
    <col min="11534" max="11534" width="13" style="43" customWidth="1"/>
    <col min="11535" max="11535" width="15.85546875" style="43" customWidth="1"/>
    <col min="11536" max="11536" width="15" style="43" customWidth="1"/>
    <col min="11537" max="11537" width="16.85546875" style="43" customWidth="1"/>
    <col min="11538" max="11538" width="9.42578125" style="43" customWidth="1"/>
    <col min="11539" max="11539" width="15.85546875" style="43" customWidth="1"/>
    <col min="11540" max="11540" width="15" style="43" customWidth="1"/>
    <col min="11541" max="11541" width="16.85546875" style="43" customWidth="1"/>
    <col min="11542" max="11542" width="14.28515625" style="43" customWidth="1"/>
    <col min="11543" max="11544" width="15" style="43" customWidth="1"/>
    <col min="11545" max="11545" width="15.85546875" style="43" customWidth="1"/>
    <col min="11546" max="11546" width="15" style="43" customWidth="1"/>
    <col min="11547" max="11547" width="15.85546875" style="43" customWidth="1"/>
    <col min="11548" max="11548" width="15" style="43" customWidth="1"/>
    <col min="11549" max="11551" width="10.42578125" style="43" bestFit="1" customWidth="1"/>
    <col min="11552" max="11552" width="13.28515625" style="43" bestFit="1" customWidth="1"/>
    <col min="11553" max="11776" width="9.140625" style="43"/>
    <col min="11777" max="11777" width="2.7109375" style="43" customWidth="1"/>
    <col min="11778" max="11778" width="1.140625" style="43" customWidth="1"/>
    <col min="11779" max="11780" width="0" style="43" hidden="1" customWidth="1"/>
    <col min="11781" max="11781" width="7.5703125" style="43" customWidth="1"/>
    <col min="11782" max="11782" width="35.85546875" style="43" customWidth="1"/>
    <col min="11783" max="11784" width="13.5703125" style="43" customWidth="1"/>
    <col min="11785" max="11785" width="12.7109375" style="43" customWidth="1"/>
    <col min="11786" max="11786" width="9.42578125" style="43" customWidth="1"/>
    <col min="11787" max="11788" width="15" style="43" customWidth="1"/>
    <col min="11789" max="11789" width="16.85546875" style="43" customWidth="1"/>
    <col min="11790" max="11790" width="13" style="43" customWidth="1"/>
    <col min="11791" max="11791" width="15.85546875" style="43" customWidth="1"/>
    <col min="11792" max="11792" width="15" style="43" customWidth="1"/>
    <col min="11793" max="11793" width="16.85546875" style="43" customWidth="1"/>
    <col min="11794" max="11794" width="9.42578125" style="43" customWidth="1"/>
    <col min="11795" max="11795" width="15.85546875" style="43" customWidth="1"/>
    <col min="11796" max="11796" width="15" style="43" customWidth="1"/>
    <col min="11797" max="11797" width="16.85546875" style="43" customWidth="1"/>
    <col min="11798" max="11798" width="14.28515625" style="43" customWidth="1"/>
    <col min="11799" max="11800" width="15" style="43" customWidth="1"/>
    <col min="11801" max="11801" width="15.85546875" style="43" customWidth="1"/>
    <col min="11802" max="11802" width="15" style="43" customWidth="1"/>
    <col min="11803" max="11803" width="15.85546875" style="43" customWidth="1"/>
    <col min="11804" max="11804" width="15" style="43" customWidth="1"/>
    <col min="11805" max="11807" width="10.42578125" style="43" bestFit="1" customWidth="1"/>
    <col min="11808" max="11808" width="13.28515625" style="43" bestFit="1" customWidth="1"/>
    <col min="11809" max="12032" width="9.140625" style="43"/>
    <col min="12033" max="12033" width="2.7109375" style="43" customWidth="1"/>
    <col min="12034" max="12034" width="1.140625" style="43" customWidth="1"/>
    <col min="12035" max="12036" width="0" style="43" hidden="1" customWidth="1"/>
    <col min="12037" max="12037" width="7.5703125" style="43" customWidth="1"/>
    <col min="12038" max="12038" width="35.85546875" style="43" customWidth="1"/>
    <col min="12039" max="12040" width="13.5703125" style="43" customWidth="1"/>
    <col min="12041" max="12041" width="12.7109375" style="43" customWidth="1"/>
    <col min="12042" max="12042" width="9.42578125" style="43" customWidth="1"/>
    <col min="12043" max="12044" width="15" style="43" customWidth="1"/>
    <col min="12045" max="12045" width="16.85546875" style="43" customWidth="1"/>
    <col min="12046" max="12046" width="13" style="43" customWidth="1"/>
    <col min="12047" max="12047" width="15.85546875" style="43" customWidth="1"/>
    <col min="12048" max="12048" width="15" style="43" customWidth="1"/>
    <col min="12049" max="12049" width="16.85546875" style="43" customWidth="1"/>
    <col min="12050" max="12050" width="9.42578125" style="43" customWidth="1"/>
    <col min="12051" max="12051" width="15.85546875" style="43" customWidth="1"/>
    <col min="12052" max="12052" width="15" style="43" customWidth="1"/>
    <col min="12053" max="12053" width="16.85546875" style="43" customWidth="1"/>
    <col min="12054" max="12054" width="14.28515625" style="43" customWidth="1"/>
    <col min="12055" max="12056" width="15" style="43" customWidth="1"/>
    <col min="12057" max="12057" width="15.85546875" style="43" customWidth="1"/>
    <col min="12058" max="12058" width="15" style="43" customWidth="1"/>
    <col min="12059" max="12059" width="15.85546875" style="43" customWidth="1"/>
    <col min="12060" max="12060" width="15" style="43" customWidth="1"/>
    <col min="12061" max="12063" width="10.42578125" style="43" bestFit="1" customWidth="1"/>
    <col min="12064" max="12064" width="13.28515625" style="43" bestFit="1" customWidth="1"/>
    <col min="12065" max="12288" width="9.140625" style="43"/>
    <col min="12289" max="12289" width="2.7109375" style="43" customWidth="1"/>
    <col min="12290" max="12290" width="1.140625" style="43" customWidth="1"/>
    <col min="12291" max="12292" width="0" style="43" hidden="1" customWidth="1"/>
    <col min="12293" max="12293" width="7.5703125" style="43" customWidth="1"/>
    <col min="12294" max="12294" width="35.85546875" style="43" customWidth="1"/>
    <col min="12295" max="12296" width="13.5703125" style="43" customWidth="1"/>
    <col min="12297" max="12297" width="12.7109375" style="43" customWidth="1"/>
    <col min="12298" max="12298" width="9.42578125" style="43" customWidth="1"/>
    <col min="12299" max="12300" width="15" style="43" customWidth="1"/>
    <col min="12301" max="12301" width="16.85546875" style="43" customWidth="1"/>
    <col min="12302" max="12302" width="13" style="43" customWidth="1"/>
    <col min="12303" max="12303" width="15.85546875" style="43" customWidth="1"/>
    <col min="12304" max="12304" width="15" style="43" customWidth="1"/>
    <col min="12305" max="12305" width="16.85546875" style="43" customWidth="1"/>
    <col min="12306" max="12306" width="9.42578125" style="43" customWidth="1"/>
    <col min="12307" max="12307" width="15.85546875" style="43" customWidth="1"/>
    <col min="12308" max="12308" width="15" style="43" customWidth="1"/>
    <col min="12309" max="12309" width="16.85546875" style="43" customWidth="1"/>
    <col min="12310" max="12310" width="14.28515625" style="43" customWidth="1"/>
    <col min="12311" max="12312" width="15" style="43" customWidth="1"/>
    <col min="12313" max="12313" width="15.85546875" style="43" customWidth="1"/>
    <col min="12314" max="12314" width="15" style="43" customWidth="1"/>
    <col min="12315" max="12315" width="15.85546875" style="43" customWidth="1"/>
    <col min="12316" max="12316" width="15" style="43" customWidth="1"/>
    <col min="12317" max="12319" width="10.42578125" style="43" bestFit="1" customWidth="1"/>
    <col min="12320" max="12320" width="13.28515625" style="43" bestFit="1" customWidth="1"/>
    <col min="12321" max="12544" width="9.140625" style="43"/>
    <col min="12545" max="12545" width="2.7109375" style="43" customWidth="1"/>
    <col min="12546" max="12546" width="1.140625" style="43" customWidth="1"/>
    <col min="12547" max="12548" width="0" style="43" hidden="1" customWidth="1"/>
    <col min="12549" max="12549" width="7.5703125" style="43" customWidth="1"/>
    <col min="12550" max="12550" width="35.85546875" style="43" customWidth="1"/>
    <col min="12551" max="12552" width="13.5703125" style="43" customWidth="1"/>
    <col min="12553" max="12553" width="12.7109375" style="43" customWidth="1"/>
    <col min="12554" max="12554" width="9.42578125" style="43" customWidth="1"/>
    <col min="12555" max="12556" width="15" style="43" customWidth="1"/>
    <col min="12557" max="12557" width="16.85546875" style="43" customWidth="1"/>
    <col min="12558" max="12558" width="13" style="43" customWidth="1"/>
    <col min="12559" max="12559" width="15.85546875" style="43" customWidth="1"/>
    <col min="12560" max="12560" width="15" style="43" customWidth="1"/>
    <col min="12561" max="12561" width="16.85546875" style="43" customWidth="1"/>
    <col min="12562" max="12562" width="9.42578125" style="43" customWidth="1"/>
    <col min="12563" max="12563" width="15.85546875" style="43" customWidth="1"/>
    <col min="12564" max="12564" width="15" style="43" customWidth="1"/>
    <col min="12565" max="12565" width="16.85546875" style="43" customWidth="1"/>
    <col min="12566" max="12566" width="14.28515625" style="43" customWidth="1"/>
    <col min="12567" max="12568" width="15" style="43" customWidth="1"/>
    <col min="12569" max="12569" width="15.85546875" style="43" customWidth="1"/>
    <col min="12570" max="12570" width="15" style="43" customWidth="1"/>
    <col min="12571" max="12571" width="15.85546875" style="43" customWidth="1"/>
    <col min="12572" max="12572" width="15" style="43" customWidth="1"/>
    <col min="12573" max="12575" width="10.42578125" style="43" bestFit="1" customWidth="1"/>
    <col min="12576" max="12576" width="13.28515625" style="43" bestFit="1" customWidth="1"/>
    <col min="12577" max="12800" width="9.140625" style="43"/>
    <col min="12801" max="12801" width="2.7109375" style="43" customWidth="1"/>
    <col min="12802" max="12802" width="1.140625" style="43" customWidth="1"/>
    <col min="12803" max="12804" width="0" style="43" hidden="1" customWidth="1"/>
    <col min="12805" max="12805" width="7.5703125" style="43" customWidth="1"/>
    <col min="12806" max="12806" width="35.85546875" style="43" customWidth="1"/>
    <col min="12807" max="12808" width="13.5703125" style="43" customWidth="1"/>
    <col min="12809" max="12809" width="12.7109375" style="43" customWidth="1"/>
    <col min="12810" max="12810" width="9.42578125" style="43" customWidth="1"/>
    <col min="12811" max="12812" width="15" style="43" customWidth="1"/>
    <col min="12813" max="12813" width="16.85546875" style="43" customWidth="1"/>
    <col min="12814" max="12814" width="13" style="43" customWidth="1"/>
    <col min="12815" max="12815" width="15.85546875" style="43" customWidth="1"/>
    <col min="12816" max="12816" width="15" style="43" customWidth="1"/>
    <col min="12817" max="12817" width="16.85546875" style="43" customWidth="1"/>
    <col min="12818" max="12818" width="9.42578125" style="43" customWidth="1"/>
    <col min="12819" max="12819" width="15.85546875" style="43" customWidth="1"/>
    <col min="12820" max="12820" width="15" style="43" customWidth="1"/>
    <col min="12821" max="12821" width="16.85546875" style="43" customWidth="1"/>
    <col min="12822" max="12822" width="14.28515625" style="43" customWidth="1"/>
    <col min="12823" max="12824" width="15" style="43" customWidth="1"/>
    <col min="12825" max="12825" width="15.85546875" style="43" customWidth="1"/>
    <col min="12826" max="12826" width="15" style="43" customWidth="1"/>
    <col min="12827" max="12827" width="15.85546875" style="43" customWidth="1"/>
    <col min="12828" max="12828" width="15" style="43" customWidth="1"/>
    <col min="12829" max="12831" width="10.42578125" style="43" bestFit="1" customWidth="1"/>
    <col min="12832" max="12832" width="13.28515625" style="43" bestFit="1" customWidth="1"/>
    <col min="12833" max="13056" width="9.140625" style="43"/>
    <col min="13057" max="13057" width="2.7109375" style="43" customWidth="1"/>
    <col min="13058" max="13058" width="1.140625" style="43" customWidth="1"/>
    <col min="13059" max="13060" width="0" style="43" hidden="1" customWidth="1"/>
    <col min="13061" max="13061" width="7.5703125" style="43" customWidth="1"/>
    <col min="13062" max="13062" width="35.85546875" style="43" customWidth="1"/>
    <col min="13063" max="13064" width="13.5703125" style="43" customWidth="1"/>
    <col min="13065" max="13065" width="12.7109375" style="43" customWidth="1"/>
    <col min="13066" max="13066" width="9.42578125" style="43" customWidth="1"/>
    <col min="13067" max="13068" width="15" style="43" customWidth="1"/>
    <col min="13069" max="13069" width="16.85546875" style="43" customWidth="1"/>
    <col min="13070" max="13070" width="13" style="43" customWidth="1"/>
    <col min="13071" max="13071" width="15.85546875" style="43" customWidth="1"/>
    <col min="13072" max="13072" width="15" style="43" customWidth="1"/>
    <col min="13073" max="13073" width="16.85546875" style="43" customWidth="1"/>
    <col min="13074" max="13074" width="9.42578125" style="43" customWidth="1"/>
    <col min="13075" max="13075" width="15.85546875" style="43" customWidth="1"/>
    <col min="13076" max="13076" width="15" style="43" customWidth="1"/>
    <col min="13077" max="13077" width="16.85546875" style="43" customWidth="1"/>
    <col min="13078" max="13078" width="14.28515625" style="43" customWidth="1"/>
    <col min="13079" max="13080" width="15" style="43" customWidth="1"/>
    <col min="13081" max="13081" width="15.85546875" style="43" customWidth="1"/>
    <col min="13082" max="13082" width="15" style="43" customWidth="1"/>
    <col min="13083" max="13083" width="15.85546875" style="43" customWidth="1"/>
    <col min="13084" max="13084" width="15" style="43" customWidth="1"/>
    <col min="13085" max="13087" width="10.42578125" style="43" bestFit="1" customWidth="1"/>
    <col min="13088" max="13088" width="13.28515625" style="43" bestFit="1" customWidth="1"/>
    <col min="13089" max="13312" width="9.140625" style="43"/>
    <col min="13313" max="13313" width="2.7109375" style="43" customWidth="1"/>
    <col min="13314" max="13314" width="1.140625" style="43" customWidth="1"/>
    <col min="13315" max="13316" width="0" style="43" hidden="1" customWidth="1"/>
    <col min="13317" max="13317" width="7.5703125" style="43" customWidth="1"/>
    <col min="13318" max="13318" width="35.85546875" style="43" customWidth="1"/>
    <col min="13319" max="13320" width="13.5703125" style="43" customWidth="1"/>
    <col min="13321" max="13321" width="12.7109375" style="43" customWidth="1"/>
    <col min="13322" max="13322" width="9.42578125" style="43" customWidth="1"/>
    <col min="13323" max="13324" width="15" style="43" customWidth="1"/>
    <col min="13325" max="13325" width="16.85546875" style="43" customWidth="1"/>
    <col min="13326" max="13326" width="13" style="43" customWidth="1"/>
    <col min="13327" max="13327" width="15.85546875" style="43" customWidth="1"/>
    <col min="13328" max="13328" width="15" style="43" customWidth="1"/>
    <col min="13329" max="13329" width="16.85546875" style="43" customWidth="1"/>
    <col min="13330" max="13330" width="9.42578125" style="43" customWidth="1"/>
    <col min="13331" max="13331" width="15.85546875" style="43" customWidth="1"/>
    <col min="13332" max="13332" width="15" style="43" customWidth="1"/>
    <col min="13333" max="13333" width="16.85546875" style="43" customWidth="1"/>
    <col min="13334" max="13334" width="14.28515625" style="43" customWidth="1"/>
    <col min="13335" max="13336" width="15" style="43" customWidth="1"/>
    <col min="13337" max="13337" width="15.85546875" style="43" customWidth="1"/>
    <col min="13338" max="13338" width="15" style="43" customWidth="1"/>
    <col min="13339" max="13339" width="15.85546875" style="43" customWidth="1"/>
    <col min="13340" max="13340" width="15" style="43" customWidth="1"/>
    <col min="13341" max="13343" width="10.42578125" style="43" bestFit="1" customWidth="1"/>
    <col min="13344" max="13344" width="13.28515625" style="43" bestFit="1" customWidth="1"/>
    <col min="13345" max="13568" width="9.140625" style="43"/>
    <col min="13569" max="13569" width="2.7109375" style="43" customWidth="1"/>
    <col min="13570" max="13570" width="1.140625" style="43" customWidth="1"/>
    <col min="13571" max="13572" width="0" style="43" hidden="1" customWidth="1"/>
    <col min="13573" max="13573" width="7.5703125" style="43" customWidth="1"/>
    <col min="13574" max="13574" width="35.85546875" style="43" customWidth="1"/>
    <col min="13575" max="13576" width="13.5703125" style="43" customWidth="1"/>
    <col min="13577" max="13577" width="12.7109375" style="43" customWidth="1"/>
    <col min="13578" max="13578" width="9.42578125" style="43" customWidth="1"/>
    <col min="13579" max="13580" width="15" style="43" customWidth="1"/>
    <col min="13581" max="13581" width="16.85546875" style="43" customWidth="1"/>
    <col min="13582" max="13582" width="13" style="43" customWidth="1"/>
    <col min="13583" max="13583" width="15.85546875" style="43" customWidth="1"/>
    <col min="13584" max="13584" width="15" style="43" customWidth="1"/>
    <col min="13585" max="13585" width="16.85546875" style="43" customWidth="1"/>
    <col min="13586" max="13586" width="9.42578125" style="43" customWidth="1"/>
    <col min="13587" max="13587" width="15.85546875" style="43" customWidth="1"/>
    <col min="13588" max="13588" width="15" style="43" customWidth="1"/>
    <col min="13589" max="13589" width="16.85546875" style="43" customWidth="1"/>
    <col min="13590" max="13590" width="14.28515625" style="43" customWidth="1"/>
    <col min="13591" max="13592" width="15" style="43" customWidth="1"/>
    <col min="13593" max="13593" width="15.85546875" style="43" customWidth="1"/>
    <col min="13594" max="13594" width="15" style="43" customWidth="1"/>
    <col min="13595" max="13595" width="15.85546875" style="43" customWidth="1"/>
    <col min="13596" max="13596" width="15" style="43" customWidth="1"/>
    <col min="13597" max="13599" width="10.42578125" style="43" bestFit="1" customWidth="1"/>
    <col min="13600" max="13600" width="13.28515625" style="43" bestFit="1" customWidth="1"/>
    <col min="13601" max="13824" width="9.140625" style="43"/>
    <col min="13825" max="13825" width="2.7109375" style="43" customWidth="1"/>
    <col min="13826" max="13826" width="1.140625" style="43" customWidth="1"/>
    <col min="13827" max="13828" width="0" style="43" hidden="1" customWidth="1"/>
    <col min="13829" max="13829" width="7.5703125" style="43" customWidth="1"/>
    <col min="13830" max="13830" width="35.85546875" style="43" customWidth="1"/>
    <col min="13831" max="13832" width="13.5703125" style="43" customWidth="1"/>
    <col min="13833" max="13833" width="12.7109375" style="43" customWidth="1"/>
    <col min="13834" max="13834" width="9.42578125" style="43" customWidth="1"/>
    <col min="13835" max="13836" width="15" style="43" customWidth="1"/>
    <col min="13837" max="13837" width="16.85546875" style="43" customWidth="1"/>
    <col min="13838" max="13838" width="13" style="43" customWidth="1"/>
    <col min="13839" max="13839" width="15.85546875" style="43" customWidth="1"/>
    <col min="13840" max="13840" width="15" style="43" customWidth="1"/>
    <col min="13841" max="13841" width="16.85546875" style="43" customWidth="1"/>
    <col min="13842" max="13842" width="9.42578125" style="43" customWidth="1"/>
    <col min="13843" max="13843" width="15.85546875" style="43" customWidth="1"/>
    <col min="13844" max="13844" width="15" style="43" customWidth="1"/>
    <col min="13845" max="13845" width="16.85546875" style="43" customWidth="1"/>
    <col min="13846" max="13846" width="14.28515625" style="43" customWidth="1"/>
    <col min="13847" max="13848" width="15" style="43" customWidth="1"/>
    <col min="13849" max="13849" width="15.85546875" style="43" customWidth="1"/>
    <col min="13850" max="13850" width="15" style="43" customWidth="1"/>
    <col min="13851" max="13851" width="15.85546875" style="43" customWidth="1"/>
    <col min="13852" max="13852" width="15" style="43" customWidth="1"/>
    <col min="13853" max="13855" width="10.42578125" style="43" bestFit="1" customWidth="1"/>
    <col min="13856" max="13856" width="13.28515625" style="43" bestFit="1" customWidth="1"/>
    <col min="13857" max="14080" width="9.140625" style="43"/>
    <col min="14081" max="14081" width="2.7109375" style="43" customWidth="1"/>
    <col min="14082" max="14082" width="1.140625" style="43" customWidth="1"/>
    <col min="14083" max="14084" width="0" style="43" hidden="1" customWidth="1"/>
    <col min="14085" max="14085" width="7.5703125" style="43" customWidth="1"/>
    <col min="14086" max="14086" width="35.85546875" style="43" customWidth="1"/>
    <col min="14087" max="14088" width="13.5703125" style="43" customWidth="1"/>
    <col min="14089" max="14089" width="12.7109375" style="43" customWidth="1"/>
    <col min="14090" max="14090" width="9.42578125" style="43" customWidth="1"/>
    <col min="14091" max="14092" width="15" style="43" customWidth="1"/>
    <col min="14093" max="14093" width="16.85546875" style="43" customWidth="1"/>
    <col min="14094" max="14094" width="13" style="43" customWidth="1"/>
    <col min="14095" max="14095" width="15.85546875" style="43" customWidth="1"/>
    <col min="14096" max="14096" width="15" style="43" customWidth="1"/>
    <col min="14097" max="14097" width="16.85546875" style="43" customWidth="1"/>
    <col min="14098" max="14098" width="9.42578125" style="43" customWidth="1"/>
    <col min="14099" max="14099" width="15.85546875" style="43" customWidth="1"/>
    <col min="14100" max="14100" width="15" style="43" customWidth="1"/>
    <col min="14101" max="14101" width="16.85546875" style="43" customWidth="1"/>
    <col min="14102" max="14102" width="14.28515625" style="43" customWidth="1"/>
    <col min="14103" max="14104" width="15" style="43" customWidth="1"/>
    <col min="14105" max="14105" width="15.85546875" style="43" customWidth="1"/>
    <col min="14106" max="14106" width="15" style="43" customWidth="1"/>
    <col min="14107" max="14107" width="15.85546875" style="43" customWidth="1"/>
    <col min="14108" max="14108" width="15" style="43" customWidth="1"/>
    <col min="14109" max="14111" width="10.42578125" style="43" bestFit="1" customWidth="1"/>
    <col min="14112" max="14112" width="13.28515625" style="43" bestFit="1" customWidth="1"/>
    <col min="14113" max="14336" width="9.140625" style="43"/>
    <col min="14337" max="14337" width="2.7109375" style="43" customWidth="1"/>
    <col min="14338" max="14338" width="1.140625" style="43" customWidth="1"/>
    <col min="14339" max="14340" width="0" style="43" hidden="1" customWidth="1"/>
    <col min="14341" max="14341" width="7.5703125" style="43" customWidth="1"/>
    <col min="14342" max="14342" width="35.85546875" style="43" customWidth="1"/>
    <col min="14343" max="14344" width="13.5703125" style="43" customWidth="1"/>
    <col min="14345" max="14345" width="12.7109375" style="43" customWidth="1"/>
    <col min="14346" max="14346" width="9.42578125" style="43" customWidth="1"/>
    <col min="14347" max="14348" width="15" style="43" customWidth="1"/>
    <col min="14349" max="14349" width="16.85546875" style="43" customWidth="1"/>
    <col min="14350" max="14350" width="13" style="43" customWidth="1"/>
    <col min="14351" max="14351" width="15.85546875" style="43" customWidth="1"/>
    <col min="14352" max="14352" width="15" style="43" customWidth="1"/>
    <col min="14353" max="14353" width="16.85546875" style="43" customWidth="1"/>
    <col min="14354" max="14354" width="9.42578125" style="43" customWidth="1"/>
    <col min="14355" max="14355" width="15.85546875" style="43" customWidth="1"/>
    <col min="14356" max="14356" width="15" style="43" customWidth="1"/>
    <col min="14357" max="14357" width="16.85546875" style="43" customWidth="1"/>
    <col min="14358" max="14358" width="14.28515625" style="43" customWidth="1"/>
    <col min="14359" max="14360" width="15" style="43" customWidth="1"/>
    <col min="14361" max="14361" width="15.85546875" style="43" customWidth="1"/>
    <col min="14362" max="14362" width="15" style="43" customWidth="1"/>
    <col min="14363" max="14363" width="15.85546875" style="43" customWidth="1"/>
    <col min="14364" max="14364" width="15" style="43" customWidth="1"/>
    <col min="14365" max="14367" width="10.42578125" style="43" bestFit="1" customWidth="1"/>
    <col min="14368" max="14368" width="13.28515625" style="43" bestFit="1" customWidth="1"/>
    <col min="14369" max="14592" width="9.140625" style="43"/>
    <col min="14593" max="14593" width="2.7109375" style="43" customWidth="1"/>
    <col min="14594" max="14594" width="1.140625" style="43" customWidth="1"/>
    <col min="14595" max="14596" width="0" style="43" hidden="1" customWidth="1"/>
    <col min="14597" max="14597" width="7.5703125" style="43" customWidth="1"/>
    <col min="14598" max="14598" width="35.85546875" style="43" customWidth="1"/>
    <col min="14599" max="14600" width="13.5703125" style="43" customWidth="1"/>
    <col min="14601" max="14601" width="12.7109375" style="43" customWidth="1"/>
    <col min="14602" max="14602" width="9.42578125" style="43" customWidth="1"/>
    <col min="14603" max="14604" width="15" style="43" customWidth="1"/>
    <col min="14605" max="14605" width="16.85546875" style="43" customWidth="1"/>
    <col min="14606" max="14606" width="13" style="43" customWidth="1"/>
    <col min="14607" max="14607" width="15.85546875" style="43" customWidth="1"/>
    <col min="14608" max="14608" width="15" style="43" customWidth="1"/>
    <col min="14609" max="14609" width="16.85546875" style="43" customWidth="1"/>
    <col min="14610" max="14610" width="9.42578125" style="43" customWidth="1"/>
    <col min="14611" max="14611" width="15.85546875" style="43" customWidth="1"/>
    <col min="14612" max="14612" width="15" style="43" customWidth="1"/>
    <col min="14613" max="14613" width="16.85546875" style="43" customWidth="1"/>
    <col min="14614" max="14614" width="14.28515625" style="43" customWidth="1"/>
    <col min="14615" max="14616" width="15" style="43" customWidth="1"/>
    <col min="14617" max="14617" width="15.85546875" style="43" customWidth="1"/>
    <col min="14618" max="14618" width="15" style="43" customWidth="1"/>
    <col min="14619" max="14619" width="15.85546875" style="43" customWidth="1"/>
    <col min="14620" max="14620" width="15" style="43" customWidth="1"/>
    <col min="14621" max="14623" width="10.42578125" style="43" bestFit="1" customWidth="1"/>
    <col min="14624" max="14624" width="13.28515625" style="43" bestFit="1" customWidth="1"/>
    <col min="14625" max="14848" width="9.140625" style="43"/>
    <col min="14849" max="14849" width="2.7109375" style="43" customWidth="1"/>
    <col min="14850" max="14850" width="1.140625" style="43" customWidth="1"/>
    <col min="14851" max="14852" width="0" style="43" hidden="1" customWidth="1"/>
    <col min="14853" max="14853" width="7.5703125" style="43" customWidth="1"/>
    <col min="14854" max="14854" width="35.85546875" style="43" customWidth="1"/>
    <col min="14855" max="14856" width="13.5703125" style="43" customWidth="1"/>
    <col min="14857" max="14857" width="12.7109375" style="43" customWidth="1"/>
    <col min="14858" max="14858" width="9.42578125" style="43" customWidth="1"/>
    <col min="14859" max="14860" width="15" style="43" customWidth="1"/>
    <col min="14861" max="14861" width="16.85546875" style="43" customWidth="1"/>
    <col min="14862" max="14862" width="13" style="43" customWidth="1"/>
    <col min="14863" max="14863" width="15.85546875" style="43" customWidth="1"/>
    <col min="14864" max="14864" width="15" style="43" customWidth="1"/>
    <col min="14865" max="14865" width="16.85546875" style="43" customWidth="1"/>
    <col min="14866" max="14866" width="9.42578125" style="43" customWidth="1"/>
    <col min="14867" max="14867" width="15.85546875" style="43" customWidth="1"/>
    <col min="14868" max="14868" width="15" style="43" customWidth="1"/>
    <col min="14869" max="14869" width="16.85546875" style="43" customWidth="1"/>
    <col min="14870" max="14870" width="14.28515625" style="43" customWidth="1"/>
    <col min="14871" max="14872" width="15" style="43" customWidth="1"/>
    <col min="14873" max="14873" width="15.85546875" style="43" customWidth="1"/>
    <col min="14874" max="14874" width="15" style="43" customWidth="1"/>
    <col min="14875" max="14875" width="15.85546875" style="43" customWidth="1"/>
    <col min="14876" max="14876" width="15" style="43" customWidth="1"/>
    <col min="14877" max="14879" width="10.42578125" style="43" bestFit="1" customWidth="1"/>
    <col min="14880" max="14880" width="13.28515625" style="43" bestFit="1" customWidth="1"/>
    <col min="14881" max="15104" width="9.140625" style="43"/>
    <col min="15105" max="15105" width="2.7109375" style="43" customWidth="1"/>
    <col min="15106" max="15106" width="1.140625" style="43" customWidth="1"/>
    <col min="15107" max="15108" width="0" style="43" hidden="1" customWidth="1"/>
    <col min="15109" max="15109" width="7.5703125" style="43" customWidth="1"/>
    <col min="15110" max="15110" width="35.85546875" style="43" customWidth="1"/>
    <col min="15111" max="15112" width="13.5703125" style="43" customWidth="1"/>
    <col min="15113" max="15113" width="12.7109375" style="43" customWidth="1"/>
    <col min="15114" max="15114" width="9.42578125" style="43" customWidth="1"/>
    <col min="15115" max="15116" width="15" style="43" customWidth="1"/>
    <col min="15117" max="15117" width="16.85546875" style="43" customWidth="1"/>
    <col min="15118" max="15118" width="13" style="43" customWidth="1"/>
    <col min="15119" max="15119" width="15.85546875" style="43" customWidth="1"/>
    <col min="15120" max="15120" width="15" style="43" customWidth="1"/>
    <col min="15121" max="15121" width="16.85546875" style="43" customWidth="1"/>
    <col min="15122" max="15122" width="9.42578125" style="43" customWidth="1"/>
    <col min="15123" max="15123" width="15.85546875" style="43" customWidth="1"/>
    <col min="15124" max="15124" width="15" style="43" customWidth="1"/>
    <col min="15125" max="15125" width="16.85546875" style="43" customWidth="1"/>
    <col min="15126" max="15126" width="14.28515625" style="43" customWidth="1"/>
    <col min="15127" max="15128" width="15" style="43" customWidth="1"/>
    <col min="15129" max="15129" width="15.85546875" style="43" customWidth="1"/>
    <col min="15130" max="15130" width="15" style="43" customWidth="1"/>
    <col min="15131" max="15131" width="15.85546875" style="43" customWidth="1"/>
    <col min="15132" max="15132" width="15" style="43" customWidth="1"/>
    <col min="15133" max="15135" width="10.42578125" style="43" bestFit="1" customWidth="1"/>
    <col min="15136" max="15136" width="13.28515625" style="43" bestFit="1" customWidth="1"/>
    <col min="15137" max="15360" width="9.140625" style="43"/>
    <col min="15361" max="15361" width="2.7109375" style="43" customWidth="1"/>
    <col min="15362" max="15362" width="1.140625" style="43" customWidth="1"/>
    <col min="15363" max="15364" width="0" style="43" hidden="1" customWidth="1"/>
    <col min="15365" max="15365" width="7.5703125" style="43" customWidth="1"/>
    <col min="15366" max="15366" width="35.85546875" style="43" customWidth="1"/>
    <col min="15367" max="15368" width="13.5703125" style="43" customWidth="1"/>
    <col min="15369" max="15369" width="12.7109375" style="43" customWidth="1"/>
    <col min="15370" max="15370" width="9.42578125" style="43" customWidth="1"/>
    <col min="15371" max="15372" width="15" style="43" customWidth="1"/>
    <col min="15373" max="15373" width="16.85546875" style="43" customWidth="1"/>
    <col min="15374" max="15374" width="13" style="43" customWidth="1"/>
    <col min="15375" max="15375" width="15.85546875" style="43" customWidth="1"/>
    <col min="15376" max="15376" width="15" style="43" customWidth="1"/>
    <col min="15377" max="15377" width="16.85546875" style="43" customWidth="1"/>
    <col min="15378" max="15378" width="9.42578125" style="43" customWidth="1"/>
    <col min="15379" max="15379" width="15.85546875" style="43" customWidth="1"/>
    <col min="15380" max="15380" width="15" style="43" customWidth="1"/>
    <col min="15381" max="15381" width="16.85546875" style="43" customWidth="1"/>
    <col min="15382" max="15382" width="14.28515625" style="43" customWidth="1"/>
    <col min="15383" max="15384" width="15" style="43" customWidth="1"/>
    <col min="15385" max="15385" width="15.85546875" style="43" customWidth="1"/>
    <col min="15386" max="15386" width="15" style="43" customWidth="1"/>
    <col min="15387" max="15387" width="15.85546875" style="43" customWidth="1"/>
    <col min="15388" max="15388" width="15" style="43" customWidth="1"/>
    <col min="15389" max="15391" width="10.42578125" style="43" bestFit="1" customWidth="1"/>
    <col min="15392" max="15392" width="13.28515625" style="43" bestFit="1" customWidth="1"/>
    <col min="15393" max="15616" width="9.140625" style="43"/>
    <col min="15617" max="15617" width="2.7109375" style="43" customWidth="1"/>
    <col min="15618" max="15618" width="1.140625" style="43" customWidth="1"/>
    <col min="15619" max="15620" width="0" style="43" hidden="1" customWidth="1"/>
    <col min="15621" max="15621" width="7.5703125" style="43" customWidth="1"/>
    <col min="15622" max="15622" width="35.85546875" style="43" customWidth="1"/>
    <col min="15623" max="15624" width="13.5703125" style="43" customWidth="1"/>
    <col min="15625" max="15625" width="12.7109375" style="43" customWidth="1"/>
    <col min="15626" max="15626" width="9.42578125" style="43" customWidth="1"/>
    <col min="15627" max="15628" width="15" style="43" customWidth="1"/>
    <col min="15629" max="15629" width="16.85546875" style="43" customWidth="1"/>
    <col min="15630" max="15630" width="13" style="43" customWidth="1"/>
    <col min="15631" max="15631" width="15.85546875" style="43" customWidth="1"/>
    <col min="15632" max="15632" width="15" style="43" customWidth="1"/>
    <col min="15633" max="15633" width="16.85546875" style="43" customWidth="1"/>
    <col min="15634" max="15634" width="9.42578125" style="43" customWidth="1"/>
    <col min="15635" max="15635" width="15.85546875" style="43" customWidth="1"/>
    <col min="15636" max="15636" width="15" style="43" customWidth="1"/>
    <col min="15637" max="15637" width="16.85546875" style="43" customWidth="1"/>
    <col min="15638" max="15638" width="14.28515625" style="43" customWidth="1"/>
    <col min="15639" max="15640" width="15" style="43" customWidth="1"/>
    <col min="15641" max="15641" width="15.85546875" style="43" customWidth="1"/>
    <col min="15642" max="15642" width="15" style="43" customWidth="1"/>
    <col min="15643" max="15643" width="15.85546875" style="43" customWidth="1"/>
    <col min="15644" max="15644" width="15" style="43" customWidth="1"/>
    <col min="15645" max="15647" width="10.42578125" style="43" bestFit="1" customWidth="1"/>
    <col min="15648" max="15648" width="13.28515625" style="43" bestFit="1" customWidth="1"/>
    <col min="15649" max="15872" width="9.140625" style="43"/>
    <col min="15873" max="15873" width="2.7109375" style="43" customWidth="1"/>
    <col min="15874" max="15874" width="1.140625" style="43" customWidth="1"/>
    <col min="15875" max="15876" width="0" style="43" hidden="1" customWidth="1"/>
    <col min="15877" max="15877" width="7.5703125" style="43" customWidth="1"/>
    <col min="15878" max="15878" width="35.85546875" style="43" customWidth="1"/>
    <col min="15879" max="15880" width="13.5703125" style="43" customWidth="1"/>
    <col min="15881" max="15881" width="12.7109375" style="43" customWidth="1"/>
    <col min="15882" max="15882" width="9.42578125" style="43" customWidth="1"/>
    <col min="15883" max="15884" width="15" style="43" customWidth="1"/>
    <col min="15885" max="15885" width="16.85546875" style="43" customWidth="1"/>
    <col min="15886" max="15886" width="13" style="43" customWidth="1"/>
    <col min="15887" max="15887" width="15.85546875" style="43" customWidth="1"/>
    <col min="15888" max="15888" width="15" style="43" customWidth="1"/>
    <col min="15889" max="15889" width="16.85546875" style="43" customWidth="1"/>
    <col min="15890" max="15890" width="9.42578125" style="43" customWidth="1"/>
    <col min="15891" max="15891" width="15.85546875" style="43" customWidth="1"/>
    <col min="15892" max="15892" width="15" style="43" customWidth="1"/>
    <col min="15893" max="15893" width="16.85546875" style="43" customWidth="1"/>
    <col min="15894" max="15894" width="14.28515625" style="43" customWidth="1"/>
    <col min="15895" max="15896" width="15" style="43" customWidth="1"/>
    <col min="15897" max="15897" width="15.85546875" style="43" customWidth="1"/>
    <col min="15898" max="15898" width="15" style="43" customWidth="1"/>
    <col min="15899" max="15899" width="15.85546875" style="43" customWidth="1"/>
    <col min="15900" max="15900" width="15" style="43" customWidth="1"/>
    <col min="15901" max="15903" width="10.42578125" style="43" bestFit="1" customWidth="1"/>
    <col min="15904" max="15904" width="13.28515625" style="43" bestFit="1" customWidth="1"/>
    <col min="15905" max="16128" width="9.140625" style="43"/>
    <col min="16129" max="16129" width="2.7109375" style="43" customWidth="1"/>
    <col min="16130" max="16130" width="1.140625" style="43" customWidth="1"/>
    <col min="16131" max="16132" width="0" style="43" hidden="1" customWidth="1"/>
    <col min="16133" max="16133" width="7.5703125" style="43" customWidth="1"/>
    <col min="16134" max="16134" width="35.85546875" style="43" customWidth="1"/>
    <col min="16135" max="16136" width="13.5703125" style="43" customWidth="1"/>
    <col min="16137" max="16137" width="12.7109375" style="43" customWidth="1"/>
    <col min="16138" max="16138" width="9.42578125" style="43" customWidth="1"/>
    <col min="16139" max="16140" width="15" style="43" customWidth="1"/>
    <col min="16141" max="16141" width="16.85546875" style="43" customWidth="1"/>
    <col min="16142" max="16142" width="13" style="43" customWidth="1"/>
    <col min="16143" max="16143" width="15.85546875" style="43" customWidth="1"/>
    <col min="16144" max="16144" width="15" style="43" customWidth="1"/>
    <col min="16145" max="16145" width="16.85546875" style="43" customWidth="1"/>
    <col min="16146" max="16146" width="9.42578125" style="43" customWidth="1"/>
    <col min="16147" max="16147" width="15.85546875" style="43" customWidth="1"/>
    <col min="16148" max="16148" width="15" style="43" customWidth="1"/>
    <col min="16149" max="16149" width="16.85546875" style="43" customWidth="1"/>
    <col min="16150" max="16150" width="14.28515625" style="43" customWidth="1"/>
    <col min="16151" max="16152" width="15" style="43" customWidth="1"/>
    <col min="16153" max="16153" width="15.85546875" style="43" customWidth="1"/>
    <col min="16154" max="16154" width="15" style="43" customWidth="1"/>
    <col min="16155" max="16155" width="15.85546875" style="43" customWidth="1"/>
    <col min="16156" max="16156" width="15" style="43" customWidth="1"/>
    <col min="16157" max="16159" width="10.42578125" style="43" bestFit="1" customWidth="1"/>
    <col min="16160" max="16160" width="13.28515625" style="43" bestFit="1" customWidth="1"/>
    <col min="16161" max="16384" width="9.140625" style="43"/>
  </cols>
  <sheetData>
    <row r="1" spans="1:15" ht="16.899999999999999" x14ac:dyDescent="0.3">
      <c r="C1" s="242" t="s">
        <v>1725</v>
      </c>
    </row>
    <row r="2" spans="1:15" ht="16.899999999999999" x14ac:dyDescent="0.3">
      <c r="C2" s="242" t="s">
        <v>1719</v>
      </c>
    </row>
    <row r="4" spans="1:15" ht="24" customHeight="1" x14ac:dyDescent="0.2"/>
    <row r="5" spans="1:15" s="44" customFormat="1" ht="33.75" customHeight="1" x14ac:dyDescent="0.25">
      <c r="A5" s="45" t="s">
        <v>758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s="44" customFormat="1" ht="18" customHeight="1" x14ac:dyDescent="0.2">
      <c r="A6" s="108" t="s">
        <v>759</v>
      </c>
      <c r="B6" s="109" t="s">
        <v>808</v>
      </c>
      <c r="C6" s="99" t="s">
        <v>809</v>
      </c>
      <c r="D6" s="99" t="s">
        <v>770</v>
      </c>
      <c r="E6" s="99" t="s">
        <v>771</v>
      </c>
      <c r="F6" s="99" t="s">
        <v>810</v>
      </c>
      <c r="G6" s="99" t="s">
        <v>811</v>
      </c>
      <c r="H6" s="235" t="s">
        <v>774</v>
      </c>
      <c r="I6" s="99" t="s">
        <v>775</v>
      </c>
      <c r="J6" s="100" t="s">
        <v>776</v>
      </c>
      <c r="K6" s="100" t="s">
        <v>777</v>
      </c>
      <c r="L6" s="100" t="s">
        <v>778</v>
      </c>
      <c r="M6" s="100" t="s">
        <v>779</v>
      </c>
      <c r="N6" s="100" t="s">
        <v>780</v>
      </c>
      <c r="O6" s="100" t="s">
        <v>781</v>
      </c>
    </row>
    <row r="7" spans="1:15" ht="10.15" x14ac:dyDescent="0.2">
      <c r="A7" s="111" t="s">
        <v>782</v>
      </c>
      <c r="B7" s="112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5" ht="10.15" x14ac:dyDescent="0.2">
      <c r="A8" s="111" t="s">
        <v>783</v>
      </c>
      <c r="B8" s="230">
        <v>6145619891.3599997</v>
      </c>
      <c r="C8" s="234">
        <v>5662615209.1400003</v>
      </c>
      <c r="D8" s="234">
        <v>483004682.22000003</v>
      </c>
      <c r="E8" s="49">
        <v>8.529710467354E-2</v>
      </c>
      <c r="F8" s="234">
        <v>6145619891.3599997</v>
      </c>
      <c r="G8" s="234">
        <v>5662615209.1400003</v>
      </c>
      <c r="H8" s="234">
        <v>483004682.22000003</v>
      </c>
      <c r="I8" s="49">
        <v>8.529710467354E-2</v>
      </c>
      <c r="J8" s="234">
        <v>1396887931.6099999</v>
      </c>
      <c r="K8" s="234">
        <v>1366426264.6500001</v>
      </c>
      <c r="L8" s="234">
        <v>6145619891.3599997</v>
      </c>
      <c r="M8" s="234">
        <v>5662615209.1400003</v>
      </c>
      <c r="N8" s="234">
        <v>6145619891.3599997</v>
      </c>
      <c r="O8" s="234">
        <v>5662615209.1400003</v>
      </c>
    </row>
    <row r="9" spans="1:15" ht="10.15" x14ac:dyDescent="0.2">
      <c r="A9" s="111" t="s">
        <v>784</v>
      </c>
      <c r="B9" s="230">
        <v>4145267937.8600001</v>
      </c>
      <c r="C9" s="234">
        <v>3867843192.3299999</v>
      </c>
      <c r="D9" s="234">
        <v>277424745.52999997</v>
      </c>
      <c r="E9" s="49">
        <v>7.1725954681959997E-2</v>
      </c>
      <c r="F9" s="234">
        <v>4145267937.8600001</v>
      </c>
      <c r="G9" s="234">
        <v>3867843192.3299999</v>
      </c>
      <c r="H9" s="234">
        <v>277424745.52999997</v>
      </c>
      <c r="I9" s="49">
        <v>7.1725954681959997E-2</v>
      </c>
      <c r="J9" s="234">
        <v>1017708049.65</v>
      </c>
      <c r="K9" s="234">
        <v>970656467.21000004</v>
      </c>
      <c r="L9" s="234">
        <v>4145267937.8600001</v>
      </c>
      <c r="M9" s="234">
        <v>3867843192.3299999</v>
      </c>
      <c r="N9" s="234">
        <v>4145267937.8600001</v>
      </c>
      <c r="O9" s="234">
        <v>3867843192.3299999</v>
      </c>
    </row>
    <row r="10" spans="1:15" ht="10.15" x14ac:dyDescent="0.2">
      <c r="A10" s="111" t="s">
        <v>785</v>
      </c>
      <c r="B10" s="230">
        <v>204514596.03999999</v>
      </c>
      <c r="C10" s="234">
        <v>192454908.59</v>
      </c>
      <c r="D10" s="234">
        <v>12059687.449999999</v>
      </c>
      <c r="E10" s="49">
        <v>6.2662405123120005E-2</v>
      </c>
      <c r="F10" s="234">
        <v>204514596.03999999</v>
      </c>
      <c r="G10" s="234">
        <v>192454908.59</v>
      </c>
      <c r="H10" s="234">
        <v>12059687.449999999</v>
      </c>
      <c r="I10" s="49">
        <v>6.2662405123120005E-2</v>
      </c>
      <c r="J10" s="234">
        <v>50104692.600000001</v>
      </c>
      <c r="K10" s="234">
        <v>46795650.170000002</v>
      </c>
      <c r="L10" s="234">
        <v>204514596.03999999</v>
      </c>
      <c r="M10" s="234">
        <v>192454908.59</v>
      </c>
      <c r="N10" s="234">
        <v>204514596.03999999</v>
      </c>
      <c r="O10" s="234">
        <v>192454908.59</v>
      </c>
    </row>
    <row r="11" spans="1:15" ht="10.15" x14ac:dyDescent="0.2">
      <c r="A11" s="111" t="s">
        <v>786</v>
      </c>
      <c r="B11" s="230">
        <v>80044091.219999999</v>
      </c>
      <c r="C11" s="234">
        <v>76568574.409999996</v>
      </c>
      <c r="D11" s="234">
        <v>3475516.81</v>
      </c>
      <c r="E11" s="49">
        <v>4.5390903993979999E-2</v>
      </c>
      <c r="F11" s="234">
        <v>80044091.219999999</v>
      </c>
      <c r="G11" s="234">
        <v>76568574.409999996</v>
      </c>
      <c r="H11" s="234">
        <v>3475516.81</v>
      </c>
      <c r="I11" s="49">
        <v>4.5390903993979999E-2</v>
      </c>
      <c r="J11" s="234">
        <v>20140438.010000002</v>
      </c>
      <c r="K11" s="234">
        <v>19140501.670000002</v>
      </c>
      <c r="L11" s="234">
        <v>80044091.219999999</v>
      </c>
      <c r="M11" s="234">
        <v>76568574.409999996</v>
      </c>
      <c r="N11" s="234">
        <v>80044091.219999999</v>
      </c>
      <c r="O11" s="234">
        <v>76568574.409999996</v>
      </c>
    </row>
    <row r="12" spans="1:15" ht="10.15" x14ac:dyDescent="0.2">
      <c r="A12" s="111" t="s">
        <v>787</v>
      </c>
      <c r="B12" s="230">
        <v>8471857.3499999996</v>
      </c>
      <c r="C12" s="234">
        <v>7647129.1600000001</v>
      </c>
      <c r="D12" s="234">
        <v>824728.19</v>
      </c>
      <c r="E12" s="49">
        <v>0.10784807902996001</v>
      </c>
      <c r="F12" s="234">
        <v>8471857.3499999996</v>
      </c>
      <c r="G12" s="234">
        <v>7647129.1600000001</v>
      </c>
      <c r="H12" s="234">
        <v>824728.19</v>
      </c>
      <c r="I12" s="49">
        <v>0.10784807902996001</v>
      </c>
      <c r="J12" s="234">
        <v>2083873.87</v>
      </c>
      <c r="K12" s="234">
        <v>1923921.58</v>
      </c>
      <c r="L12" s="234">
        <v>8471857.3499999996</v>
      </c>
      <c r="M12" s="234">
        <v>7647129.1600000001</v>
      </c>
      <c r="N12" s="234">
        <v>8471857.3499999996</v>
      </c>
      <c r="O12" s="234">
        <v>7647129.1600000001</v>
      </c>
    </row>
    <row r="13" spans="1:15" ht="10.15" x14ac:dyDescent="0.2">
      <c r="A13" s="111" t="s">
        <v>788</v>
      </c>
      <c r="B13" s="230">
        <v>361829758.98000002</v>
      </c>
      <c r="C13" s="234">
        <v>131805315.01000001</v>
      </c>
      <c r="D13" s="234">
        <v>230024443.97</v>
      </c>
      <c r="E13" s="49">
        <v>1.74518337103893</v>
      </c>
      <c r="F13" s="234">
        <v>361829758.98000002</v>
      </c>
      <c r="G13" s="234">
        <v>131805315.01000001</v>
      </c>
      <c r="H13" s="234">
        <v>230024443.97</v>
      </c>
      <c r="I13" s="49">
        <v>1.74518337103893</v>
      </c>
      <c r="J13" s="234">
        <v>99064909.079999998</v>
      </c>
      <c r="K13" s="234">
        <v>32399801.170000002</v>
      </c>
      <c r="L13" s="234">
        <v>361829758.98000002</v>
      </c>
      <c r="M13" s="234">
        <v>131805315.01000001</v>
      </c>
      <c r="N13" s="234">
        <v>361829758.98000002</v>
      </c>
      <c r="O13" s="234">
        <v>131805315.01000001</v>
      </c>
    </row>
    <row r="14" spans="1:15" ht="10.15" x14ac:dyDescent="0.2">
      <c r="A14" s="118" t="s">
        <v>789</v>
      </c>
      <c r="B14" s="230">
        <v>10945748132.809999</v>
      </c>
      <c r="C14" s="234">
        <v>9938934328.6399994</v>
      </c>
      <c r="D14" s="234">
        <v>1006813804.17</v>
      </c>
      <c r="E14" s="49">
        <v>2.1181078185414899</v>
      </c>
      <c r="F14" s="234">
        <v>10945748132.809999</v>
      </c>
      <c r="G14" s="234">
        <v>9938934328.6399994</v>
      </c>
      <c r="H14" s="234">
        <v>1006813804.17</v>
      </c>
      <c r="I14" s="49">
        <v>2.1181078185414899</v>
      </c>
      <c r="J14" s="234">
        <v>2585989894.8200002</v>
      </c>
      <c r="K14" s="234">
        <v>2437342606.4499998</v>
      </c>
      <c r="L14" s="234">
        <v>10945748132.809999</v>
      </c>
      <c r="M14" s="234">
        <v>9938934328.6399994</v>
      </c>
      <c r="N14" s="234">
        <v>10945748132.809999</v>
      </c>
      <c r="O14" s="234">
        <v>9938934328.6399994</v>
      </c>
    </row>
    <row r="15" spans="1:15" ht="13.15" x14ac:dyDescent="0.25">
      <c r="A15" s="111" t="s">
        <v>790</v>
      </c>
      <c r="B15" s="115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5" ht="10.15" x14ac:dyDescent="0.2">
      <c r="A16" s="118" t="s">
        <v>791</v>
      </c>
      <c r="B16" s="112">
        <v>104389051746</v>
      </c>
      <c r="C16" s="47">
        <v>102783857311</v>
      </c>
      <c r="D16" s="47">
        <v>1605194435</v>
      </c>
      <c r="E16" s="49">
        <v>1.5617184225180001E-2</v>
      </c>
      <c r="F16" s="47">
        <v>104389051746</v>
      </c>
      <c r="G16" s="47">
        <v>102783857311</v>
      </c>
      <c r="H16" s="47">
        <v>1605194435</v>
      </c>
      <c r="I16" s="49">
        <v>1.5617184225180001E-2</v>
      </c>
      <c r="J16" s="47">
        <v>24504572570</v>
      </c>
      <c r="K16" s="47">
        <v>25238153860</v>
      </c>
      <c r="L16" s="47">
        <v>104389051746</v>
      </c>
      <c r="M16" s="47">
        <v>102783857311</v>
      </c>
      <c r="N16" s="47">
        <v>104389051746</v>
      </c>
      <c r="O16" s="47">
        <v>102783857311</v>
      </c>
    </row>
    <row r="17" spans="1:15" ht="10.15" x14ac:dyDescent="0.2">
      <c r="A17" s="118" t="s">
        <v>792</v>
      </c>
      <c r="B17" s="112">
        <v>5374839339</v>
      </c>
      <c r="C17" s="47">
        <v>2158189029</v>
      </c>
      <c r="D17" s="47">
        <v>3216650310</v>
      </c>
      <c r="E17" s="49">
        <v>1.4904395614921799</v>
      </c>
      <c r="F17" s="47">
        <v>5374839339</v>
      </c>
      <c r="G17" s="47">
        <v>2158189029</v>
      </c>
      <c r="H17" s="47">
        <v>3216650310</v>
      </c>
      <c r="I17" s="49">
        <v>1.4904395614921799</v>
      </c>
      <c r="J17" s="47">
        <v>1443353071</v>
      </c>
      <c r="K17" s="47">
        <v>521618324</v>
      </c>
      <c r="L17" s="47">
        <v>5374839339</v>
      </c>
      <c r="M17" s="47">
        <v>2158189029</v>
      </c>
      <c r="N17" s="47">
        <v>5374839339</v>
      </c>
      <c r="O17" s="47">
        <v>2158189029</v>
      </c>
    </row>
    <row r="18" spans="1:15" s="98" customFormat="1" ht="10.15" x14ac:dyDescent="0.2">
      <c r="A18" s="111" t="s">
        <v>793</v>
      </c>
      <c r="B18" s="112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</row>
    <row r="19" spans="1:15" ht="10.15" x14ac:dyDescent="0.2">
      <c r="A19" s="111" t="s">
        <v>783</v>
      </c>
      <c r="B19" s="112">
        <v>4169027.8333333302</v>
      </c>
      <c r="C19" s="47">
        <v>4097171.6666666698</v>
      </c>
      <c r="D19" s="47">
        <v>71856.166666666701</v>
      </c>
      <c r="E19" s="49">
        <v>1.7537992672180001E-2</v>
      </c>
      <c r="F19" s="47">
        <v>4169027.8333333302</v>
      </c>
      <c r="G19" s="47">
        <v>4097171.6666666698</v>
      </c>
      <c r="H19" s="47">
        <v>71856.166666666701</v>
      </c>
      <c r="I19" s="49">
        <v>1.7537992672180001E-2</v>
      </c>
      <c r="J19" s="47">
        <v>12567701</v>
      </c>
      <c r="K19" s="47">
        <v>12391947</v>
      </c>
      <c r="L19" s="47">
        <v>50028334</v>
      </c>
      <c r="M19" s="47">
        <v>49166060</v>
      </c>
      <c r="N19" s="47">
        <v>50028334</v>
      </c>
      <c r="O19" s="47">
        <v>49166060</v>
      </c>
    </row>
    <row r="20" spans="1:15" ht="10.15" x14ac:dyDescent="0.2">
      <c r="A20" s="111" t="s">
        <v>784</v>
      </c>
      <c r="B20" s="112">
        <v>525591.25</v>
      </c>
      <c r="C20" s="50">
        <f>517706.666666667-(14486/12)</f>
        <v>516499.50000000029</v>
      </c>
      <c r="D20" s="50">
        <f>B20-C20</f>
        <v>9091.749999999709</v>
      </c>
      <c r="E20" s="51">
        <f>D20/C20</f>
        <v>1.7602630786670081E-2</v>
      </c>
      <c r="F20" s="47">
        <v>525591.25</v>
      </c>
      <c r="G20" s="50">
        <f>C20</f>
        <v>516499.50000000029</v>
      </c>
      <c r="H20" s="50">
        <f>F20-G20</f>
        <v>9091.749999999709</v>
      </c>
      <c r="I20" s="51">
        <f>H20/G20</f>
        <v>1.7602630786670081E-2</v>
      </c>
      <c r="J20" s="47">
        <v>1585195</v>
      </c>
      <c r="K20" s="47">
        <v>1562502</v>
      </c>
      <c r="L20" s="47">
        <v>6307095</v>
      </c>
      <c r="M20" s="47">
        <v>6212480</v>
      </c>
      <c r="N20" s="47">
        <v>6307095</v>
      </c>
      <c r="O20" s="47">
        <v>6212480</v>
      </c>
    </row>
    <row r="21" spans="1:15" ht="10.15" x14ac:dyDescent="0.2">
      <c r="A21" s="111" t="s">
        <v>785</v>
      </c>
      <c r="B21" s="112">
        <v>10415.083333333299</v>
      </c>
      <c r="C21" s="47">
        <v>9540.9166666666697</v>
      </c>
      <c r="D21" s="47">
        <v>874.16666666666697</v>
      </c>
      <c r="E21" s="49">
        <v>9.1622922325770004E-2</v>
      </c>
      <c r="F21" s="47">
        <v>10415.083333333299</v>
      </c>
      <c r="G21" s="47">
        <v>9540.9166666666697</v>
      </c>
      <c r="H21" s="47">
        <v>874.16666666666697</v>
      </c>
      <c r="I21" s="49">
        <v>9.1622922325770004E-2</v>
      </c>
      <c r="J21" s="47">
        <v>31724</v>
      </c>
      <c r="K21" s="47">
        <v>30036</v>
      </c>
      <c r="L21" s="47">
        <v>124981</v>
      </c>
      <c r="M21" s="47">
        <v>114491</v>
      </c>
      <c r="N21" s="47">
        <v>124981</v>
      </c>
      <c r="O21" s="47">
        <v>114491</v>
      </c>
    </row>
    <row r="22" spans="1:15" ht="10.15" x14ac:dyDescent="0.2">
      <c r="A22" s="111" t="s">
        <v>794</v>
      </c>
      <c r="B22" s="112">
        <v>3757.4166666666702</v>
      </c>
      <c r="C22" s="47">
        <v>3689.0833333333298</v>
      </c>
      <c r="D22" s="47">
        <v>68.3333333333333</v>
      </c>
      <c r="E22" s="49">
        <v>1.8523120016260001E-2</v>
      </c>
      <c r="F22" s="47">
        <v>3757.4166666666702</v>
      </c>
      <c r="G22" s="47">
        <v>3689.0833333333298</v>
      </c>
      <c r="H22" s="47">
        <v>68.3333333333333</v>
      </c>
      <c r="I22" s="49">
        <v>1.8523120016260001E-2</v>
      </c>
      <c r="J22" s="47">
        <v>11339</v>
      </c>
      <c r="K22" s="47">
        <v>11127</v>
      </c>
      <c r="L22" s="47">
        <v>45089</v>
      </c>
      <c r="M22" s="47">
        <v>44269</v>
      </c>
      <c r="N22" s="47">
        <v>45089</v>
      </c>
      <c r="O22" s="47">
        <v>44269</v>
      </c>
    </row>
    <row r="23" spans="1:15" ht="10.15" x14ac:dyDescent="0.2">
      <c r="A23" s="111" t="s">
        <v>787</v>
      </c>
      <c r="B23" s="112">
        <v>27</v>
      </c>
      <c r="C23" s="47">
        <v>26.1666666666667</v>
      </c>
      <c r="D23" s="47">
        <v>0.83333333333333004</v>
      </c>
      <c r="E23" s="49">
        <v>3.184713375796E-2</v>
      </c>
      <c r="F23" s="47">
        <v>27</v>
      </c>
      <c r="G23" s="47">
        <v>26.1666666666667</v>
      </c>
      <c r="H23" s="47">
        <v>0.83333333333333004</v>
      </c>
      <c r="I23" s="49">
        <v>3.184713375796E-2</v>
      </c>
      <c r="J23" s="47">
        <v>81</v>
      </c>
      <c r="K23" s="47">
        <v>80</v>
      </c>
      <c r="L23" s="47">
        <v>324</v>
      </c>
      <c r="M23" s="47">
        <v>314</v>
      </c>
      <c r="N23" s="47">
        <v>324</v>
      </c>
      <c r="O23" s="47">
        <v>314</v>
      </c>
    </row>
    <row r="24" spans="1:15" ht="10.15" x14ac:dyDescent="0.2">
      <c r="A24" s="111" t="s">
        <v>795</v>
      </c>
      <c r="B24" s="112">
        <v>4708818.5833333302</v>
      </c>
      <c r="C24" s="50">
        <f>SUM(C19:C23)</f>
        <v>4626927.3333333367</v>
      </c>
      <c r="D24" s="50">
        <f>B24-C24</f>
        <v>81891.249999993481</v>
      </c>
      <c r="E24" s="51">
        <f>D24/C24</f>
        <v>1.7698840742544641E-2</v>
      </c>
      <c r="F24" s="47">
        <v>4708818.5833333302</v>
      </c>
      <c r="G24" s="50">
        <f>SUM(G19:G23)</f>
        <v>4626927.3333333367</v>
      </c>
      <c r="H24" s="50">
        <f>F24-G24</f>
        <v>81891.249999993481</v>
      </c>
      <c r="I24" s="51">
        <f>H24/G24</f>
        <v>1.7698840742544641E-2</v>
      </c>
      <c r="J24" s="47">
        <v>14196040</v>
      </c>
      <c r="K24" s="47">
        <v>13995692</v>
      </c>
      <c r="L24" s="47">
        <v>56505823</v>
      </c>
      <c r="M24" s="47">
        <v>55537614</v>
      </c>
      <c r="N24" s="47">
        <v>56505823</v>
      </c>
      <c r="O24" s="47">
        <v>55537614</v>
      </c>
    </row>
    <row r="25" spans="1:15" ht="10.15" x14ac:dyDescent="0.2">
      <c r="A25" s="111" t="s">
        <v>788</v>
      </c>
      <c r="B25" s="112">
        <v>10.75</v>
      </c>
      <c r="C25" s="47">
        <v>7</v>
      </c>
      <c r="D25" s="47">
        <v>3.75</v>
      </c>
      <c r="E25" s="49">
        <v>0.53571428571429003</v>
      </c>
      <c r="F25" s="47">
        <v>10.75</v>
      </c>
      <c r="G25" s="47">
        <v>7</v>
      </c>
      <c r="H25" s="47">
        <v>3.75</v>
      </c>
      <c r="I25" s="49">
        <v>0.53571428571429003</v>
      </c>
      <c r="J25" s="47">
        <v>33</v>
      </c>
      <c r="K25" s="47">
        <v>21</v>
      </c>
      <c r="L25" s="47">
        <v>129</v>
      </c>
      <c r="M25" s="47">
        <v>84</v>
      </c>
      <c r="N25" s="47">
        <v>129</v>
      </c>
      <c r="O25" s="47">
        <v>84</v>
      </c>
    </row>
    <row r="26" spans="1:15" ht="10.15" x14ac:dyDescent="0.2">
      <c r="A26" s="111" t="s">
        <v>796</v>
      </c>
      <c r="B26" s="112">
        <v>4708829.3333333302</v>
      </c>
      <c r="C26" s="50">
        <f>SUM(C24:C25)</f>
        <v>4626934.3333333367</v>
      </c>
      <c r="D26" s="50">
        <f>B26-C26</f>
        <v>81894.999999993481</v>
      </c>
      <c r="E26" s="51">
        <f>D26/C26</f>
        <v>1.769962443815248E-2</v>
      </c>
      <c r="F26" s="47">
        <v>4708829.3333333302</v>
      </c>
      <c r="G26" s="50">
        <f>C26</f>
        <v>4626934.3333333367</v>
      </c>
      <c r="H26" s="50">
        <f>F26-G26</f>
        <v>81894.999999993481</v>
      </c>
      <c r="I26" s="51">
        <f>H26/G26</f>
        <v>1.769962443815248E-2</v>
      </c>
      <c r="J26" s="47">
        <v>14196073</v>
      </c>
      <c r="K26" s="47">
        <v>13995713</v>
      </c>
      <c r="L26" s="47">
        <v>56505952</v>
      </c>
      <c r="M26" s="47">
        <v>55537698</v>
      </c>
      <c r="N26" s="47">
        <v>56505952</v>
      </c>
      <c r="O26" s="47">
        <v>55537698</v>
      </c>
    </row>
    <row r="27" spans="1:15" ht="10.15" x14ac:dyDescent="0.2">
      <c r="A27" s="111" t="s">
        <v>797</v>
      </c>
      <c r="B27" s="112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  <row r="28" spans="1:15" ht="10.15" x14ac:dyDescent="0.2">
      <c r="A28" s="111" t="s">
        <v>798</v>
      </c>
      <c r="B28" s="112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</row>
    <row r="29" spans="1:15" x14ac:dyDescent="0.2">
      <c r="A29" s="111" t="s">
        <v>783</v>
      </c>
      <c r="B29" s="113">
        <v>11.132880675684</v>
      </c>
      <c r="C29" s="48">
        <v>10.4999327747995</v>
      </c>
      <c r="D29" s="48">
        <v>0.63294790088452002</v>
      </c>
      <c r="E29" s="49">
        <v>6.0281138409160002E-2</v>
      </c>
      <c r="F29" s="48">
        <v>11.132880675684</v>
      </c>
      <c r="G29" s="48">
        <v>10.4999327747995</v>
      </c>
      <c r="H29" s="48">
        <v>0.63294790088452002</v>
      </c>
      <c r="I29" s="49">
        <v>6.0281138409160002E-2</v>
      </c>
      <c r="J29" s="48">
        <v>11.132857364802501</v>
      </c>
      <c r="K29" s="48">
        <v>10.4855371958474</v>
      </c>
      <c r="L29" s="48">
        <v>11.132880675684</v>
      </c>
      <c r="M29" s="48">
        <v>10.4999327747995</v>
      </c>
      <c r="N29" s="48">
        <v>11.132880675684</v>
      </c>
      <c r="O29" s="48">
        <v>10.4999327747995</v>
      </c>
    </row>
    <row r="30" spans="1:15" x14ac:dyDescent="0.2">
      <c r="A30" s="111" t="s">
        <v>784</v>
      </c>
      <c r="B30" s="113">
        <v>9.0737805093939006</v>
      </c>
      <c r="C30" s="48">
        <v>8.5305017558369993</v>
      </c>
      <c r="D30" s="48">
        <v>0.54327875355689004</v>
      </c>
      <c r="E30" s="49">
        <v>6.368661177347E-2</v>
      </c>
      <c r="F30" s="48">
        <v>9.0737805093939006</v>
      </c>
      <c r="G30" s="48">
        <v>8.5305017558369993</v>
      </c>
      <c r="H30" s="48">
        <v>0.54327875355689004</v>
      </c>
      <c r="I30" s="49">
        <v>6.368661177347E-2</v>
      </c>
      <c r="J30" s="48">
        <v>9.1708436916755698</v>
      </c>
      <c r="K30" s="48">
        <v>8.5500573077459094</v>
      </c>
      <c r="L30" s="48">
        <v>9.0737805093939006</v>
      </c>
      <c r="M30" s="48">
        <v>8.5305017558369993</v>
      </c>
      <c r="N30" s="48">
        <v>9.0737805093939006</v>
      </c>
      <c r="O30" s="48">
        <v>8.5305017558369993</v>
      </c>
    </row>
    <row r="31" spans="1:15" x14ac:dyDescent="0.2">
      <c r="A31" s="111" t="s">
        <v>785</v>
      </c>
      <c r="B31" s="113">
        <v>6.9534372878346797</v>
      </c>
      <c r="C31" s="48">
        <v>6.5117445207315798</v>
      </c>
      <c r="D31" s="48">
        <v>0.44169276710310001</v>
      </c>
      <c r="E31" s="49">
        <v>6.7830174494229997E-2</v>
      </c>
      <c r="F31" s="48">
        <v>6.9534372878346797</v>
      </c>
      <c r="G31" s="48">
        <v>6.5117445207315798</v>
      </c>
      <c r="H31" s="48">
        <v>0.44169276710310001</v>
      </c>
      <c r="I31" s="49">
        <v>6.7830174494229997E-2</v>
      </c>
      <c r="J31" s="48">
        <v>6.9597218375537997</v>
      </c>
      <c r="K31" s="48">
        <v>6.5458741087341696</v>
      </c>
      <c r="L31" s="48">
        <v>6.9534372878346797</v>
      </c>
      <c r="M31" s="48">
        <v>6.5117445207315798</v>
      </c>
      <c r="N31" s="48">
        <v>6.9534372878346797</v>
      </c>
      <c r="O31" s="48">
        <v>6.5117445207315798</v>
      </c>
    </row>
    <row r="32" spans="1:15" x14ac:dyDescent="0.2">
      <c r="A32" s="111" t="s">
        <v>799</v>
      </c>
      <c r="B32" s="113">
        <v>17.030683904647798</v>
      </c>
      <c r="C32" s="48">
        <v>16.3203751745774</v>
      </c>
      <c r="D32" s="48">
        <v>0.71030873007039996</v>
      </c>
      <c r="E32" s="49">
        <v>4.3522818714169999E-2</v>
      </c>
      <c r="F32" s="48">
        <v>17.030683904647798</v>
      </c>
      <c r="G32" s="48">
        <v>16.3203751745774</v>
      </c>
      <c r="H32" s="48">
        <v>0.71030873007039996</v>
      </c>
      <c r="I32" s="49">
        <v>4.3522818714169999E-2</v>
      </c>
      <c r="J32" s="48">
        <v>17.097302623001099</v>
      </c>
      <c r="K32" s="48">
        <v>16.330688482415798</v>
      </c>
      <c r="L32" s="48">
        <v>17.030683904647798</v>
      </c>
      <c r="M32" s="48">
        <v>16.3203751745774</v>
      </c>
      <c r="N32" s="48">
        <v>17.030683904647798</v>
      </c>
      <c r="O32" s="48">
        <v>16.3203751745774</v>
      </c>
    </row>
    <row r="33" spans="1:15" x14ac:dyDescent="0.2">
      <c r="A33" s="111" t="s">
        <v>787</v>
      </c>
      <c r="B33" s="113">
        <v>9.2684447727596595</v>
      </c>
      <c r="C33" s="48">
        <v>8.7050986200323806</v>
      </c>
      <c r="D33" s="48">
        <v>-7.0519304018177298</v>
      </c>
      <c r="E33" s="49">
        <v>-0.81009195985324001</v>
      </c>
      <c r="F33" s="48">
        <v>9.2684447727596595</v>
      </c>
      <c r="G33" s="48">
        <v>8.7050986200323806</v>
      </c>
      <c r="H33" s="48">
        <v>-7.0519304018177298</v>
      </c>
      <c r="I33" s="49">
        <v>-0.81009195985324001</v>
      </c>
      <c r="J33" s="48">
        <v>9.3855720523624093</v>
      </c>
      <c r="K33" s="48">
        <v>8.7866132409063304</v>
      </c>
      <c r="L33" s="48">
        <v>9.2684447727596595</v>
      </c>
      <c r="M33" s="48">
        <v>8.7050986200323806</v>
      </c>
      <c r="N33" s="48">
        <v>9.2684447727596595</v>
      </c>
      <c r="O33" s="48">
        <v>8.7050986200323806</v>
      </c>
    </row>
    <row r="34" spans="1:15" x14ac:dyDescent="0.2">
      <c r="A34" s="111" t="s">
        <v>788</v>
      </c>
      <c r="B34" s="113">
        <v>6.7319176659765798</v>
      </c>
      <c r="C34" s="48">
        <v>6.1072182852802399</v>
      </c>
      <c r="D34" s="48">
        <v>0.62469938069635</v>
      </c>
      <c r="E34" s="49">
        <v>0.10228869372526</v>
      </c>
      <c r="F34" s="48">
        <v>6.7319176659765798</v>
      </c>
      <c r="G34" s="48">
        <v>6.1072182852802399</v>
      </c>
      <c r="H34" s="48">
        <v>0.62469938069635</v>
      </c>
      <c r="I34" s="49">
        <v>0.10228869372526</v>
      </c>
      <c r="J34" s="48">
        <v>6.86352570763332</v>
      </c>
      <c r="K34" s="48">
        <v>6.2114001136969303</v>
      </c>
      <c r="L34" s="48">
        <v>6.7319176659765798</v>
      </c>
      <c r="M34" s="48">
        <v>6.1072182852802399</v>
      </c>
      <c r="N34" s="48">
        <v>6.7319176659765798</v>
      </c>
      <c r="O34" s="48">
        <v>6.1072182852802399</v>
      </c>
    </row>
    <row r="35" spans="1:15" x14ac:dyDescent="0.2">
      <c r="A35" s="111" t="s">
        <v>800</v>
      </c>
      <c r="B35" s="112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</row>
    <row r="36" spans="1:15" x14ac:dyDescent="0.2">
      <c r="A36" s="111" t="s">
        <v>783</v>
      </c>
      <c r="B36" s="113">
        <v>1474.11342333167</v>
      </c>
      <c r="C36" s="48">
        <v>1382.07907059626</v>
      </c>
      <c r="D36" s="48">
        <v>92.034352735405506</v>
      </c>
      <c r="E36" s="49">
        <v>6.6591235402830004E-2</v>
      </c>
      <c r="F36" s="48">
        <v>1474.11342333167</v>
      </c>
      <c r="G36" s="48">
        <v>1382.07907059626</v>
      </c>
      <c r="H36" s="48">
        <v>92.034352735405506</v>
      </c>
      <c r="I36" s="49">
        <v>6.6591235402830004E-2</v>
      </c>
      <c r="J36" s="48">
        <v>111.149042423113</v>
      </c>
      <c r="K36" s="48">
        <v>110.267277987067</v>
      </c>
      <c r="L36" s="48">
        <v>122.842785277639</v>
      </c>
      <c r="M36" s="48">
        <v>115.17325588302199</v>
      </c>
      <c r="N36" s="48">
        <v>122.842785277639</v>
      </c>
      <c r="O36" s="48">
        <v>115.17325588302199</v>
      </c>
    </row>
    <row r="37" spans="1:15" x14ac:dyDescent="0.2">
      <c r="A37" s="111" t="s">
        <v>784</v>
      </c>
      <c r="B37" s="113">
        <v>7886.8663393083498</v>
      </c>
      <c r="C37" s="52">
        <f>C9/C20</f>
        <v>7488.5710292652711</v>
      </c>
      <c r="D37" s="52">
        <f>B37-C37</f>
        <v>398.29531004307864</v>
      </c>
      <c r="E37" s="51">
        <f>D37/C37</f>
        <v>5.3187091166865347E-2</v>
      </c>
      <c r="F37" s="48">
        <v>7886.8663393083498</v>
      </c>
      <c r="G37" s="52">
        <f>G9/G20</f>
        <v>7488.5710292652711</v>
      </c>
      <c r="H37" s="52">
        <f>F37-G37</f>
        <v>398.29531004307864</v>
      </c>
      <c r="I37" s="51">
        <f>H37/G37</f>
        <v>5.3187091166865347E-2</v>
      </c>
      <c r="J37" s="48">
        <v>642.00811234579999</v>
      </c>
      <c r="K37" s="48">
        <v>621.21934385364</v>
      </c>
      <c r="L37" s="48">
        <v>657.23886160902896</v>
      </c>
      <c r="M37" s="48">
        <v>622.59245781555796</v>
      </c>
      <c r="N37" s="48">
        <v>657.23886160902896</v>
      </c>
      <c r="O37" s="48">
        <v>622.59245781555796</v>
      </c>
    </row>
    <row r="38" spans="1:15" x14ac:dyDescent="0.2">
      <c r="A38" s="111" t="s">
        <v>785</v>
      </c>
      <c r="B38" s="113">
        <v>19636.3859505045</v>
      </c>
      <c r="C38" s="48">
        <v>20171.532287079299</v>
      </c>
      <c r="D38" s="48">
        <v>-535.14633657485695</v>
      </c>
      <c r="E38" s="49">
        <v>-2.6529781127120001E-2</v>
      </c>
      <c r="F38" s="48">
        <v>19636.3859505045</v>
      </c>
      <c r="G38" s="48">
        <v>20171.532287079299</v>
      </c>
      <c r="H38" s="48">
        <v>-535.14633657485695</v>
      </c>
      <c r="I38" s="49">
        <v>-2.6529781127120001E-2</v>
      </c>
      <c r="J38" s="48">
        <v>1579.3939162779</v>
      </c>
      <c r="K38" s="48">
        <v>1557.9854231588799</v>
      </c>
      <c r="L38" s="48">
        <v>1636.36549587537</v>
      </c>
      <c r="M38" s="48">
        <v>1680.96102392328</v>
      </c>
      <c r="N38" s="48">
        <v>1636.36549587537</v>
      </c>
      <c r="O38" s="48">
        <v>1680.96102392328</v>
      </c>
    </row>
    <row r="39" spans="1:15" x14ac:dyDescent="0.2">
      <c r="A39" s="111" t="s">
        <v>801</v>
      </c>
      <c r="B39" s="113">
        <v>2324.5157889512202</v>
      </c>
      <c r="C39" s="52">
        <f>C14/C26</f>
        <v>2148.0603813713064</v>
      </c>
      <c r="D39" s="52">
        <f>B39-C39</f>
        <v>176.45540757991375</v>
      </c>
      <c r="E39" s="51">
        <f>D39/C39</f>
        <v>8.2146390813868028E-2</v>
      </c>
      <c r="F39" s="48">
        <v>2324.5157889512202</v>
      </c>
      <c r="G39" s="52">
        <f>G14/G26</f>
        <v>2148.0603813713064</v>
      </c>
      <c r="H39" s="52">
        <f>F39-G39</f>
        <v>176.45540757991375</v>
      </c>
      <c r="I39" s="51">
        <f>H39/G39</f>
        <v>8.2146390813868028E-2</v>
      </c>
      <c r="J39" s="48">
        <v>182.162341291144</v>
      </c>
      <c r="K39" s="48">
        <v>174.149227442003</v>
      </c>
      <c r="L39" s="48">
        <v>193.70964907926901</v>
      </c>
      <c r="M39" s="48">
        <v>178.95834156900099</v>
      </c>
      <c r="N39" s="48">
        <v>193.70964907926901</v>
      </c>
      <c r="O39" s="48">
        <v>178.95834156900099</v>
      </c>
    </row>
    <row r="40" spans="1:15" x14ac:dyDescent="0.2">
      <c r="A40" s="111" t="s">
        <v>802</v>
      </c>
      <c r="B40" s="112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</row>
    <row r="41" spans="1:15" x14ac:dyDescent="0.2">
      <c r="A41" s="111" t="s">
        <v>783</v>
      </c>
      <c r="B41" s="112">
        <v>13241.078084590999</v>
      </c>
      <c r="C41" s="47">
        <v>13162.7420883431</v>
      </c>
      <c r="D41" s="47">
        <v>78.335996247967799</v>
      </c>
      <c r="E41" s="53">
        <v>5.9513432476499999E-3</v>
      </c>
      <c r="F41" s="47">
        <v>13241.078084590999</v>
      </c>
      <c r="G41" s="47">
        <v>13162.7420883431</v>
      </c>
      <c r="H41" s="47">
        <v>78.335996247967799</v>
      </c>
      <c r="I41" s="53">
        <v>5.9513432476499999E-3</v>
      </c>
      <c r="J41" s="47">
        <v>998.38737514522302</v>
      </c>
      <c r="K41" s="47">
        <v>1051.6130545103199</v>
      </c>
      <c r="L41" s="47">
        <v>1103.42317371592</v>
      </c>
      <c r="M41" s="47">
        <v>1096.89517402859</v>
      </c>
      <c r="N41" s="47">
        <v>1103.42317371592</v>
      </c>
      <c r="O41" s="47">
        <v>1096.89517402859</v>
      </c>
    </row>
    <row r="42" spans="1:15" x14ac:dyDescent="0.2">
      <c r="A42" s="111" t="s">
        <v>784</v>
      </c>
      <c r="B42" s="112">
        <v>86919.298203689701</v>
      </c>
      <c r="C42" s="50">
        <f>C48/C20</f>
        <v>87785.821322189033</v>
      </c>
      <c r="D42" s="50">
        <f>B42-C42</f>
        <v>-866.52311849933176</v>
      </c>
      <c r="E42" s="55">
        <f>D42/C42</f>
        <v>-9.8708778416396331E-3</v>
      </c>
      <c r="F42" s="47">
        <v>86919.298203689701</v>
      </c>
      <c r="G42" s="50">
        <f>G48/G20</f>
        <v>87785.821322189033</v>
      </c>
      <c r="H42" s="50">
        <f>F42-G42</f>
        <v>-866.52311849933176</v>
      </c>
      <c r="I42" s="55">
        <f>H42/G42</f>
        <v>-9.8708778416396331E-3</v>
      </c>
      <c r="J42" s="47">
        <v>7000.5348900293002</v>
      </c>
      <c r="K42" s="47">
        <v>7265.6746205764903</v>
      </c>
      <c r="L42" s="47">
        <v>7243.2748503074699</v>
      </c>
      <c r="M42" s="47">
        <v>7298.4271691820304</v>
      </c>
      <c r="N42" s="47">
        <v>7243.2748503074699</v>
      </c>
      <c r="O42" s="47">
        <v>7298.4271691820304</v>
      </c>
    </row>
    <row r="43" spans="1:15" x14ac:dyDescent="0.2">
      <c r="A43" s="111" t="s">
        <v>785</v>
      </c>
      <c r="B43" s="112">
        <v>282398.26056760602</v>
      </c>
      <c r="C43" s="47">
        <v>309771.55542356998</v>
      </c>
      <c r="D43" s="47">
        <v>-27373.294855964101</v>
      </c>
      <c r="E43" s="53">
        <v>-8.8366069694599994E-2</v>
      </c>
      <c r="F43" s="47">
        <v>282398.26056760602</v>
      </c>
      <c r="G43" s="47">
        <v>309771.55542356998</v>
      </c>
      <c r="H43" s="47">
        <v>-27373.294855964101</v>
      </c>
      <c r="I43" s="53">
        <v>-8.8366069694599994E-2</v>
      </c>
      <c r="J43" s="47">
        <v>22693.3482852099</v>
      </c>
      <c r="K43" s="47">
        <v>23801.029431349001</v>
      </c>
      <c r="L43" s="47">
        <v>23533.188380633899</v>
      </c>
      <c r="M43" s="47">
        <v>25814.2962852975</v>
      </c>
      <c r="N43" s="47">
        <v>23533.188380633899</v>
      </c>
      <c r="O43" s="47">
        <v>25814.2962852975</v>
      </c>
    </row>
    <row r="44" spans="1:15" x14ac:dyDescent="0.2">
      <c r="A44" s="237" t="s">
        <v>801</v>
      </c>
      <c r="B44" s="238">
        <v>23310.229213021699</v>
      </c>
      <c r="C44" s="236">
        <f>(C16+C17)/C26</f>
        <v>22680.686342137393</v>
      </c>
      <c r="D44" s="236">
        <f>B44-C44</f>
        <v>629.54287088430647</v>
      </c>
      <c r="E44" s="236">
        <f>D44/C44</f>
        <v>2.7756782197314197E-2</v>
      </c>
      <c r="F44" s="239">
        <v>23310.229213021699</v>
      </c>
      <c r="G44" s="236">
        <f>(G16+G17)/G26</f>
        <v>22680.686342137393</v>
      </c>
      <c r="H44" s="236">
        <f>F44-G44</f>
        <v>629.54287088430647</v>
      </c>
      <c r="I44" s="236">
        <f>H44/G44</f>
        <v>2.7756782197314197E-2</v>
      </c>
      <c r="J44" s="239">
        <v>1827.82419060539</v>
      </c>
      <c r="K44" s="239">
        <v>1840.54732931434</v>
      </c>
      <c r="L44" s="239">
        <v>1942.5191010851399</v>
      </c>
      <c r="M44" s="239">
        <v>1889.56420808079</v>
      </c>
      <c r="N44" s="239">
        <v>1942.5191010851399</v>
      </c>
      <c r="O44" s="239">
        <v>1889.56420808079</v>
      </c>
    </row>
    <row r="45" spans="1:15" x14ac:dyDescent="0.2">
      <c r="A45" s="46" t="s">
        <v>803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</row>
    <row r="46" spans="1:15" x14ac:dyDescent="0.2">
      <c r="A46" s="46" t="s">
        <v>804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</row>
    <row r="47" spans="1:15" x14ac:dyDescent="0.2">
      <c r="A47" s="46" t="s">
        <v>783</v>
      </c>
      <c r="B47" s="47">
        <v>55202423078</v>
      </c>
      <c r="C47" s="47">
        <v>53930013940</v>
      </c>
      <c r="D47" s="47">
        <v>1272409138</v>
      </c>
      <c r="E47" s="49">
        <v>2.3593710534089998E-2</v>
      </c>
      <c r="F47" s="47">
        <v>55202423078</v>
      </c>
      <c r="G47" s="47">
        <v>53930013940</v>
      </c>
      <c r="H47" s="47">
        <v>1272409138</v>
      </c>
      <c r="I47" s="49">
        <v>2.3593710534089998E-2</v>
      </c>
      <c r="J47" s="47">
        <v>12547434013</v>
      </c>
      <c r="K47" s="47">
        <v>13031533236</v>
      </c>
      <c r="L47" s="47">
        <v>55202423078</v>
      </c>
      <c r="M47" s="47">
        <v>53930013940</v>
      </c>
      <c r="N47" s="47">
        <v>55202423078</v>
      </c>
      <c r="O47" s="47">
        <v>53930013940</v>
      </c>
    </row>
    <row r="48" spans="1:15" x14ac:dyDescent="0.2">
      <c r="A48" s="46" t="s">
        <v>784</v>
      </c>
      <c r="B48" s="47">
        <v>45684022592</v>
      </c>
      <c r="C48" s="47">
        <v>45341332820</v>
      </c>
      <c r="D48" s="47">
        <v>342689772</v>
      </c>
      <c r="E48" s="49">
        <v>7.5579995268399997E-3</v>
      </c>
      <c r="F48" s="47">
        <v>45684022592</v>
      </c>
      <c r="G48" s="47">
        <v>45341332820</v>
      </c>
      <c r="H48" s="47">
        <v>342689772</v>
      </c>
      <c r="I48" s="49">
        <v>7.5579995268399997E-3</v>
      </c>
      <c r="J48" s="47">
        <v>11097212905</v>
      </c>
      <c r="K48" s="47">
        <v>11352631126</v>
      </c>
      <c r="L48" s="47">
        <v>45684022592</v>
      </c>
      <c r="M48" s="47">
        <v>45341332820</v>
      </c>
      <c r="N48" s="47">
        <v>45684022592</v>
      </c>
      <c r="O48" s="47">
        <v>45341332820</v>
      </c>
    </row>
    <row r="49" spans="1:15" x14ac:dyDescent="0.2">
      <c r="A49" s="46" t="s">
        <v>785</v>
      </c>
      <c r="B49" s="47">
        <v>2941201417</v>
      </c>
      <c r="C49" s="47">
        <v>2955504596</v>
      </c>
      <c r="D49" s="47">
        <v>-14303179</v>
      </c>
      <c r="E49" s="49">
        <v>-4.8395049086899997E-3</v>
      </c>
      <c r="F49" s="47">
        <v>2941201417</v>
      </c>
      <c r="G49" s="47">
        <v>2955504596</v>
      </c>
      <c r="H49" s="47">
        <v>-14303179</v>
      </c>
      <c r="I49" s="49">
        <v>-4.8395049086899997E-3</v>
      </c>
      <c r="J49" s="47">
        <v>719923781</v>
      </c>
      <c r="K49" s="47">
        <v>714887720</v>
      </c>
      <c r="L49" s="47">
        <v>2941201417</v>
      </c>
      <c r="M49" s="47">
        <v>2955504596</v>
      </c>
      <c r="N49" s="47">
        <v>2941201417</v>
      </c>
      <c r="O49" s="47">
        <v>2955504596</v>
      </c>
    </row>
    <row r="50" spans="1:15" x14ac:dyDescent="0.2">
      <c r="A50" s="46" t="s">
        <v>805</v>
      </c>
      <c r="B50" s="47">
        <v>469999277</v>
      </c>
      <c r="C50" s="47">
        <v>469159401</v>
      </c>
      <c r="D50" s="47">
        <v>839876</v>
      </c>
      <c r="E50" s="49">
        <v>1.7901719505300001E-3</v>
      </c>
      <c r="F50" s="47">
        <v>469999277</v>
      </c>
      <c r="G50" s="47">
        <v>469159401</v>
      </c>
      <c r="H50" s="47">
        <v>839876</v>
      </c>
      <c r="I50" s="49">
        <v>1.7901719505300001E-3</v>
      </c>
      <c r="J50" s="47">
        <v>117798921</v>
      </c>
      <c r="K50" s="47">
        <v>117205724</v>
      </c>
      <c r="L50" s="47">
        <v>469999277</v>
      </c>
      <c r="M50" s="47">
        <v>469159401</v>
      </c>
      <c r="N50" s="47">
        <v>469999277</v>
      </c>
      <c r="O50" s="47">
        <v>469159401</v>
      </c>
    </row>
    <row r="51" spans="1:15" x14ac:dyDescent="0.2">
      <c r="A51" s="46" t="s">
        <v>806</v>
      </c>
      <c r="B51" s="47">
        <v>91405382</v>
      </c>
      <c r="C51" s="47">
        <v>87846554</v>
      </c>
      <c r="D51" s="47">
        <v>3558828</v>
      </c>
      <c r="E51" s="49">
        <v>4.051186800111E-2</v>
      </c>
      <c r="F51" s="47">
        <v>91405382</v>
      </c>
      <c r="G51" s="47">
        <v>87846554</v>
      </c>
      <c r="H51" s="47">
        <v>3558828</v>
      </c>
      <c r="I51" s="49">
        <v>4.051186800111E-2</v>
      </c>
      <c r="J51" s="47">
        <v>22202950</v>
      </c>
      <c r="K51" s="47">
        <v>21896054</v>
      </c>
      <c r="L51" s="47">
        <v>91405382</v>
      </c>
      <c r="M51" s="47">
        <v>87846554</v>
      </c>
      <c r="N51" s="47">
        <v>91405382</v>
      </c>
      <c r="O51" s="47">
        <v>87846554</v>
      </c>
    </row>
    <row r="52" spans="1:15" x14ac:dyDescent="0.2">
      <c r="A52" s="46" t="s">
        <v>807</v>
      </c>
      <c r="B52" s="47">
        <v>104389051746</v>
      </c>
      <c r="C52" s="47">
        <v>102783857311</v>
      </c>
      <c r="D52" s="47">
        <v>1605194435</v>
      </c>
      <c r="E52" s="49">
        <v>6.8614245103889998E-2</v>
      </c>
      <c r="F52" s="47">
        <v>104389051746</v>
      </c>
      <c r="G52" s="47">
        <v>102783857311</v>
      </c>
      <c r="H52" s="47">
        <v>1605194435</v>
      </c>
      <c r="I52" s="49">
        <v>6.8614245103889998E-2</v>
      </c>
      <c r="J52" s="47">
        <v>24504572570</v>
      </c>
      <c r="K52" s="47">
        <v>25238153860</v>
      </c>
      <c r="L52" s="47">
        <v>104389051746</v>
      </c>
      <c r="M52" s="47">
        <v>102783857311</v>
      </c>
      <c r="N52" s="47">
        <v>104389051746</v>
      </c>
      <c r="O52" s="47">
        <v>102783857311</v>
      </c>
    </row>
    <row r="56" spans="1:15" s="240" customFormat="1" x14ac:dyDescent="0.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</row>
  </sheetData>
  <pageMargins left="0.5" right="0.5" top="1" bottom="1" header="0.5" footer="0.5"/>
  <pageSetup scale="5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64"/>
  <sheetViews>
    <sheetView zoomScaleNormal="100" workbookViewId="0">
      <selection activeCell="A2" sqref="A1:A2"/>
    </sheetView>
  </sheetViews>
  <sheetFormatPr defaultRowHeight="18.75" x14ac:dyDescent="0.3"/>
  <cols>
    <col min="1" max="1" width="11.140625" customWidth="1"/>
    <col min="2" max="2" width="46.5703125" customWidth="1"/>
    <col min="3" max="3" width="14.28515625" customWidth="1"/>
    <col min="4" max="4" width="9.140625" customWidth="1"/>
    <col min="5" max="5" width="16.85546875" style="12" customWidth="1"/>
    <col min="6" max="6" width="3.28515625" style="11" customWidth="1"/>
    <col min="7" max="7" width="12.5703125" customWidth="1"/>
    <col min="8" max="8" width="2.140625" customWidth="1"/>
    <col min="9" max="9" width="16" style="12" customWidth="1"/>
    <col min="10" max="10" width="20.5703125" bestFit="1" customWidth="1"/>
    <col min="11" max="11" width="9.7109375" customWidth="1"/>
    <col min="12" max="12" width="13" style="69" customWidth="1"/>
    <col min="13" max="13" width="16.85546875" style="74" bestFit="1" customWidth="1"/>
    <col min="14" max="14" width="16" style="40" bestFit="1" customWidth="1"/>
  </cols>
  <sheetData>
    <row r="1" spans="1:14" ht="18" x14ac:dyDescent="0.35">
      <c r="A1" s="242" t="s">
        <v>1726</v>
      </c>
    </row>
    <row r="2" spans="1:14" ht="18" x14ac:dyDescent="0.35">
      <c r="A2" s="242" t="s">
        <v>1719</v>
      </c>
    </row>
    <row r="3" spans="1:14" ht="14.45" x14ac:dyDescent="0.3">
      <c r="A3" s="249" t="s">
        <v>38</v>
      </c>
      <c r="B3" s="249"/>
      <c r="C3" s="249"/>
      <c r="D3" s="249"/>
      <c r="E3" s="69"/>
      <c r="F3" s="74"/>
      <c r="G3" s="40"/>
      <c r="I3"/>
      <c r="L3"/>
      <c r="M3"/>
      <c r="N3"/>
    </row>
    <row r="4" spans="1:14" ht="14.45" x14ac:dyDescent="0.3">
      <c r="A4" s="249" t="s">
        <v>39</v>
      </c>
      <c r="B4" s="249"/>
      <c r="C4" s="249"/>
      <c r="D4" s="249"/>
      <c r="E4" s="69"/>
      <c r="F4" s="74"/>
      <c r="G4" s="40"/>
      <c r="I4"/>
      <c r="L4"/>
      <c r="M4"/>
      <c r="N4"/>
    </row>
    <row r="5" spans="1:14" ht="14.45" x14ac:dyDescent="0.3">
      <c r="A5" s="250" t="s">
        <v>893</v>
      </c>
      <c r="B5" s="250"/>
      <c r="C5" s="250"/>
      <c r="D5" s="250"/>
      <c r="E5" s="69"/>
      <c r="F5" s="74"/>
      <c r="G5" s="40"/>
      <c r="I5"/>
      <c r="L5"/>
      <c r="M5"/>
      <c r="N5"/>
    </row>
    <row r="6" spans="1:14" ht="14.45" x14ac:dyDescent="0.3">
      <c r="A6" s="24" t="s">
        <v>36</v>
      </c>
      <c r="B6" s="24" t="s">
        <v>37</v>
      </c>
      <c r="C6" s="225" t="s">
        <v>72</v>
      </c>
      <c r="D6" s="21"/>
      <c r="E6" s="71" t="s">
        <v>18</v>
      </c>
      <c r="F6" s="74"/>
      <c r="G6" s="40"/>
      <c r="I6"/>
      <c r="L6"/>
      <c r="M6"/>
      <c r="N6"/>
    </row>
    <row r="7" spans="1:14" ht="14.45" x14ac:dyDescent="0.3">
      <c r="A7" t="s">
        <v>40</v>
      </c>
      <c r="B7" t="s">
        <v>42</v>
      </c>
      <c r="C7" s="42">
        <f>+'10'!B14</f>
        <v>435828171.96000004</v>
      </c>
      <c r="E7" s="77" t="s">
        <v>1678</v>
      </c>
      <c r="F7" s="74"/>
      <c r="G7" s="40"/>
      <c r="I7"/>
      <c r="L7"/>
      <c r="M7"/>
      <c r="N7"/>
    </row>
    <row r="8" spans="1:14" ht="14.45" x14ac:dyDescent="0.3">
      <c r="A8" t="s">
        <v>41</v>
      </c>
      <c r="B8" t="s">
        <v>43</v>
      </c>
      <c r="C8" s="42">
        <f>'10'!B15</f>
        <v>9035633.9100000001</v>
      </c>
      <c r="E8" s="77" t="s">
        <v>1679</v>
      </c>
      <c r="F8" s="74"/>
      <c r="G8" s="40"/>
      <c r="I8"/>
      <c r="L8"/>
      <c r="M8"/>
      <c r="N8"/>
    </row>
    <row r="9" spans="1:14" ht="14.45" x14ac:dyDescent="0.3">
      <c r="A9" t="s">
        <v>44</v>
      </c>
      <c r="B9" t="s">
        <v>45</v>
      </c>
      <c r="C9" s="42">
        <f>+'10'!B35</f>
        <v>192862049.82999998</v>
      </c>
      <c r="E9" s="77" t="s">
        <v>1680</v>
      </c>
      <c r="F9" s="74"/>
      <c r="G9" s="40"/>
      <c r="I9"/>
      <c r="L9"/>
      <c r="M9"/>
      <c r="N9"/>
    </row>
    <row r="10" spans="1:14" ht="14.45" x14ac:dyDescent="0.3">
      <c r="A10" t="s">
        <v>46</v>
      </c>
      <c r="B10" t="s">
        <v>47</v>
      </c>
      <c r="C10" s="137"/>
      <c r="E10" s="77" t="s">
        <v>822</v>
      </c>
      <c r="F10" s="74"/>
      <c r="G10" s="40"/>
      <c r="I10"/>
      <c r="L10"/>
      <c r="M10"/>
      <c r="N10"/>
    </row>
    <row r="11" spans="1:14" ht="14.45" x14ac:dyDescent="0.3">
      <c r="A11" t="s">
        <v>48</v>
      </c>
      <c r="B11" t="s">
        <v>49</v>
      </c>
      <c r="C11" s="137"/>
      <c r="E11" s="77" t="s">
        <v>822</v>
      </c>
      <c r="F11" s="74"/>
      <c r="G11" s="40"/>
      <c r="I11"/>
      <c r="L11"/>
      <c r="M11"/>
      <c r="N11"/>
    </row>
    <row r="12" spans="1:14" ht="14.45" x14ac:dyDescent="0.3">
      <c r="A12" t="s">
        <v>50</v>
      </c>
      <c r="B12" t="s">
        <v>49</v>
      </c>
      <c r="C12" s="42">
        <f>+'10'!B37</f>
        <v>11753697.119999999</v>
      </c>
      <c r="E12" s="77" t="s">
        <v>1681</v>
      </c>
      <c r="F12" s="74"/>
      <c r="G12" s="40"/>
      <c r="I12"/>
      <c r="L12"/>
      <c r="M12"/>
      <c r="N12"/>
    </row>
    <row r="13" spans="1:14" ht="14.45" x14ac:dyDescent="0.3">
      <c r="A13" t="s">
        <v>51</v>
      </c>
      <c r="B13" t="s">
        <v>52</v>
      </c>
      <c r="C13" s="42">
        <f>+'10'!B58</f>
        <v>4699304.0200000005</v>
      </c>
      <c r="E13" s="77" t="s">
        <v>1682</v>
      </c>
      <c r="F13" s="74"/>
      <c r="G13" s="40"/>
      <c r="I13"/>
      <c r="L13"/>
      <c r="M13"/>
      <c r="N13"/>
    </row>
    <row r="14" spans="1:14" ht="14.45" x14ac:dyDescent="0.3">
      <c r="A14" t="s">
        <v>54</v>
      </c>
      <c r="B14" t="s">
        <v>53</v>
      </c>
      <c r="C14" s="42">
        <f>+'10'!B57</f>
        <v>2606952903.1799998</v>
      </c>
      <c r="E14" s="77" t="s">
        <v>1683</v>
      </c>
      <c r="F14" s="74"/>
      <c r="G14" s="40"/>
      <c r="I14"/>
      <c r="L14"/>
      <c r="M14"/>
      <c r="N14"/>
    </row>
    <row r="15" spans="1:14" ht="14.45" x14ac:dyDescent="0.3">
      <c r="A15" t="s">
        <v>55</v>
      </c>
      <c r="B15" t="s">
        <v>56</v>
      </c>
      <c r="C15" s="42">
        <f>'10'!B72</f>
        <v>275331154.02999997</v>
      </c>
      <c r="E15" s="77" t="s">
        <v>1684</v>
      </c>
      <c r="F15" s="74"/>
      <c r="G15" s="40"/>
      <c r="I15"/>
      <c r="L15"/>
      <c r="M15"/>
      <c r="N15"/>
    </row>
    <row r="16" spans="1:14" ht="14.45" x14ac:dyDescent="0.3">
      <c r="A16" t="s">
        <v>57</v>
      </c>
      <c r="B16" t="s">
        <v>58</v>
      </c>
      <c r="C16" s="137"/>
      <c r="E16" s="77" t="s">
        <v>822</v>
      </c>
      <c r="F16" s="74"/>
      <c r="G16" s="40"/>
      <c r="I16"/>
      <c r="L16"/>
      <c r="M16"/>
      <c r="N16"/>
    </row>
    <row r="17" spans="1:14" ht="14.45" x14ac:dyDescent="0.3">
      <c r="A17" t="s">
        <v>59</v>
      </c>
      <c r="B17" t="s">
        <v>60</v>
      </c>
      <c r="C17" s="42">
        <f>+'10'!B73</f>
        <v>413402149.63999999</v>
      </c>
      <c r="E17" s="77" t="s">
        <v>1685</v>
      </c>
      <c r="F17" s="74"/>
      <c r="G17" s="40"/>
      <c r="I17"/>
      <c r="L17"/>
      <c r="M17"/>
      <c r="N17"/>
    </row>
    <row r="18" spans="1:14" ht="14.45" x14ac:dyDescent="0.3">
      <c r="A18" t="s">
        <v>61</v>
      </c>
      <c r="B18" t="s">
        <v>62</v>
      </c>
      <c r="C18" s="137"/>
      <c r="E18" s="77" t="s">
        <v>822</v>
      </c>
      <c r="F18" s="74"/>
      <c r="G18" s="40"/>
      <c r="I18"/>
      <c r="L18"/>
      <c r="M18"/>
      <c r="N18"/>
    </row>
    <row r="19" spans="1:14" ht="14.45" x14ac:dyDescent="0.3">
      <c r="A19" t="s">
        <v>1672</v>
      </c>
      <c r="B19" t="s">
        <v>1676</v>
      </c>
      <c r="C19" s="42">
        <f>+'10'!B75</f>
        <v>2619215.5999999996</v>
      </c>
      <c r="E19" s="77" t="s">
        <v>1686</v>
      </c>
      <c r="F19" s="74"/>
      <c r="G19" s="40"/>
      <c r="I19"/>
      <c r="L19"/>
      <c r="M19"/>
      <c r="N19"/>
    </row>
    <row r="20" spans="1:14" ht="14.45" x14ac:dyDescent="0.3">
      <c r="A20" t="s">
        <v>1673</v>
      </c>
      <c r="B20" t="s">
        <v>1675</v>
      </c>
      <c r="C20" s="42">
        <f>+'10'!B76</f>
        <v>219520858.25000003</v>
      </c>
      <c r="E20" s="77" t="s">
        <v>1687</v>
      </c>
      <c r="F20" s="74"/>
      <c r="G20" s="40"/>
      <c r="I20"/>
      <c r="L20"/>
      <c r="M20"/>
      <c r="N20"/>
    </row>
    <row r="21" spans="1:14" ht="14.45" x14ac:dyDescent="0.3">
      <c r="A21" t="s">
        <v>1674</v>
      </c>
      <c r="B21" t="s">
        <v>1677</v>
      </c>
      <c r="C21" s="42">
        <f>+'10'!B77</f>
        <v>25068508</v>
      </c>
      <c r="E21" s="77" t="s">
        <v>1688</v>
      </c>
      <c r="F21" s="74"/>
      <c r="G21" s="40"/>
      <c r="I21"/>
      <c r="L21"/>
      <c r="M21"/>
      <c r="N21"/>
    </row>
    <row r="22" spans="1:14" ht="14.45" x14ac:dyDescent="0.3">
      <c r="A22" t="s">
        <v>63</v>
      </c>
      <c r="B22" t="s">
        <v>64</v>
      </c>
      <c r="C22" s="42">
        <f>+'10'!B80</f>
        <v>384768.22</v>
      </c>
      <c r="E22" s="77" t="s">
        <v>1670</v>
      </c>
      <c r="F22" s="74"/>
      <c r="G22" s="40"/>
      <c r="I22"/>
      <c r="L22"/>
      <c r="M22"/>
      <c r="N22"/>
    </row>
    <row r="23" spans="1:14" ht="14.45" x14ac:dyDescent="0.3">
      <c r="A23" s="227" t="s">
        <v>1665</v>
      </c>
      <c r="B23" t="s">
        <v>1666</v>
      </c>
      <c r="C23" s="42">
        <f>SUM('10'!B81:B88)</f>
        <v>7473695.5</v>
      </c>
      <c r="E23" s="226" t="s">
        <v>1669</v>
      </c>
      <c r="F23" s="74"/>
      <c r="G23" s="40"/>
      <c r="I23"/>
      <c r="L23"/>
      <c r="M23"/>
      <c r="N23"/>
    </row>
    <row r="24" spans="1:14" ht="15" x14ac:dyDescent="0.25">
      <c r="A24" t="s">
        <v>1667</v>
      </c>
      <c r="B24" t="s">
        <v>1668</v>
      </c>
      <c r="C24" s="20">
        <f>+'10'!B89</f>
        <v>4942148</v>
      </c>
      <c r="E24" s="226" t="s">
        <v>1671</v>
      </c>
      <c r="F24" s="74"/>
      <c r="G24" s="40"/>
      <c r="I24"/>
      <c r="L24"/>
      <c r="M24"/>
      <c r="N24"/>
    </row>
    <row r="25" spans="1:14" ht="23.25" x14ac:dyDescent="0.35">
      <c r="A25" s="17"/>
      <c r="B25" s="17" t="s">
        <v>65</v>
      </c>
      <c r="C25" s="18">
        <f>SUM(C7:C24)</f>
        <v>4209874257.2599998</v>
      </c>
      <c r="D25" s="17"/>
      <c r="E25" s="70" t="s">
        <v>831</v>
      </c>
      <c r="F25" s="74"/>
      <c r="G25" s="40"/>
      <c r="I25"/>
      <c r="L25"/>
      <c r="M25"/>
      <c r="N25"/>
    </row>
    <row r="26" spans="1:14" ht="15" x14ac:dyDescent="0.25">
      <c r="E26" s="69"/>
      <c r="F26" s="74"/>
      <c r="G26" s="40"/>
      <c r="I26"/>
      <c r="L26"/>
      <c r="M26"/>
      <c r="N26"/>
    </row>
    <row r="27" spans="1:14" ht="15" x14ac:dyDescent="0.25">
      <c r="B27" t="s">
        <v>66</v>
      </c>
      <c r="C27" s="12">
        <f>'10'!B31</f>
        <v>542563026.2700001</v>
      </c>
      <c r="E27" s="77" t="s">
        <v>1689</v>
      </c>
      <c r="F27" s="74"/>
      <c r="G27" s="40"/>
      <c r="I27"/>
      <c r="L27"/>
      <c r="M27"/>
      <c r="N27"/>
    </row>
    <row r="28" spans="1:14" ht="15" x14ac:dyDescent="0.25">
      <c r="B28" t="s">
        <v>67</v>
      </c>
      <c r="C28" s="12">
        <f>+'10'!B52</f>
        <v>618574501.26999998</v>
      </c>
      <c r="E28" s="77" t="s">
        <v>1690</v>
      </c>
      <c r="F28" s="74"/>
      <c r="G28" s="40"/>
      <c r="I28"/>
      <c r="L28"/>
      <c r="M28"/>
      <c r="N28"/>
    </row>
    <row r="29" spans="1:14" ht="15" x14ac:dyDescent="0.25">
      <c r="B29" t="s">
        <v>68</v>
      </c>
      <c r="C29" s="20">
        <f>+'10'!B90</f>
        <v>3690055886.6399999</v>
      </c>
      <c r="E29" s="77" t="s">
        <v>1691</v>
      </c>
      <c r="F29" s="74"/>
      <c r="G29" s="40"/>
      <c r="I29"/>
      <c r="L29"/>
      <c r="M29"/>
      <c r="N29"/>
    </row>
    <row r="30" spans="1:14" ht="23.25" x14ac:dyDescent="0.35">
      <c r="B30" s="17" t="s">
        <v>69</v>
      </c>
      <c r="C30" s="18">
        <f>SUM(C27:C29)</f>
        <v>4851193414.1800003</v>
      </c>
      <c r="E30" s="70" t="s">
        <v>831</v>
      </c>
      <c r="F30" s="74"/>
      <c r="G30" s="40"/>
      <c r="I30"/>
      <c r="L30"/>
      <c r="M30"/>
      <c r="N30"/>
    </row>
    <row r="31" spans="1:14" ht="15.75" thickBot="1" x14ac:dyDescent="0.3">
      <c r="E31" s="69"/>
      <c r="F31" s="74"/>
      <c r="G31" s="40"/>
      <c r="I31"/>
      <c r="L31"/>
      <c r="M31"/>
      <c r="N31"/>
    </row>
    <row r="32" spans="1:14" ht="19.5" thickBot="1" x14ac:dyDescent="0.35">
      <c r="B32" s="23" t="s">
        <v>2</v>
      </c>
      <c r="C32" s="18">
        <f>C30-C25</f>
        <v>641319156.92000055</v>
      </c>
      <c r="D32" s="73" t="s">
        <v>70</v>
      </c>
      <c r="E32" s="69"/>
      <c r="F32" s="75"/>
      <c r="G32" s="40"/>
      <c r="I32"/>
      <c r="L32"/>
      <c r="M32"/>
      <c r="N32"/>
    </row>
    <row r="33" spans="2:14" ht="15" x14ac:dyDescent="0.25">
      <c r="E33" s="69"/>
      <c r="F33" s="74"/>
      <c r="G33" s="40"/>
      <c r="I33"/>
      <c r="L33"/>
      <c r="M33"/>
      <c r="N33"/>
    </row>
    <row r="34" spans="2:14" ht="15" x14ac:dyDescent="0.25">
      <c r="B34" s="17" t="s">
        <v>32</v>
      </c>
      <c r="C34" s="18">
        <f>+'10'!B109</f>
        <v>104763406.80999999</v>
      </c>
      <c r="D34" s="16"/>
      <c r="E34" s="77" t="s">
        <v>1692</v>
      </c>
      <c r="F34" s="74"/>
      <c r="G34" s="40"/>
      <c r="I34"/>
      <c r="L34"/>
      <c r="M34"/>
      <c r="N34"/>
    </row>
    <row r="35" spans="2:14" ht="15" x14ac:dyDescent="0.25">
      <c r="B35" s="17"/>
      <c r="C35" s="17"/>
      <c r="D35" s="22"/>
      <c r="E35" s="77"/>
      <c r="F35" s="74"/>
      <c r="G35" s="40"/>
      <c r="I35"/>
      <c r="L35"/>
      <c r="M35"/>
      <c r="N35"/>
    </row>
    <row r="36" spans="2:14" ht="15" x14ac:dyDescent="0.25">
      <c r="B36" s="17" t="s">
        <v>31</v>
      </c>
      <c r="C36" s="19">
        <f>+'10'!B134</f>
        <v>274769551.03000003</v>
      </c>
      <c r="D36" s="16"/>
      <c r="E36" s="77" t="s">
        <v>1693</v>
      </c>
      <c r="F36" s="74"/>
      <c r="G36" s="40"/>
      <c r="I36"/>
      <c r="L36"/>
      <c r="M36"/>
      <c r="N36"/>
    </row>
    <row r="37" spans="2:14" ht="15" x14ac:dyDescent="0.25">
      <c r="B37" s="17"/>
      <c r="C37" s="17"/>
      <c r="D37" s="22"/>
      <c r="E37" s="77"/>
      <c r="F37" s="74"/>
      <c r="G37" s="40"/>
      <c r="I37"/>
      <c r="L37"/>
      <c r="M37"/>
      <c r="N37"/>
    </row>
    <row r="38" spans="2:14" ht="18.75" customHeight="1" x14ac:dyDescent="0.25">
      <c r="B38" s="17" t="s">
        <v>33</v>
      </c>
      <c r="C38" s="19">
        <f>+'10'!B142</f>
        <v>110574349.95999999</v>
      </c>
      <c r="D38" s="16"/>
      <c r="E38" s="77" t="s">
        <v>1694</v>
      </c>
      <c r="F38" s="74"/>
      <c r="G38" s="40"/>
      <c r="I38"/>
      <c r="L38"/>
      <c r="M38"/>
      <c r="N38"/>
    </row>
    <row r="39" spans="2:14" ht="18.75" customHeight="1" x14ac:dyDescent="0.25">
      <c r="B39" s="17"/>
      <c r="C39" s="17"/>
      <c r="D39" s="22"/>
      <c r="E39" s="77"/>
      <c r="F39" s="74"/>
      <c r="G39" s="40"/>
      <c r="I39"/>
      <c r="L39"/>
      <c r="M39"/>
      <c r="N39"/>
    </row>
    <row r="40" spans="2:14" ht="18.75" customHeight="1" x14ac:dyDescent="0.25">
      <c r="B40" s="17" t="s">
        <v>74</v>
      </c>
      <c r="C40" s="19">
        <f>+'10'!B152</f>
        <v>102184685.22</v>
      </c>
      <c r="D40" s="16"/>
      <c r="E40" s="77" t="s">
        <v>1695</v>
      </c>
      <c r="F40" s="74"/>
      <c r="G40" s="40"/>
      <c r="I40"/>
      <c r="L40"/>
      <c r="M40"/>
      <c r="N40"/>
    </row>
    <row r="41" spans="2:14" ht="15" x14ac:dyDescent="0.25">
      <c r="B41" s="17"/>
      <c r="C41" s="17"/>
      <c r="D41" s="22"/>
      <c r="E41" s="77"/>
      <c r="F41" s="74"/>
      <c r="G41" s="40"/>
      <c r="I41"/>
      <c r="L41"/>
      <c r="M41"/>
      <c r="N41"/>
    </row>
    <row r="42" spans="2:14" ht="15" x14ac:dyDescent="0.25">
      <c r="B42" s="17" t="s">
        <v>34</v>
      </c>
      <c r="C42" s="19">
        <f>+'10'!B156</f>
        <v>26149384.279999997</v>
      </c>
      <c r="D42" s="16"/>
      <c r="E42" s="77" t="s">
        <v>1696</v>
      </c>
      <c r="F42" s="74"/>
      <c r="G42" s="40"/>
      <c r="I42"/>
      <c r="L42"/>
      <c r="M42"/>
      <c r="N42"/>
    </row>
    <row r="43" spans="2:14" ht="15" x14ac:dyDescent="0.25">
      <c r="B43" s="17"/>
      <c r="C43" s="17"/>
      <c r="D43" s="22"/>
      <c r="E43" s="77"/>
      <c r="F43" s="74"/>
      <c r="G43" s="40"/>
      <c r="I43"/>
      <c r="L43"/>
      <c r="M43"/>
      <c r="N43"/>
    </row>
    <row r="44" spans="2:14" ht="15" x14ac:dyDescent="0.25">
      <c r="B44" s="17" t="s">
        <v>35</v>
      </c>
      <c r="C44" s="19">
        <f>+'10'!B187</f>
        <v>348911622.64000016</v>
      </c>
      <c r="D44" s="16"/>
      <c r="E44" s="77" t="s">
        <v>1697</v>
      </c>
      <c r="F44" s="74"/>
      <c r="G44" s="40"/>
      <c r="I44"/>
      <c r="L44"/>
      <c r="M44"/>
      <c r="N44"/>
    </row>
    <row r="45" spans="2:14" ht="15" x14ac:dyDescent="0.25">
      <c r="E45" s="69"/>
      <c r="F45" s="74"/>
      <c r="G45" s="40"/>
      <c r="I45"/>
      <c r="L45"/>
      <c r="M45"/>
      <c r="N45"/>
    </row>
    <row r="46" spans="2:14" ht="24" thickBot="1" x14ac:dyDescent="0.4">
      <c r="B46" s="17" t="s">
        <v>71</v>
      </c>
      <c r="C46" s="26">
        <f>SUM(C32:C45)</f>
        <v>1608672156.8600006</v>
      </c>
      <c r="D46" s="13">
        <f>SUM(D25:D45)</f>
        <v>0</v>
      </c>
      <c r="E46" s="70" t="s">
        <v>831</v>
      </c>
      <c r="F46" s="75"/>
      <c r="G46" s="40"/>
      <c r="I46"/>
      <c r="L46"/>
      <c r="M46"/>
      <c r="N46"/>
    </row>
    <row r="47" spans="2:14" ht="15.75" thickTop="1" x14ac:dyDescent="0.25">
      <c r="C47" s="192">
        <f>+C46+C25</f>
        <v>5818546414.1200008</v>
      </c>
      <c r="D47" s="193" t="b">
        <f>+C47='10'!B188</f>
        <v>1</v>
      </c>
      <c r="E47" s="69"/>
      <c r="F47" s="74"/>
      <c r="G47" s="40"/>
      <c r="I47"/>
      <c r="L47"/>
      <c r="M47"/>
      <c r="N47"/>
    </row>
    <row r="48" spans="2:14" ht="15" x14ac:dyDescent="0.25">
      <c r="E48" s="69"/>
      <c r="F48" s="74"/>
      <c r="G48" s="40"/>
      <c r="I48"/>
      <c r="L48"/>
      <c r="M48"/>
      <c r="N48"/>
    </row>
    <row r="49" spans="1:14" ht="15" x14ac:dyDescent="0.25">
      <c r="E49" s="69"/>
      <c r="F49" s="74"/>
      <c r="G49" s="40"/>
      <c r="I49"/>
      <c r="L49"/>
      <c r="M49"/>
      <c r="N49"/>
    </row>
    <row r="50" spans="1:14" ht="15" x14ac:dyDescent="0.25">
      <c r="E50" s="69"/>
      <c r="F50" s="74"/>
      <c r="G50" s="40"/>
      <c r="I50"/>
      <c r="L50"/>
      <c r="M50"/>
      <c r="N50"/>
    </row>
    <row r="51" spans="1:14" ht="15" x14ac:dyDescent="0.25">
      <c r="E51" s="69"/>
      <c r="F51" s="74"/>
      <c r="G51" s="40"/>
      <c r="I51"/>
      <c r="L51"/>
      <c r="M51"/>
      <c r="N51"/>
    </row>
    <row r="52" spans="1:14" ht="15" x14ac:dyDescent="0.25">
      <c r="E52" s="69"/>
      <c r="F52" s="74"/>
      <c r="G52" s="40"/>
      <c r="I52"/>
      <c r="L52"/>
      <c r="M52"/>
      <c r="N52"/>
    </row>
    <row r="53" spans="1:14" ht="15" x14ac:dyDescent="0.25">
      <c r="E53" s="69"/>
      <c r="F53" s="74"/>
      <c r="G53" s="40"/>
      <c r="I53"/>
      <c r="L53"/>
      <c r="M53"/>
      <c r="N53"/>
    </row>
    <row r="54" spans="1:14" ht="15" x14ac:dyDescent="0.25">
      <c r="E54" s="69"/>
      <c r="F54" s="74"/>
      <c r="G54" s="40"/>
      <c r="I54"/>
      <c r="L54"/>
      <c r="M54"/>
      <c r="N54"/>
    </row>
    <row r="55" spans="1:14" ht="15" x14ac:dyDescent="0.25">
      <c r="E55" s="69"/>
      <c r="F55" s="74"/>
      <c r="G55" s="40"/>
      <c r="I55"/>
      <c r="L55"/>
      <c r="M55"/>
      <c r="N55"/>
    </row>
    <row r="56" spans="1:14" ht="15" x14ac:dyDescent="0.25">
      <c r="E56" s="69"/>
      <c r="F56" s="74"/>
      <c r="G56" s="40"/>
      <c r="I56"/>
      <c r="L56"/>
      <c r="M56"/>
      <c r="N56"/>
    </row>
    <row r="57" spans="1:14" ht="15" x14ac:dyDescent="0.25">
      <c r="E57" s="69"/>
      <c r="F57" s="74"/>
      <c r="G57" s="40"/>
      <c r="I57"/>
      <c r="L57"/>
      <c r="M57"/>
      <c r="N57"/>
    </row>
    <row r="58" spans="1:14" ht="15" x14ac:dyDescent="0.25">
      <c r="E58" s="69"/>
      <c r="F58" s="74"/>
      <c r="G58" s="40"/>
      <c r="I58"/>
      <c r="L58"/>
      <c r="M58"/>
      <c r="N58"/>
    </row>
    <row r="59" spans="1:14" ht="15" x14ac:dyDescent="0.25">
      <c r="E59" s="69"/>
      <c r="F59" s="74"/>
      <c r="G59" s="40"/>
      <c r="I59"/>
      <c r="L59"/>
      <c r="M59"/>
      <c r="N59"/>
    </row>
    <row r="60" spans="1:14" s="17" customFormat="1" ht="15" x14ac:dyDescent="0.25">
      <c r="A60"/>
      <c r="B60"/>
      <c r="C60"/>
      <c r="D60"/>
      <c r="E60" s="69"/>
      <c r="F60" s="74"/>
      <c r="G60" s="40"/>
    </row>
    <row r="61" spans="1:14" ht="15" x14ac:dyDescent="0.25">
      <c r="E61" s="69"/>
      <c r="F61" s="74"/>
      <c r="G61" s="40"/>
      <c r="I61"/>
      <c r="L61"/>
      <c r="M61"/>
      <c r="N61"/>
    </row>
    <row r="62" spans="1:14" ht="15.75" customHeight="1" x14ac:dyDescent="0.25">
      <c r="E62" s="69"/>
      <c r="F62" s="74"/>
      <c r="G62" s="40"/>
      <c r="I62"/>
      <c r="L62"/>
      <c r="M62"/>
      <c r="N62"/>
    </row>
    <row r="63" spans="1:14" ht="15.75" customHeight="1" x14ac:dyDescent="0.25">
      <c r="E63" s="69"/>
      <c r="F63" s="74"/>
      <c r="G63" s="40"/>
      <c r="I63"/>
      <c r="L63"/>
      <c r="M63"/>
      <c r="N63"/>
    </row>
    <row r="64" spans="1:14" ht="16.5" customHeight="1" x14ac:dyDescent="0.25">
      <c r="E64" s="69"/>
      <c r="F64" s="74"/>
      <c r="G64" s="40"/>
      <c r="I64"/>
      <c r="L64"/>
      <c r="M64"/>
      <c r="N64"/>
    </row>
  </sheetData>
  <mergeCells count="3">
    <mergeCell ref="A3:D3"/>
    <mergeCell ref="A4:D4"/>
    <mergeCell ref="A5:D5"/>
  </mergeCells>
  <pageMargins left="0.75" right="0.75" top="1" bottom="1" header="0.5" footer="0.5"/>
  <pageSetup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361"/>
  <sheetViews>
    <sheetView showGridLines="0" view="pageBreakPreview" zoomScale="60" zoomScaleNormal="100" workbookViewId="0">
      <pane xSplit="1" ySplit="5" topLeftCell="B6" activePane="bottomRight" state="frozen"/>
      <selection activeCell="J40" sqref="D40:J62"/>
      <selection pane="topRight" activeCell="J40" sqref="D40:J62"/>
      <selection pane="bottomLeft" activeCell="J40" sqref="D40:J62"/>
      <selection pane="bottomRight" activeCell="A2" sqref="A1:A2"/>
    </sheetView>
  </sheetViews>
  <sheetFormatPr defaultColWidth="9.140625" defaultRowHeight="15" x14ac:dyDescent="0.25"/>
  <cols>
    <col min="1" max="1" width="96.5703125" style="28" bestFit="1" customWidth="1"/>
    <col min="2" max="2" width="21.42578125" style="28" customWidth="1"/>
    <col min="3" max="16384" width="9.140625" style="28"/>
  </cols>
  <sheetData>
    <row r="1" spans="1:2" ht="16.899999999999999" x14ac:dyDescent="0.3">
      <c r="A1" s="242" t="s">
        <v>1727</v>
      </c>
    </row>
    <row r="2" spans="1:2" ht="16.899999999999999" x14ac:dyDescent="0.3">
      <c r="A2" s="242" t="s">
        <v>1719</v>
      </c>
    </row>
    <row r="3" spans="1:2" thickBot="1" x14ac:dyDescent="0.35"/>
    <row r="4" spans="1:2" ht="15.75" thickBot="1" x14ac:dyDescent="0.3">
      <c r="A4" s="251" t="s">
        <v>75</v>
      </c>
      <c r="B4" s="177" t="s">
        <v>1630</v>
      </c>
    </row>
    <row r="5" spans="1:2" ht="15.75" thickBot="1" x14ac:dyDescent="0.3">
      <c r="A5" s="251"/>
      <c r="B5" s="177" t="s">
        <v>78</v>
      </c>
    </row>
    <row r="6" spans="1:2" thickBot="1" x14ac:dyDescent="0.35">
      <c r="A6" s="29" t="s">
        <v>79</v>
      </c>
      <c r="B6" s="30"/>
    </row>
    <row r="7" spans="1:2" ht="14.45" x14ac:dyDescent="0.3">
      <c r="A7" s="32" t="s">
        <v>79</v>
      </c>
      <c r="B7" s="33">
        <v>-11296187672.279997</v>
      </c>
    </row>
    <row r="9" spans="1:2" thickBot="1" x14ac:dyDescent="0.35">
      <c r="A9" s="29" t="s">
        <v>81</v>
      </c>
      <c r="B9" s="30"/>
    </row>
    <row r="10" spans="1:2" ht="14.45" x14ac:dyDescent="0.3">
      <c r="A10" s="32" t="s">
        <v>81</v>
      </c>
      <c r="B10" s="33">
        <v>-277227690.94000006</v>
      </c>
    </row>
    <row r="12" spans="1:2" ht="14.45" x14ac:dyDescent="0.3">
      <c r="A12" s="29" t="s">
        <v>82</v>
      </c>
      <c r="B12" s="30"/>
    </row>
    <row r="13" spans="1:2" ht="14.45" x14ac:dyDescent="0.3">
      <c r="A13" s="31" t="s">
        <v>83</v>
      </c>
      <c r="B13" s="30">
        <v>7879121.3599999994</v>
      </c>
    </row>
    <row r="14" spans="1:2" ht="14.45" x14ac:dyDescent="0.3">
      <c r="A14" s="31" t="s">
        <v>84</v>
      </c>
      <c r="B14" s="190">
        <v>435828171.96000004</v>
      </c>
    </row>
    <row r="15" spans="1:2" ht="14.45" x14ac:dyDescent="0.3">
      <c r="A15" s="31" t="s">
        <v>85</v>
      </c>
      <c r="B15" s="190">
        <v>9035633.9100000001</v>
      </c>
    </row>
    <row r="16" spans="1:2" ht="14.45" x14ac:dyDescent="0.3">
      <c r="A16" s="31" t="s">
        <v>86</v>
      </c>
      <c r="B16" s="30">
        <v>9044924.4800000004</v>
      </c>
    </row>
    <row r="17" spans="1:2" ht="14.45" x14ac:dyDescent="0.3">
      <c r="A17" s="31" t="s">
        <v>87</v>
      </c>
      <c r="B17" s="30">
        <v>1932518.7200000002</v>
      </c>
    </row>
    <row r="18" spans="1:2" ht="14.45" x14ac:dyDescent="0.3">
      <c r="A18" s="31" t="s">
        <v>88</v>
      </c>
      <c r="B18" s="30">
        <v>21075230.07</v>
      </c>
    </row>
    <row r="19" spans="1:2" ht="14.45" x14ac:dyDescent="0.3">
      <c r="A19" s="31" t="s">
        <v>89</v>
      </c>
      <c r="B19" s="30">
        <v>6321809.4800000004</v>
      </c>
    </row>
    <row r="20" spans="1:2" ht="14.45" x14ac:dyDescent="0.3">
      <c r="A20" s="31" t="s">
        <v>90</v>
      </c>
      <c r="B20" s="30">
        <v>1258012.49</v>
      </c>
    </row>
    <row r="21" spans="1:2" ht="14.45" x14ac:dyDescent="0.3">
      <c r="A21" s="31" t="s">
        <v>91</v>
      </c>
      <c r="B21" s="30">
        <v>88699.17</v>
      </c>
    </row>
    <row r="22" spans="1:2" ht="14.45" x14ac:dyDescent="0.3">
      <c r="A22" s="31" t="s">
        <v>92</v>
      </c>
      <c r="B22" s="30">
        <v>7041244.0599999996</v>
      </c>
    </row>
    <row r="23" spans="1:2" ht="14.45" x14ac:dyDescent="0.3">
      <c r="A23" s="31" t="s">
        <v>93</v>
      </c>
      <c r="B23" s="30">
        <v>8533873.1399999987</v>
      </c>
    </row>
    <row r="24" spans="1:2" ht="14.45" x14ac:dyDescent="0.3">
      <c r="A24" s="31" t="s">
        <v>94</v>
      </c>
      <c r="B24" s="30">
        <v>2774884.08</v>
      </c>
    </row>
    <row r="25" spans="1:2" ht="14.45" x14ac:dyDescent="0.3">
      <c r="A25" s="31" t="s">
        <v>95</v>
      </c>
      <c r="B25" s="30">
        <v>19490948.960000001</v>
      </c>
    </row>
    <row r="26" spans="1:2" ht="14.45" x14ac:dyDescent="0.3">
      <c r="A26" s="31" t="s">
        <v>96</v>
      </c>
      <c r="B26" s="30">
        <v>3367354.41</v>
      </c>
    </row>
    <row r="27" spans="1:2" ht="14.45" x14ac:dyDescent="0.3">
      <c r="A27" s="31" t="s">
        <v>97</v>
      </c>
      <c r="B27" s="30">
        <v>6304733.4300000006</v>
      </c>
    </row>
    <row r="28" spans="1:2" ht="14.45" x14ac:dyDescent="0.3">
      <c r="A28" s="31" t="s">
        <v>98</v>
      </c>
      <c r="B28" s="30">
        <v>173207.3</v>
      </c>
    </row>
    <row r="29" spans="1:2" ht="14.45" x14ac:dyDescent="0.3">
      <c r="A29" s="31" t="s">
        <v>99</v>
      </c>
      <c r="B29" s="30">
        <v>2103089.4900000002</v>
      </c>
    </row>
    <row r="30" spans="1:2" thickBot="1" x14ac:dyDescent="0.35">
      <c r="A30" s="31" t="s">
        <v>100</v>
      </c>
      <c r="B30" s="30">
        <v>309569.76</v>
      </c>
    </row>
    <row r="31" spans="1:2" ht="14.45" x14ac:dyDescent="0.3">
      <c r="A31" s="32" t="s">
        <v>82</v>
      </c>
      <c r="B31" s="191">
        <v>542563026.2700001</v>
      </c>
    </row>
    <row r="33" spans="1:2" ht="14.45" x14ac:dyDescent="0.3">
      <c r="A33" s="29" t="s">
        <v>101</v>
      </c>
      <c r="B33" s="30"/>
    </row>
    <row r="34" spans="1:2" ht="14.45" x14ac:dyDescent="0.3">
      <c r="A34" s="31" t="s">
        <v>102</v>
      </c>
      <c r="B34" s="30">
        <v>70994874.539999992</v>
      </c>
    </row>
    <row r="35" spans="1:2" ht="14.45" x14ac:dyDescent="0.3">
      <c r="A35" s="31" t="s">
        <v>103</v>
      </c>
      <c r="B35" s="190">
        <v>192862049.82999998</v>
      </c>
    </row>
    <row r="36" spans="1:2" ht="14.45" x14ac:dyDescent="0.3">
      <c r="A36" s="31" t="s">
        <v>105</v>
      </c>
      <c r="B36" s="30">
        <v>35019998.720000006</v>
      </c>
    </row>
    <row r="37" spans="1:2" ht="14.45" x14ac:dyDescent="0.3">
      <c r="A37" s="31" t="s">
        <v>106</v>
      </c>
      <c r="B37" s="190">
        <v>11753697.119999999</v>
      </c>
    </row>
    <row r="38" spans="1:2" ht="14.45" x14ac:dyDescent="0.3">
      <c r="A38" s="31" t="s">
        <v>107</v>
      </c>
      <c r="B38" s="30">
        <v>14139416.390000002</v>
      </c>
    </row>
    <row r="39" spans="1:2" ht="14.45" x14ac:dyDescent="0.3">
      <c r="A39" s="31" t="s">
        <v>108</v>
      </c>
      <c r="B39" s="30">
        <v>57720423.349999994</v>
      </c>
    </row>
    <row r="40" spans="1:2" ht="14.45" x14ac:dyDescent="0.3">
      <c r="A40" s="31" t="s">
        <v>109</v>
      </c>
      <c r="B40" s="30">
        <v>172373.09999999998</v>
      </c>
    </row>
    <row r="41" spans="1:2" ht="14.45" x14ac:dyDescent="0.3">
      <c r="A41" s="31" t="s">
        <v>110</v>
      </c>
      <c r="B41" s="30">
        <v>64922263.980000004</v>
      </c>
    </row>
    <row r="42" spans="1:2" ht="14.45" x14ac:dyDescent="0.3">
      <c r="A42" s="31" t="s">
        <v>111</v>
      </c>
      <c r="B42" s="30">
        <v>2006243.9200000004</v>
      </c>
    </row>
    <row r="43" spans="1:2" ht="14.45" x14ac:dyDescent="0.3">
      <c r="A43" s="31" t="s">
        <v>112</v>
      </c>
      <c r="B43" s="30">
        <v>1464.1700000000003</v>
      </c>
    </row>
    <row r="44" spans="1:2" ht="14.45" x14ac:dyDescent="0.3">
      <c r="A44" s="31" t="s">
        <v>113</v>
      </c>
      <c r="B44" s="30">
        <v>1628.09</v>
      </c>
    </row>
    <row r="45" spans="1:2" ht="14.45" x14ac:dyDescent="0.3">
      <c r="A45" s="31" t="s">
        <v>114</v>
      </c>
      <c r="B45" s="30">
        <v>71923097.469999999</v>
      </c>
    </row>
    <row r="46" spans="1:2" ht="14.45" x14ac:dyDescent="0.3">
      <c r="A46" s="31" t="s">
        <v>115</v>
      </c>
      <c r="B46" s="30">
        <v>5421196.3200000003</v>
      </c>
    </row>
    <row r="47" spans="1:2" x14ac:dyDescent="0.25">
      <c r="A47" s="31" t="s">
        <v>116</v>
      </c>
      <c r="B47" s="30">
        <v>24500019.41</v>
      </c>
    </row>
    <row r="48" spans="1:2" x14ac:dyDescent="0.25">
      <c r="A48" s="31" t="s">
        <v>118</v>
      </c>
      <c r="B48" s="30">
        <v>27193079</v>
      </c>
    </row>
    <row r="49" spans="1:2" x14ac:dyDescent="0.25">
      <c r="A49" s="31" t="s">
        <v>119</v>
      </c>
      <c r="B49" s="30">
        <v>15185581.76</v>
      </c>
    </row>
    <row r="50" spans="1:2" x14ac:dyDescent="0.25">
      <c r="A50" s="31" t="s">
        <v>120</v>
      </c>
      <c r="B50" s="30">
        <v>24756509.100000001</v>
      </c>
    </row>
    <row r="51" spans="1:2" ht="15.75" thickBot="1" x14ac:dyDescent="0.3">
      <c r="A51" s="31" t="s">
        <v>121</v>
      </c>
      <c r="B51" s="30">
        <v>585</v>
      </c>
    </row>
    <row r="52" spans="1:2" x14ac:dyDescent="0.25">
      <c r="A52" s="32" t="s">
        <v>101</v>
      </c>
      <c r="B52" s="191">
        <v>618574501.26999998</v>
      </c>
    </row>
    <row r="54" spans="1:2" x14ac:dyDescent="0.25">
      <c r="A54" s="29" t="s">
        <v>122</v>
      </c>
      <c r="B54" s="30"/>
    </row>
    <row r="55" spans="1:2" x14ac:dyDescent="0.25">
      <c r="A55" s="31" t="s">
        <v>123</v>
      </c>
      <c r="B55" s="30">
        <v>13771170.450000001</v>
      </c>
    </row>
    <row r="56" spans="1:2" x14ac:dyDescent="0.25">
      <c r="A56" s="31" t="s">
        <v>124</v>
      </c>
      <c r="B56" s="30">
        <v>189618.44</v>
      </c>
    </row>
    <row r="57" spans="1:2" x14ac:dyDescent="0.25">
      <c r="A57" s="31" t="s">
        <v>125</v>
      </c>
      <c r="B57" s="190">
        <v>2606952903.1799998</v>
      </c>
    </row>
    <row r="58" spans="1:2" x14ac:dyDescent="0.25">
      <c r="A58" s="31" t="s">
        <v>126</v>
      </c>
      <c r="B58" s="190">
        <v>4699304.0200000005</v>
      </c>
    </row>
    <row r="59" spans="1:2" x14ac:dyDescent="0.25">
      <c r="A59" s="31" t="s">
        <v>127</v>
      </c>
      <c r="B59" s="30">
        <v>22269357.210000001</v>
      </c>
    </row>
    <row r="60" spans="1:2" x14ac:dyDescent="0.25">
      <c r="A60" s="31" t="s">
        <v>128</v>
      </c>
      <c r="B60" s="30">
        <v>27707089.609999999</v>
      </c>
    </row>
    <row r="61" spans="1:2" x14ac:dyDescent="0.25">
      <c r="A61" s="31" t="s">
        <v>129</v>
      </c>
      <c r="B61" s="30">
        <v>2167449</v>
      </c>
    </row>
    <row r="62" spans="1:2" x14ac:dyDescent="0.25">
      <c r="A62" s="31" t="s">
        <v>130</v>
      </c>
      <c r="B62" s="30">
        <v>3943048.69</v>
      </c>
    </row>
    <row r="63" spans="1:2" x14ac:dyDescent="0.25">
      <c r="A63" s="31" t="s">
        <v>131</v>
      </c>
      <c r="B63" s="30">
        <v>2256545.87</v>
      </c>
    </row>
    <row r="64" spans="1:2" x14ac:dyDescent="0.25">
      <c r="A64" s="31" t="s">
        <v>132</v>
      </c>
      <c r="B64" s="30">
        <v>8190772.6500000004</v>
      </c>
    </row>
    <row r="65" spans="1:12" x14ac:dyDescent="0.25">
      <c r="A65" s="31" t="s">
        <v>133</v>
      </c>
      <c r="B65" s="30">
        <v>184243.69</v>
      </c>
    </row>
    <row r="66" spans="1:12" x14ac:dyDescent="0.25">
      <c r="A66" s="31" t="s">
        <v>134</v>
      </c>
      <c r="B66" s="30">
        <v>12622847.809999999</v>
      </c>
    </row>
    <row r="67" spans="1:12" x14ac:dyDescent="0.25">
      <c r="A67" s="31" t="s">
        <v>135</v>
      </c>
      <c r="B67" s="30">
        <v>539224.26000000013</v>
      </c>
    </row>
    <row r="68" spans="1:12" x14ac:dyDescent="0.25">
      <c r="A68" s="31" t="s">
        <v>136</v>
      </c>
      <c r="B68" s="30">
        <v>46463475.18</v>
      </c>
    </row>
    <row r="69" spans="1:12" x14ac:dyDescent="0.25">
      <c r="A69" s="31" t="s">
        <v>137</v>
      </c>
      <c r="B69" s="30">
        <v>4566811.04</v>
      </c>
    </row>
    <row r="70" spans="1:12" x14ac:dyDescent="0.25">
      <c r="A70" s="31" t="s">
        <v>138</v>
      </c>
      <c r="B70" s="30">
        <v>5381311.8999999994</v>
      </c>
    </row>
    <row r="71" spans="1:12" x14ac:dyDescent="0.25">
      <c r="A71" s="31" t="s">
        <v>139</v>
      </c>
      <c r="B71" s="30">
        <v>44963.87999999999</v>
      </c>
    </row>
    <row r="72" spans="1:12" x14ac:dyDescent="0.25">
      <c r="A72" s="31" t="s">
        <v>140</v>
      </c>
      <c r="B72" s="190">
        <v>275331154.02999997</v>
      </c>
    </row>
    <row r="73" spans="1:12" x14ac:dyDescent="0.25">
      <c r="A73" s="31" t="s">
        <v>143</v>
      </c>
      <c r="B73" s="190">
        <v>413402149.63999999</v>
      </c>
    </row>
    <row r="74" spans="1:12" x14ac:dyDescent="0.25">
      <c r="A74" s="31" t="s">
        <v>144</v>
      </c>
      <c r="B74" s="30">
        <v>2330361.5500000003</v>
      </c>
    </row>
    <row r="75" spans="1:12" x14ac:dyDescent="0.25">
      <c r="A75" s="202" t="s">
        <v>145</v>
      </c>
      <c r="B75" s="203">
        <v>2619215.5999999996</v>
      </c>
      <c r="C75" s="221"/>
      <c r="D75" s="221"/>
      <c r="E75" s="221"/>
      <c r="F75" s="221"/>
      <c r="G75" s="221"/>
      <c r="H75" s="221"/>
      <c r="I75" s="221"/>
      <c r="J75" s="221"/>
      <c r="K75" s="221"/>
      <c r="L75" s="221"/>
    </row>
    <row r="76" spans="1:12" x14ac:dyDescent="0.25">
      <c r="A76" s="202" t="s">
        <v>146</v>
      </c>
      <c r="B76" s="203">
        <v>219520858.25000003</v>
      </c>
      <c r="C76" s="221"/>
      <c r="D76" s="221"/>
      <c r="E76" s="221"/>
      <c r="F76" s="221"/>
      <c r="G76" s="221"/>
      <c r="H76" s="221"/>
      <c r="I76" s="221"/>
      <c r="J76" s="221"/>
      <c r="K76" s="221"/>
      <c r="L76" s="221"/>
    </row>
    <row r="77" spans="1:12" x14ac:dyDescent="0.25">
      <c r="A77" s="202" t="s">
        <v>1218</v>
      </c>
      <c r="B77" s="203">
        <v>25068508</v>
      </c>
      <c r="C77" s="221"/>
      <c r="D77" s="221"/>
      <c r="E77" s="221"/>
      <c r="F77" s="221"/>
      <c r="G77" s="221"/>
      <c r="H77" s="221"/>
      <c r="I77" s="221"/>
      <c r="J77" s="221"/>
      <c r="K77" s="221"/>
      <c r="L77" s="221"/>
    </row>
    <row r="78" spans="1:12" x14ac:dyDescent="0.25">
      <c r="A78" s="31" t="s">
        <v>147</v>
      </c>
      <c r="B78" s="30">
        <v>0</v>
      </c>
      <c r="C78" s="221"/>
      <c r="D78" s="221"/>
      <c r="E78" s="221"/>
      <c r="F78" s="221"/>
      <c r="G78" s="221"/>
      <c r="H78" s="221"/>
      <c r="I78" s="221"/>
      <c r="J78" s="221"/>
      <c r="K78" s="221"/>
      <c r="L78" s="221"/>
    </row>
    <row r="79" spans="1:12" x14ac:dyDescent="0.25">
      <c r="A79" s="31" t="s">
        <v>148</v>
      </c>
      <c r="B79" s="30">
        <v>-22967109.030000001</v>
      </c>
    </row>
    <row r="80" spans="1:12" x14ac:dyDescent="0.25">
      <c r="A80" s="202" t="s">
        <v>149</v>
      </c>
      <c r="B80" s="203">
        <v>384768.22</v>
      </c>
      <c r="C80" s="201" t="s">
        <v>1658</v>
      </c>
      <c r="D80" s="201"/>
      <c r="E80" s="201"/>
      <c r="F80" s="201"/>
      <c r="G80" s="201"/>
      <c r="H80" s="201"/>
      <c r="I80" s="201"/>
      <c r="J80" s="201"/>
      <c r="K80" s="201"/>
      <c r="L80" s="201"/>
    </row>
    <row r="81" spans="1:9" x14ac:dyDescent="0.25">
      <c r="A81" s="202" t="s">
        <v>1222</v>
      </c>
      <c r="B81" s="203">
        <v>15496.95</v>
      </c>
    </row>
    <row r="82" spans="1:9" x14ac:dyDescent="0.25">
      <c r="A82" s="202" t="s">
        <v>1224</v>
      </c>
      <c r="B82" s="203">
        <v>3026823.78</v>
      </c>
    </row>
    <row r="83" spans="1:9" x14ac:dyDescent="0.25">
      <c r="A83" s="202" t="s">
        <v>1631</v>
      </c>
      <c r="B83" s="203">
        <v>22284.989999999998</v>
      </c>
    </row>
    <row r="84" spans="1:9" x14ac:dyDescent="0.25">
      <c r="A84" s="202" t="s">
        <v>1225</v>
      </c>
      <c r="B84" s="203">
        <v>995411.10000000009</v>
      </c>
    </row>
    <row r="85" spans="1:9" x14ac:dyDescent="0.25">
      <c r="A85" s="202" t="s">
        <v>1632</v>
      </c>
      <c r="B85" s="203">
        <v>160.65</v>
      </c>
    </row>
    <row r="86" spans="1:9" x14ac:dyDescent="0.25">
      <c r="A86" s="202" t="s">
        <v>1226</v>
      </c>
      <c r="B86" s="203">
        <v>158.12</v>
      </c>
      <c r="D86" s="205" t="s">
        <v>1661</v>
      </c>
      <c r="E86" s="205"/>
      <c r="F86" s="205"/>
      <c r="G86" s="205"/>
      <c r="H86" s="205"/>
      <c r="I86" s="205"/>
    </row>
    <row r="87" spans="1:9" x14ac:dyDescent="0.25">
      <c r="A87" s="202" t="s">
        <v>1228</v>
      </c>
      <c r="B87" s="203">
        <v>3324021.35</v>
      </c>
    </row>
    <row r="88" spans="1:9" x14ac:dyDescent="0.25">
      <c r="A88" s="202" t="s">
        <v>1229</v>
      </c>
      <c r="B88" s="203">
        <v>89338.559999999983</v>
      </c>
    </row>
    <row r="89" spans="1:9" ht="15.75" thickBot="1" x14ac:dyDescent="0.3">
      <c r="A89" s="202" t="s">
        <v>1236</v>
      </c>
      <c r="B89" s="203">
        <v>4942148</v>
      </c>
    </row>
    <row r="90" spans="1:9" x14ac:dyDescent="0.25">
      <c r="A90" s="32" t="s">
        <v>122</v>
      </c>
      <c r="B90" s="191">
        <v>3690055886.6399999</v>
      </c>
    </row>
    <row r="92" spans="1:9" x14ac:dyDescent="0.25">
      <c r="A92" s="29" t="s">
        <v>150</v>
      </c>
      <c r="B92" s="30"/>
    </row>
    <row r="93" spans="1:9" x14ac:dyDescent="0.25">
      <c r="A93" s="31" t="s">
        <v>151</v>
      </c>
      <c r="B93" s="30">
        <v>5475525.5199999986</v>
      </c>
    </row>
    <row r="94" spans="1:9" x14ac:dyDescent="0.25">
      <c r="A94" s="31" t="s">
        <v>152</v>
      </c>
      <c r="B94" s="30">
        <v>9634858.5500000007</v>
      </c>
    </row>
    <row r="95" spans="1:9" x14ac:dyDescent="0.25">
      <c r="A95" s="31" t="s">
        <v>153</v>
      </c>
      <c r="B95" s="30">
        <v>3893107.7399999998</v>
      </c>
    </row>
    <row r="96" spans="1:9" x14ac:dyDescent="0.25">
      <c r="A96" s="31" t="s">
        <v>154</v>
      </c>
      <c r="B96" s="30">
        <v>669696.78</v>
      </c>
    </row>
    <row r="97" spans="1:2" x14ac:dyDescent="0.25">
      <c r="A97" s="31" t="s">
        <v>155</v>
      </c>
      <c r="B97" s="30">
        <v>17769331.310000002</v>
      </c>
    </row>
    <row r="98" spans="1:2" x14ac:dyDescent="0.25">
      <c r="A98" s="31" t="s">
        <v>156</v>
      </c>
      <c r="B98" s="30">
        <v>18420391.259999998</v>
      </c>
    </row>
    <row r="99" spans="1:2" x14ac:dyDescent="0.25">
      <c r="A99" s="31" t="s">
        <v>157</v>
      </c>
      <c r="B99" s="30">
        <v>12576441.769999998</v>
      </c>
    </row>
    <row r="100" spans="1:2" x14ac:dyDescent="0.25">
      <c r="A100" s="31" t="s">
        <v>158</v>
      </c>
      <c r="B100" s="30">
        <v>6648263.9100000011</v>
      </c>
    </row>
    <row r="101" spans="1:2" x14ac:dyDescent="0.25">
      <c r="A101" s="31" t="s">
        <v>159</v>
      </c>
      <c r="B101" s="30">
        <v>2400</v>
      </c>
    </row>
    <row r="102" spans="1:2" x14ac:dyDescent="0.25">
      <c r="A102" s="31" t="s">
        <v>160</v>
      </c>
      <c r="B102" s="30">
        <v>928282.19000000006</v>
      </c>
    </row>
    <row r="103" spans="1:2" x14ac:dyDescent="0.25">
      <c r="A103" s="31" t="s">
        <v>161</v>
      </c>
      <c r="B103" s="30">
        <v>4155921.5</v>
      </c>
    </row>
    <row r="104" spans="1:2" x14ac:dyDescent="0.25">
      <c r="A104" s="31" t="s">
        <v>162</v>
      </c>
      <c r="B104" s="30">
        <v>6061780.6299999999</v>
      </c>
    </row>
    <row r="105" spans="1:2" x14ac:dyDescent="0.25">
      <c r="A105" s="31" t="s">
        <v>163</v>
      </c>
      <c r="B105" s="30">
        <v>1282752.1300000001</v>
      </c>
    </row>
    <row r="106" spans="1:2" x14ac:dyDescent="0.25">
      <c r="A106" s="31" t="s">
        <v>164</v>
      </c>
      <c r="B106" s="30">
        <v>14801869.960000001</v>
      </c>
    </row>
    <row r="107" spans="1:2" x14ac:dyDescent="0.25">
      <c r="A107" s="31" t="s">
        <v>165</v>
      </c>
      <c r="B107" s="30">
        <v>1809126.49</v>
      </c>
    </row>
    <row r="108" spans="1:2" ht="15.75" thickBot="1" x14ac:dyDescent="0.3">
      <c r="A108" s="31" t="s">
        <v>166</v>
      </c>
      <c r="B108" s="30">
        <v>633657.06999999995</v>
      </c>
    </row>
    <row r="109" spans="1:2" x14ac:dyDescent="0.25">
      <c r="A109" s="32" t="s">
        <v>150</v>
      </c>
      <c r="B109" s="191">
        <v>104763406.80999999</v>
      </c>
    </row>
    <row r="111" spans="1:2" x14ac:dyDescent="0.25">
      <c r="A111" s="29" t="s">
        <v>167</v>
      </c>
      <c r="B111" s="30"/>
    </row>
    <row r="112" spans="1:2" x14ac:dyDescent="0.25">
      <c r="A112" s="31" t="s">
        <v>168</v>
      </c>
      <c r="B112" s="30">
        <v>15287619.309999999</v>
      </c>
    </row>
    <row r="113" spans="1:12" x14ac:dyDescent="0.25">
      <c r="A113" s="31" t="s">
        <v>169</v>
      </c>
      <c r="B113" s="30">
        <v>4433556.26</v>
      </c>
    </row>
    <row r="114" spans="1:12" x14ac:dyDescent="0.25">
      <c r="A114" s="31" t="s">
        <v>170</v>
      </c>
      <c r="B114" s="30">
        <v>3126939.2699999996</v>
      </c>
    </row>
    <row r="115" spans="1:12" x14ac:dyDescent="0.25">
      <c r="A115" s="31" t="s">
        <v>171</v>
      </c>
      <c r="B115" s="30">
        <v>13577112.569999998</v>
      </c>
    </row>
    <row r="116" spans="1:12" x14ac:dyDescent="0.25">
      <c r="A116" s="31" t="s">
        <v>172</v>
      </c>
      <c r="B116" s="30">
        <v>6647947.5900000008</v>
      </c>
    </row>
    <row r="117" spans="1:12" x14ac:dyDescent="0.25">
      <c r="A117" s="31" t="s">
        <v>173</v>
      </c>
      <c r="B117" s="30">
        <v>121415</v>
      </c>
    </row>
    <row r="118" spans="1:12" x14ac:dyDescent="0.25">
      <c r="A118" s="31" t="s">
        <v>174</v>
      </c>
      <c r="B118" s="30">
        <v>2097035.0599999996</v>
      </c>
    </row>
    <row r="119" spans="1:12" x14ac:dyDescent="0.25">
      <c r="A119" s="31" t="s">
        <v>175</v>
      </c>
      <c r="B119" s="30">
        <v>1875798.86</v>
      </c>
    </row>
    <row r="120" spans="1:12" x14ac:dyDescent="0.25">
      <c r="A120" s="31" t="s">
        <v>176</v>
      </c>
      <c r="B120" s="30">
        <v>-1217979.43</v>
      </c>
    </row>
    <row r="121" spans="1:12" s="220" customFormat="1" x14ac:dyDescent="0.25">
      <c r="A121" s="31" t="s">
        <v>177</v>
      </c>
      <c r="B121" s="30">
        <v>34465651.149999999</v>
      </c>
      <c r="C121" s="28"/>
      <c r="D121" s="28"/>
      <c r="E121" s="28"/>
      <c r="F121" s="28"/>
      <c r="G121" s="28"/>
      <c r="H121" s="28"/>
      <c r="I121" s="28"/>
      <c r="J121" s="28"/>
      <c r="K121" s="28"/>
      <c r="L121" s="28"/>
    </row>
    <row r="122" spans="1:12" x14ac:dyDescent="0.25">
      <c r="A122" s="31" t="s">
        <v>178</v>
      </c>
      <c r="B122" s="30">
        <v>9660453.5600000024</v>
      </c>
    </row>
    <row r="123" spans="1:12" x14ac:dyDescent="0.25">
      <c r="A123" s="31" t="s">
        <v>179</v>
      </c>
      <c r="B123" s="30">
        <v>18486752.890000001</v>
      </c>
    </row>
    <row r="124" spans="1:12" x14ac:dyDescent="0.25">
      <c r="A124" s="31" t="s">
        <v>180</v>
      </c>
      <c r="B124" s="30">
        <v>1654075.91</v>
      </c>
    </row>
    <row r="125" spans="1:12" s="201" customFormat="1" x14ac:dyDescent="0.25">
      <c r="A125" s="31" t="s">
        <v>181</v>
      </c>
      <c r="B125" s="30">
        <v>35690.26</v>
      </c>
      <c r="C125" s="28"/>
      <c r="D125" s="28"/>
      <c r="E125" s="28"/>
      <c r="F125" s="28"/>
      <c r="G125" s="28"/>
      <c r="H125" s="28"/>
      <c r="I125" s="28"/>
      <c r="J125" s="28"/>
      <c r="K125" s="28"/>
      <c r="L125" s="28"/>
    </row>
    <row r="126" spans="1:12" x14ac:dyDescent="0.25">
      <c r="A126" s="31" t="s">
        <v>182</v>
      </c>
      <c r="B126" s="30">
        <v>10929150.119999999</v>
      </c>
    </row>
    <row r="127" spans="1:12" x14ac:dyDescent="0.25">
      <c r="A127" s="31" t="s">
        <v>183</v>
      </c>
      <c r="B127" s="30">
        <v>2923729.4699999997</v>
      </c>
    </row>
    <row r="128" spans="1:12" x14ac:dyDescent="0.25">
      <c r="A128" s="31" t="s">
        <v>184</v>
      </c>
      <c r="B128" s="30">
        <v>111695878.37</v>
      </c>
    </row>
    <row r="129" spans="1:2" x14ac:dyDescent="0.25">
      <c r="A129" s="31" t="s">
        <v>185</v>
      </c>
      <c r="B129" s="30">
        <v>18809069.16</v>
      </c>
    </row>
    <row r="130" spans="1:2" x14ac:dyDescent="0.25">
      <c r="A130" s="31" t="s">
        <v>186</v>
      </c>
      <c r="B130" s="30">
        <v>38655.319999999992</v>
      </c>
    </row>
    <row r="131" spans="1:2" x14ac:dyDescent="0.25">
      <c r="A131" s="31" t="s">
        <v>187</v>
      </c>
      <c r="B131" s="30">
        <v>10209468.08</v>
      </c>
    </row>
    <row r="132" spans="1:2" x14ac:dyDescent="0.25">
      <c r="A132" s="31" t="s">
        <v>188</v>
      </c>
      <c r="B132" s="30">
        <v>3674913.9000000004</v>
      </c>
    </row>
    <row r="133" spans="1:2" ht="15.75" thickBot="1" x14ac:dyDescent="0.3">
      <c r="A133" s="31" t="s">
        <v>189</v>
      </c>
      <c r="B133" s="30">
        <v>6236618.3500000006</v>
      </c>
    </row>
    <row r="134" spans="1:2" x14ac:dyDescent="0.25">
      <c r="A134" s="32" t="s">
        <v>167</v>
      </c>
      <c r="B134" s="191">
        <v>274769551.03000003</v>
      </c>
    </row>
    <row r="136" spans="1:2" x14ac:dyDescent="0.25">
      <c r="A136" s="29" t="s">
        <v>190</v>
      </c>
      <c r="B136" s="30"/>
    </row>
    <row r="137" spans="1:2" x14ac:dyDescent="0.25">
      <c r="A137" s="31" t="s">
        <v>191</v>
      </c>
      <c r="B137" s="30">
        <v>5665612.2699999996</v>
      </c>
    </row>
    <row r="138" spans="1:2" x14ac:dyDescent="0.25">
      <c r="A138" s="31" t="s">
        <v>192</v>
      </c>
      <c r="B138" s="30">
        <v>15332989.029999997</v>
      </c>
    </row>
    <row r="139" spans="1:2" x14ac:dyDescent="0.25">
      <c r="A139" s="31" t="s">
        <v>193</v>
      </c>
      <c r="B139" s="30">
        <v>84194464.099999994</v>
      </c>
    </row>
    <row r="140" spans="1:2" x14ac:dyDescent="0.25">
      <c r="A140" s="31" t="s">
        <v>194</v>
      </c>
      <c r="B140" s="30">
        <v>5278890.5</v>
      </c>
    </row>
    <row r="141" spans="1:2" ht="15.75" thickBot="1" x14ac:dyDescent="0.3">
      <c r="A141" s="31" t="s">
        <v>195</v>
      </c>
      <c r="B141" s="30">
        <v>102394.06000000001</v>
      </c>
    </row>
    <row r="142" spans="1:2" x14ac:dyDescent="0.25">
      <c r="A142" s="32" t="s">
        <v>190</v>
      </c>
      <c r="B142" s="191">
        <v>110574349.95999999</v>
      </c>
    </row>
    <row r="144" spans="1:2" x14ac:dyDescent="0.25">
      <c r="A144" s="29" t="s">
        <v>196</v>
      </c>
      <c r="B144" s="30"/>
    </row>
    <row r="145" spans="1:2" x14ac:dyDescent="0.25">
      <c r="A145" s="31" t="s">
        <v>197</v>
      </c>
      <c r="B145" s="30">
        <v>2104129.25</v>
      </c>
    </row>
    <row r="146" spans="1:2" x14ac:dyDescent="0.25">
      <c r="A146" s="31" t="s">
        <v>198</v>
      </c>
      <c r="B146" s="30">
        <v>7244709.8000000007</v>
      </c>
    </row>
    <row r="147" spans="1:2" x14ac:dyDescent="0.25">
      <c r="A147" s="31" t="s">
        <v>199</v>
      </c>
      <c r="B147" s="30">
        <v>2918073.73</v>
      </c>
    </row>
    <row r="148" spans="1:2" x14ac:dyDescent="0.25">
      <c r="A148" s="31" t="s">
        <v>200</v>
      </c>
      <c r="B148" s="30">
        <v>67831620.920000002</v>
      </c>
    </row>
    <row r="149" spans="1:2" x14ac:dyDescent="0.25">
      <c r="A149" s="31" t="s">
        <v>201</v>
      </c>
      <c r="B149" s="30">
        <v>8572779.0099999998</v>
      </c>
    </row>
    <row r="150" spans="1:2" x14ac:dyDescent="0.25">
      <c r="A150" s="31" t="s">
        <v>202</v>
      </c>
      <c r="B150" s="30">
        <v>9328691.5999999996</v>
      </c>
    </row>
    <row r="151" spans="1:2" ht="15.75" thickBot="1" x14ac:dyDescent="0.3">
      <c r="A151" s="31" t="s">
        <v>203</v>
      </c>
      <c r="B151" s="30">
        <v>4184680.91</v>
      </c>
    </row>
    <row r="152" spans="1:2" x14ac:dyDescent="0.25">
      <c r="A152" s="32" t="s">
        <v>196</v>
      </c>
      <c r="B152" s="191">
        <v>102184685.22</v>
      </c>
    </row>
    <row r="154" spans="1:2" x14ac:dyDescent="0.25">
      <c r="A154" s="29" t="s">
        <v>204</v>
      </c>
      <c r="B154" s="30"/>
    </row>
    <row r="155" spans="1:2" ht="15.75" thickBot="1" x14ac:dyDescent="0.3">
      <c r="A155" s="31" t="s">
        <v>205</v>
      </c>
      <c r="B155" s="30">
        <v>26149384.279999997</v>
      </c>
    </row>
    <row r="156" spans="1:2" x14ac:dyDescent="0.25">
      <c r="A156" s="32" t="s">
        <v>204</v>
      </c>
      <c r="B156" s="191">
        <v>26149384.279999997</v>
      </c>
    </row>
    <row r="158" spans="1:2" x14ac:dyDescent="0.25">
      <c r="A158" s="29" t="s">
        <v>206</v>
      </c>
      <c r="B158" s="30"/>
    </row>
    <row r="159" spans="1:2" x14ac:dyDescent="0.25">
      <c r="A159" s="31" t="s">
        <v>207</v>
      </c>
      <c r="B159" s="30">
        <v>220265824.98000002</v>
      </c>
    </row>
    <row r="160" spans="1:2" x14ac:dyDescent="0.25">
      <c r="A160" s="31" t="s">
        <v>208</v>
      </c>
      <c r="B160" s="30">
        <v>41741746.089999996</v>
      </c>
    </row>
    <row r="161" spans="1:2" x14ac:dyDescent="0.25">
      <c r="A161" s="31" t="s">
        <v>209</v>
      </c>
      <c r="B161" s="30">
        <v>515499.99999999988</v>
      </c>
    </row>
    <row r="162" spans="1:2" x14ac:dyDescent="0.25">
      <c r="A162" s="31" t="s">
        <v>210</v>
      </c>
      <c r="B162" s="30">
        <v>-87284681.309999987</v>
      </c>
    </row>
    <row r="163" spans="1:2" x14ac:dyDescent="0.25">
      <c r="A163" s="31" t="s">
        <v>211</v>
      </c>
      <c r="B163" s="30">
        <v>-450999.99999999988</v>
      </c>
    </row>
    <row r="164" spans="1:2" x14ac:dyDescent="0.25">
      <c r="A164" s="31" t="s">
        <v>212</v>
      </c>
      <c r="B164" s="30">
        <v>34203017.400000006</v>
      </c>
    </row>
    <row r="165" spans="1:2" x14ac:dyDescent="0.25">
      <c r="A165" s="31" t="s">
        <v>1294</v>
      </c>
      <c r="B165" s="30">
        <v>537610.32999999996</v>
      </c>
    </row>
    <row r="166" spans="1:2" x14ac:dyDescent="0.25">
      <c r="A166" s="31" t="s">
        <v>213</v>
      </c>
      <c r="B166" s="30">
        <v>11236863.1</v>
      </c>
    </row>
    <row r="167" spans="1:2" x14ac:dyDescent="0.25">
      <c r="A167" s="31" t="s">
        <v>214</v>
      </c>
      <c r="B167" s="30">
        <v>926956.20999999973</v>
      </c>
    </row>
    <row r="168" spans="1:2" x14ac:dyDescent="0.25">
      <c r="A168" s="31" t="s">
        <v>215</v>
      </c>
      <c r="B168" s="30">
        <v>462105.59999999992</v>
      </c>
    </row>
    <row r="169" spans="1:2" x14ac:dyDescent="0.25">
      <c r="A169" s="31" t="s">
        <v>216</v>
      </c>
      <c r="B169" s="30">
        <v>24147744.239999995</v>
      </c>
    </row>
    <row r="170" spans="1:2" x14ac:dyDescent="0.25">
      <c r="A170" s="31" t="s">
        <v>217</v>
      </c>
      <c r="B170" s="30">
        <v>298977.66000000003</v>
      </c>
    </row>
    <row r="171" spans="1:2" x14ac:dyDescent="0.25">
      <c r="A171" s="31" t="s">
        <v>219</v>
      </c>
      <c r="B171" s="30">
        <v>1076.19</v>
      </c>
    </row>
    <row r="172" spans="1:2" x14ac:dyDescent="0.25">
      <c r="A172" s="31" t="s">
        <v>220</v>
      </c>
      <c r="B172" s="30">
        <v>185412.53000000003</v>
      </c>
    </row>
    <row r="173" spans="1:2" x14ac:dyDescent="0.25">
      <c r="A173" s="31" t="s">
        <v>221</v>
      </c>
      <c r="B173" s="30">
        <v>13313.700000000003</v>
      </c>
    </row>
    <row r="174" spans="1:2" x14ac:dyDescent="0.25">
      <c r="A174" s="31" t="s">
        <v>222</v>
      </c>
      <c r="B174" s="30">
        <v>59775555.669999994</v>
      </c>
    </row>
    <row r="175" spans="1:2" x14ac:dyDescent="0.25">
      <c r="A175" s="31" t="s">
        <v>223</v>
      </c>
      <c r="B175" s="30">
        <v>36179.109999999993</v>
      </c>
    </row>
    <row r="176" spans="1:2" x14ac:dyDescent="0.25">
      <c r="A176" s="31" t="s">
        <v>224</v>
      </c>
      <c r="B176" s="30">
        <v>246611.67</v>
      </c>
    </row>
    <row r="177" spans="1:2" x14ac:dyDescent="0.25">
      <c r="A177" s="31" t="s">
        <v>225</v>
      </c>
      <c r="B177" s="30">
        <v>274913.25</v>
      </c>
    </row>
    <row r="178" spans="1:2" x14ac:dyDescent="0.25">
      <c r="A178" s="31" t="s">
        <v>227</v>
      </c>
      <c r="B178" s="30">
        <v>2158059.4300000002</v>
      </c>
    </row>
    <row r="179" spans="1:2" x14ac:dyDescent="0.25">
      <c r="A179" s="31" t="s">
        <v>228</v>
      </c>
      <c r="B179" s="30">
        <v>2289501.4700000002</v>
      </c>
    </row>
    <row r="180" spans="1:2" x14ac:dyDescent="0.25">
      <c r="A180" s="31" t="s">
        <v>229</v>
      </c>
      <c r="B180" s="30">
        <v>602111.80999999994</v>
      </c>
    </row>
    <row r="181" spans="1:2" x14ac:dyDescent="0.25">
      <c r="A181" s="31" t="s">
        <v>230</v>
      </c>
      <c r="B181" s="30">
        <v>946458.20999999973</v>
      </c>
    </row>
    <row r="182" spans="1:2" x14ac:dyDescent="0.25">
      <c r="A182" s="31" t="s">
        <v>231</v>
      </c>
      <c r="B182" s="30">
        <v>-2913099.4</v>
      </c>
    </row>
    <row r="183" spans="1:2" x14ac:dyDescent="0.25">
      <c r="A183" s="31" t="s">
        <v>232</v>
      </c>
      <c r="B183" s="30">
        <v>15009164.259999998</v>
      </c>
    </row>
    <row r="184" spans="1:2" x14ac:dyDescent="0.25">
      <c r="A184" s="31" t="s">
        <v>1633</v>
      </c>
      <c r="B184" s="30">
        <v>93999.97</v>
      </c>
    </row>
    <row r="185" spans="1:2" x14ac:dyDescent="0.25">
      <c r="A185" s="31" t="s">
        <v>233</v>
      </c>
      <c r="B185" s="30">
        <v>9384518.9800000004</v>
      </c>
    </row>
    <row r="186" spans="1:2" ht="15.75" thickBot="1" x14ac:dyDescent="0.3">
      <c r="A186" s="31" t="s">
        <v>234</v>
      </c>
      <c r="B186" s="30">
        <v>14207181.489999998</v>
      </c>
    </row>
    <row r="187" spans="1:2" x14ac:dyDescent="0.25">
      <c r="A187" s="32" t="s">
        <v>206</v>
      </c>
      <c r="B187" s="191">
        <v>348911622.64000016</v>
      </c>
    </row>
    <row r="188" spans="1:2" x14ac:dyDescent="0.25">
      <c r="B188" s="76">
        <f>+B187+B156+B152+B142+B134+B109+B90+B52+B31</f>
        <v>5818546414.1200008</v>
      </c>
    </row>
    <row r="189" spans="1:2" x14ac:dyDescent="0.25">
      <c r="A189" s="29" t="s">
        <v>235</v>
      </c>
      <c r="B189" s="30"/>
    </row>
    <row r="190" spans="1:2" x14ac:dyDescent="0.25">
      <c r="A190" s="31" t="s">
        <v>236</v>
      </c>
      <c r="B190" s="30">
        <v>74743184.849999994</v>
      </c>
    </row>
    <row r="191" spans="1:2" x14ac:dyDescent="0.25">
      <c r="A191" s="31" t="s">
        <v>237</v>
      </c>
      <c r="B191" s="30">
        <v>2411924.4999999995</v>
      </c>
    </row>
    <row r="192" spans="1:2" x14ac:dyDescent="0.25">
      <c r="A192" s="31" t="s">
        <v>1634</v>
      </c>
      <c r="B192" s="30">
        <v>6895.66</v>
      </c>
    </row>
    <row r="193" spans="1:2" x14ac:dyDescent="0.25">
      <c r="A193" s="31" t="s">
        <v>238</v>
      </c>
      <c r="B193" s="30">
        <v>1143857.8500000001</v>
      </c>
    </row>
    <row r="194" spans="1:2" x14ac:dyDescent="0.25">
      <c r="A194" s="31" t="s">
        <v>239</v>
      </c>
      <c r="B194" s="30">
        <v>-14979989</v>
      </c>
    </row>
    <row r="195" spans="1:2" x14ac:dyDescent="0.25">
      <c r="A195" s="31" t="s">
        <v>240</v>
      </c>
      <c r="B195" s="30">
        <v>2382243.33</v>
      </c>
    </row>
    <row r="196" spans="1:2" x14ac:dyDescent="0.25">
      <c r="A196" s="31" t="s">
        <v>241</v>
      </c>
      <c r="B196" s="30">
        <v>227836.67999999993</v>
      </c>
    </row>
    <row r="197" spans="1:2" ht="15.75" thickBot="1" x14ac:dyDescent="0.3">
      <c r="A197" s="31" t="s">
        <v>1323</v>
      </c>
      <c r="B197" s="30">
        <v>6364.4800000000005</v>
      </c>
    </row>
    <row r="198" spans="1:2" x14ac:dyDescent="0.25">
      <c r="A198" s="32" t="s">
        <v>235</v>
      </c>
      <c r="B198" s="33">
        <v>65942318.349999979</v>
      </c>
    </row>
    <row r="200" spans="1:2" x14ac:dyDescent="0.25">
      <c r="A200" s="29" t="s">
        <v>242</v>
      </c>
      <c r="B200" s="30"/>
    </row>
    <row r="201" spans="1:2" x14ac:dyDescent="0.25">
      <c r="A201" s="31" t="s">
        <v>243</v>
      </c>
      <c r="B201" s="30">
        <v>62437889.150000006</v>
      </c>
    </row>
    <row r="202" spans="1:2" x14ac:dyDescent="0.25">
      <c r="A202" s="31" t="s">
        <v>244</v>
      </c>
      <c r="B202" s="30">
        <v>9711696</v>
      </c>
    </row>
    <row r="203" spans="1:2" x14ac:dyDescent="0.25">
      <c r="A203" s="31" t="s">
        <v>245</v>
      </c>
      <c r="B203" s="30">
        <v>39195299.700000003</v>
      </c>
    </row>
    <row r="204" spans="1:2" x14ac:dyDescent="0.25">
      <c r="A204" s="31" t="s">
        <v>1635</v>
      </c>
      <c r="B204" s="30">
        <v>550.62</v>
      </c>
    </row>
    <row r="205" spans="1:2" x14ac:dyDescent="0.25">
      <c r="A205" s="31" t="s">
        <v>246</v>
      </c>
      <c r="B205" s="30">
        <v>0</v>
      </c>
    </row>
    <row r="206" spans="1:2" ht="15.75" thickBot="1" x14ac:dyDescent="0.3">
      <c r="A206" s="31" t="s">
        <v>248</v>
      </c>
      <c r="B206" s="30">
        <v>1660380.7200000004</v>
      </c>
    </row>
    <row r="207" spans="1:2" x14ac:dyDescent="0.25">
      <c r="A207" s="32" t="s">
        <v>242</v>
      </c>
      <c r="B207" s="33">
        <v>113005816.19000001</v>
      </c>
    </row>
    <row r="209" spans="1:2" x14ac:dyDescent="0.25">
      <c r="A209" s="29" t="s">
        <v>249</v>
      </c>
      <c r="B209" s="30"/>
    </row>
    <row r="210" spans="1:2" x14ac:dyDescent="0.25">
      <c r="A210" s="31" t="s">
        <v>250</v>
      </c>
      <c r="B210" s="30">
        <v>72949929.25</v>
      </c>
    </row>
    <row r="211" spans="1:2" x14ac:dyDescent="0.25">
      <c r="A211" s="31" t="s">
        <v>251</v>
      </c>
      <c r="B211" s="30">
        <v>31535576.780000001</v>
      </c>
    </row>
    <row r="212" spans="1:2" x14ac:dyDescent="0.25">
      <c r="A212" s="31" t="s">
        <v>252</v>
      </c>
      <c r="B212" s="30">
        <v>14369661.400000002</v>
      </c>
    </row>
    <row r="213" spans="1:2" x14ac:dyDescent="0.25">
      <c r="A213" s="31" t="s">
        <v>253</v>
      </c>
      <c r="B213" s="30">
        <v>37555377.630000003</v>
      </c>
    </row>
    <row r="214" spans="1:2" x14ac:dyDescent="0.25">
      <c r="A214" s="31" t="s">
        <v>254</v>
      </c>
      <c r="B214" s="30">
        <v>3335407.2100000004</v>
      </c>
    </row>
    <row r="215" spans="1:2" x14ac:dyDescent="0.25">
      <c r="A215" s="31" t="s">
        <v>255</v>
      </c>
      <c r="B215" s="30">
        <v>1051951.2799999998</v>
      </c>
    </row>
    <row r="216" spans="1:2" x14ac:dyDescent="0.25">
      <c r="A216" s="31" t="s">
        <v>256</v>
      </c>
      <c r="B216" s="30">
        <v>4228138.3900000006</v>
      </c>
    </row>
    <row r="217" spans="1:2" ht="15.75" thickBot="1" x14ac:dyDescent="0.3">
      <c r="A217" s="31" t="s">
        <v>1636</v>
      </c>
      <c r="B217" s="30">
        <v>109815.23</v>
      </c>
    </row>
    <row r="218" spans="1:2" x14ac:dyDescent="0.25">
      <c r="A218" s="32" t="s">
        <v>249</v>
      </c>
      <c r="B218" s="33">
        <v>165135857.16999999</v>
      </c>
    </row>
    <row r="220" spans="1:2" x14ac:dyDescent="0.25">
      <c r="A220" s="29" t="s">
        <v>257</v>
      </c>
      <c r="B220" s="30"/>
    </row>
    <row r="221" spans="1:2" x14ac:dyDescent="0.25">
      <c r="A221" s="31" t="s">
        <v>258</v>
      </c>
      <c r="B221" s="30">
        <v>324873409.02000004</v>
      </c>
    </row>
    <row r="222" spans="1:2" x14ac:dyDescent="0.25">
      <c r="A222" s="31" t="s">
        <v>259</v>
      </c>
      <c r="B222" s="30">
        <v>8272812</v>
      </c>
    </row>
    <row r="223" spans="1:2" x14ac:dyDescent="0.25">
      <c r="A223" s="31" t="s">
        <v>260</v>
      </c>
      <c r="B223" s="30">
        <v>453816</v>
      </c>
    </row>
    <row r="224" spans="1:2" ht="15.75" thickBot="1" x14ac:dyDescent="0.3">
      <c r="A224" s="31" t="s">
        <v>261</v>
      </c>
      <c r="B224" s="30">
        <v>21298802.349999998</v>
      </c>
    </row>
    <row r="225" spans="1:2" x14ac:dyDescent="0.25">
      <c r="A225" s="32" t="s">
        <v>257</v>
      </c>
      <c r="B225" s="33">
        <v>354898839.37000006</v>
      </c>
    </row>
    <row r="227" spans="1:2" x14ac:dyDescent="0.25">
      <c r="A227" s="29" t="s">
        <v>262</v>
      </c>
      <c r="B227" s="30"/>
    </row>
    <row r="228" spans="1:2" x14ac:dyDescent="0.25">
      <c r="A228" s="31" t="s">
        <v>263</v>
      </c>
      <c r="B228" s="30">
        <v>100568154.32000002</v>
      </c>
    </row>
    <row r="229" spans="1:2" x14ac:dyDescent="0.25">
      <c r="A229" s="31" t="s">
        <v>264</v>
      </c>
      <c r="B229" s="30">
        <v>223235.07000000004</v>
      </c>
    </row>
    <row r="230" spans="1:2" x14ac:dyDescent="0.25">
      <c r="A230" s="31" t="s">
        <v>265</v>
      </c>
      <c r="B230" s="30">
        <v>19175.280000000002</v>
      </c>
    </row>
    <row r="231" spans="1:2" x14ac:dyDescent="0.25">
      <c r="A231" s="31" t="s">
        <v>266</v>
      </c>
      <c r="B231" s="30">
        <v>12389120.300000001</v>
      </c>
    </row>
    <row r="232" spans="1:2" x14ac:dyDescent="0.25">
      <c r="A232" s="31" t="s">
        <v>267</v>
      </c>
      <c r="B232" s="30">
        <v>1921691.98</v>
      </c>
    </row>
    <row r="233" spans="1:2" ht="15.75" thickBot="1" x14ac:dyDescent="0.3">
      <c r="A233" s="31" t="s">
        <v>268</v>
      </c>
      <c r="B233" s="30">
        <v>139180.38</v>
      </c>
    </row>
    <row r="234" spans="1:2" x14ac:dyDescent="0.25">
      <c r="A234" s="32" t="s">
        <v>262</v>
      </c>
      <c r="B234" s="33">
        <v>115260557.33000001</v>
      </c>
    </row>
    <row r="236" spans="1:2" x14ac:dyDescent="0.25">
      <c r="A236" s="29" t="s">
        <v>269</v>
      </c>
      <c r="B236" s="30"/>
    </row>
    <row r="237" spans="1:2" x14ac:dyDescent="0.25">
      <c r="A237" s="31" t="s">
        <v>270</v>
      </c>
      <c r="B237" s="30">
        <v>3496342.1799999997</v>
      </c>
    </row>
    <row r="238" spans="1:2" x14ac:dyDescent="0.25">
      <c r="A238" s="31" t="s">
        <v>271</v>
      </c>
      <c r="B238" s="30">
        <v>38710109.540000007</v>
      </c>
    </row>
    <row r="239" spans="1:2" x14ac:dyDescent="0.25">
      <c r="A239" s="31" t="s">
        <v>272</v>
      </c>
      <c r="B239" s="30">
        <v>56635260.36999999</v>
      </c>
    </row>
    <row r="240" spans="1:2" x14ac:dyDescent="0.25">
      <c r="A240" s="31" t="s">
        <v>273</v>
      </c>
      <c r="B240" s="30">
        <v>63414380.11999999</v>
      </c>
    </row>
    <row r="241" spans="1:2" x14ac:dyDescent="0.25">
      <c r="A241" s="31" t="s">
        <v>274</v>
      </c>
      <c r="B241" s="30">
        <v>24276435.079999998</v>
      </c>
    </row>
    <row r="242" spans="1:2" x14ac:dyDescent="0.25">
      <c r="A242" s="31" t="s">
        <v>275</v>
      </c>
      <c r="B242" s="30">
        <v>58711372.269999996</v>
      </c>
    </row>
    <row r="243" spans="1:2" x14ac:dyDescent="0.25">
      <c r="A243" s="31" t="s">
        <v>276</v>
      </c>
      <c r="B243" s="30">
        <v>79189339.409999996</v>
      </c>
    </row>
    <row r="244" spans="1:2" x14ac:dyDescent="0.25">
      <c r="A244" s="31" t="s">
        <v>277</v>
      </c>
      <c r="B244" s="30">
        <v>31916157.519999996</v>
      </c>
    </row>
    <row r="245" spans="1:2" x14ac:dyDescent="0.25">
      <c r="A245" s="31" t="s">
        <v>278</v>
      </c>
      <c r="B245" s="30">
        <v>47779658.699999996</v>
      </c>
    </row>
    <row r="246" spans="1:2" x14ac:dyDescent="0.25">
      <c r="A246" s="31" t="s">
        <v>279</v>
      </c>
      <c r="B246" s="30">
        <v>3029748.0700000003</v>
      </c>
    </row>
    <row r="247" spans="1:2" x14ac:dyDescent="0.25">
      <c r="A247" s="31" t="s">
        <v>280</v>
      </c>
      <c r="B247" s="30">
        <v>17289861.209999997</v>
      </c>
    </row>
    <row r="248" spans="1:2" x14ac:dyDescent="0.25">
      <c r="A248" s="31" t="s">
        <v>281</v>
      </c>
      <c r="B248" s="30">
        <v>146426.77000000002</v>
      </c>
    </row>
    <row r="249" spans="1:2" x14ac:dyDescent="0.25">
      <c r="A249" s="31" t="s">
        <v>282</v>
      </c>
      <c r="B249" s="30">
        <v>705895.60000000009</v>
      </c>
    </row>
    <row r="250" spans="1:2" x14ac:dyDescent="0.25">
      <c r="A250" s="31" t="s">
        <v>283</v>
      </c>
      <c r="B250" s="30">
        <v>6378365.8299999991</v>
      </c>
    </row>
    <row r="251" spans="1:2" ht="15.75" thickBot="1" x14ac:dyDescent="0.3">
      <c r="A251" s="31" t="s">
        <v>284</v>
      </c>
      <c r="B251" s="30">
        <v>7609834.4199999943</v>
      </c>
    </row>
    <row r="252" spans="1:2" x14ac:dyDescent="0.25">
      <c r="A252" s="32" t="s">
        <v>269</v>
      </c>
      <c r="B252" s="33">
        <v>439289187.08999985</v>
      </c>
    </row>
    <row r="254" spans="1:2" x14ac:dyDescent="0.25">
      <c r="A254" s="29" t="s">
        <v>285</v>
      </c>
      <c r="B254" s="30"/>
    </row>
    <row r="255" spans="1:2" x14ac:dyDescent="0.25">
      <c r="A255" s="31" t="s">
        <v>286</v>
      </c>
      <c r="B255" s="30">
        <v>8456829.1699999999</v>
      </c>
    </row>
    <row r="256" spans="1:2" x14ac:dyDescent="0.25">
      <c r="A256" s="31" t="s">
        <v>287</v>
      </c>
      <c r="B256" s="30">
        <v>61952434.400000013</v>
      </c>
    </row>
    <row r="257" spans="1:2" x14ac:dyDescent="0.25">
      <c r="A257" s="31" t="s">
        <v>288</v>
      </c>
      <c r="B257" s="30">
        <v>32.090000000000003</v>
      </c>
    </row>
    <row r="258" spans="1:2" x14ac:dyDescent="0.25">
      <c r="A258" s="31" t="s">
        <v>289</v>
      </c>
      <c r="B258" s="30">
        <v>161023.35999999999</v>
      </c>
    </row>
    <row r="259" spans="1:2" ht="15.75" thickBot="1" x14ac:dyDescent="0.3">
      <c r="A259" s="31" t="s">
        <v>1637</v>
      </c>
      <c r="B259" s="30">
        <v>1307.6099999999999</v>
      </c>
    </row>
    <row r="260" spans="1:2" x14ac:dyDescent="0.25">
      <c r="A260" s="32" t="s">
        <v>285</v>
      </c>
      <c r="B260" s="33">
        <v>70571626.63000001</v>
      </c>
    </row>
    <row r="262" spans="1:2" x14ac:dyDescent="0.25">
      <c r="A262" s="29" t="s">
        <v>290</v>
      </c>
      <c r="B262" s="30"/>
    </row>
    <row r="263" spans="1:2" x14ac:dyDescent="0.25">
      <c r="A263" s="31" t="s">
        <v>291</v>
      </c>
      <c r="B263" s="30">
        <v>76435497.469999999</v>
      </c>
    </row>
    <row r="264" spans="1:2" x14ac:dyDescent="0.25">
      <c r="A264" s="31" t="s">
        <v>292</v>
      </c>
      <c r="B264" s="30">
        <v>-6595787.4400000013</v>
      </c>
    </row>
    <row r="265" spans="1:2" x14ac:dyDescent="0.25">
      <c r="A265" s="31" t="s">
        <v>293</v>
      </c>
      <c r="B265" s="30">
        <v>-77784410.220000014</v>
      </c>
    </row>
    <row r="266" spans="1:2" x14ac:dyDescent="0.25">
      <c r="A266" s="31" t="s">
        <v>1638</v>
      </c>
      <c r="B266" s="30">
        <v>94338017.319999993</v>
      </c>
    </row>
    <row r="267" spans="1:2" x14ac:dyDescent="0.25">
      <c r="A267" s="31" t="s">
        <v>295</v>
      </c>
      <c r="B267" s="30">
        <v>97822850.809999987</v>
      </c>
    </row>
    <row r="268" spans="1:2" x14ac:dyDescent="0.25">
      <c r="A268" s="31" t="s">
        <v>296</v>
      </c>
      <c r="B268" s="30">
        <v>805649.17999999947</v>
      </c>
    </row>
    <row r="269" spans="1:2" x14ac:dyDescent="0.25">
      <c r="A269" s="31" t="s">
        <v>297</v>
      </c>
      <c r="B269" s="30">
        <v>-6955404</v>
      </c>
    </row>
    <row r="270" spans="1:2" x14ac:dyDescent="0.25">
      <c r="A270" s="31" t="s">
        <v>298</v>
      </c>
      <c r="B270" s="30">
        <v>14289490.450000001</v>
      </c>
    </row>
    <row r="271" spans="1:2" x14ac:dyDescent="0.25">
      <c r="A271" s="31" t="s">
        <v>299</v>
      </c>
      <c r="B271" s="30">
        <v>4395984.05</v>
      </c>
    </row>
    <row r="272" spans="1:2" x14ac:dyDescent="0.25">
      <c r="A272" s="31" t="s">
        <v>300</v>
      </c>
      <c r="B272" s="30">
        <v>1948260</v>
      </c>
    </row>
    <row r="273" spans="1:2" x14ac:dyDescent="0.25">
      <c r="A273" s="31" t="s">
        <v>301</v>
      </c>
      <c r="B273" s="30">
        <v>-10101168</v>
      </c>
    </row>
    <row r="274" spans="1:2" x14ac:dyDescent="0.25">
      <c r="A274" s="31" t="s">
        <v>302</v>
      </c>
      <c r="B274" s="30">
        <v>14979989</v>
      </c>
    </row>
    <row r="275" spans="1:2" x14ac:dyDescent="0.25">
      <c r="A275" s="31" t="s">
        <v>304</v>
      </c>
      <c r="B275" s="30">
        <v>-1229710.3799999999</v>
      </c>
    </row>
    <row r="276" spans="1:2" x14ac:dyDescent="0.25">
      <c r="A276" s="31" t="s">
        <v>1380</v>
      </c>
      <c r="B276" s="30">
        <v>8090194.9100000001</v>
      </c>
    </row>
    <row r="277" spans="1:2" ht="15.75" thickBot="1" x14ac:dyDescent="0.3">
      <c r="A277" s="31" t="s">
        <v>305</v>
      </c>
      <c r="B277" s="30">
        <v>-4498440.3399999989</v>
      </c>
    </row>
    <row r="278" spans="1:2" x14ac:dyDescent="0.25">
      <c r="A278" s="32" t="s">
        <v>290</v>
      </c>
      <c r="B278" s="33">
        <v>205941012.80999997</v>
      </c>
    </row>
    <row r="280" spans="1:2" x14ac:dyDescent="0.25">
      <c r="A280" s="29" t="s">
        <v>306</v>
      </c>
      <c r="B280" s="30"/>
    </row>
    <row r="281" spans="1:2" x14ac:dyDescent="0.25">
      <c r="A281" s="31" t="s">
        <v>307</v>
      </c>
      <c r="B281" s="30">
        <v>46334605.219999999</v>
      </c>
    </row>
    <row r="282" spans="1:2" x14ac:dyDescent="0.25">
      <c r="A282" s="31" t="s">
        <v>308</v>
      </c>
      <c r="B282" s="30">
        <v>167271.16</v>
      </c>
    </row>
    <row r="283" spans="1:2" x14ac:dyDescent="0.25">
      <c r="A283" s="31" t="s">
        <v>309</v>
      </c>
      <c r="B283" s="30">
        <v>1415502.0699999998</v>
      </c>
    </row>
    <row r="284" spans="1:2" x14ac:dyDescent="0.25">
      <c r="A284" s="31" t="s">
        <v>310</v>
      </c>
      <c r="B284" s="30">
        <v>167627.34</v>
      </c>
    </row>
    <row r="285" spans="1:2" x14ac:dyDescent="0.25">
      <c r="A285" s="31" t="s">
        <v>312</v>
      </c>
      <c r="B285" s="30">
        <v>432549312.25999993</v>
      </c>
    </row>
    <row r="286" spans="1:2" x14ac:dyDescent="0.25">
      <c r="A286" s="31" t="s">
        <v>313</v>
      </c>
      <c r="B286" s="30">
        <v>21479.3</v>
      </c>
    </row>
    <row r="287" spans="1:2" x14ac:dyDescent="0.25">
      <c r="A287" s="31" t="s">
        <v>314</v>
      </c>
      <c r="B287" s="30">
        <v>454262209.56999999</v>
      </c>
    </row>
    <row r="288" spans="1:2" x14ac:dyDescent="0.25">
      <c r="A288" s="31" t="s">
        <v>315</v>
      </c>
      <c r="B288" s="30">
        <v>255430715.123</v>
      </c>
    </row>
    <row r="289" spans="1:2" x14ac:dyDescent="0.25">
      <c r="A289" s="31" t="s">
        <v>316</v>
      </c>
      <c r="B289" s="30">
        <v>11656356.586999999</v>
      </c>
    </row>
    <row r="290" spans="1:2" x14ac:dyDescent="0.25">
      <c r="A290" s="31" t="s">
        <v>317</v>
      </c>
      <c r="B290" s="30">
        <v>4423053.2572736004</v>
      </c>
    </row>
    <row r="291" spans="1:2" x14ac:dyDescent="0.25">
      <c r="A291" s="31" t="s">
        <v>318</v>
      </c>
      <c r="B291" s="30">
        <v>335703.06970560004</v>
      </c>
    </row>
    <row r="292" spans="1:2" x14ac:dyDescent="0.25">
      <c r="A292" s="31" t="s">
        <v>319</v>
      </c>
      <c r="B292" s="30">
        <v>72704.759724000003</v>
      </c>
    </row>
    <row r="293" spans="1:2" x14ac:dyDescent="0.25">
      <c r="A293" s="31" t="s">
        <v>320</v>
      </c>
      <c r="B293" s="30">
        <v>2528309.6270640003</v>
      </c>
    </row>
    <row r="294" spans="1:2" x14ac:dyDescent="0.25">
      <c r="A294" s="31" t="s">
        <v>321</v>
      </c>
      <c r="B294" s="30">
        <v>355056.35783759999</v>
      </c>
    </row>
    <row r="295" spans="1:2" x14ac:dyDescent="0.25">
      <c r="A295" s="31" t="s">
        <v>322</v>
      </c>
      <c r="B295" s="30">
        <v>150473.6183952</v>
      </c>
    </row>
    <row r="296" spans="1:2" x14ac:dyDescent="0.25">
      <c r="A296" s="31" t="s">
        <v>323</v>
      </c>
      <c r="B296" s="30">
        <v>48581.91</v>
      </c>
    </row>
    <row r="297" spans="1:2" ht="15.75" thickBot="1" x14ac:dyDescent="0.3">
      <c r="A297" s="31" t="s">
        <v>1398</v>
      </c>
      <c r="B297" s="30">
        <v>213395.43999999997</v>
      </c>
    </row>
    <row r="298" spans="1:2" x14ac:dyDescent="0.25">
      <c r="A298" s="32" t="s">
        <v>306</v>
      </c>
      <c r="B298" s="33">
        <v>1210132356.6699998</v>
      </c>
    </row>
    <row r="300" spans="1:2" x14ac:dyDescent="0.25">
      <c r="A300" s="29" t="s">
        <v>324</v>
      </c>
      <c r="B300" s="30"/>
    </row>
    <row r="301" spans="1:2" x14ac:dyDescent="0.25">
      <c r="A301" s="31" t="s">
        <v>325</v>
      </c>
      <c r="B301" s="30">
        <v>397816677</v>
      </c>
    </row>
    <row r="302" spans="1:2" ht="15.75" thickBot="1" x14ac:dyDescent="0.3">
      <c r="A302" s="31" t="s">
        <v>326</v>
      </c>
      <c r="B302" s="30">
        <v>52959378</v>
      </c>
    </row>
    <row r="303" spans="1:2" x14ac:dyDescent="0.25">
      <c r="A303" s="32" t="s">
        <v>324</v>
      </c>
      <c r="B303" s="33">
        <v>450776055</v>
      </c>
    </row>
    <row r="305" spans="1:2" x14ac:dyDescent="0.25">
      <c r="A305" s="29" t="s">
        <v>327</v>
      </c>
      <c r="B305" s="30"/>
    </row>
    <row r="306" spans="1:2" x14ac:dyDescent="0.25">
      <c r="A306" s="31" t="s">
        <v>328</v>
      </c>
      <c r="B306" s="30">
        <v>432004481</v>
      </c>
    </row>
    <row r="307" spans="1:2" ht="15.75" thickBot="1" x14ac:dyDescent="0.3">
      <c r="A307" s="31" t="s">
        <v>329</v>
      </c>
      <c r="B307" s="30">
        <v>82924303</v>
      </c>
    </row>
    <row r="308" spans="1:2" x14ac:dyDescent="0.25">
      <c r="A308" s="32" t="s">
        <v>327</v>
      </c>
      <c r="B308" s="33">
        <v>514928784</v>
      </c>
    </row>
    <row r="310" spans="1:2" x14ac:dyDescent="0.25">
      <c r="A310" s="29" t="s">
        <v>330</v>
      </c>
      <c r="B310" s="30"/>
    </row>
    <row r="311" spans="1:2" ht="15.75" thickBot="1" x14ac:dyDescent="0.3">
      <c r="A311" s="31" t="s">
        <v>331</v>
      </c>
      <c r="B311" s="30">
        <v>192033</v>
      </c>
    </row>
    <row r="312" spans="1:2" x14ac:dyDescent="0.25">
      <c r="A312" s="32" t="s">
        <v>330</v>
      </c>
      <c r="B312" s="33">
        <v>192033</v>
      </c>
    </row>
    <row r="314" spans="1:2" x14ac:dyDescent="0.25">
      <c r="A314" s="29" t="s">
        <v>332</v>
      </c>
      <c r="B314" s="30"/>
    </row>
    <row r="315" spans="1:2" x14ac:dyDescent="0.25">
      <c r="A315" s="31" t="s">
        <v>333</v>
      </c>
      <c r="B315" s="30">
        <v>-5735345.6600000001</v>
      </c>
    </row>
    <row r="316" spans="1:2" x14ac:dyDescent="0.25">
      <c r="A316" s="31" t="s">
        <v>1639</v>
      </c>
      <c r="B316" s="30">
        <v>5098.46</v>
      </c>
    </row>
    <row r="317" spans="1:2" ht="15.75" thickBot="1" x14ac:dyDescent="0.3">
      <c r="A317" s="31" t="s">
        <v>334</v>
      </c>
      <c r="B317" s="30">
        <v>-241528.89</v>
      </c>
    </row>
    <row r="318" spans="1:2" x14ac:dyDescent="0.25">
      <c r="A318" s="32" t="s">
        <v>332</v>
      </c>
      <c r="B318" s="33">
        <v>-5971776.0899999999</v>
      </c>
    </row>
    <row r="320" spans="1:2" x14ac:dyDescent="0.25">
      <c r="A320" s="29" t="s">
        <v>335</v>
      </c>
      <c r="B320" s="30"/>
    </row>
    <row r="321" spans="1:2" x14ac:dyDescent="0.25">
      <c r="A321" s="31" t="s">
        <v>336</v>
      </c>
      <c r="B321" s="30">
        <v>-72528.509999999995</v>
      </c>
    </row>
    <row r="322" spans="1:2" x14ac:dyDescent="0.25">
      <c r="A322" s="31" t="s">
        <v>337</v>
      </c>
      <c r="B322" s="30">
        <v>-9204.74</v>
      </c>
    </row>
    <row r="323" spans="1:2" x14ac:dyDescent="0.25">
      <c r="A323" s="31" t="s">
        <v>338</v>
      </c>
      <c r="B323" s="30">
        <v>-17477.669999999998</v>
      </c>
    </row>
    <row r="324" spans="1:2" x14ac:dyDescent="0.25">
      <c r="A324" s="31" t="s">
        <v>339</v>
      </c>
      <c r="B324" s="30">
        <v>-67807739.640000001</v>
      </c>
    </row>
    <row r="325" spans="1:2" x14ac:dyDescent="0.25">
      <c r="A325" s="31" t="s">
        <v>340</v>
      </c>
      <c r="B325" s="30">
        <v>-6606561.4900000002</v>
      </c>
    </row>
    <row r="326" spans="1:2" x14ac:dyDescent="0.25">
      <c r="A326" s="31" t="s">
        <v>341</v>
      </c>
      <c r="B326" s="30">
        <v>-1120236.4500000002</v>
      </c>
    </row>
    <row r="327" spans="1:2" x14ac:dyDescent="0.25">
      <c r="A327" s="31" t="s">
        <v>342</v>
      </c>
      <c r="B327" s="30">
        <v>-5998778.9800000004</v>
      </c>
    </row>
    <row r="328" spans="1:2" x14ac:dyDescent="0.25">
      <c r="A328" s="31" t="s">
        <v>343</v>
      </c>
      <c r="B328" s="30">
        <v>-110375425.97</v>
      </c>
    </row>
    <row r="329" spans="1:2" x14ac:dyDescent="0.25">
      <c r="A329" s="31" t="s">
        <v>344</v>
      </c>
      <c r="B329" s="30">
        <v>991311.75000000012</v>
      </c>
    </row>
    <row r="330" spans="1:2" x14ac:dyDescent="0.25">
      <c r="A330" s="31" t="s">
        <v>345</v>
      </c>
      <c r="B330" s="30">
        <v>22075053.219999999</v>
      </c>
    </row>
    <row r="331" spans="1:2" x14ac:dyDescent="0.25">
      <c r="A331" s="31" t="s">
        <v>346</v>
      </c>
      <c r="B331" s="30">
        <v>12464063.579999998</v>
      </c>
    </row>
    <row r="332" spans="1:2" x14ac:dyDescent="0.25">
      <c r="A332" s="31" t="s">
        <v>347</v>
      </c>
      <c r="B332" s="30">
        <v>76202399.25999999</v>
      </c>
    </row>
    <row r="333" spans="1:2" x14ac:dyDescent="0.25">
      <c r="A333" s="31" t="s">
        <v>348</v>
      </c>
      <c r="B333" s="30">
        <v>-17172.389999999996</v>
      </c>
    </row>
    <row r="334" spans="1:2" x14ac:dyDescent="0.25">
      <c r="A334" s="31" t="s">
        <v>349</v>
      </c>
      <c r="B334" s="30">
        <v>-693351.67</v>
      </c>
    </row>
    <row r="335" spans="1:2" x14ac:dyDescent="0.25">
      <c r="A335" s="31" t="s">
        <v>350</v>
      </c>
      <c r="B335" s="30">
        <v>54455.34</v>
      </c>
    </row>
    <row r="336" spans="1:2" x14ac:dyDescent="0.25">
      <c r="A336" s="31" t="s">
        <v>351</v>
      </c>
      <c r="B336" s="30">
        <v>51417463.750000007</v>
      </c>
    </row>
    <row r="337" spans="1:2" x14ac:dyDescent="0.25">
      <c r="A337" s="31" t="s">
        <v>352</v>
      </c>
      <c r="B337" s="30">
        <v>1201452.6800000002</v>
      </c>
    </row>
    <row r="338" spans="1:2" x14ac:dyDescent="0.25">
      <c r="A338" s="31" t="s">
        <v>353</v>
      </c>
      <c r="B338" s="30">
        <v>1481783.13</v>
      </c>
    </row>
    <row r="339" spans="1:2" x14ac:dyDescent="0.25">
      <c r="A339" s="31" t="s">
        <v>354</v>
      </c>
      <c r="B339" s="30">
        <v>482993.27999999997</v>
      </c>
    </row>
    <row r="340" spans="1:2" x14ac:dyDescent="0.25">
      <c r="A340" s="31" t="s">
        <v>355</v>
      </c>
      <c r="B340" s="30">
        <v>-9310323</v>
      </c>
    </row>
    <row r="341" spans="1:2" ht="15.75" thickBot="1" x14ac:dyDescent="0.3">
      <c r="A341" s="31" t="s">
        <v>356</v>
      </c>
      <c r="B341" s="30">
        <v>-1548201</v>
      </c>
    </row>
    <row r="342" spans="1:2" x14ac:dyDescent="0.25">
      <c r="A342" s="32" t="s">
        <v>335</v>
      </c>
      <c r="B342" s="33">
        <v>-37206025.519999981</v>
      </c>
    </row>
    <row r="344" spans="1:2" x14ac:dyDescent="0.25">
      <c r="A344" s="29" t="s">
        <v>357</v>
      </c>
      <c r="B344" s="30"/>
    </row>
    <row r="345" spans="1:2" x14ac:dyDescent="0.25">
      <c r="A345" s="31" t="s">
        <v>358</v>
      </c>
      <c r="B345" s="30">
        <v>417462378.12</v>
      </c>
    </row>
    <row r="346" spans="1:2" x14ac:dyDescent="0.25">
      <c r="A346" s="31" t="s">
        <v>359</v>
      </c>
      <c r="B346" s="30">
        <v>15304793.810000002</v>
      </c>
    </row>
    <row r="347" spans="1:2" x14ac:dyDescent="0.25">
      <c r="A347" s="31" t="s">
        <v>360</v>
      </c>
      <c r="B347" s="30">
        <v>6086064.1199999992</v>
      </c>
    </row>
    <row r="348" spans="1:2" x14ac:dyDescent="0.25">
      <c r="A348" s="31" t="s">
        <v>361</v>
      </c>
      <c r="B348" s="30">
        <v>3214867.8400000008</v>
      </c>
    </row>
    <row r="349" spans="1:2" ht="15.75" thickBot="1" x14ac:dyDescent="0.3">
      <c r="A349" s="31" t="s">
        <v>362</v>
      </c>
      <c r="B349" s="30">
        <v>364193.41</v>
      </c>
    </row>
    <row r="350" spans="1:2" x14ac:dyDescent="0.25">
      <c r="A350" s="32" t="s">
        <v>357</v>
      </c>
      <c r="B350" s="33">
        <v>442432297.30000001</v>
      </c>
    </row>
    <row r="352" spans="1:2" x14ac:dyDescent="0.25">
      <c r="A352" s="29" t="s">
        <v>363</v>
      </c>
      <c r="B352" s="30"/>
    </row>
    <row r="353" spans="1:2" x14ac:dyDescent="0.25">
      <c r="A353" s="31" t="s">
        <v>1640</v>
      </c>
      <c r="B353" s="30">
        <v>1478787</v>
      </c>
    </row>
    <row r="354" spans="1:2" x14ac:dyDescent="0.25">
      <c r="A354" s="31" t="s">
        <v>364</v>
      </c>
      <c r="B354" s="30">
        <v>9472494.6199999992</v>
      </c>
    </row>
    <row r="355" spans="1:2" x14ac:dyDescent="0.25">
      <c r="A355" s="31" t="s">
        <v>366</v>
      </c>
      <c r="B355" s="30">
        <v>51811.220000000008</v>
      </c>
    </row>
    <row r="356" spans="1:2" x14ac:dyDescent="0.25">
      <c r="A356" s="31" t="s">
        <v>367</v>
      </c>
      <c r="B356" s="30">
        <v>7287413.0899999999</v>
      </c>
    </row>
    <row r="357" spans="1:2" x14ac:dyDescent="0.25">
      <c r="A357" s="31" t="s">
        <v>368</v>
      </c>
      <c r="B357" s="30">
        <v>3936858.1599999997</v>
      </c>
    </row>
    <row r="358" spans="1:2" ht="15.75" thickBot="1" x14ac:dyDescent="0.3">
      <c r="A358" s="31" t="s">
        <v>369</v>
      </c>
      <c r="B358" s="30">
        <v>-20598151.91</v>
      </c>
    </row>
    <row r="359" spans="1:2" x14ac:dyDescent="0.25">
      <c r="A359" s="32" t="s">
        <v>363</v>
      </c>
      <c r="B359" s="33">
        <v>1629212.1799999997</v>
      </c>
    </row>
    <row r="360" spans="1:2" ht="15.75" thickBot="1" x14ac:dyDescent="0.3"/>
    <row r="361" spans="1:2" x14ac:dyDescent="0.25">
      <c r="A361" s="32" t="s">
        <v>370</v>
      </c>
      <c r="B361" s="33">
        <v>-1647910797.6199968</v>
      </c>
    </row>
  </sheetData>
  <mergeCells count="1">
    <mergeCell ref="A4:A5"/>
  </mergeCells>
  <pageMargins left="0.75" right="0.75" top="1" bottom="1" header="0.5" footer="0.5"/>
  <pageSetup scale="65" orientation="portrait" r:id="rId1"/>
  <headerFooter alignWithMargins="0"/>
  <colBreaks count="1" manualBreakCount="1">
    <brk id="3" min="3" max="40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C6749512-0286-4234-A4C9-29B905A16D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E4E442-5A5F-4A77-B179-E8819A30A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414577-D38A-4718-9C5F-49B30BC06926}">
  <ds:schemaRefs>
    <ds:schemaRef ds:uri="http://schemas.openxmlformats.org/package/2006/metadata/core-properties"/>
    <ds:schemaRef ds:uri="http://purl.org/dc/elements/1.1/"/>
    <ds:schemaRef ds:uri="c85253b9-0a55-49a1-98ad-b5b6252d7079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26</vt:i4>
      </vt:variant>
    </vt:vector>
  </HeadingPairs>
  <TitlesOfParts>
    <vt:vector size="43" baseType="lpstr">
      <vt:lpstr>2 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'8'!DF_GRID_1</vt:lpstr>
      <vt:lpstr>DF_GRID_1</vt:lpstr>
      <vt:lpstr>'10'!Print_Area</vt:lpstr>
      <vt:lpstr>'11'!Print_Area</vt:lpstr>
      <vt:lpstr>'12'!Print_Area</vt:lpstr>
      <vt:lpstr>'14'!Print_Area</vt:lpstr>
      <vt:lpstr>'16'!Print_Area</vt:lpstr>
      <vt:lpstr>'17'!Print_Area</vt:lpstr>
      <vt:lpstr>'18'!Print_Area</vt:lpstr>
      <vt:lpstr>'2 '!Print_Area</vt:lpstr>
      <vt:lpstr>'3'!Print_Area</vt:lpstr>
      <vt:lpstr>'4'!Print_Area</vt:lpstr>
      <vt:lpstr>'5'!Print_Area</vt:lpstr>
      <vt:lpstr>'7'!Print_Area</vt:lpstr>
      <vt:lpstr>'8'!Print_Area</vt:lpstr>
      <vt:lpstr>'9'!Print_Area</vt:lpstr>
      <vt:lpstr>'10'!Print_Titles</vt:lpstr>
      <vt:lpstr>'11'!Print_Titles</vt:lpstr>
      <vt:lpstr>'12'!Print_Titles</vt:lpstr>
      <vt:lpstr>'14'!Print_Titles</vt:lpstr>
      <vt:lpstr>'15'!Print_Titles</vt:lpstr>
      <vt:lpstr>'2 '!Print_Titles</vt:lpstr>
      <vt:lpstr>'5'!Print_Titles</vt:lpstr>
      <vt:lpstr>'6'!Print_Titles</vt:lpstr>
      <vt:lpstr>'7'!Print_Titles</vt:lpstr>
      <vt:lpstr>'8'!Print_Titles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2016-04-11T19:22:38Z</dcterms:created>
  <dcterms:modified xsi:type="dcterms:W3CDTF">2016-04-18T14:42:10Z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