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2" windowWidth="19872" windowHeight="7200"/>
  </bookViews>
  <sheets>
    <sheet name=" CILC CDR Credit Reset WP Sub" sheetId="1" r:id="rId1"/>
    <sheet name="CILC Credit Analysis Su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[1]FTI!#REF!</definedName>
    <definedName name="\a">[1]FTI!#REF!</definedName>
    <definedName name="\B" localSheetId="0">#REF!</definedName>
    <definedName name="\B">#REF!</definedName>
    <definedName name="\c" localSheetId="0">[2]ISFPLSUB!#REF!</definedName>
    <definedName name="\c">[2]ISFPLSUB!#REF!</definedName>
    <definedName name="\d" localSheetId="0">[2]ISFPLSUB!#REF!</definedName>
    <definedName name="\d">[2]ISFPLSUB!#REF!</definedName>
    <definedName name="\K" localSheetId="0">#REF!</definedName>
    <definedName name="\K">#REF!</definedName>
    <definedName name="\l" localSheetId="0">[2]ISFPLSUB!#REF!</definedName>
    <definedName name="\l">[2]ISFPLSUB!#REF!</definedName>
    <definedName name="\P" localSheetId="0">#REF!</definedName>
    <definedName name="\P">#REF!</definedName>
    <definedName name="\W" localSheetId="0">#REF!</definedName>
    <definedName name="\W">#REF!</definedName>
    <definedName name="\y" localSheetId="0">[2]JVTAX.XLS!#REF!</definedName>
    <definedName name="\y">[2]JVTAX.XLS!#REF!</definedName>
    <definedName name="__DOC1" localSheetId="0">#REF!</definedName>
    <definedName name="__DOC1">#REF!</definedName>
    <definedName name="__DOC2" localSheetId="0">#REF!</definedName>
    <definedName name="__DOC2">#REF!</definedName>
    <definedName name="__ESY12" localSheetId="0">[2]ISFPLSUB!#REF!</definedName>
    <definedName name="__ESY12">[2]ISFPLSUB!#REF!</definedName>
    <definedName name="__INP5" localSheetId="0">[1]SITRP!#REF!</definedName>
    <definedName name="__INP5">[1]SITRP!#REF!</definedName>
    <definedName name="__PG1">#N/A</definedName>
    <definedName name="__PG2">#N/A</definedName>
    <definedName name="__PG3">#N/A</definedName>
    <definedName name="__SCH1" localSheetId="0">#REF!</definedName>
    <definedName name="__SCH1">#REF!</definedName>
    <definedName name="__SCH2" localSheetId="0">#REF!</definedName>
    <definedName name="__SCH2">#REF!</definedName>
    <definedName name="_10C_12">[3]REPORT!$A$1:$AB$56</definedName>
    <definedName name="_12C_19" localSheetId="0">#REF!</definedName>
    <definedName name="_12C_19">#REF!</definedName>
    <definedName name="_12MOS" localSheetId="0">[2]ISFPLSUB!#REF!</definedName>
    <definedName name="_12MOS">[2]ISFPLSUB!#REF!</definedName>
    <definedName name="_12MOSA" localSheetId="0">[2]ISFPLSUB!#REF!</definedName>
    <definedName name="_12MOSA">[2]ISFPLSUB!#REF!</definedName>
    <definedName name="_14C_38B">[4]REPORT!$A$1:$N$56</definedName>
    <definedName name="_16C_56">[5]REPORT!$A$1:$P$56</definedName>
    <definedName name="_18C_9" localSheetId="0">#REF!</definedName>
    <definedName name="_18C_9">#REF!</definedName>
    <definedName name="_1990" localSheetId="0">[1]SITRP!#REF!</definedName>
    <definedName name="_1990">[1]SITRP!#REF!</definedName>
    <definedName name="_1990C" localSheetId="0">[1]SITRP!#REF!</definedName>
    <definedName name="_1990C">[1]SITRP!#REF!</definedName>
    <definedName name="_1991" localSheetId="0">[1]SITRP!#REF!</definedName>
    <definedName name="_1991">[1]SITRP!#REF!</definedName>
    <definedName name="_1991C" localSheetId="0">[1]SITRP!#REF!</definedName>
    <definedName name="_1991C">[1]SITRP!#REF!</definedName>
    <definedName name="_20D_1" localSheetId="0">#REF!</definedName>
    <definedName name="_20D_1">#REF!</definedName>
    <definedName name="_22PG_1" localSheetId="0">#REF!</definedName>
    <definedName name="_22PG_1">#REF!</definedName>
    <definedName name="_2B_7_2OF3" localSheetId="0">#REF!</definedName>
    <definedName name="_2B_7_2OF3">#REF!</definedName>
    <definedName name="_4B_7_3OF3" localSheetId="0">#REF!</definedName>
    <definedName name="_4B_7_3OF3">#REF!</definedName>
    <definedName name="_6B_9A" localSheetId="0">#REF!</definedName>
    <definedName name="_6B_9A">#REF!</definedName>
    <definedName name="_8B_9B" localSheetId="0">#REF!</definedName>
    <definedName name="_8B_9B">#REF!</definedName>
    <definedName name="_C44" localSheetId="0">#REF!</definedName>
    <definedName name="_C44">#REF!</definedName>
    <definedName name="_DOC1" localSheetId="0">#REF!</definedName>
    <definedName name="_DOC1">#REF!</definedName>
    <definedName name="_DOC2" localSheetId="0">#REF!</definedName>
    <definedName name="_DOC2">#REF!</definedName>
    <definedName name="_ESY12" localSheetId="0">[6]ISFPLSUB!#REF!</definedName>
    <definedName name="_ESY12">[6]ISFPLSUB!#REF!</definedName>
    <definedName name="_Fill" localSheetId="0" hidden="1">#REF!</definedName>
    <definedName name="_Fill" hidden="1">#REF!</definedName>
    <definedName name="_INP5" localSheetId="0">[7]SITRP!#REF!</definedName>
    <definedName name="_INP5">[7]SITRP!#REF!</definedName>
    <definedName name="_Key1" hidden="1">'[8]1999'!$D$9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 localSheetId="0">#REF!</definedName>
    <definedName name="_PP8">#REF!</definedName>
    <definedName name="_PP9" localSheetId="0">#REF!</definedName>
    <definedName name="_PP9">#REF!</definedName>
    <definedName name="_SCH1" localSheetId="0">#REF!</definedName>
    <definedName name="_SCH1">#REF!</definedName>
    <definedName name="_SCH2" localSheetId="0">#REF!</definedName>
    <definedName name="_SCH2">#REF!</definedName>
    <definedName name="_Sort" localSheetId="0" hidden="1">'[8]1999'!#REF!</definedName>
    <definedName name="_Sort" hidden="1">'[8]1999'!#REF!</definedName>
    <definedName name="_WN1" localSheetId="0">#REF!</definedName>
    <definedName name="_WN1">#REF!</definedName>
    <definedName name="_WN2" localSheetId="0">#REF!</definedName>
    <definedName name="_WN2">#REF!</definedName>
    <definedName name="a" hidden="1">{"Martin Oct94_Mar95",#N/A,FALSE,"Martin Oct94 - Mar95"}</definedName>
    <definedName name="A6_" localSheetId="0">[9]A6!#REF!</definedName>
    <definedName name="A6_">[9]A6!#REF!</definedName>
    <definedName name="A6_OS" localSheetId="0">[9]A6!#REF!</definedName>
    <definedName name="A6_OS">[9]A6!#REF!</definedName>
    <definedName name="A6_PTD_DATA" localSheetId="0">[9]A6!#REF!</definedName>
    <definedName name="A6_PTD_DATA">[9]A6!#REF!</definedName>
    <definedName name="A6a" localSheetId="0">[9]A6!#REF!</definedName>
    <definedName name="A6a">[9]A6!#REF!</definedName>
    <definedName name="A6a_C" localSheetId="0">[9]A6!#REF!</definedName>
    <definedName name="A6a_C">[9]A6!#REF!</definedName>
    <definedName name="A8_" localSheetId="0">#REF!</definedName>
    <definedName name="A8_">#REF!</definedName>
    <definedName name="A9_" localSheetId="0">[10]A9!#REF!</definedName>
    <definedName name="A9_">[10]A9!#REF!</definedName>
    <definedName name="A9_PTD_DATA" localSheetId="0">[10]A9!#REF!</definedName>
    <definedName name="A9_PTD_DATA">[10]A9!#REF!</definedName>
    <definedName name="A9Worksheet" localSheetId="0">[10]A9!#REF!</definedName>
    <definedName name="A9Worksheet">[10]A9!#REF!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 localSheetId="0">#REF!</definedName>
    <definedName name="ACTUALS">#REF!</definedName>
    <definedName name="ALL">'[12]#REF'!$N$6:$W$59</definedName>
    <definedName name="ANALYSIS_OF_BREAKDOWN_OF_OS_SALE_BYACCOUNTS" localSheetId="0">#REF!</definedName>
    <definedName name="ANALYSIS_OF_BREAKDOWN_OF_OS_SALE_BYACCOUNTS">#REF!</definedName>
    <definedName name="ANNUAL" localSheetId="0">[2]ISFPLSUB!#REF!</definedName>
    <definedName name="ANNUAL">[2]ISFPLSUB!#REF!</definedName>
    <definedName name="Application" localSheetId="0">#REF!</definedName>
    <definedName name="Application">#REF!</definedName>
    <definedName name="BONNIE">#N/A</definedName>
    <definedName name="BottomUDA" localSheetId="0">#REF!</definedName>
    <definedName name="BottomUDA">#REF!</definedName>
    <definedName name="BUSelection" localSheetId="0">#REF!</definedName>
    <definedName name="BUSelection">#REF!</definedName>
    <definedName name="cdradder" localSheetId="0">#REF!</definedName>
    <definedName name="cdradder">#REF!</definedName>
    <definedName name="cdrcredit" localSheetId="0">#REF!</definedName>
    <definedName name="cdrcredit">#REF!</definedName>
    <definedName name="cilcfirm" localSheetId="0">#REF!</definedName>
    <definedName name="cilcfirm">#REF!</definedName>
    <definedName name="cilcldc" localSheetId="0">#REF!</definedName>
    <definedName name="cilcldc">#REF!</definedName>
    <definedName name="cilcmax" localSheetId="0">#REF!</definedName>
    <definedName name="cilcmax">#REF!</definedName>
    <definedName name="CMCY" localSheetId="0">[2]ISFPLSUB!#REF!</definedName>
    <definedName name="CMCY">[2]ISFPLSUB!#REF!</definedName>
    <definedName name="codes" localSheetId="0">'[13]Base Unit Costs'!$B$4:$K$46</definedName>
    <definedName name="codes">'[14]Base Unit Costs'!$B$4:$K$46</definedName>
    <definedName name="cold" localSheetId="0">'[15]FPSC TU'!#REF!</definedName>
    <definedName name="cold">'[15]FPSC TU'!#REF!</definedName>
    <definedName name="cold2" localSheetId="0">'[15]FPSC TU'!#REF!</definedName>
    <definedName name="cold2">'[15]FPSC TU'!#REF!</definedName>
    <definedName name="COLUMN1" localSheetId="0">'[16]FPSC TU'!#REF!</definedName>
    <definedName name="COLUMN1">'[16]FPSC TU'!#REF!</definedName>
    <definedName name="COLUMN2" localSheetId="0">'[16]FPSC TU'!#REF!</definedName>
    <definedName name="COLUMN2">'[16]FPSC TU'!#REF!</definedName>
    <definedName name="COLUMN3" localSheetId="0">'[16]FPSC TU'!#REF!</definedName>
    <definedName name="COLUMN3">'[16]FPSC TU'!#REF!</definedName>
    <definedName name="COLUMN4" localSheetId="0">'[16]FPSC TU'!#REF!</definedName>
    <definedName name="COLUMN4">'[16]FPSC TU'!#REF!</definedName>
    <definedName name="COLUMN5" localSheetId="0">'[16]FPSC TU'!#REF!</definedName>
    <definedName name="COLUMN5">'[16]FPSC TU'!#REF!</definedName>
    <definedName name="COLUMN6" localSheetId="0">'[16]FPSC TU'!#REF!</definedName>
    <definedName name="COLUMN6">'[16]FPSC TU'!#REF!</definedName>
    <definedName name="COLUMN7" localSheetId="0">'[16]FPSC TU'!#REF!</definedName>
    <definedName name="COLUMN7">'[16]FPSC TU'!#REF!</definedName>
    <definedName name="COLUMN8" localSheetId="0">'[16]FPSC TU'!#REF!</definedName>
    <definedName name="COLUMN8">'[16]FPSC TU'!#REF!</definedName>
    <definedName name="COLUMN9" localSheetId="0">'[16]FPSC TU'!#REF!</definedName>
    <definedName name="COLUMN9">'[16]FPSC TU'!#REF!</definedName>
    <definedName name="COMM" localSheetId="0">#REF!</definedName>
    <definedName name="COMM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3" localSheetId="0">#REF!</definedName>
    <definedName name="COMP3">#REF!</definedName>
    <definedName name="COMP4" localSheetId="0">#REF!</definedName>
    <definedName name="COMP4">#REF!</definedName>
    <definedName name="COMP7" localSheetId="0">#REF!</definedName>
    <definedName name="COMP7">#REF!</definedName>
    <definedName name="COMP8" localSheetId="0">#REF!</definedName>
    <definedName name="COMP8">#REF!</definedName>
    <definedName name="COMP9" localSheetId="0">#REF!</definedName>
    <definedName name="COMP9">#REF!</definedName>
    <definedName name="COMPTAX" localSheetId="0">[1]FTI!#REF!</definedName>
    <definedName name="COMPTAX">[1]FTI!#REF!</definedName>
    <definedName name="COSTS" localSheetId="0">#REF!</definedName>
    <definedName name="COSTS">#REF!</definedName>
    <definedName name="CRIT5" localSheetId="0">[1]SITRP!#REF!</definedName>
    <definedName name="CRIT5">[1]SITRP!#REF!</definedName>
    <definedName name="_xlnm.Criteria" localSheetId="0">#REF!</definedName>
    <definedName name="_xlnm.Criteria">#REF!</definedName>
    <definedName name="Criteria_MI" localSheetId="0">[1]SITRP!#REF!</definedName>
    <definedName name="Criteria_MI">[1]SITRP!#REF!</definedName>
    <definedName name="CurrentOptions" localSheetId="0">#REF!</definedName>
    <definedName name="CurrentOptions">#REF!</definedName>
    <definedName name="curtdmd" localSheetId="0">#REF!</definedName>
    <definedName name="curtdmd">#REF!</definedName>
    <definedName name="d_acct">[17]sys_data!$D$2:$D$700</definedName>
    <definedName name="d_amt">[17]sys_data!$E$2:$E$700</definedName>
    <definedName name="d_month">[17]sys_data!$B$2:$B$700</definedName>
    <definedName name="d_year">[17]sys_data!$A$2:$A$700</definedName>
    <definedName name="DATE1" localSheetId="0">'[16]FPSC TU'!#REF!</definedName>
    <definedName name="DATE1">'[16]FPSC TU'!#REF!</definedName>
    <definedName name="Ddd" localSheetId="0">#REF!,#REF!,#REF!</definedName>
    <definedName name="Ddd">#REF!,#REF!,#REF!</definedName>
    <definedName name="DefaultPageMember1" localSheetId="0">#REF!</definedName>
    <definedName name="DefaultPageMember1">#REF!</definedName>
    <definedName name="DefaultTitle" localSheetId="0">#REF!</definedName>
    <definedName name="DefaultTitle">#REF!</definedName>
    <definedName name="DefaultUDA" localSheetId="0">#REF!</definedName>
    <definedName name="DefaultUDA">#REF!</definedName>
    <definedName name="demand" localSheetId="0">#REF!</definedName>
    <definedName name="demand">#REF!</definedName>
    <definedName name="DETAIL_EST" localSheetId="0">#REF!</definedName>
    <definedName name="DETAIL_EST">#REF!</definedName>
    <definedName name="DIF_DETAIL" localSheetId="0">#REF!</definedName>
    <definedName name="DIF_DETAIL">#REF!</definedName>
    <definedName name="DIF_SUM" localSheetId="0">#REF!</definedName>
    <definedName name="DIF_SUM">#REF!</definedName>
    <definedName name="DIF_SUM_SUM" localSheetId="0">#REF!</definedName>
    <definedName name="DIF_SUM_SUM">#REF!</definedName>
    <definedName name="DOC1A" localSheetId="0">#REF!</definedName>
    <definedName name="DOC1A">#REF!</definedName>
    <definedName name="docket_num" localSheetId="0">'[18]C-44 TP5 Adj 5_31_08'!#REF!</definedName>
    <definedName name="docket_num">'[18]C-44 TP5 Adj 5_31_08'!#REF!</definedName>
    <definedName name="e_RateCode_m3011" localSheetId="0">#REF!</definedName>
    <definedName name="e_RateCode_m3011">#REF!</definedName>
    <definedName name="e_RevenueClass_18171" localSheetId="0">#REF!</definedName>
    <definedName name="e_RevenueClass_18171">#REF!</definedName>
    <definedName name="E4Sys1" localSheetId="0">#REF!</definedName>
    <definedName name="E4Sys1">#REF!</definedName>
    <definedName name="E4Sys2" localSheetId="0">#REF!</definedName>
    <definedName name="E4Sys2">#REF!</definedName>
    <definedName name="E4sys3" localSheetId="0">#REF!</definedName>
    <definedName name="E4sys3">#REF!</definedName>
    <definedName name="E6Sys1" localSheetId="0">#REF!</definedName>
    <definedName name="E6Sys1">#REF!</definedName>
    <definedName name="ECCR">'[12]#REF'!$P$20</definedName>
    <definedName name="Energy_Sales" localSheetId="0">#REF!</definedName>
    <definedName name="Energy_Sales">#REF!</definedName>
    <definedName name="Ess_Database" localSheetId="0">#REF!</definedName>
    <definedName name="Ess_Database">#REF!</definedName>
    <definedName name="ESYA" localSheetId="0">[2]ISFPLSUB!#REF!</definedName>
    <definedName name="ESYA">[2]ISFPLSUB!#REF!</definedName>
    <definedName name="ESYTD" localSheetId="0">[2]ISFPLSUB!#REF!</definedName>
    <definedName name="ESYTD">[2]ISFPLSUB!#REF!</definedName>
    <definedName name="ESYY" localSheetId="0">[2]ISFPLSUB!#REF!</definedName>
    <definedName name="ESYY">[2]ISFPLSUB!#REF!</definedName>
    <definedName name="_xlnm.Extract" localSheetId="0">[1]SITRP!#REF!</definedName>
    <definedName name="_xlnm.Extract">[1]SITRP!#REF!</definedName>
    <definedName name="Extract_MI" localSheetId="0">[1]SITRP!#REF!</definedName>
    <definedName name="Extract_MI">[1]SITRP!#REF!</definedName>
    <definedName name="FERC" localSheetId="0">#REF!</definedName>
    <definedName name="FERC">#REF!</definedName>
    <definedName name="FERCTAX" localSheetId="0">#REF!</definedName>
    <definedName name="FERCTAX">#REF!</definedName>
    <definedName name="FormatSelection" localSheetId="0">#REF!</definedName>
    <definedName name="FormatSelection">#REF!</definedName>
    <definedName name="FPSC" localSheetId="0">#REF!</definedName>
    <definedName name="FPSC">#REF!</definedName>
    <definedName name="FPSCTAX" localSheetId="0">#REF!</definedName>
    <definedName name="FPSCTAX">#REF!</definedName>
    <definedName name="FUEL2">'[12]#REF'!$N$21:$O$52</definedName>
    <definedName name="GASADD" localSheetId="0">#REF!</definedName>
    <definedName name="GASADD">#REF!</definedName>
    <definedName name="GP_COMPSTUD_Sheet" localSheetId="0">'[19]Cost of Capital Worksheet'!#REF!</definedName>
    <definedName name="GP_COMPSTUD_Sheet">'[19]Cost of Capital Worksheet'!#REF!</definedName>
    <definedName name="GP_Cost_of_Capital" localSheetId="0">#REF!</definedName>
    <definedName name="GP_Cost_of_Capital">#REF!</definedName>
    <definedName name="GP_Sheet1" localSheetId="0">#REF!</definedName>
    <definedName name="GP_Sheet1">#REF!</definedName>
    <definedName name="GUY" localSheetId="0">[1]SITRP!#REF!</definedName>
    <definedName name="GUY">[1]SITRP!#REF!</definedName>
    <definedName name="HISTORY" localSheetId="0">[2]ISFPLSUB!#REF!</definedName>
    <definedName name="HISTORY">[2]ISFPLSUB!#REF!</definedName>
    <definedName name="ID_sorted" localSheetId="0">#REF!</definedName>
    <definedName name="ID_sorted">#REF!</definedName>
    <definedName name="INCSTA" localSheetId="0">[1]A194!#REF!</definedName>
    <definedName name="INCSTA">[1]A194!#REF!</definedName>
    <definedName name="IND" localSheetId="0">#REF!</definedName>
    <definedName name="IND">#REF!</definedName>
    <definedName name="INPUT5" localSheetId="0">[1]SITRP!#REF!</definedName>
    <definedName name="INPUT5">[1]SITRP!#REF!</definedName>
    <definedName name="INPUTS" localSheetId="0">#REF!</definedName>
    <definedName name="INPUTS">#REF!</definedName>
    <definedName name="INTCALC" localSheetId="0">#REF!</definedName>
    <definedName name="INTCALC">#REF!</definedName>
    <definedName name="jpg" hidden="1">{"detail305",#N/A,FALSE,"BI-305"}</definedName>
    <definedName name="keys" localSheetId="0">#REF!</definedName>
    <definedName name="keys">#REF!</definedName>
    <definedName name="KWH_Data" localSheetId="0">#REF!</definedName>
    <definedName name="KWH_Data">#REF!</definedName>
    <definedName name="l_RevenueForecastForMFRwide_123603" localSheetId="0">#REF!</definedName>
    <definedName name="l_RevenueForecastForMFRwide_123603">#REF!</definedName>
    <definedName name="l_RevenueForecastToUsewide_115808" localSheetId="0">#REF!</definedName>
    <definedName name="l_RevenueForecastToUsewide_115808">#REF!</definedName>
    <definedName name="LFKWH" localSheetId="0">#REF!</definedName>
    <definedName name="LFKWH">#REF!</definedName>
    <definedName name="LRIC12" localSheetId="0">[2]ISFPLSUB!#REF!</definedName>
    <definedName name="LRIC12">[2]ISFPLSUB!#REF!</definedName>
    <definedName name="LRICA" localSheetId="0">[2]ISFPLSUB!#REF!</definedName>
    <definedName name="LRICA">[2]ISFPLSUB!#REF!</definedName>
    <definedName name="LRICY" localSheetId="0">[2]ISFPLSUB!#REF!</definedName>
    <definedName name="LRICY">[2]ISFPLSUB!#REF!</definedName>
    <definedName name="LRICYTD" localSheetId="0">[2]ISFPLSUB!#REF!</definedName>
    <definedName name="LRICYTD">[2]ISFPLSUB!#REF!</definedName>
    <definedName name="MACROS" localSheetId="0">'[1]Storm Fund Earn Gross Up'!#REF!</definedName>
    <definedName name="MACROS">'[1]Storm Fund Earn Gross Up'!#REF!</definedName>
    <definedName name="MIKE" hidden="1">{"detail305",#N/A,FALSE,"BI-305"}</definedName>
    <definedName name="mkwh_stats1" localSheetId="0">#REF!</definedName>
    <definedName name="mkwh_stats1">#REF!</definedName>
    <definedName name="mkwh_stats2" localSheetId="0">#REF!</definedName>
    <definedName name="mkwh_stats2">#REF!</definedName>
    <definedName name="Month" localSheetId="0">#REF!</definedName>
    <definedName name="Month">#REF!</definedName>
    <definedName name="Month2" localSheetId="0">#REF!</definedName>
    <definedName name="Month2">#REF!</definedName>
    <definedName name="MONTHS">#N/A</definedName>
    <definedName name="Monthy2" localSheetId="0">#REF!</definedName>
    <definedName name="Monthy2">#REF!</definedName>
    <definedName name="NAMES" localSheetId="0">#REF!</definedName>
    <definedName name="NAMES">#REF!</definedName>
    <definedName name="Net_Generation" localSheetId="0">#REF!</definedName>
    <definedName name="Net_Generation">#REF!</definedName>
    <definedName name="Net_Income" localSheetId="0">#REF!</definedName>
    <definedName name="Net_Income">#REF!</definedName>
    <definedName name="New">'[20]Monthly Expenditures'!$A$2:$R$66</definedName>
    <definedName name="newrates" localSheetId="0">#REF!</definedName>
    <definedName name="newrates">#REF!</definedName>
    <definedName name="OBC" localSheetId="0">#REF!</definedName>
    <definedName name="OBC">#REF!</definedName>
    <definedName name="OBO" localSheetId="0">[1]A194!#REF!</definedName>
    <definedName name="OBO">[1]A194!#REF!</definedName>
    <definedName name="OBODEFTX" localSheetId="0">'[21]0394OBF.XLS'!#REF!</definedName>
    <definedName name="OBODEFTX">'[21]0394OBF.XLS'!#REF!</definedName>
    <definedName name="OFF">'[12]#REF'!$L$10</definedName>
    <definedName name="offtou" localSheetId="0">#REF!</definedName>
    <definedName name="offtou">#REF!</definedName>
    <definedName name="oiladd" localSheetId="0">#REF!</definedName>
    <definedName name="oiladd">#REF!</definedName>
    <definedName name="OldDblClickSetting" localSheetId="0">#REF!</definedName>
    <definedName name="OldDblClickSetting">#REF!</definedName>
    <definedName name="OldOptions" localSheetId="0">#REF!</definedName>
    <definedName name="OldOptions">#REF!</definedName>
    <definedName name="OldRMouseSetting" localSheetId="0">#REF!</definedName>
    <definedName name="OldRMouseSetting">#REF!</definedName>
    <definedName name="ON" localSheetId="0">'[12]#REF'!#REF!</definedName>
    <definedName name="ON">'[12]#REF'!#REF!</definedName>
    <definedName name="ondmd" localSheetId="0">#REF!</definedName>
    <definedName name="ondmd">#REF!</definedName>
    <definedName name="ONE" localSheetId="0">#REF!</definedName>
    <definedName name="ONE">#REF!</definedName>
    <definedName name="ontou" localSheetId="0">#REF!</definedName>
    <definedName name="ontou">#REF!</definedName>
    <definedName name="OTHER" localSheetId="0">#REF!</definedName>
    <definedName name="OTHER">#REF!</definedName>
    <definedName name="OTHINC" localSheetId="0">[1]A194!#REF!</definedName>
    <definedName name="OTHINC">[1]A194!#REF!</definedName>
    <definedName name="Otl_Dims" localSheetId="0">#REF!</definedName>
    <definedName name="Otl_Dims">#REF!</definedName>
    <definedName name="OUTPUT5" localSheetId="0">[1]SITRP!#REF!</definedName>
    <definedName name="OUTPUT5">[1]SITRP!#REF!</definedName>
    <definedName name="P1_" localSheetId="0">#REF!</definedName>
    <definedName name="P1_">#REF!</definedName>
    <definedName name="P10_" localSheetId="0">#REF!</definedName>
    <definedName name="P10_">#REF!</definedName>
    <definedName name="P11_" localSheetId="0">#REF!</definedName>
    <definedName name="P11_">#REF!</definedName>
    <definedName name="P12_" localSheetId="0">#REF!</definedName>
    <definedName name="P12_">#REF!</definedName>
    <definedName name="P2_" localSheetId="0">#REF!</definedName>
    <definedName name="P2_">#REF!</definedName>
    <definedName name="P3_" localSheetId="0">#REF!</definedName>
    <definedName name="P3_">#REF!</definedName>
    <definedName name="P4_" localSheetId="0">#REF!</definedName>
    <definedName name="P4_">#REF!</definedName>
    <definedName name="P5_" localSheetId="0">#REF!</definedName>
    <definedName name="P5_">#REF!</definedName>
    <definedName name="P6_" localSheetId="0">#REF!</definedName>
    <definedName name="P6_">#REF!</definedName>
    <definedName name="P7_" localSheetId="0">#REF!</definedName>
    <definedName name="P7_">#REF!</definedName>
    <definedName name="P8_" localSheetId="0">#REF!</definedName>
    <definedName name="P8_">#REF!</definedName>
    <definedName name="P9_" localSheetId="0">#REF!</definedName>
    <definedName name="P9_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21" localSheetId="0">'[1]Storm Fund Earn Gross Up'!#REF!</definedName>
    <definedName name="PAGE21">'[1]Storm Fund Earn Gross Up'!#REF!</definedName>
    <definedName name="PAGE2VIEWS" localSheetId="0">#REF!</definedName>
    <definedName name="PAGE2VIEWS">#REF!</definedName>
    <definedName name="PAGE3" localSheetId="0">#REF!</definedName>
    <definedName name="PAGE3">#REF!</definedName>
    <definedName name="PageDim1" localSheetId="0">#REF!</definedName>
    <definedName name="PageDim1">#REF!</definedName>
    <definedName name="Password" localSheetId="0">#REF!</definedName>
    <definedName name="Password">#REF!</definedName>
    <definedName name="PERIOD" localSheetId="0">#REF!</definedName>
    <definedName name="PERIO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 localSheetId="0">#REF!</definedName>
    <definedName name="Prel_Estimate_for_Final">#REF!</definedName>
    <definedName name="PRELIMINARY_DETAIL_on_Summary_data" localSheetId="0">#REF!</definedName>
    <definedName name="PRELIMINARY_DETAIL_on_Summary_data">#REF!</definedName>
    <definedName name="Preliminary_Estimate" localSheetId="0">#REF!</definedName>
    <definedName name="Preliminary_Estimate">#REF!</definedName>
    <definedName name="PRINT">'[12]#REF'!$N$6:$W$58</definedName>
    <definedName name="_xlnm.Print_Area">#REF!</definedName>
    <definedName name="PRINT_AREA_MI" localSheetId="0">#REF!</definedName>
    <definedName name="PRINT_AREA_MI">#REF!</definedName>
    <definedName name="print_sheet" localSheetId="0">#REF!</definedName>
    <definedName name="print_sheet">#REF!</definedName>
    <definedName name="PRINT_TITLES_MI">'[12]#REF'!$A$1:$IV$9</definedName>
    <definedName name="PRINT1">'[12]#REF'!$L$5:$M$58</definedName>
    <definedName name="PrintArea" localSheetId="0">#REF!</definedName>
    <definedName name="PrintArea">#REF!</definedName>
    <definedName name="PRIOR" localSheetId="0">[2]JVTAX.XLS!#REF!</definedName>
    <definedName name="PRIOR">[2]JVTAX.XLS!#REF!</definedName>
    <definedName name="PRIOR_YEAR_X" localSheetId="0">'[18]C-44 TP5 Adj 5_31_08'!#REF!</definedName>
    <definedName name="PRIOR_YEAR_X">'[18]C-44 TP5 Adj 5_31_08'!#REF!</definedName>
    <definedName name="proj_info">[17]sys_proj!$C$1:$H$65536</definedName>
    <definedName name="PURCHASE" localSheetId="0">#REF!</definedName>
    <definedName name="PURCHASE">#REF!</definedName>
    <definedName name="PURE" localSheetId="0">[1]SITRP!#REF!</definedName>
    <definedName name="PURE">[1]SITRP!#REF!</definedName>
    <definedName name="PUREC" localSheetId="0">[1]SITRP!#REF!</definedName>
    <definedName name="PUREC">[1]SITRP!#REF!</definedName>
    <definedName name="qqq" hidden="1">{"Martin Oct94_Mar95",#N/A,FALSE,"Martin Oct94 - Mar95"}</definedName>
    <definedName name="RAIL" localSheetId="0">#REF!</definedName>
    <definedName name="RAIL">#REF!</definedName>
    <definedName name="RATES" localSheetId="0">'[12]#REF'!#REF!</definedName>
    <definedName name="RATES">'[12]#REF'!#REF!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pAllFormat" localSheetId="0">#REF!</definedName>
    <definedName name="RepAllFormat">#REF!</definedName>
    <definedName name="RepAllHead" localSheetId="0">#REF!</definedName>
    <definedName name="RepAllHead">#REF!</definedName>
    <definedName name="RepDataFormat" localSheetId="0">#REF!</definedName>
    <definedName name="RepDataFormat">#REF!</definedName>
    <definedName name="RepDataMoney" localSheetId="0">'[22]Incr Hedg'!#REF!</definedName>
    <definedName name="RepDataMoney">'[22]Incr Hedg'!#REF!</definedName>
    <definedName name="RepDataMoney1" localSheetId="0">'[22]Incr Hedg'!#REF!</definedName>
    <definedName name="RepDataMoney1">'[22]Incr Hedg'!#REF!</definedName>
    <definedName name="RepDataMoney2" localSheetId="0">'[22]Incr Hedg'!#REF!</definedName>
    <definedName name="RepDataMoney2">'[22]Incr Hedg'!#REF!</definedName>
    <definedName name="RepDataMoney3" localSheetId="0">'[22]Incr Hedg'!#REF!</definedName>
    <definedName name="RepDataMoney3">'[22]Incr Hedg'!#REF!</definedName>
    <definedName name="RepDataMoney4" localSheetId="0">'[22]Incr Hedg'!#REF!</definedName>
    <definedName name="RepDataMoney4">'[22]Incr Hedg'!#REF!</definedName>
    <definedName name="RepDataPercent" localSheetId="0">'[22]Incr Hedg'!#REF!</definedName>
    <definedName name="RepDataPercent">'[22]Incr Hedg'!#REF!</definedName>
    <definedName name="RepDataPercent1" localSheetId="0">'[22]Incr Hedg'!#REF!</definedName>
    <definedName name="RepDataPercent1">'[22]Incr Hedg'!#REF!</definedName>
    <definedName name="RepDataPercent2" localSheetId="0">'[22]Incr Hedg'!#REF!</definedName>
    <definedName name="RepDataPercent2">'[22]Incr Hedg'!#REF!</definedName>
    <definedName name="RepDataPercent3" localSheetId="0">'[22]Incr Hedg'!#REF!</definedName>
    <definedName name="RepDataPercent3">'[22]Incr Hedg'!#REF!</definedName>
    <definedName name="RepDelete" localSheetId="0">'[22]Incr Hedg'!#REF!</definedName>
    <definedName name="RepDelete">'[22]Incr Hedg'!#REF!</definedName>
    <definedName name="Report1Layout" localSheetId="0">#REF!</definedName>
    <definedName name="Report1Layout">#REF!</definedName>
    <definedName name="Report1Title" localSheetId="0">#REF!</definedName>
    <definedName name="Report1Title">#REF!</definedName>
    <definedName name="Report2Layout" localSheetId="0">#REF!</definedName>
    <definedName name="Report2Layout">#REF!</definedName>
    <definedName name="Report2Title" localSheetId="0">#REF!</definedName>
    <definedName name="Report2Title">#REF!</definedName>
    <definedName name="Report3Layout" localSheetId="0">#REF!</definedName>
    <definedName name="Report3Layout">#REF!</definedName>
    <definedName name="Report3Title" localSheetId="0">#REF!</definedName>
    <definedName name="Report3Title">#REF!</definedName>
    <definedName name="Report4Layout" localSheetId="0">#REF!</definedName>
    <definedName name="Report4Layout">#REF!</definedName>
    <definedName name="Report4Title" localSheetId="0">#REF!</definedName>
    <definedName name="Report4Title">#REF!</definedName>
    <definedName name="ReportRange" localSheetId="0">#REF!</definedName>
    <definedName name="ReportRange">#REF!</definedName>
    <definedName name="ReportSelection" localSheetId="0">#REF!</definedName>
    <definedName name="ReportSelection">#REF!</definedName>
    <definedName name="RepPercent" localSheetId="0">#REF!</definedName>
    <definedName name="RepPercent">#REF!</definedName>
    <definedName name="RES" localSheetId="0">#REF!</definedName>
    <definedName name="RES">#REF!</definedName>
    <definedName name="RESP1" localSheetId="0">#REF!</definedName>
    <definedName name="RESP1">#REF!</definedName>
    <definedName name="REVENUERPT" localSheetId="0">'[16]FPSC TU'!#REF!</definedName>
    <definedName name="REVENUERPT">'[16]FPSC TU'!#REF!</definedName>
    <definedName name="RoundingOption" localSheetId="0">#REF!</definedName>
    <definedName name="RoundingOption">#REF!</definedName>
    <definedName name="rp_efoh_puf_yrs_rp_efoh_puf_yrs_List" localSheetId="0">#REF!</definedName>
    <definedName name="rp_efoh_puf_yrs_rp_efoh_puf_yrs_List">#REF!</definedName>
    <definedName name="Rpt1_RequiredRev" localSheetId="0">#REF!</definedName>
    <definedName name="Rpt1_RequiredRev">#REF!</definedName>
    <definedName name="RTSLABEL" localSheetId="0">'[12]#REF'!#REF!</definedName>
    <definedName name="RTSLABEL">'[12]#REF'!#REF!</definedName>
    <definedName name="S" localSheetId="0">#REF!</definedName>
    <definedName name="S">#REF!</definedName>
    <definedName name="s_year">[17]sys_header!$G$2:$G$14</definedName>
    <definedName name="S1V76" localSheetId="0">#REF!</definedName>
    <definedName name="S1V76">#REF!</definedName>
    <definedName name="sada" hidden="1">{"summary",#N/A,FALSE,"PCR DIRECTORY"}</definedName>
    <definedName name="SALES" localSheetId="0">#REF!</definedName>
    <definedName name="SALES">#REF!</definedName>
    <definedName name="SCH" localSheetId="0">#REF!</definedName>
    <definedName name="SCH">#REF!</definedName>
    <definedName name="Server" localSheetId="0">#REF!</definedName>
    <definedName name="Server">#REF!</definedName>
    <definedName name="SRCA" localSheetId="0">#REF!</definedName>
    <definedName name="SRCA">#REF!</definedName>
    <definedName name="SRCM" localSheetId="0">#REF!</definedName>
    <definedName name="SRCM">#REF!</definedName>
    <definedName name="sstcsd" localSheetId="0">#REF!</definedName>
    <definedName name="sstcsd">#REF!</definedName>
    <definedName name="sstdaily" localSheetId="0">#REF!</definedName>
    <definedName name="sstdaily">#REF!</definedName>
    <definedName name="sstoncsd" localSheetId="0">#REF!</definedName>
    <definedName name="sstoncsd">#REF!</definedName>
    <definedName name="sstres" localSheetId="0">#REF!</definedName>
    <definedName name="sstres">#REF!</definedName>
    <definedName name="startupgas" localSheetId="0">#REF!</definedName>
    <definedName name="startupgas">#REF!</definedName>
    <definedName name="Stats_App" localSheetId="0">#REF!</definedName>
    <definedName name="Stats_App">#REF!</definedName>
    <definedName name="Stats_Data" localSheetId="0">#REF!</definedName>
    <definedName name="Stats_Data">#REF!</definedName>
    <definedName name="Stats_DB" localSheetId="0">#REF!</definedName>
    <definedName name="Stats_DB">#REF!</definedName>
    <definedName name="Stats_EAC" localSheetId="0">#REF!</definedName>
    <definedName name="Stats_EAC">#REF!</definedName>
    <definedName name="Stats_Rpt" localSheetId="0">#REF!</definedName>
    <definedName name="Stats_Rpt">#REF!</definedName>
    <definedName name="Stats_Title1" localSheetId="0">#REF!</definedName>
    <definedName name="Stats_Title1">#REF!</definedName>
    <definedName name="Stats_Title2" localSheetId="0">#REF!</definedName>
    <definedName name="Stats_Title2">#REF!</definedName>
    <definedName name="Stratification_of_Cost" localSheetId="0">#REF!</definedName>
    <definedName name="Stratification_of_Cost">#REF!</definedName>
    <definedName name="SUBSEQUENT_YEAR_DATE" localSheetId="0">'[18]C-44 TP5 Adj 5_31_08'!#REF!</definedName>
    <definedName name="SUBSEQUENT_YEAR_DATE">'[18]C-44 TP5 Adj 5_31_08'!#REF!</definedName>
    <definedName name="SUBSEQUENT_YEAR_X" localSheetId="0">'[18]C-44 TP5 Adj 5_31_08'!#REF!</definedName>
    <definedName name="SUBSEQUENT_YEAR_X">'[18]C-44 TP5 Adj 5_31_08'!#REF!</definedName>
    <definedName name="SUMMARY" localSheetId="0">#REF!</definedName>
    <definedName name="SUMMARY">#REF!</definedName>
    <definedName name="SumUDA" localSheetId="0">#REF!</definedName>
    <definedName name="SumUDA">#REF!</definedName>
    <definedName name="T" localSheetId="0">'[16]NFE 518 (FEB)'!#REF!</definedName>
    <definedName name="T">'[16]NFE 518 (FEB)'!#REF!</definedName>
    <definedName name="TAMI" hidden="1">{"summary",#N/A,FALSE,"PCR DIRECTORY"}</definedName>
    <definedName name="TEN" localSheetId="0">#REF!</definedName>
    <definedName name="TEN">#REF!</definedName>
    <definedName name="test" hidden="1">{"detail305",#N/A,FALSE,"BI-305"}</definedName>
    <definedName name="THREE" localSheetId="0">#REF!</definedName>
    <definedName name="THREE">#REF!</definedName>
    <definedName name="Total_Co" localSheetId="0">#REF!</definedName>
    <definedName name="Total_Co">#REF!</definedName>
    <definedName name="transdmd" localSheetId="0">#REF!</definedName>
    <definedName name="transdmd">#REF!</definedName>
    <definedName name="TRUPCALC" localSheetId="0">#REF!</definedName>
    <definedName name="TRUPCALC">#REF!</definedName>
    <definedName name="TRUPVAR" localSheetId="0">#REF!</definedName>
    <definedName name="TRUPVAR">#REF!</definedName>
    <definedName name="Ttt" localSheetId="0">#REF!,#REF!,#REF!</definedName>
    <definedName name="Ttt">#REF!,#REF!,#REF!</definedName>
    <definedName name="TWO" localSheetId="0">#REF!</definedName>
    <definedName name="TWO">#REF!</definedName>
    <definedName name="TXcredit" localSheetId="0">'[23]Transformer Credit'!$E$11</definedName>
    <definedName name="UI_Entity_Groups" localSheetId="0">#REF!</definedName>
    <definedName name="UI_Entity_Groups">#REF!</definedName>
    <definedName name="UI_Reports" localSheetId="0">#REF!</definedName>
    <definedName name="UI_Reports">#REF!</definedName>
    <definedName name="UI_Scenarios" localSheetId="0">#REF!</definedName>
    <definedName name="UI_Scenarios">#REF!</definedName>
    <definedName name="User" localSheetId="0">#REF!</definedName>
    <definedName name="User">#REF!</definedName>
    <definedName name="UserPageMember1" localSheetId="0">#REF!</definedName>
    <definedName name="UserPageMember1">#REF!</definedName>
    <definedName name="UserParameters" localSheetId="0">#REF!</definedName>
    <definedName name="UserParameters">#REF!</definedName>
    <definedName name="Variance" localSheetId="0">#REF!</definedName>
    <definedName name="Variance">#REF!</definedName>
    <definedName name="W1X42" localSheetId="0">#REF!</definedName>
    <definedName name="W1X42">#REF!</definedName>
    <definedName name="WKSH" localSheetId="0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 localSheetId="0">#REF!</definedName>
    <definedName name="Year">#REF!</definedName>
    <definedName name="Year2" localSheetId="0">#REF!</definedName>
    <definedName name="Year2">#REF!</definedName>
    <definedName name="YTDA" localSheetId="0">[2]ISFPLSUB!#REF!</definedName>
    <definedName name="YTDA">[2]ISFPLSUB!#REF!</definedName>
    <definedName name="Yyyy" localSheetId="0">#REF!,#REF!,#REF!,#REF!</definedName>
    <definedName name="Yyyy">#REF!,#REF!,#REF!,#REF!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C21" i="2" l="1"/>
  <c r="E17" i="2" l="1"/>
  <c r="H15" i="2"/>
  <c r="A16" i="2"/>
  <c r="A17" i="2"/>
  <c r="H17" i="2"/>
  <c r="A18" i="2"/>
  <c r="A19" i="2"/>
  <c r="E19" i="2"/>
  <c r="H19" i="2"/>
  <c r="A20" i="2"/>
  <c r="A21" i="2"/>
  <c r="D21" i="2"/>
  <c r="E21" i="2" s="1"/>
  <c r="G21" i="2"/>
  <c r="H21" i="2" s="1"/>
  <c r="E15" i="2" l="1"/>
  <c r="E31" i="1"/>
  <c r="G31" i="1" s="1"/>
  <c r="I31" i="1" s="1"/>
  <c r="K31" i="1" s="1"/>
  <c r="N31" i="1" s="1"/>
  <c r="E29" i="1"/>
  <c r="G29" i="1" s="1"/>
  <c r="I29" i="1" s="1"/>
  <c r="K29" i="1" s="1"/>
  <c r="N29" i="1" s="1"/>
  <c r="E27" i="1"/>
  <c r="G27" i="1" s="1"/>
  <c r="I27" i="1" s="1"/>
  <c r="K27" i="1" s="1"/>
  <c r="N27" i="1" s="1"/>
  <c r="N33" i="1" s="1"/>
  <c r="M20" i="1"/>
  <c r="D20" i="1"/>
  <c r="E20" i="1" s="1"/>
  <c r="G20" i="1" s="1"/>
  <c r="I20" i="1" s="1"/>
  <c r="K20" i="1" s="1"/>
  <c r="N20" i="1" s="1"/>
  <c r="N22" i="1" s="1"/>
  <c r="C20" i="1"/>
  <c r="M18" i="1"/>
  <c r="E18" i="1"/>
  <c r="G18" i="1" s="1"/>
  <c r="I18" i="1" s="1"/>
  <c r="K18" i="1" s="1"/>
  <c r="N18" i="1" s="1"/>
  <c r="C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17" i="1"/>
  <c r="M16" i="1"/>
  <c r="E16" i="1"/>
  <c r="G16" i="1" s="1"/>
  <c r="I16" i="1" s="1"/>
  <c r="K16" i="1" s="1"/>
  <c r="N16" i="1" s="1"/>
  <c r="N35" i="1" l="1"/>
</calcChain>
</file>

<file path=xl/sharedStrings.xml><?xml version="1.0" encoding="utf-8"?>
<sst xmlns="http://schemas.openxmlformats.org/spreadsheetml/2006/main" count="83" uniqueCount="61">
  <si>
    <t>FLORIDA POWER &amp; LIGHT COMPANY</t>
  </si>
  <si>
    <t>MFR E-14 Workpapers</t>
  </si>
  <si>
    <t>AND SUBSIDIARIES</t>
  </si>
  <si>
    <t>CILC/CDR Credit Reset Calculation</t>
  </si>
  <si>
    <t>DOCKET NO. 160021-EI </t>
  </si>
  <si>
    <t>2018 Subsequent Year</t>
  </si>
  <si>
    <t>MFR NO. E-14</t>
  </si>
  <si>
    <t>ATTACHMENT 5 of 5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</si>
  <si>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</si>
  <si>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</si>
  <si>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</si>
  <si>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</si>
  <si>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</si>
  <si>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</si>
  <si>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</si>
  <si>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</si>
  <si>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</si>
  <si>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Line No.</t>
  </si>
  <si>
    <t>CILC</t>
  </si>
  <si>
    <t>Canaveral GBRA %</t>
  </si>
  <si>
    <t>Riviera GBRA %</t>
  </si>
  <si>
    <t>Port Everglades GBRA %</t>
  </si>
  <si>
    <t>Rate Class</t>
  </si>
  <si>
    <t>2013 Increased  Credit Amount</t>
  </si>
  <si>
    <t>2013 Sales (kWh)</t>
  </si>
  <si>
    <t>Credit per kWh</t>
  </si>
  <si>
    <t>Forecasted Sales (kWh)</t>
  </si>
  <si>
    <t>Credit Amount  ($)</t>
  </si>
  <si>
    <t xml:space="preserve">CILC-1D </t>
  </si>
  <si>
    <t>CILC-1G</t>
  </si>
  <si>
    <t xml:space="preserve">CILC-1T </t>
  </si>
  <si>
    <t xml:space="preserve">     Subtotal CILC</t>
  </si>
  <si>
    <t>CDR Credit</t>
  </si>
  <si>
    <t>Presettlement Credit</t>
  </si>
  <si>
    <t xml:space="preserve">Settlement Credit </t>
  </si>
  <si>
    <t>Credit Increase</t>
  </si>
  <si>
    <t>Forecasted Load Control</t>
  </si>
  <si>
    <t>Forecasted Load Control Amount</t>
  </si>
  <si>
    <t>per kW</t>
  </si>
  <si>
    <t>(Diff)</t>
  </si>
  <si>
    <t>(kW)</t>
  </si>
  <si>
    <t>($)</t>
  </si>
  <si>
    <t>GSD(T)-1</t>
  </si>
  <si>
    <t>GSLD(T)-1</t>
  </si>
  <si>
    <t>GSLD(T)-2</t>
  </si>
  <si>
    <t xml:space="preserve">     Subtotal CDR Credit</t>
  </si>
  <si>
    <t>Total</t>
  </si>
  <si>
    <t>CILC Increase Analysis</t>
  </si>
  <si>
    <t>PAGE 2 of 2</t>
  </si>
  <si>
    <t>(5)</t>
  </si>
  <si>
    <t>CILC Rate Class</t>
  </si>
  <si>
    <t>Totals</t>
  </si>
  <si>
    <t>2018 Credit Amount  ($)</t>
  </si>
  <si>
    <t>2018 Present Sales Revenue</t>
  </si>
  <si>
    <t>PAGE 1 of 2</t>
  </si>
  <si>
    <t xml:space="preserve">2018 Present Sales, Clause &amp; Other Revenues </t>
  </si>
  <si>
    <t>Credit % of Total Bill</t>
  </si>
  <si>
    <t>Credit % of Base Bill</t>
  </si>
  <si>
    <t>OPC 015449</t>
  </si>
  <si>
    <t>FPL RC-16</t>
  </si>
  <si>
    <t>OPC 015450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</si>
</sst>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0.000000"/>
    <numFmt numFmtId="170" formatCode="&quot;£&quot;#,##0_);[Red]\(&quot;£&quot;#,##0\)"/>
    <numFmt numFmtId="171" formatCode="_-&quot;£&quot;* #,##0.00_-;\-&quot;£&quot;* #,##0.00_-;_-&quot;£&quot;* &quot;-&quot;??_-;_-@_-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ourier New"/>
      <family val="3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309">
    <xf numFmtId="0" fontId="0" fillId="0" borderId="0"/>
    <xf numFmtId="0" fontId="3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2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" fillId="3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34" borderId="0" applyNumberFormat="0" applyBorder="0" applyAlignment="0" applyProtection="0"/>
    <xf numFmtId="0" fontId="6" fillId="29" borderId="0" applyNumberFormat="0" applyBorder="0" applyAlignment="0" applyProtection="0"/>
    <xf numFmtId="0" fontId="7" fillId="35" borderId="0" applyNumberFormat="0" applyBorder="0" applyAlignment="0" applyProtection="0"/>
    <xf numFmtId="170" fontId="3" fillId="0" borderId="0" applyFill="0" applyBorder="0" applyAlignment="0"/>
    <xf numFmtId="43" fontId="8" fillId="0" borderId="0" applyFont="0" applyFill="0" applyBorder="0" applyAlignment="0" applyProtection="0">
      <alignment vertical="top" wrapText="1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Alignment="0">
      <alignment horizontal="left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1" fillId="0" borderId="0" applyNumberFormat="0" applyAlignment="0">
      <alignment horizontal="left"/>
    </xf>
    <xf numFmtId="38" fontId="12" fillId="39" borderId="0" applyNumberFormat="0" applyBorder="0" applyAlignment="0" applyProtection="0"/>
    <xf numFmtId="0" fontId="13" fillId="0" borderId="12" applyNumberFormat="0" applyAlignment="0" applyProtection="0">
      <alignment horizontal="left" vertical="center"/>
    </xf>
    <xf numFmtId="0" fontId="13" fillId="0" borderId="13">
      <alignment horizontal="left" vertical="center"/>
    </xf>
    <xf numFmtId="10" fontId="12" fillId="40" borderId="14" applyNumberFormat="0" applyBorder="0" applyAlignment="0" applyProtection="0"/>
    <xf numFmtId="171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 wrapText="1"/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4" fontId="17" fillId="0" borderId="0" applyNumberFormat="0" applyFill="0" applyBorder="0" applyAlignment="0" applyProtection="0">
      <alignment horizontal="left"/>
    </xf>
    <xf numFmtId="4" fontId="4" fillId="41" borderId="15" applyNumberFormat="0" applyProtection="0">
      <alignment vertical="center"/>
    </xf>
    <xf numFmtId="4" fontId="18" fillId="41" borderId="15" applyNumberFormat="0" applyProtection="0">
      <alignment vertical="center"/>
    </xf>
    <xf numFmtId="4" fontId="4" fillId="41" borderId="15" applyNumberFormat="0" applyProtection="0">
      <alignment horizontal="left" vertical="center" indent="1"/>
    </xf>
    <xf numFmtId="4" fontId="4" fillId="41" borderId="15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4" fontId="4" fillId="43" borderId="15" applyNumberFormat="0" applyProtection="0">
      <alignment horizontal="right" vertical="center"/>
    </xf>
    <xf numFmtId="4" fontId="4" fillId="44" borderId="15" applyNumberFormat="0" applyProtection="0">
      <alignment horizontal="right" vertical="center"/>
    </xf>
    <xf numFmtId="4" fontId="4" fillId="45" borderId="15" applyNumberFormat="0" applyProtection="0">
      <alignment horizontal="right" vertical="center"/>
    </xf>
    <xf numFmtId="4" fontId="4" fillId="46" borderId="15" applyNumberFormat="0" applyProtection="0">
      <alignment horizontal="right" vertical="center"/>
    </xf>
    <xf numFmtId="4" fontId="4" fillId="47" borderId="15" applyNumberFormat="0" applyProtection="0">
      <alignment horizontal="right" vertical="center"/>
    </xf>
    <xf numFmtId="4" fontId="4" fillId="48" borderId="15" applyNumberFormat="0" applyProtection="0">
      <alignment horizontal="right" vertical="center"/>
    </xf>
    <xf numFmtId="4" fontId="4" fillId="49" borderId="15" applyNumberFormat="0" applyProtection="0">
      <alignment horizontal="right" vertical="center"/>
    </xf>
    <xf numFmtId="4" fontId="4" fillId="50" borderId="15" applyNumberFormat="0" applyProtection="0">
      <alignment horizontal="right" vertical="center"/>
    </xf>
    <xf numFmtId="4" fontId="4" fillId="51" borderId="15" applyNumberFormat="0" applyProtection="0">
      <alignment horizontal="right" vertical="center"/>
    </xf>
    <xf numFmtId="4" fontId="19" fillId="52" borderId="15" applyNumberFormat="0" applyProtection="0">
      <alignment horizontal="left" vertical="center" indent="1"/>
    </xf>
    <xf numFmtId="4" fontId="4" fillId="53" borderId="16" applyNumberFormat="0" applyProtection="0">
      <alignment horizontal="left" vertical="center" indent="1"/>
    </xf>
    <xf numFmtId="4" fontId="20" fillId="54" borderId="0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4" fontId="4" fillId="53" borderId="15" applyNumberFormat="0" applyProtection="0">
      <alignment horizontal="left" vertical="center" indent="1"/>
    </xf>
    <xf numFmtId="4" fontId="4" fillId="55" borderId="15" applyNumberFormat="0" applyProtection="0">
      <alignment horizontal="left" vertical="center" indent="1"/>
    </xf>
    <xf numFmtId="0" fontId="3" fillId="55" borderId="15" applyNumberFormat="0" applyProtection="0">
      <alignment horizontal="left" vertical="center" indent="1"/>
    </xf>
    <xf numFmtId="0" fontId="3" fillId="55" borderId="15" applyNumberFormat="0" applyProtection="0">
      <alignment horizontal="left" vertical="center" indent="1"/>
    </xf>
    <xf numFmtId="0" fontId="3" fillId="56" borderId="15" applyNumberFormat="0" applyProtection="0">
      <alignment horizontal="left" vertical="center" indent="1"/>
    </xf>
    <xf numFmtId="0" fontId="3" fillId="56" borderId="15" applyNumberFormat="0" applyProtection="0">
      <alignment horizontal="left" vertical="center" indent="1"/>
    </xf>
    <xf numFmtId="0" fontId="3" fillId="39" borderId="15" applyNumberFormat="0" applyProtection="0">
      <alignment horizontal="left" vertical="center" indent="1"/>
    </xf>
    <xf numFmtId="0" fontId="3" fillId="39" borderId="15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0" fontId="3" fillId="57" borderId="14" applyNumberFormat="0">
      <protection locked="0"/>
    </xf>
    <xf numFmtId="4" fontId="4" fillId="40" borderId="15" applyNumberFormat="0" applyProtection="0">
      <alignment vertical="center"/>
    </xf>
    <xf numFmtId="4" fontId="18" fillId="40" borderId="15" applyNumberFormat="0" applyProtection="0">
      <alignment vertical="center"/>
    </xf>
    <xf numFmtId="4" fontId="4" fillId="40" borderId="15" applyNumberFormat="0" applyProtection="0">
      <alignment horizontal="left" vertical="center" indent="1"/>
    </xf>
    <xf numFmtId="4" fontId="4" fillId="40" borderId="15" applyNumberFormat="0" applyProtection="0">
      <alignment horizontal="left" vertical="center" indent="1"/>
    </xf>
    <xf numFmtId="4" fontId="4" fillId="53" borderId="15" applyNumberFormat="0" applyProtection="0">
      <alignment horizontal="right" vertical="center"/>
    </xf>
    <xf numFmtId="4" fontId="4" fillId="58" borderId="17" applyNumberFormat="0" applyProtection="0">
      <alignment horizontal="right" vertical="center"/>
    </xf>
    <xf numFmtId="4" fontId="18" fillId="53" borderId="15" applyNumberFormat="0" applyProtection="0">
      <alignment horizontal="right" vertical="center"/>
    </xf>
    <xf numFmtId="0" fontId="3" fillId="42" borderId="15" applyNumberFormat="0" applyProtection="0">
      <alignment horizontal="left" vertical="center" indent="1"/>
    </xf>
    <xf numFmtId="0" fontId="3" fillId="42" borderId="15" applyNumberFormat="0" applyProtection="0">
      <alignment horizontal="left" vertical="center" indent="1"/>
    </xf>
    <xf numFmtId="0" fontId="21" fillId="0" borderId="0"/>
    <xf numFmtId="4" fontId="22" fillId="53" borderId="15" applyNumberFormat="0" applyProtection="0">
      <alignment horizontal="right" vertical="center"/>
    </xf>
    <xf numFmtId="49" fontId="23" fillId="59" borderId="18"/>
    <xf numFmtId="49" fontId="23" fillId="59" borderId="0"/>
    <xf numFmtId="0" fontId="24" fillId="60" borderId="18">
      <protection locked="0"/>
    </xf>
    <xf numFmtId="0" fontId="24" fillId="59" borderId="0"/>
    <xf numFmtId="0" fontId="25" fillId="46" borderId="0"/>
    <xf numFmtId="0" fontId="26" fillId="0" borderId="0" applyNumberFormat="0" applyFill="0" applyBorder="0" applyAlignment="0" applyProtection="0"/>
    <xf numFmtId="169" fontId="3" fillId="0" borderId="0">
      <alignment horizontal="left" wrapText="1"/>
    </xf>
    <xf numFmtId="40" fontId="27" fillId="0" borderId="0" applyBorder="0">
      <alignment horizontal="right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3" xfId="1" applyFont="1" applyBorder="1"/>
    <xf numFmtId="0" fontId="3" fillId="0" borderId="0" xfId="1" applyFont="1"/>
    <xf numFmtId="0" fontId="4" fillId="0" borderId="0" xfId="0" applyFont="1"/>
    <xf numFmtId="0" fontId="3" fillId="0" borderId="0" xfId="0" applyFont="1"/>
    <xf numFmtId="0" fontId="0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0" borderId="0" xfId="1" applyFont="1" applyBorder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6" xfId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/>
    <xf numFmtId="0" fontId="3" fillId="0" borderId="6" xfId="1" applyFont="1" applyBorder="1" applyAlignment="1"/>
    <xf numFmtId="0" fontId="3" fillId="0" borderId="6" xfId="1" applyFont="1" applyBorder="1"/>
    <xf numFmtId="0" fontId="3" fillId="0" borderId="8" xfId="0" applyFont="1" applyBorder="1" applyAlignment="1">
      <alignment horizontal="center"/>
    </xf>
    <xf numFmtId="0" fontId="3" fillId="0" borderId="3" xfId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4" fontId="3" fillId="0" borderId="3" xfId="2" applyNumberFormat="1" applyFont="1" applyFill="1" applyBorder="1" applyAlignment="1">
      <alignment horizontal="center"/>
    </xf>
    <xf numFmtId="0" fontId="3" fillId="0" borderId="3" xfId="1" applyFont="1" applyFill="1" applyBorder="1"/>
    <xf numFmtId="0" fontId="3" fillId="0" borderId="9" xfId="1" applyFont="1" applyFill="1" applyBorder="1" applyAlignment="1">
      <alignment horizontal="center" wrapText="1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 applyAlignment="1">
      <alignment horizontal="center"/>
    </xf>
    <xf numFmtId="0" fontId="5" fillId="0" borderId="0" xfId="1" applyFont="1"/>
    <xf numFmtId="165" fontId="3" fillId="0" borderId="0" xfId="3" applyNumberFormat="1" applyFont="1" applyFill="1"/>
    <xf numFmtId="41" fontId="3" fillId="0" borderId="0" xfId="1" applyNumberFormat="1" applyFont="1" applyFill="1"/>
    <xf numFmtId="166" fontId="3" fillId="0" borderId="0" xfId="1" applyNumberFormat="1" applyFont="1" applyFill="1"/>
    <xf numFmtId="167" fontId="3" fillId="0" borderId="0" xfId="3" applyNumberFormat="1" applyFont="1" applyFill="1"/>
    <xf numFmtId="168" fontId="3" fillId="0" borderId="0" xfId="4" applyNumberFormat="1" applyFont="1" applyFill="1"/>
    <xf numFmtId="41" fontId="3" fillId="0" borderId="0" xfId="5" applyNumberFormat="1" applyFont="1" applyFill="1"/>
    <xf numFmtId="165" fontId="3" fillId="0" borderId="10" xfId="3" applyNumberFormat="1" applyFont="1" applyFill="1" applyBorder="1"/>
    <xf numFmtId="165" fontId="3" fillId="0" borderId="3" xfId="1" applyNumberFormat="1" applyFont="1" applyBorder="1"/>
    <xf numFmtId="0" fontId="3" fillId="0" borderId="0" xfId="1" applyFont="1" applyFill="1" applyBorder="1" applyAlignment="1"/>
    <xf numFmtId="0" fontId="3" fillId="0" borderId="0" xfId="1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1" applyFont="1" applyAlignment="1"/>
    <xf numFmtId="0" fontId="3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44" fontId="3" fillId="0" borderId="0" xfId="0" applyNumberFormat="1" applyFont="1"/>
    <xf numFmtId="44" fontId="3" fillId="0" borderId="0" xfId="1" applyNumberFormat="1" applyFont="1"/>
    <xf numFmtId="44" fontId="3" fillId="0" borderId="0" xfId="3" applyNumberFormat="1" applyFont="1" applyFill="1"/>
    <xf numFmtId="44" fontId="3" fillId="0" borderId="0" xfId="1" applyNumberFormat="1" applyFont="1" applyFill="1" applyBorder="1"/>
    <xf numFmtId="165" fontId="5" fillId="0" borderId="11" xfId="1" applyNumberFormat="1" applyFont="1" applyBorder="1"/>
    <xf numFmtId="0" fontId="0" fillId="0" borderId="0" xfId="1" applyFont="1"/>
    <xf numFmtId="0" fontId="0" fillId="0" borderId="0" xfId="0" quotePrefix="1" applyFont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3" xfId="1" applyFont="1" applyFill="1" applyBorder="1" applyAlignment="1">
      <alignment horizontal="center" wrapText="1"/>
    </xf>
    <xf numFmtId="0" fontId="0" fillId="0" borderId="0" xfId="1" applyFont="1" applyBorder="1"/>
    <xf numFmtId="0" fontId="5" fillId="0" borderId="0" xfId="1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3" xfId="1" applyFont="1" applyBorder="1"/>
    <xf numFmtId="0" fontId="0" fillId="0" borderId="0" xfId="1" applyFont="1" applyAlignment="1">
      <alignment horizontal="center"/>
    </xf>
    <xf numFmtId="165" fontId="0" fillId="0" borderId="0" xfId="307" applyNumberFormat="1" applyFont="1"/>
    <xf numFmtId="9" fontId="0" fillId="0" borderId="0" xfId="308" applyFont="1" applyFill="1" applyBorder="1"/>
    <xf numFmtId="166" fontId="0" fillId="0" borderId="0" xfId="1" applyNumberFormat="1" applyFont="1" applyFill="1" applyBorder="1"/>
    <xf numFmtId="9" fontId="0" fillId="0" borderId="0" xfId="308" applyFont="1" applyBorder="1"/>
    <xf numFmtId="165" fontId="0" fillId="0" borderId="10" xfId="307" applyNumberFormat="1" applyFont="1" applyBorder="1"/>
    <xf numFmtId="9" fontId="0" fillId="0" borderId="10" xfId="308" applyFont="1" applyFill="1" applyBorder="1"/>
    <xf numFmtId="165" fontId="0" fillId="0" borderId="11" xfId="307" applyNumberFormat="1" applyFont="1" applyBorder="1"/>
    <xf numFmtId="9" fontId="0" fillId="0" borderId="11" xfId="308" applyFont="1" applyFill="1" applyBorder="1"/>
    <xf numFmtId="0" fontId="0" fillId="0" borderId="0" xfId="1" applyFont="1" applyFill="1" applyBorder="1" applyAlignment="1"/>
    <xf numFmtId="0" fontId="0" fillId="0" borderId="0" xfId="1" applyFont="1" applyBorder="1" applyAlignment="1">
      <alignment horizontal="center"/>
    </xf>
    <xf numFmtId="0" fontId="0" fillId="0" borderId="0" xfId="1" applyFont="1" applyBorder="1" applyAlignment="1">
      <alignment horizontal="center" wrapText="1"/>
    </xf>
    <xf numFmtId="44" fontId="0" fillId="0" borderId="0" xfId="307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44" fontId="0" fillId="0" borderId="0" xfId="307" applyFont="1" applyFill="1" applyBorder="1" applyAlignment="1">
      <alignment horizontal="center"/>
    </xf>
    <xf numFmtId="44" fontId="0" fillId="0" borderId="0" xfId="0" applyNumberFormat="1" applyFont="1" applyBorder="1"/>
    <xf numFmtId="44" fontId="0" fillId="0" borderId="0" xfId="1" applyNumberFormat="1" applyFont="1" applyBorder="1"/>
    <xf numFmtId="44" fontId="0" fillId="0" borderId="0" xfId="307" applyFont="1" applyFill="1" applyBorder="1"/>
    <xf numFmtId="44" fontId="0" fillId="0" borderId="0" xfId="3" applyNumberFormat="1" applyFont="1" applyFill="1" applyBorder="1"/>
    <xf numFmtId="165" fontId="0" fillId="0" borderId="0" xfId="307" applyNumberFormat="1" applyFont="1" applyFill="1" applyBorder="1"/>
    <xf numFmtId="165" fontId="0" fillId="0" borderId="10" xfId="307" applyNumberFormat="1" applyFont="1" applyFill="1" applyBorder="1"/>
    <xf numFmtId="0" fontId="4" fillId="0" borderId="0" xfId="0" applyFont="1" applyBorder="1"/>
    <xf numFmtId="0" fontId="0" fillId="0" borderId="0" xfId="0" quotePrefix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wrapText="1"/>
    </xf>
    <xf numFmtId="165" fontId="0" fillId="0" borderId="0" xfId="307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09">
    <cellStyle name="_x0013_" xfId="6"/>
    <cellStyle name="_x0013_ 2" xfId="7"/>
    <cellStyle name="_CC Oil" xfId="8"/>
    <cellStyle name="_DSO Oil" xfId="9"/>
    <cellStyle name="_FLCC Oil" xfId="10"/>
    <cellStyle name="_FLPEGT Oil" xfId="11"/>
    <cellStyle name="_FMCT Oil" xfId="12"/>
    <cellStyle name="_GTDW_DataTemplate" xfId="13"/>
    <cellStyle name="_Gulfstream Gas" xfId="14"/>
    <cellStyle name="_MR .7 Oil" xfId="15"/>
    <cellStyle name="_MR 1 Oil" xfId="16"/>
    <cellStyle name="_MRCT Oil" xfId="17"/>
    <cellStyle name="_MT Gulfstream Gas" xfId="18"/>
    <cellStyle name="_MT Oil" xfId="19"/>
    <cellStyle name="_OLCT Oil" xfId="20"/>
    <cellStyle name="_PE Oil" xfId="21"/>
    <cellStyle name="_PN Oil" xfId="22"/>
    <cellStyle name="_RV Oil" xfId="23"/>
    <cellStyle name="_SHCT Oil" xfId="24"/>
    <cellStyle name="_SN Oil" xfId="25"/>
    <cellStyle name="_TP Oil" xfId="26"/>
    <cellStyle name="20% - Accent1 10" xfId="27"/>
    <cellStyle name="20% - Accent1 11" xfId="28"/>
    <cellStyle name="20% - Accent1 2" xfId="29"/>
    <cellStyle name="20% - Accent1 3" xfId="30"/>
    <cellStyle name="20% - Accent1 4" xfId="31"/>
    <cellStyle name="20% - Accent1 5" xfId="32"/>
    <cellStyle name="20% - Accent1 6" xfId="33"/>
    <cellStyle name="20% - Accent1 7" xfId="34"/>
    <cellStyle name="20% - Accent1 8" xfId="35"/>
    <cellStyle name="20% - Accent1 9" xfId="36"/>
    <cellStyle name="20% - Accent2 10" xfId="37"/>
    <cellStyle name="20% - Accent2 11" xfId="38"/>
    <cellStyle name="20% - Accent2 2" xfId="39"/>
    <cellStyle name="20% - Accent2 3" xfId="40"/>
    <cellStyle name="20% - Accent2 4" xfId="41"/>
    <cellStyle name="20% - Accent2 5" xfId="42"/>
    <cellStyle name="20% - Accent2 6" xfId="43"/>
    <cellStyle name="20% - Accent2 7" xfId="44"/>
    <cellStyle name="20% - Accent2 8" xfId="45"/>
    <cellStyle name="20% - Accent2 9" xfId="46"/>
    <cellStyle name="20% - Accent3 10" xfId="47"/>
    <cellStyle name="20% - Accent3 11" xfId="48"/>
    <cellStyle name="20% - Accent3 2" xfId="49"/>
    <cellStyle name="20% - Accent3 3" xfId="50"/>
    <cellStyle name="20% - Accent3 4" xfId="51"/>
    <cellStyle name="20% - Accent3 5" xfId="52"/>
    <cellStyle name="20% - Accent3 6" xfId="53"/>
    <cellStyle name="20% - Accent3 7" xfId="54"/>
    <cellStyle name="20% - Accent3 8" xfId="55"/>
    <cellStyle name="20% - Accent3 9" xfId="56"/>
    <cellStyle name="20% - Accent4 10" xfId="57"/>
    <cellStyle name="20% - Accent4 11" xfId="58"/>
    <cellStyle name="20% - Accent4 2" xfId="59"/>
    <cellStyle name="20% - Accent4 3" xfId="60"/>
    <cellStyle name="20% - Accent4 4" xfId="61"/>
    <cellStyle name="20% - Accent4 5" xfId="62"/>
    <cellStyle name="20% - Accent4 6" xfId="63"/>
    <cellStyle name="20% - Accent4 7" xfId="64"/>
    <cellStyle name="20% - Accent4 8" xfId="65"/>
    <cellStyle name="20% - Accent4 9" xfId="66"/>
    <cellStyle name="20% - Accent5 2" xfId="67"/>
    <cellStyle name="20% - Accent5 3" xfId="68"/>
    <cellStyle name="20% - Accent5 4" xfId="69"/>
    <cellStyle name="20% - Accent5 5" xfId="70"/>
    <cellStyle name="20% - Accent5 6" xfId="71"/>
    <cellStyle name="20% - Accent5 7" xfId="72"/>
    <cellStyle name="20% - Accent5 8" xfId="73"/>
    <cellStyle name="20% - Accent5 9" xfId="74"/>
    <cellStyle name="20% - Accent6 2" xfId="75"/>
    <cellStyle name="20% - Accent6 3" xfId="76"/>
    <cellStyle name="20% - Accent6 4" xfId="77"/>
    <cellStyle name="20% - Accent6 5" xfId="78"/>
    <cellStyle name="20% - Accent6 6" xfId="79"/>
    <cellStyle name="20% - Accent6 7" xfId="80"/>
    <cellStyle name="20% - Accent6 8" xfId="81"/>
    <cellStyle name="20% - Accent6 9" xfId="82"/>
    <cellStyle name="40% - Accent1 2" xfId="83"/>
    <cellStyle name="40% - Accent1 3" xfId="84"/>
    <cellStyle name="40% - Accent1 4" xfId="85"/>
    <cellStyle name="40% - Accent1 5" xfId="86"/>
    <cellStyle name="40% - Accent1 6" xfId="87"/>
    <cellStyle name="40% - Accent1 7" xfId="88"/>
    <cellStyle name="40% - Accent1 8" xfId="89"/>
    <cellStyle name="40% - Accent1 9" xfId="90"/>
    <cellStyle name="40% - Accent2 2" xfId="91"/>
    <cellStyle name="40% - Accent2 3" xfId="92"/>
    <cellStyle name="40% - Accent2 4" xfId="93"/>
    <cellStyle name="40% - Accent2 5" xfId="94"/>
    <cellStyle name="40% - Accent2 6" xfId="95"/>
    <cellStyle name="40% - Accent2 7" xfId="96"/>
    <cellStyle name="40% - Accent2 8" xfId="97"/>
    <cellStyle name="40% - Accent2 9" xfId="98"/>
    <cellStyle name="40% - Accent3 10" xfId="99"/>
    <cellStyle name="40% - Accent3 11" xfId="100"/>
    <cellStyle name="40% - Accent3 2" xfId="101"/>
    <cellStyle name="40% - Accent3 3" xfId="102"/>
    <cellStyle name="40% - Accent3 4" xfId="103"/>
    <cellStyle name="40% - Accent3 5" xfId="104"/>
    <cellStyle name="40% - Accent3 6" xfId="105"/>
    <cellStyle name="40% - Accent3 7" xfId="106"/>
    <cellStyle name="40% - Accent3 8" xfId="107"/>
    <cellStyle name="40% - Accent3 9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2" xfId="125"/>
    <cellStyle name="40% - Accent6 3" xfId="126"/>
    <cellStyle name="40% - Accent6 4" xfId="127"/>
    <cellStyle name="40% - Accent6 5" xfId="128"/>
    <cellStyle name="40% - Accent6 6" xfId="129"/>
    <cellStyle name="40% - Accent6 7" xfId="130"/>
    <cellStyle name="40% - Accent6 8" xfId="131"/>
    <cellStyle name="40% - Accent6 9" xfId="132"/>
    <cellStyle name="60% - Accent3 2" xfId="133"/>
    <cellStyle name="60% - Accent3 3" xfId="134"/>
    <cellStyle name="60% - Accent4 2" xfId="135"/>
    <cellStyle name="60% - Accent4 3" xfId="136"/>
    <cellStyle name="60% - Accent6 2" xfId="137"/>
    <cellStyle name="60% - Accent6 3" xfId="138"/>
    <cellStyle name="Accent1 - 20%" xfId="139"/>
    <cellStyle name="Accent1 - 40%" xfId="140"/>
    <cellStyle name="Accent1 - 60%" xfId="141"/>
    <cellStyle name="Accent2 - 20%" xfId="142"/>
    <cellStyle name="Accent2 - 40%" xfId="143"/>
    <cellStyle name="Accent2 - 60%" xfId="144"/>
    <cellStyle name="Accent3 - 20%" xfId="145"/>
    <cellStyle name="Accent3 - 40%" xfId="146"/>
    <cellStyle name="Accent3 - 60%" xfId="147"/>
    <cellStyle name="Accent4 - 20%" xfId="148"/>
    <cellStyle name="Accent4 - 40%" xfId="149"/>
    <cellStyle name="Accent4 - 60%" xfId="150"/>
    <cellStyle name="Accent5 - 20%" xfId="151"/>
    <cellStyle name="Accent5 - 40%" xfId="152"/>
    <cellStyle name="Accent5 - 60%" xfId="153"/>
    <cellStyle name="Accent6 - 20%" xfId="154"/>
    <cellStyle name="Accent6 - 40%" xfId="155"/>
    <cellStyle name="Accent6 - 60%" xfId="156"/>
    <cellStyle name="Calc Currency (0)" xfId="157"/>
    <cellStyle name="Comma 2" xfId="158"/>
    <cellStyle name="Comma 3" xfId="159"/>
    <cellStyle name="Comma 3 2" xfId="4"/>
    <cellStyle name="Comma 3 2 2" xfId="160"/>
    <cellStyle name="Comma 4" xfId="161"/>
    <cellStyle name="Comma 4 2" xfId="162"/>
    <cellStyle name="Comma 5" xfId="163"/>
    <cellStyle name="Comma 5 2" xfId="164"/>
    <cellStyle name="Comma 6" xfId="165"/>
    <cellStyle name="Copied" xfId="166"/>
    <cellStyle name="Currency" xfId="307" builtinId="4"/>
    <cellStyle name="Currency 2" xfId="167"/>
    <cellStyle name="Currency 2 2" xfId="168"/>
    <cellStyle name="Currency 3" xfId="169"/>
    <cellStyle name="Currency 3 2" xfId="3"/>
    <cellStyle name="Currency 4" xfId="170"/>
    <cellStyle name="Currency 5" xfId="171"/>
    <cellStyle name="Currency 5 2" xfId="172"/>
    <cellStyle name="Currency 6" xfId="173"/>
    <cellStyle name="Currency 6 2" xfId="174"/>
    <cellStyle name="Currency 7" xfId="175"/>
    <cellStyle name="Currency 7 2" xfId="176"/>
    <cellStyle name="Currency 8" xfId="177"/>
    <cellStyle name="Currency 8 2" xfId="178"/>
    <cellStyle name="Currency 9" xfId="179"/>
    <cellStyle name="Emphasis 1" xfId="180"/>
    <cellStyle name="Emphasis 2" xfId="181"/>
    <cellStyle name="Emphasis 3" xfId="182"/>
    <cellStyle name="Entered" xfId="183"/>
    <cellStyle name="Grey" xfId="184"/>
    <cellStyle name="Header1" xfId="185"/>
    <cellStyle name="Header2" xfId="186"/>
    <cellStyle name="Input [yellow]" xfId="187"/>
    <cellStyle name="Normal" xfId="0" builtinId="0"/>
    <cellStyle name="Normal - Style1" xfId="188"/>
    <cellStyle name="Normal 10" xfId="189"/>
    <cellStyle name="Normal 11" xfId="190"/>
    <cellStyle name="Normal 12" xfId="191"/>
    <cellStyle name="Normal 13" xfId="192"/>
    <cellStyle name="Normal 14" xfId="193"/>
    <cellStyle name="Normal 15" xfId="194"/>
    <cellStyle name="Normal 16" xfId="195"/>
    <cellStyle name="Normal 17" xfId="196"/>
    <cellStyle name="Normal 18" xfId="197"/>
    <cellStyle name="Normal 19" xfId="1"/>
    <cellStyle name="Normal 2" xfId="198"/>
    <cellStyle name="Normal 20" xfId="199"/>
    <cellStyle name="Normal 21" xfId="200"/>
    <cellStyle name="Normal 22" xfId="201"/>
    <cellStyle name="Normal 23" xfId="202"/>
    <cellStyle name="Normal 24" xfId="203"/>
    <cellStyle name="Normal 24 2" xfId="204"/>
    <cellStyle name="Normal 25" xfId="205"/>
    <cellStyle name="Normal 26" xfId="206"/>
    <cellStyle name="Normal 27" xfId="207"/>
    <cellStyle name="Normal 28" xfId="208"/>
    <cellStyle name="Normal 29" xfId="209"/>
    <cellStyle name="Normal 3" xfId="210"/>
    <cellStyle name="Normal 30" xfId="211"/>
    <cellStyle name="Normal 31" xfId="212"/>
    <cellStyle name="Normal 32" xfId="213"/>
    <cellStyle name="Normal 33" xfId="214"/>
    <cellStyle name="Normal 34" xfId="215"/>
    <cellStyle name="Normal 35" xfId="216"/>
    <cellStyle name="Normal 36" xfId="217"/>
    <cellStyle name="Normal 37" xfId="218"/>
    <cellStyle name="Normal 38" xfId="219"/>
    <cellStyle name="Normal 39" xfId="220"/>
    <cellStyle name="Normal 4" xfId="5"/>
    <cellStyle name="Normal 4 2" xfId="221"/>
    <cellStyle name="Normal 40" xfId="222"/>
    <cellStyle name="Normal 41" xfId="223"/>
    <cellStyle name="Normal 42" xfId="224"/>
    <cellStyle name="Normal 43" xfId="225"/>
    <cellStyle name="Normal 5" xfId="226"/>
    <cellStyle name="Normal 6" xfId="227"/>
    <cellStyle name="Normal 7" xfId="228"/>
    <cellStyle name="Normal 8" xfId="229"/>
    <cellStyle name="Normal 9" xfId="230"/>
    <cellStyle name="Note 10" xfId="231"/>
    <cellStyle name="Note 11" xfId="232"/>
    <cellStyle name="Note 2" xfId="233"/>
    <cellStyle name="Note 3" xfId="234"/>
    <cellStyle name="Note 4" xfId="235"/>
    <cellStyle name="Note 5" xfId="236"/>
    <cellStyle name="Note 6" xfId="237"/>
    <cellStyle name="Note 7" xfId="238"/>
    <cellStyle name="Note 8" xfId="239"/>
    <cellStyle name="Note 9" xfId="240"/>
    <cellStyle name="Percent" xfId="308" builtinId="5"/>
    <cellStyle name="Percent [2]" xfId="241"/>
    <cellStyle name="Percent 10" xfId="242"/>
    <cellStyle name="Percent 11" xfId="243"/>
    <cellStyle name="Percent 12" xfId="2"/>
    <cellStyle name="Percent 2" xfId="244"/>
    <cellStyle name="Percent 3" xfId="245"/>
    <cellStyle name="Percent 3 2" xfId="246"/>
    <cellStyle name="Percent 4" xfId="247"/>
    <cellStyle name="Percent 4 2" xfId="248"/>
    <cellStyle name="Percent 5" xfId="249"/>
    <cellStyle name="Percent 6" xfId="250"/>
    <cellStyle name="Percent 6 2" xfId="251"/>
    <cellStyle name="Percent 7" xfId="252"/>
    <cellStyle name="Percent 7 2" xfId="253"/>
    <cellStyle name="Percent 8" xfId="254"/>
    <cellStyle name="Percent 8 2" xfId="255"/>
    <cellStyle name="Percent 9" xfId="256"/>
    <cellStyle name="Percent 9 2" xfId="257"/>
    <cellStyle name="RevList" xfId="258"/>
    <cellStyle name="SAPBEXaggData" xfId="259"/>
    <cellStyle name="SAPBEXaggDataEmph" xfId="260"/>
    <cellStyle name="SAPBEXaggItem" xfId="261"/>
    <cellStyle name="SAPBEXaggItemX" xfId="262"/>
    <cellStyle name="SAPBEXchaText" xfId="263"/>
    <cellStyle name="SAPBEXexcBad7" xfId="264"/>
    <cellStyle name="SAPBEXexcBad8" xfId="265"/>
    <cellStyle name="SAPBEXexcBad9" xfId="266"/>
    <cellStyle name="SAPBEXexcCritical4" xfId="267"/>
    <cellStyle name="SAPBEXexcCritical5" xfId="268"/>
    <cellStyle name="SAPBEXexcCritical6" xfId="269"/>
    <cellStyle name="SAPBEXexcGood1" xfId="270"/>
    <cellStyle name="SAPBEXexcGood2" xfId="271"/>
    <cellStyle name="SAPBEXexcGood3" xfId="272"/>
    <cellStyle name="SAPBEXfilterDrill" xfId="273"/>
    <cellStyle name="SAPBEXfilterItem" xfId="274"/>
    <cellStyle name="SAPBEXfilterText" xfId="275"/>
    <cellStyle name="SAPBEXformats" xfId="276"/>
    <cellStyle name="SAPBEXheaderItem" xfId="277"/>
    <cellStyle name="SAPBEXheaderText" xfId="278"/>
    <cellStyle name="SAPBEXHLevel0" xfId="279"/>
    <cellStyle name="SAPBEXHLevel0X" xfId="280"/>
    <cellStyle name="SAPBEXHLevel1" xfId="281"/>
    <cellStyle name="SAPBEXHLevel1X" xfId="282"/>
    <cellStyle name="SAPBEXHLevel2" xfId="283"/>
    <cellStyle name="SAPBEXHLevel2X" xfId="284"/>
    <cellStyle name="SAPBEXHLevel3" xfId="285"/>
    <cellStyle name="SAPBEXHLevel3X" xfId="286"/>
    <cellStyle name="SAPBEXinputData" xfId="287"/>
    <cellStyle name="SAPBEXresData" xfId="288"/>
    <cellStyle name="SAPBEXresDataEmph" xfId="289"/>
    <cellStyle name="SAPBEXresItem" xfId="290"/>
    <cellStyle name="SAPBEXresItemX" xfId="291"/>
    <cellStyle name="SAPBEXstdData" xfId="292"/>
    <cellStyle name="SAPBEXstdData 2" xfId="293"/>
    <cellStyle name="SAPBEXstdDataEmph" xfId="294"/>
    <cellStyle name="SAPBEXstdItem" xfId="295"/>
    <cellStyle name="SAPBEXstdItemX" xfId="296"/>
    <cellStyle name="SAPBEXtitle" xfId="297"/>
    <cellStyle name="SAPBEXundefined" xfId="298"/>
    <cellStyle name="SEM-BPS-headdata" xfId="299"/>
    <cellStyle name="SEM-BPS-headkey" xfId="300"/>
    <cellStyle name="SEM-BPS-input-on" xfId="301"/>
    <cellStyle name="SEM-BPS-key" xfId="302"/>
    <cellStyle name="SEM-BPS-total" xfId="303"/>
    <cellStyle name="Sheet Title" xfId="304"/>
    <cellStyle name="Style 1" xfId="305"/>
    <cellStyle name="Subtotal" xfId="3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0RC/MFRS/E-14/MFR%20E14_Attachment2_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2010RC\MFRS\E-14\MFR%20E14_Attachment2_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2RC/settlement/Rates/MFR%20E-14%20WPs%20settle%201213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T/RATE_DEV/2017RC/CILC%20CDR%20Supporting%20Docs/CILC%20Credit%20Analysis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/>
      <sheetData sheetId="2"/>
      <sheetData sheetId="3" refreshError="1"/>
      <sheetData sheetId="4"/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-2"/>
      <sheetName val="OL-1"/>
      <sheetName val="RS(T)-1"/>
      <sheetName val="CILC-1D"/>
      <sheetName val="CILC-1T"/>
      <sheetName val="CILC-1G"/>
      <sheetName val="GSD(T)-1"/>
      <sheetName val="GSLD(T)-1"/>
      <sheetName val="GSLD(T)-2"/>
      <sheetName val="GS(T)-1"/>
      <sheetName val="SDTR"/>
      <sheetName val="MET"/>
      <sheetName val="SST-DST"/>
      <sheetName val="SST-TST"/>
      <sheetName val="SSTWP"/>
      <sheetName val="SL-2"/>
      <sheetName val="SL-1"/>
      <sheetName val="GSLD(T)-3"/>
      <sheetName val="GSCU-1"/>
      <sheetName val="Transformer Credit"/>
      <sheetName val="Demand Factors"/>
      <sheetName val="CILC Demand Factors"/>
      <sheetName val="Customer Charges"/>
      <sheetName val="TOU Customer Char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E11">
            <v>0.27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LC-1D (2)"/>
      <sheetName val="CILC-1D (3)"/>
      <sheetName val="CILC-1D"/>
      <sheetName val="CILC-1T"/>
      <sheetName val="CILC-1G"/>
      <sheetName val="Remove Credits"/>
      <sheetName val="CILC Demand Factors"/>
    </sheetNames>
    <sheetDataSet>
      <sheetData sheetId="0"/>
      <sheetData sheetId="1"/>
      <sheetData sheetId="2"/>
      <sheetData sheetId="3">
        <row r="12">
          <cell r="C12">
            <v>334274651</v>
          </cell>
        </row>
        <row r="13">
          <cell r="C13">
            <v>1007203091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="80" zoomScaleNormal="80" workbookViewId="0">
      <selection sqref="A1:A2"/>
    </sheetView>
  </sheetViews>
  <sheetFormatPr defaultColWidth="9.109375" defaultRowHeight="13.2" x14ac:dyDescent="0.25"/>
  <cols>
    <col min="1" max="1" width="11.77734375" style="4" customWidth="1"/>
    <col min="2" max="2" width="12.44140625" style="4" customWidth="1"/>
    <col min="3" max="3" width="19.6640625" style="4" customWidth="1"/>
    <col min="4" max="4" width="17.5546875" style="4" bestFit="1" customWidth="1"/>
    <col min="5" max="5" width="12.33203125" style="4" customWidth="1"/>
    <col min="6" max="6" width="3.44140625" style="4" customWidth="1"/>
    <col min="7" max="7" width="15.6640625" style="4" customWidth="1"/>
    <col min="8" max="8" width="3.6640625" style="4" customWidth="1"/>
    <col min="9" max="9" width="14" style="4" customWidth="1"/>
    <col min="10" max="10" width="2.5546875" style="4" customWidth="1"/>
    <col min="11" max="11" width="16" style="4" customWidth="1"/>
    <col min="12" max="12" width="2.5546875" style="4" customWidth="1"/>
    <col min="13" max="13" width="18.6640625" style="4" customWidth="1"/>
    <col min="14" max="14" width="17.44140625" style="4" customWidth="1"/>
    <col min="15" max="15" width="4" style="4" customWidth="1"/>
    <col min="16" max="16384" width="9.109375" style="4"/>
  </cols>
  <sheetData>
    <row r="1" spans="1:18" s="32" customFormat="1" x14ac:dyDescent="0.25">
      <c r="A1" s="32" t="s">
        <v>58</v>
      </c>
    </row>
    <row r="2" spans="1:18" s="32" customFormat="1" x14ac:dyDescent="0.25">
      <c r="A2" s="32" t="s">
        <v>59</v>
      </c>
    </row>
    <row r="3" spans="1:18" s="32" customFormat="1" x14ac:dyDescent="0.25"/>
    <row r="4" spans="1:18" ht="13.8" thickBot="1" x14ac:dyDescent="0.3">
      <c r="A4" s="1"/>
      <c r="B4" s="1"/>
      <c r="C4" s="1"/>
      <c r="D4" s="1"/>
      <c r="E4" s="1"/>
      <c r="F4" s="1"/>
      <c r="G4" s="1"/>
      <c r="H4" s="2"/>
      <c r="I4" s="2"/>
      <c r="J4" s="3"/>
      <c r="K4" s="3"/>
      <c r="L4" s="3"/>
      <c r="M4" s="3"/>
      <c r="N4" s="3"/>
    </row>
    <row r="5" spans="1:18" x14ac:dyDescent="0.25">
      <c r="A5" s="5"/>
      <c r="B5" s="5"/>
      <c r="C5" s="5"/>
      <c r="D5" s="5"/>
      <c r="E5" s="5"/>
      <c r="F5" s="5"/>
      <c r="G5" s="5"/>
      <c r="I5" s="5"/>
      <c r="L5" s="6" t="s">
        <v>0</v>
      </c>
    </row>
    <row r="6" spans="1:18" x14ac:dyDescent="0.25">
      <c r="A6" s="6" t="s">
        <v>1</v>
      </c>
      <c r="B6" s="5"/>
      <c r="C6" s="5"/>
      <c r="D6" s="5"/>
      <c r="E6" s="5"/>
      <c r="F6" s="5"/>
      <c r="G6" s="5"/>
      <c r="I6" s="5"/>
      <c r="L6" s="6" t="s">
        <v>2</v>
      </c>
    </row>
    <row r="7" spans="1:18" x14ac:dyDescent="0.25">
      <c r="A7" s="6" t="s">
        <v>3</v>
      </c>
      <c r="B7" s="5"/>
      <c r="C7" s="5"/>
      <c r="D7" s="5"/>
      <c r="E7" s="5"/>
      <c r="F7" s="5"/>
      <c r="G7" s="5"/>
      <c r="I7" s="5"/>
      <c r="L7" s="6" t="s">
        <v>4</v>
      </c>
    </row>
    <row r="8" spans="1:18" x14ac:dyDescent="0.25">
      <c r="A8" s="7" t="s">
        <v>5</v>
      </c>
      <c r="B8" s="5"/>
      <c r="C8" s="5"/>
      <c r="D8" s="5"/>
      <c r="E8" s="5"/>
      <c r="F8" s="5"/>
      <c r="G8" s="5"/>
      <c r="I8" s="5"/>
      <c r="L8" s="6" t="s">
        <v>6</v>
      </c>
    </row>
    <row r="9" spans="1:18" x14ac:dyDescent="0.25">
      <c r="B9" s="5"/>
      <c r="C9" s="5"/>
      <c r="D9" s="5"/>
      <c r="E9" s="5"/>
      <c r="F9" s="5"/>
      <c r="G9" s="5"/>
      <c r="I9" s="5"/>
      <c r="L9" s="6" t="s">
        <v>7</v>
      </c>
    </row>
    <row r="10" spans="1:18" x14ac:dyDescent="0.25">
      <c r="A10" s="5"/>
      <c r="B10" s="5"/>
      <c r="C10" s="5"/>
      <c r="D10" s="5"/>
      <c r="E10" s="5"/>
      <c r="F10" s="5"/>
      <c r="G10" s="5"/>
      <c r="H10" s="6"/>
      <c r="I10" s="5"/>
      <c r="L10" s="54" t="s">
        <v>54</v>
      </c>
    </row>
    <row r="11" spans="1:18" ht="13.8" thickBot="1" x14ac:dyDescent="0.3">
      <c r="A11" s="8"/>
      <c r="B11" s="8"/>
      <c r="C11" s="8"/>
      <c r="D11" s="8"/>
      <c r="E11" s="8"/>
      <c r="F11" s="8"/>
      <c r="G11" s="8"/>
      <c r="H11" s="8"/>
      <c r="I11" s="9"/>
      <c r="J11" s="3"/>
      <c r="K11" s="3"/>
      <c r="L11" s="3"/>
      <c r="M11" s="3"/>
      <c r="N11" s="3"/>
      <c r="O11" s="10"/>
    </row>
    <row r="12" spans="1:18" x14ac:dyDescent="0.25">
      <c r="A12" s="11"/>
      <c r="B12" s="11" t="s">
        <v>8</v>
      </c>
      <c r="C12" s="11" t="s">
        <v>9</v>
      </c>
      <c r="D12" s="11" t="s">
        <v>10</v>
      </c>
      <c r="E12" s="11" t="s">
        <v>11</v>
      </c>
      <c r="F12" s="11"/>
      <c r="G12" s="11" t="s">
        <v>12</v>
      </c>
      <c r="H12" s="11"/>
      <c r="I12" s="12" t="s">
        <v>13</v>
      </c>
      <c r="K12" s="11" t="s">
        <v>14</v>
      </c>
      <c r="M12" s="12" t="s">
        <v>15</v>
      </c>
      <c r="N12" s="12" t="s">
        <v>16</v>
      </c>
      <c r="O12" s="10"/>
    </row>
    <row r="13" spans="1:18" ht="13.8" thickBot="1" x14ac:dyDescent="0.3">
      <c r="A13" s="13"/>
      <c r="B13" s="2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</row>
    <row r="14" spans="1:18" ht="27" thickBot="1" x14ac:dyDescent="0.3">
      <c r="A14" s="90" t="s">
        <v>17</v>
      </c>
      <c r="B14" s="14" t="s">
        <v>18</v>
      </c>
      <c r="C14" s="15"/>
      <c r="D14" s="16"/>
      <c r="E14" s="17"/>
      <c r="F14" s="18"/>
      <c r="G14" s="17" t="s">
        <v>19</v>
      </c>
      <c r="H14" s="19"/>
      <c r="I14" s="17" t="s">
        <v>20</v>
      </c>
      <c r="J14" s="20"/>
      <c r="K14" s="17" t="s">
        <v>21</v>
      </c>
      <c r="L14" s="21"/>
      <c r="M14" s="91">
        <v>2018</v>
      </c>
      <c r="N14" s="92"/>
    </row>
    <row r="15" spans="1:18" ht="27" thickBot="1" x14ac:dyDescent="0.3">
      <c r="A15" s="90"/>
      <c r="B15" s="22" t="s">
        <v>22</v>
      </c>
      <c r="C15" s="23" t="s">
        <v>23</v>
      </c>
      <c r="D15" s="24" t="s">
        <v>24</v>
      </c>
      <c r="E15" s="25" t="s">
        <v>25</v>
      </c>
      <c r="F15" s="3"/>
      <c r="G15" s="26">
        <v>3.4750000000000003E-2</v>
      </c>
      <c r="H15" s="26"/>
      <c r="I15" s="26">
        <v>4.5659999999999999E-2</v>
      </c>
      <c r="J15" s="26"/>
      <c r="K15" s="26">
        <v>3.8989999999999997E-2</v>
      </c>
      <c r="L15" s="27"/>
      <c r="M15" s="23" t="s">
        <v>26</v>
      </c>
      <c r="N15" s="28" t="s">
        <v>27</v>
      </c>
      <c r="O15" s="29"/>
      <c r="P15" s="30"/>
      <c r="Q15" s="30"/>
      <c r="R15" s="30"/>
    </row>
    <row r="16" spans="1:18" x14ac:dyDescent="0.25">
      <c r="A16" s="31">
        <v>1</v>
      </c>
      <c r="B16" s="32" t="s">
        <v>28</v>
      </c>
      <c r="C16" s="33">
        <v>9406552.5396976005</v>
      </c>
      <c r="D16" s="34">
        <v>2861942625</v>
      </c>
      <c r="E16" s="35">
        <f>ROUND(C16/D16,5)</f>
        <v>3.29E-3</v>
      </c>
      <c r="F16" s="35"/>
      <c r="G16" s="36">
        <f>ROUND(E16*(1+G$15),5)</f>
        <v>3.3999999999999998E-3</v>
      </c>
      <c r="H16" s="29"/>
      <c r="I16" s="36">
        <f>ROUND(G16*(1+I$15),5)</f>
        <v>3.5599999999999998E-3</v>
      </c>
      <c r="J16" s="29"/>
      <c r="K16" s="36">
        <f>ROUND(I16*(1+K$15),5)</f>
        <v>3.7000000000000002E-3</v>
      </c>
      <c r="L16" s="30"/>
      <c r="M16" s="37">
        <f>708452199+1978505426</f>
        <v>2686957625</v>
      </c>
      <c r="N16" s="33">
        <f>K16*M16</f>
        <v>9941743.2125000004</v>
      </c>
      <c r="O16" s="29"/>
      <c r="P16" s="30"/>
      <c r="Q16" s="30"/>
      <c r="R16" s="30"/>
    </row>
    <row r="17" spans="1:15" x14ac:dyDescent="0.25">
      <c r="A17" s="31">
        <f>A16+1</f>
        <v>2</v>
      </c>
      <c r="O17" s="10"/>
    </row>
    <row r="18" spans="1:15" x14ac:dyDescent="0.25">
      <c r="A18" s="31">
        <f t="shared" ref="A18:A35" si="0">A17+1</f>
        <v>3</v>
      </c>
      <c r="B18" s="32" t="s">
        <v>29</v>
      </c>
      <c r="C18" s="33">
        <f>574.6341835248*1000</f>
        <v>574634.1835248</v>
      </c>
      <c r="D18" s="34">
        <v>177616369</v>
      </c>
      <c r="E18" s="35">
        <f>ROUND(C18/D18,5)</f>
        <v>3.2399999999999998E-3</v>
      </c>
      <c r="F18" s="35"/>
      <c r="G18" s="36">
        <f>ROUND(E18*(1+G$15),5)</f>
        <v>3.3500000000000001E-3</v>
      </c>
      <c r="H18" s="29"/>
      <c r="I18" s="36">
        <f>ROUND(G18*(1+I$15),5)</f>
        <v>3.5000000000000001E-3</v>
      </c>
      <c r="J18" s="29"/>
      <c r="K18" s="36">
        <f>ROUND(I18*(1+K$15),5)</f>
        <v>3.64E-3</v>
      </c>
      <c r="L18" s="30"/>
      <c r="M18" s="38">
        <f>27690941+73817594</f>
        <v>101508535</v>
      </c>
      <c r="N18" s="33">
        <f>K18*M18</f>
        <v>369491.0674</v>
      </c>
      <c r="O18" s="10"/>
    </row>
    <row r="19" spans="1:15" x14ac:dyDescent="0.25">
      <c r="A19" s="31">
        <f t="shared" si="0"/>
        <v>4</v>
      </c>
      <c r="O19" s="10"/>
    </row>
    <row r="20" spans="1:15" x14ac:dyDescent="0.25">
      <c r="A20" s="31">
        <f t="shared" si="0"/>
        <v>5</v>
      </c>
      <c r="B20" s="32" t="s">
        <v>30</v>
      </c>
      <c r="C20" s="33">
        <f>4129.349248724*1000</f>
        <v>4129349.2487240001</v>
      </c>
      <c r="D20" s="34">
        <f>'[24]CILC-1T'!C12+'[24]CILC-1T'!C13</f>
        <v>1341477742</v>
      </c>
      <c r="E20" s="35">
        <f>ROUND(C20/D20,5)</f>
        <v>3.0799999999999998E-3</v>
      </c>
      <c r="F20" s="35"/>
      <c r="G20" s="36">
        <f>ROUND(E20*(1+G$15),5)</f>
        <v>3.1900000000000001E-3</v>
      </c>
      <c r="H20" s="29"/>
      <c r="I20" s="36">
        <f>ROUND(G20*(1+I$15),5)</f>
        <v>3.3400000000000001E-3</v>
      </c>
      <c r="J20" s="29"/>
      <c r="K20" s="36">
        <f>ROUND(I20*(1+K$15),5)</f>
        <v>3.47E-3</v>
      </c>
      <c r="L20" s="30"/>
      <c r="M20" s="34">
        <f>388803907+1143617484</f>
        <v>1532421391</v>
      </c>
      <c r="N20" s="39">
        <f>K20*M20</f>
        <v>5317502.2267699996</v>
      </c>
      <c r="O20" s="10"/>
    </row>
    <row r="21" spans="1:15" x14ac:dyDescent="0.25">
      <c r="A21" s="31">
        <f t="shared" si="0"/>
        <v>6</v>
      </c>
      <c r="O21" s="10"/>
    </row>
    <row r="22" spans="1:15" ht="13.8" thickBot="1" x14ac:dyDescent="0.3">
      <c r="A22" s="31">
        <f t="shared" si="0"/>
        <v>7</v>
      </c>
      <c r="B22" s="32" t="s">
        <v>31</v>
      </c>
      <c r="N22" s="40">
        <f>SUM(N16:N20)</f>
        <v>15628736.506669998</v>
      </c>
      <c r="O22" s="10"/>
    </row>
    <row r="23" spans="1:15" x14ac:dyDescent="0.25">
      <c r="A23" s="31">
        <f t="shared" si="0"/>
        <v>8</v>
      </c>
      <c r="O23" s="10"/>
    </row>
    <row r="24" spans="1:15" x14ac:dyDescent="0.25">
      <c r="A24" s="31">
        <f t="shared" si="0"/>
        <v>9</v>
      </c>
      <c r="B24" s="32"/>
      <c r="G24" s="41"/>
      <c r="H24" s="41"/>
      <c r="I24" s="41"/>
      <c r="J24" s="41"/>
      <c r="K24" s="41"/>
      <c r="M24" s="93">
        <v>2018</v>
      </c>
      <c r="N24" s="93"/>
      <c r="O24" s="10"/>
    </row>
    <row r="25" spans="1:15" ht="40.5" customHeight="1" x14ac:dyDescent="0.25">
      <c r="A25" s="31">
        <f t="shared" si="0"/>
        <v>10</v>
      </c>
      <c r="B25" s="31" t="s">
        <v>32</v>
      </c>
      <c r="C25" s="42" t="s">
        <v>33</v>
      </c>
      <c r="D25" s="42" t="s">
        <v>34</v>
      </c>
      <c r="E25" s="42" t="s">
        <v>35</v>
      </c>
      <c r="F25" s="31"/>
      <c r="G25" s="43" t="s">
        <v>19</v>
      </c>
      <c r="H25" s="44"/>
      <c r="I25" s="43" t="s">
        <v>20</v>
      </c>
      <c r="J25" s="45"/>
      <c r="K25" s="43" t="s">
        <v>21</v>
      </c>
      <c r="M25" s="42" t="s">
        <v>36</v>
      </c>
      <c r="N25" s="42" t="s">
        <v>37</v>
      </c>
      <c r="O25" s="10"/>
    </row>
    <row r="26" spans="1:15" ht="13.8" thickBot="1" x14ac:dyDescent="0.3">
      <c r="A26" s="31">
        <f t="shared" si="0"/>
        <v>11</v>
      </c>
      <c r="B26" s="24" t="s">
        <v>22</v>
      </c>
      <c r="C26" s="46" t="s">
        <v>38</v>
      </c>
      <c r="D26" s="47" t="s">
        <v>38</v>
      </c>
      <c r="E26" s="47" t="s">
        <v>39</v>
      </c>
      <c r="F26" s="47"/>
      <c r="G26" s="26">
        <v>3.4750000000000003E-2</v>
      </c>
      <c r="H26" s="26"/>
      <c r="I26" s="26">
        <v>4.5659999999999999E-2</v>
      </c>
      <c r="J26" s="26"/>
      <c r="K26" s="26">
        <v>3.8989999999999997E-2</v>
      </c>
      <c r="L26" s="3"/>
      <c r="M26" s="48" t="s">
        <v>40</v>
      </c>
      <c r="N26" s="48" t="s">
        <v>41</v>
      </c>
      <c r="O26" s="10"/>
    </row>
    <row r="27" spans="1:15" x14ac:dyDescent="0.25">
      <c r="A27" s="31">
        <f t="shared" si="0"/>
        <v>12</v>
      </c>
      <c r="B27" s="32" t="s">
        <v>42</v>
      </c>
      <c r="C27" s="49">
        <v>4.68</v>
      </c>
      <c r="D27" s="49">
        <v>7.3</v>
      </c>
      <c r="E27" s="50">
        <f>D27-C27</f>
        <v>2.62</v>
      </c>
      <c r="G27" s="51">
        <f>ROUND(E27*(1+G$15),2)</f>
        <v>2.71</v>
      </c>
      <c r="H27" s="52"/>
      <c r="I27" s="51">
        <f>ROUND(G27*(1+I$15),2)</f>
        <v>2.83</v>
      </c>
      <c r="J27" s="52"/>
      <c r="K27" s="51">
        <f>ROUND(I27*(1+K$15),2)</f>
        <v>2.94</v>
      </c>
      <c r="M27" s="37">
        <v>773417.58042324497</v>
      </c>
      <c r="N27" s="33">
        <f>K27*M27</f>
        <v>2273847.6864443403</v>
      </c>
      <c r="O27" s="10"/>
    </row>
    <row r="28" spans="1:15" x14ac:dyDescent="0.25">
      <c r="A28" s="31">
        <f t="shared" si="0"/>
        <v>13</v>
      </c>
      <c r="B28" s="32"/>
      <c r="C28" s="49"/>
      <c r="D28" s="49"/>
      <c r="E28" s="50"/>
      <c r="G28" s="51"/>
      <c r="H28" s="52"/>
      <c r="I28" s="51"/>
      <c r="J28" s="52"/>
      <c r="K28" s="51"/>
      <c r="M28" s="37"/>
      <c r="N28" s="33"/>
      <c r="O28" s="10"/>
    </row>
    <row r="29" spans="1:15" x14ac:dyDescent="0.25">
      <c r="A29" s="31">
        <f t="shared" si="0"/>
        <v>14</v>
      </c>
      <c r="B29" s="32" t="s">
        <v>43</v>
      </c>
      <c r="C29" s="49">
        <v>4.68</v>
      </c>
      <c r="D29" s="49">
        <v>7.3</v>
      </c>
      <c r="E29" s="50">
        <f t="shared" ref="E29:E31" si="1">D29-C29</f>
        <v>2.62</v>
      </c>
      <c r="G29" s="51">
        <f>ROUND(E29*(1+G$15),2)</f>
        <v>2.71</v>
      </c>
      <c r="H29" s="52"/>
      <c r="I29" s="51">
        <f>ROUND(G29*(1+I$15),2)</f>
        <v>2.83</v>
      </c>
      <c r="J29" s="52"/>
      <c r="K29" s="51">
        <f>ROUND(I29*(1+K$15),2)</f>
        <v>2.94</v>
      </c>
      <c r="M29" s="37">
        <v>1458842.4264713828</v>
      </c>
      <c r="N29" s="33">
        <f>K29*M29</f>
        <v>4288996.7338258652</v>
      </c>
      <c r="O29" s="10"/>
    </row>
    <row r="30" spans="1:15" x14ac:dyDescent="0.25">
      <c r="A30" s="31">
        <f t="shared" si="0"/>
        <v>15</v>
      </c>
      <c r="B30" s="32"/>
      <c r="C30" s="49"/>
      <c r="D30" s="49"/>
      <c r="E30" s="50"/>
      <c r="G30" s="51"/>
      <c r="H30" s="52"/>
      <c r="I30" s="51"/>
      <c r="J30" s="52"/>
      <c r="K30" s="51"/>
      <c r="M30" s="37"/>
      <c r="N30" s="33"/>
      <c r="O30" s="10"/>
    </row>
    <row r="31" spans="1:15" x14ac:dyDescent="0.25">
      <c r="A31" s="31">
        <f t="shared" si="0"/>
        <v>16</v>
      </c>
      <c r="B31" s="32" t="s">
        <v>44</v>
      </c>
      <c r="C31" s="49">
        <v>4.68</v>
      </c>
      <c r="D31" s="49">
        <v>7.3</v>
      </c>
      <c r="E31" s="50">
        <f t="shared" si="1"/>
        <v>2.62</v>
      </c>
      <c r="G31" s="51">
        <f>ROUND(E31*(1+G$15),2)</f>
        <v>2.71</v>
      </c>
      <c r="H31" s="52"/>
      <c r="I31" s="51">
        <f>ROUND(G31*(1+I$15),2)</f>
        <v>2.83</v>
      </c>
      <c r="J31" s="52"/>
      <c r="K31" s="51">
        <f>ROUND(I31*(1+K$15),2)</f>
        <v>2.94</v>
      </c>
      <c r="M31" s="37">
        <v>375641.20341933414</v>
      </c>
      <c r="N31" s="39">
        <f>K31*M31</f>
        <v>1104385.1380528423</v>
      </c>
      <c r="O31" s="10"/>
    </row>
    <row r="32" spans="1:15" x14ac:dyDescent="0.25">
      <c r="A32" s="31">
        <f t="shared" si="0"/>
        <v>17</v>
      </c>
      <c r="C32" s="49"/>
      <c r="D32" s="49"/>
      <c r="E32" s="50"/>
      <c r="O32" s="10"/>
    </row>
    <row r="33" spans="1:15" ht="13.8" thickBot="1" x14ac:dyDescent="0.3">
      <c r="A33" s="31">
        <f t="shared" si="0"/>
        <v>18</v>
      </c>
      <c r="B33" s="32" t="s">
        <v>45</v>
      </c>
      <c r="N33" s="40">
        <f>SUM(N27:N31)</f>
        <v>7667229.5583230481</v>
      </c>
      <c r="O33" s="10"/>
    </row>
    <row r="34" spans="1:15" x14ac:dyDescent="0.25">
      <c r="A34" s="31">
        <f t="shared" si="0"/>
        <v>19</v>
      </c>
      <c r="E34" s="50"/>
      <c r="G34" s="51"/>
      <c r="H34" s="52"/>
      <c r="I34" s="51"/>
      <c r="J34" s="52"/>
      <c r="K34" s="51"/>
      <c r="O34" s="10"/>
    </row>
    <row r="35" spans="1:15" ht="13.8" thickBot="1" x14ac:dyDescent="0.3">
      <c r="A35" s="31">
        <f t="shared" si="0"/>
        <v>20</v>
      </c>
      <c r="B35" s="32" t="s">
        <v>46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53">
        <f>N22+N33</f>
        <v>23295966.064993046</v>
      </c>
      <c r="O35" s="10"/>
    </row>
    <row r="36" spans="1:15" ht="13.8" thickTop="1" x14ac:dyDescent="0.25">
      <c r="O36" s="10"/>
    </row>
    <row r="37" spans="1:15" x14ac:dyDescent="0.25">
      <c r="O37" s="10"/>
    </row>
    <row r="38" spans="1:15" x14ac:dyDescent="0.25">
      <c r="O38" s="10"/>
    </row>
    <row r="39" spans="1:15" x14ac:dyDescent="0.25">
      <c r="O39" s="10"/>
    </row>
    <row r="40" spans="1:15" x14ac:dyDescent="0.25">
      <c r="O40" s="10"/>
    </row>
    <row r="41" spans="1:15" x14ac:dyDescent="0.25">
      <c r="O41" s="10"/>
    </row>
    <row r="42" spans="1:15" x14ac:dyDescent="0.25">
      <c r="O42" s="10"/>
    </row>
    <row r="43" spans="1:15" ht="12.75" x14ac:dyDescent="0.2">
      <c r="O43" s="10"/>
    </row>
    <row r="44" spans="1:15" ht="12.75" x14ac:dyDescent="0.2">
      <c r="O44" s="10"/>
    </row>
    <row r="45" spans="1:15" x14ac:dyDescent="0.25">
      <c r="O45" s="10"/>
    </row>
  </sheetData>
  <mergeCells count="3">
    <mergeCell ref="A14:A15"/>
    <mergeCell ref="M14:N14"/>
    <mergeCell ref="M24:N24"/>
  </mergeCells>
  <pageMargins left="0.5" right="0.5" top="0.7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1:A2"/>
    </sheetView>
  </sheetViews>
  <sheetFormatPr defaultColWidth="9.109375" defaultRowHeight="13.2" x14ac:dyDescent="0.25"/>
  <cols>
    <col min="1" max="1" width="12.21875" style="7" customWidth="1"/>
    <col min="2" max="2" width="11" style="7" customWidth="1"/>
    <col min="3" max="3" width="22" style="7" customWidth="1"/>
    <col min="4" max="4" width="20.109375" style="7" customWidth="1"/>
    <col min="5" max="5" width="13.88671875" style="7" customWidth="1"/>
    <col min="6" max="6" width="6.109375" style="7" customWidth="1"/>
    <col min="7" max="7" width="20.5546875" style="7" customWidth="1"/>
    <col min="8" max="8" width="16.44140625" style="7" customWidth="1"/>
    <col min="9" max="9" width="6" style="7" customWidth="1"/>
    <col min="10" max="10" width="18.5546875" style="7" customWidth="1"/>
    <col min="11" max="11" width="16.44140625" style="7" customWidth="1"/>
    <col min="12" max="16384" width="9.109375" style="7"/>
  </cols>
  <sheetData>
    <row r="1" spans="1:13" x14ac:dyDescent="0.25">
      <c r="A1" s="32" t="s">
        <v>60</v>
      </c>
    </row>
    <row r="2" spans="1:13" x14ac:dyDescent="0.25">
      <c r="A2" s="32" t="s">
        <v>59</v>
      </c>
    </row>
    <row r="4" spans="1:13" ht="13.8" thickBot="1" x14ac:dyDescent="0.3">
      <c r="A4" s="60"/>
      <c r="B4" s="60"/>
      <c r="C4" s="60"/>
      <c r="D4" s="60"/>
      <c r="E4" s="60"/>
      <c r="F4" s="60"/>
      <c r="G4" s="60"/>
      <c r="H4" s="60"/>
      <c r="I4" s="87"/>
      <c r="J4" s="87"/>
      <c r="K4" s="87"/>
      <c r="L4" s="87"/>
      <c r="M4" s="87"/>
    </row>
    <row r="5" spans="1:13" x14ac:dyDescent="0.25">
      <c r="A5" s="5"/>
      <c r="B5" s="5"/>
      <c r="C5" s="5"/>
      <c r="D5" s="5"/>
      <c r="E5" s="5"/>
      <c r="F5" s="5"/>
      <c r="G5" s="7" t="s">
        <v>0</v>
      </c>
      <c r="H5" s="5"/>
      <c r="I5" s="87"/>
      <c r="J5" s="87"/>
      <c r="K5" s="85"/>
      <c r="L5" s="87"/>
      <c r="M5" s="87"/>
    </row>
    <row r="6" spans="1:13" x14ac:dyDescent="0.25">
      <c r="A6" s="7" t="s">
        <v>1</v>
      </c>
      <c r="B6" s="5"/>
      <c r="C6" s="5"/>
      <c r="D6" s="5"/>
      <c r="E6" s="5"/>
      <c r="F6" s="5"/>
      <c r="G6" s="7" t="s">
        <v>2</v>
      </c>
      <c r="H6" s="5"/>
      <c r="I6" s="87"/>
      <c r="J6" s="87"/>
      <c r="K6" s="85"/>
      <c r="L6" s="87"/>
      <c r="M6" s="87"/>
    </row>
    <row r="7" spans="1:13" x14ac:dyDescent="0.25">
      <c r="A7" s="7" t="s">
        <v>47</v>
      </c>
      <c r="B7" s="5"/>
      <c r="C7" s="5"/>
      <c r="D7" s="5"/>
      <c r="E7" s="5"/>
      <c r="F7" s="5"/>
      <c r="G7" s="7" t="s">
        <v>4</v>
      </c>
      <c r="H7" s="5"/>
      <c r="I7" s="87"/>
      <c r="J7" s="87"/>
      <c r="K7" s="85"/>
      <c r="L7" s="87"/>
      <c r="M7" s="87"/>
    </row>
    <row r="8" spans="1:13" x14ac:dyDescent="0.25">
      <c r="A8" s="7" t="s">
        <v>5</v>
      </c>
      <c r="B8" s="5"/>
      <c r="C8" s="5"/>
      <c r="D8" s="5"/>
      <c r="E8" s="5"/>
      <c r="F8" s="5"/>
      <c r="G8" s="7" t="s">
        <v>6</v>
      </c>
      <c r="H8" s="5"/>
      <c r="K8" s="5"/>
    </row>
    <row r="9" spans="1:13" x14ac:dyDescent="0.25">
      <c r="A9" s="54"/>
      <c r="B9" s="5"/>
      <c r="C9" s="5"/>
      <c r="D9" s="5"/>
      <c r="E9" s="5"/>
      <c r="F9" s="5"/>
      <c r="G9" s="7" t="s">
        <v>7</v>
      </c>
      <c r="H9" s="5"/>
      <c r="K9" s="5"/>
    </row>
    <row r="10" spans="1:13" x14ac:dyDescent="0.25">
      <c r="A10" s="5"/>
      <c r="B10" s="5"/>
      <c r="C10" s="5"/>
      <c r="D10" s="5"/>
      <c r="E10" s="5"/>
      <c r="F10" s="5"/>
      <c r="G10" s="54" t="s">
        <v>48</v>
      </c>
      <c r="H10" s="5"/>
      <c r="K10" s="5"/>
    </row>
    <row r="11" spans="1:13" ht="13.8" thickBot="1" x14ac:dyDescent="0.3">
      <c r="A11" s="8"/>
      <c r="B11" s="8"/>
      <c r="C11" s="8"/>
      <c r="D11" s="8"/>
      <c r="E11" s="8"/>
      <c r="F11" s="8"/>
      <c r="G11" s="8"/>
      <c r="H11" s="8"/>
      <c r="I11" s="85"/>
      <c r="J11" s="85"/>
      <c r="K11" s="85"/>
    </row>
    <row r="12" spans="1:13" x14ac:dyDescent="0.25">
      <c r="A12" s="62"/>
      <c r="B12" s="62" t="s">
        <v>8</v>
      </c>
      <c r="C12" s="62" t="s">
        <v>9</v>
      </c>
      <c r="D12" s="62" t="s">
        <v>10</v>
      </c>
      <c r="E12" s="62" t="s">
        <v>11</v>
      </c>
      <c r="F12" s="62"/>
      <c r="G12" s="55" t="s">
        <v>49</v>
      </c>
      <c r="H12" s="55" t="s">
        <v>12</v>
      </c>
      <c r="I12" s="77"/>
      <c r="J12" s="86"/>
      <c r="K12" s="86"/>
    </row>
    <row r="13" spans="1:13" ht="13.8" thickBot="1" x14ac:dyDescent="0.3">
      <c r="A13" s="61"/>
      <c r="B13" s="61"/>
      <c r="C13" s="61"/>
      <c r="D13" s="61"/>
      <c r="E13" s="61"/>
      <c r="F13" s="61"/>
      <c r="G13" s="61"/>
      <c r="H13" s="61"/>
      <c r="I13" s="87"/>
      <c r="J13" s="87"/>
      <c r="K13" s="87"/>
    </row>
    <row r="14" spans="1:13" ht="40.200000000000003" thickBot="1" x14ac:dyDescent="0.3">
      <c r="A14" s="56" t="s">
        <v>17</v>
      </c>
      <c r="B14" s="56" t="s">
        <v>50</v>
      </c>
      <c r="C14" s="57" t="s">
        <v>52</v>
      </c>
      <c r="D14" s="56" t="s">
        <v>53</v>
      </c>
      <c r="E14" s="56" t="s">
        <v>57</v>
      </c>
      <c r="F14" s="63"/>
      <c r="G14" s="56" t="s">
        <v>55</v>
      </c>
      <c r="H14" s="56" t="s">
        <v>56</v>
      </c>
      <c r="I14" s="88"/>
      <c r="J14" s="88"/>
      <c r="K14" s="88"/>
    </row>
    <row r="15" spans="1:13" x14ac:dyDescent="0.25">
      <c r="A15" s="64">
        <v>1</v>
      </c>
      <c r="B15" s="32" t="s">
        <v>28</v>
      </c>
      <c r="C15" s="33">
        <v>9941743.2125000004</v>
      </c>
      <c r="D15" s="65">
        <v>60517525.267500006</v>
      </c>
      <c r="E15" s="66">
        <f>C15/D15</f>
        <v>0.16427874683499424</v>
      </c>
      <c r="F15" s="67"/>
      <c r="G15" s="83">
        <v>175526878.02762601</v>
      </c>
      <c r="H15" s="66">
        <f>C15/G15</f>
        <v>5.6639435078058409E-2</v>
      </c>
      <c r="I15" s="66"/>
      <c r="J15" s="89"/>
      <c r="K15" s="66"/>
    </row>
    <row r="16" spans="1:13" x14ac:dyDescent="0.25">
      <c r="A16" s="64">
        <f>A15+1</f>
        <v>2</v>
      </c>
      <c r="B16" s="54"/>
      <c r="C16" s="4"/>
      <c r="D16" s="65"/>
      <c r="E16" s="58"/>
      <c r="F16" s="58"/>
      <c r="G16" s="83"/>
      <c r="H16" s="58"/>
      <c r="I16" s="58"/>
      <c r="J16" s="89"/>
      <c r="K16" s="68"/>
    </row>
    <row r="17" spans="1:11" x14ac:dyDescent="0.25">
      <c r="A17" s="64">
        <f t="shared" ref="A17:A21" si="0">A16+1</f>
        <v>3</v>
      </c>
      <c r="B17" s="32" t="s">
        <v>29</v>
      </c>
      <c r="C17" s="33">
        <v>369491.0674</v>
      </c>
      <c r="D17" s="65">
        <v>3153604.7637499999</v>
      </c>
      <c r="E17" s="66">
        <f>C17/D17</f>
        <v>0.11716467188508191</v>
      </c>
      <c r="F17" s="67"/>
      <c r="G17" s="83">
        <v>7498455.907421682</v>
      </c>
      <c r="H17" s="66">
        <f>C17/G17</f>
        <v>4.9275620469314489E-2</v>
      </c>
      <c r="I17" s="66"/>
      <c r="J17" s="89"/>
      <c r="K17" s="66"/>
    </row>
    <row r="18" spans="1:11" x14ac:dyDescent="0.25">
      <c r="A18" s="64">
        <f t="shared" si="0"/>
        <v>4</v>
      </c>
      <c r="B18" s="54"/>
      <c r="C18" s="4"/>
      <c r="D18" s="65"/>
      <c r="E18" s="58"/>
      <c r="F18" s="58"/>
      <c r="G18" s="83"/>
      <c r="H18" s="58"/>
      <c r="I18" s="58"/>
      <c r="J18" s="89"/>
      <c r="K18" s="68"/>
    </row>
    <row r="19" spans="1:11" x14ac:dyDescent="0.25">
      <c r="A19" s="64">
        <f t="shared" si="0"/>
        <v>5</v>
      </c>
      <c r="B19" s="32" t="s">
        <v>30</v>
      </c>
      <c r="C19" s="39">
        <v>5317502.2267699996</v>
      </c>
      <c r="D19" s="69">
        <v>22461056.608210001</v>
      </c>
      <c r="E19" s="70">
        <f>C19/D19</f>
        <v>0.23674319153918777</v>
      </c>
      <c r="F19" s="67"/>
      <c r="G19" s="84">
        <v>86878988.296508014</v>
      </c>
      <c r="H19" s="70">
        <f>C19/G19</f>
        <v>6.1205848859818383E-2</v>
      </c>
      <c r="I19" s="66"/>
      <c r="J19" s="89"/>
      <c r="K19" s="66"/>
    </row>
    <row r="20" spans="1:11" x14ac:dyDescent="0.25">
      <c r="A20" s="64">
        <f t="shared" si="0"/>
        <v>6</v>
      </c>
      <c r="B20" s="58"/>
      <c r="C20" s="65"/>
      <c r="D20" s="65"/>
      <c r="E20" s="58"/>
      <c r="F20" s="58"/>
      <c r="G20" s="58"/>
      <c r="H20" s="58"/>
      <c r="I20" s="58"/>
      <c r="J20" s="58"/>
      <c r="K20" s="58"/>
    </row>
    <row r="21" spans="1:11" ht="13.8" thickBot="1" x14ac:dyDescent="0.3">
      <c r="A21" s="64">
        <f t="shared" si="0"/>
        <v>7</v>
      </c>
      <c r="B21" s="59" t="s">
        <v>51</v>
      </c>
      <c r="C21" s="71">
        <f>SUM(C15:C19)</f>
        <v>15628736.506669998</v>
      </c>
      <c r="D21" s="71">
        <f>SUM(D15:D19)</f>
        <v>86132186.639460012</v>
      </c>
      <c r="E21" s="72">
        <f>C21/D21</f>
        <v>0.18145059491047399</v>
      </c>
      <c r="F21" s="58"/>
      <c r="G21" s="71">
        <f>SUM(G15:G19)</f>
        <v>269904322.2315557</v>
      </c>
      <c r="H21" s="72">
        <f>C21/G21</f>
        <v>5.7904728525472918E-2</v>
      </c>
      <c r="I21" s="66"/>
      <c r="J21" s="89"/>
      <c r="K21" s="66"/>
    </row>
    <row r="22" spans="1:11" ht="13.8" thickTop="1" x14ac:dyDescent="0.25">
      <c r="A22" s="64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64"/>
      <c r="B23" s="59"/>
      <c r="C23" s="58"/>
      <c r="D23" s="58"/>
      <c r="E23" s="58"/>
      <c r="F23" s="58"/>
      <c r="G23" s="83"/>
      <c r="H23" s="58"/>
      <c r="I23" s="58"/>
      <c r="J23" s="87"/>
      <c r="K23" s="73"/>
    </row>
    <row r="24" spans="1:11" x14ac:dyDescent="0.25">
      <c r="A24" s="64"/>
      <c r="B24" s="74"/>
      <c r="C24" s="75"/>
      <c r="D24" s="75"/>
      <c r="E24" s="75"/>
      <c r="F24" s="74"/>
      <c r="G24" s="74"/>
      <c r="H24" s="74"/>
      <c r="I24" s="74"/>
      <c r="J24" s="87"/>
      <c r="K24" s="76"/>
    </row>
    <row r="25" spans="1:11" x14ac:dyDescent="0.25">
      <c r="A25" s="64"/>
      <c r="B25" s="77"/>
      <c r="C25" s="75"/>
      <c r="D25" s="74"/>
      <c r="E25" s="74"/>
      <c r="F25" s="74"/>
      <c r="G25" s="74"/>
      <c r="H25" s="74"/>
      <c r="I25" s="74"/>
      <c r="K25" s="78"/>
    </row>
    <row r="26" spans="1:11" x14ac:dyDescent="0.25">
      <c r="A26" s="64"/>
      <c r="B26" s="59"/>
      <c r="C26" s="79"/>
      <c r="D26" s="79"/>
      <c r="E26" s="80"/>
      <c r="F26" s="58"/>
      <c r="G26" s="74"/>
      <c r="H26" s="58"/>
      <c r="I26" s="58"/>
      <c r="J26" s="81"/>
      <c r="K26" s="81"/>
    </row>
    <row r="27" spans="1:11" x14ac:dyDescent="0.25">
      <c r="A27" s="64"/>
      <c r="B27" s="59"/>
      <c r="C27" s="79"/>
      <c r="D27" s="79"/>
      <c r="E27" s="80"/>
      <c r="F27" s="58"/>
      <c r="G27" s="58"/>
      <c r="H27" s="58"/>
      <c r="I27" s="58"/>
      <c r="J27" s="82"/>
      <c r="K27" s="82"/>
    </row>
  </sheetData>
  <pageMargins left="0.5" right="0.5" top="0.7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0CD9F7-C2D0-4358-8BDB-AB48A741BF5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1567E7F-405E-4742-B316-94F51DACA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4A679-C40F-4AFB-BA97-8B96DBA7C6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CILC CDR Credit Reset WP Sub</vt:lpstr>
      <vt:lpstr>CILC Credit Analysis Sub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Bachkosky, Tara</dc:creator>
  <cp:lastModifiedBy>FPL_User</cp:lastModifiedBy>
  <cp:lastPrinted>2016-03-07T14:01:23Z</cp:lastPrinted>
  <dcterms:created xsi:type="dcterms:W3CDTF">2016-03-07T08:23:18Z</dcterms:created>
  <dcterms:modified xsi:type="dcterms:W3CDTF">2016-04-18T12:44:25Z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