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18192" windowHeight="11016"/>
  </bookViews>
  <sheets>
    <sheet name="UI Meters" sheetId="8" r:id="rId1"/>
    <sheet name="Details" sheetId="1" r:id="rId2"/>
    <sheet name="Schedule" sheetId="4" r:id="rId3"/>
    <sheet name="Meter Cost" sheetId="5" r:id="rId4"/>
  </sheets>
  <calcPr calcId="145621"/>
</workbook>
</file>

<file path=xl/calcChain.xml><?xml version="1.0" encoding="utf-8"?>
<calcChain xmlns="http://schemas.openxmlformats.org/spreadsheetml/2006/main">
  <c r="G360" i="8" l="1"/>
  <c r="G358" i="8"/>
  <c r="G331" i="8"/>
  <c r="G329" i="8"/>
  <c r="G321" i="8"/>
  <c r="G323" i="8"/>
  <c r="G317" i="8"/>
  <c r="G308" i="8"/>
  <c r="G306" i="8"/>
  <c r="G293" i="8"/>
  <c r="G291" i="8"/>
  <c r="G289" i="8"/>
  <c r="G276" i="8"/>
  <c r="G274" i="8"/>
  <c r="G272" i="8"/>
  <c r="G259" i="8"/>
  <c r="G257" i="8"/>
  <c r="E242" i="8"/>
  <c r="G242" i="8" s="1"/>
  <c r="G244" i="8"/>
  <c r="E240" i="8"/>
  <c r="G240" i="8"/>
  <c r="G200" i="8"/>
  <c r="G198" i="8"/>
  <c r="E208" i="8"/>
  <c r="G208" i="8" s="1"/>
  <c r="E206" i="8"/>
  <c r="G206" i="8" s="1"/>
  <c r="G212" i="8"/>
  <c r="E179" i="8"/>
  <c r="G179" i="8" s="1"/>
  <c r="G181" i="8"/>
  <c r="G177" i="8"/>
  <c r="G143" i="8"/>
  <c r="G147" i="8"/>
  <c r="G145" i="8"/>
  <c r="G141" i="8"/>
  <c r="E124" i="8"/>
  <c r="G124" i="8" s="1"/>
  <c r="G126" i="8"/>
  <c r="G122" i="8"/>
  <c r="G107" i="8"/>
  <c r="G103" i="8"/>
  <c r="E105" i="8"/>
  <c r="G105" i="8" s="1"/>
  <c r="G88" i="8"/>
  <c r="G86" i="8"/>
  <c r="G73" i="8"/>
  <c r="G69" i="8"/>
  <c r="E71" i="8"/>
  <c r="G71" i="8" s="1"/>
  <c r="G67" i="8"/>
  <c r="G29" i="8"/>
  <c r="G25" i="8"/>
  <c r="G23" i="8"/>
  <c r="G17" i="8"/>
  <c r="G15" i="8"/>
  <c r="G382" i="8"/>
  <c r="G380" i="8"/>
  <c r="G378" i="8"/>
  <c r="G371" i="8"/>
  <c r="G369" i="8"/>
  <c r="G386" i="8" l="1"/>
  <c r="G384" i="8"/>
  <c r="V57" i="1"/>
  <c r="G375" i="8"/>
  <c r="G373" i="8"/>
  <c r="G367" i="8"/>
  <c r="G364" i="8"/>
  <c r="G362" i="8"/>
  <c r="T57" i="1"/>
  <c r="G355" i="8"/>
  <c r="G353" i="8"/>
  <c r="G351" i="8"/>
  <c r="G349" i="8"/>
  <c r="G347" i="8"/>
  <c r="G345" i="8"/>
  <c r="G343" i="8"/>
  <c r="G341" i="8"/>
  <c r="G339" i="8"/>
  <c r="G337" i="8"/>
  <c r="G335" i="8"/>
  <c r="S57" i="1"/>
  <c r="G333" i="8"/>
  <c r="G327" i="8"/>
  <c r="G325" i="8"/>
  <c r="G319" i="8"/>
  <c r="G315" i="8"/>
  <c r="G313" i="8"/>
  <c r="G310" i="8"/>
  <c r="G304" i="8"/>
  <c r="G302" i="8"/>
  <c r="G299" i="8"/>
  <c r="G297" i="8"/>
  <c r="G295" i="8"/>
  <c r="G287" i="8"/>
  <c r="Q57" i="1"/>
  <c r="G284" i="8"/>
  <c r="G282" i="8"/>
  <c r="G280" i="8"/>
  <c r="G278" i="8"/>
  <c r="G268" i="8"/>
  <c r="G266" i="8"/>
  <c r="P57" i="1"/>
  <c r="G270" i="8"/>
  <c r="G263" i="8"/>
  <c r="G261" i="8"/>
  <c r="G255" i="8"/>
  <c r="G252" i="8"/>
  <c r="G250" i="8"/>
  <c r="G248" i="8"/>
  <c r="G246" i="8"/>
  <c r="G236" i="8"/>
  <c r="G234" i="8"/>
  <c r="N57" i="1"/>
  <c r="G238" i="8"/>
  <c r="G231" i="8"/>
  <c r="G229" i="8"/>
  <c r="G226" i="8"/>
  <c r="G224" i="8"/>
  <c r="G222" i="8"/>
  <c r="G220" i="8"/>
  <c r="G218" i="8"/>
  <c r="G216" i="8"/>
  <c r="G214" i="8"/>
  <c r="G196" i="8"/>
  <c r="G194" i="8"/>
  <c r="G192" i="8"/>
  <c r="L57" i="1"/>
  <c r="G210" i="8"/>
  <c r="G202" i="8"/>
  <c r="G204" i="8"/>
  <c r="G173" i="8"/>
  <c r="G171" i="8"/>
  <c r="G169" i="8"/>
  <c r="G167" i="8"/>
  <c r="G189" i="8"/>
  <c r="G187" i="8"/>
  <c r="G185" i="8"/>
  <c r="G183" i="8"/>
  <c r="G175" i="8"/>
  <c r="G164" i="8"/>
  <c r="G162" i="8"/>
  <c r="G159" i="8"/>
  <c r="G157" i="8"/>
  <c r="G155" i="8"/>
  <c r="G153" i="8"/>
  <c r="G151" i="8"/>
  <c r="G149" i="8"/>
  <c r="I57" i="1"/>
  <c r="W57" i="1" s="1"/>
  <c r="W79" i="1" s="1"/>
  <c r="G139" i="8"/>
  <c r="G137" i="8"/>
  <c r="G135" i="8"/>
  <c r="G132" i="8"/>
  <c r="G130" i="8"/>
  <c r="G128" i="8"/>
  <c r="G120" i="8"/>
  <c r="G118" i="8"/>
  <c r="G115" i="8"/>
  <c r="G113" i="8"/>
  <c r="G111" i="8"/>
  <c r="G109" i="8"/>
  <c r="G57" i="1"/>
  <c r="G99" i="8"/>
  <c r="G97" i="8"/>
  <c r="G101" i="8"/>
  <c r="G94" i="8"/>
  <c r="G92" i="8"/>
  <c r="G90" i="8"/>
  <c r="G65" i="8"/>
  <c r="G63" i="8"/>
  <c r="G61" i="8"/>
  <c r="G59" i="8"/>
  <c r="G84" i="8"/>
  <c r="G81" i="8"/>
  <c r="G79" i="8"/>
  <c r="G77" i="8"/>
  <c r="G75" i="8"/>
  <c r="E57" i="1"/>
  <c r="G56" i="8" l="1"/>
  <c r="G54" i="8"/>
  <c r="G27" i="8"/>
  <c r="G21" i="8"/>
  <c r="G19" i="8"/>
  <c r="G13" i="8"/>
  <c r="G11" i="8"/>
  <c r="G9" i="8"/>
  <c r="E51" i="8"/>
  <c r="G51" i="8" s="1"/>
  <c r="E49" i="8"/>
  <c r="G49" i="8" s="1"/>
  <c r="E47" i="8"/>
  <c r="G47" i="8" s="1"/>
  <c r="E45" i="8"/>
  <c r="G45" i="8" s="1"/>
  <c r="E43" i="8"/>
  <c r="G43" i="8" s="1"/>
  <c r="E41" i="8"/>
  <c r="G41" i="8" s="1"/>
  <c r="E39" i="8"/>
  <c r="G39" i="8" s="1"/>
  <c r="E37" i="8"/>
  <c r="G37" i="8" s="1"/>
  <c r="E35" i="8"/>
  <c r="G35" i="8" s="1"/>
  <c r="E33" i="8"/>
  <c r="G33" i="8" s="1"/>
  <c r="E31" i="8"/>
  <c r="G31" i="8" s="1"/>
  <c r="C20" i="5" l="1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B7" i="4" l="1"/>
</calcChain>
</file>

<file path=xl/comments1.xml><?xml version="1.0" encoding="utf-8"?>
<comments xmlns="http://schemas.openxmlformats.org/spreadsheetml/2006/main">
  <authors>
    <author>AXR0JMB</author>
  </authors>
  <commentList>
    <comment ref="A6" authorId="0">
      <text>
        <r>
          <rPr>
            <sz val="10"/>
            <color indexed="81"/>
            <rFont val="Tahoma"/>
            <family val="2"/>
          </rPr>
          <t xml:space="preserve">Do we need to order more 6S meters?
</t>
        </r>
      </text>
    </comment>
  </commentList>
</comments>
</file>

<file path=xl/sharedStrings.xml><?xml version="1.0" encoding="utf-8"?>
<sst xmlns="http://schemas.openxmlformats.org/spreadsheetml/2006/main" count="759" uniqueCount="279">
  <si>
    <t>P(T,U,V,Y)</t>
  </si>
  <si>
    <t>P(T,U,V,Y)/D</t>
  </si>
  <si>
    <t>P(T,U,V,Y)/N</t>
  </si>
  <si>
    <t>P(J,L,N)/L</t>
  </si>
  <si>
    <t>PQ</t>
  </si>
  <si>
    <t>P(J,L,N)</t>
  </si>
  <si>
    <t>PC</t>
  </si>
  <si>
    <t>PX</t>
  </si>
  <si>
    <t>P(E,G)L</t>
  </si>
  <si>
    <t>PQ/N</t>
  </si>
  <si>
    <t>P(J,L,N)L/N</t>
  </si>
  <si>
    <t>P(L,J,N)J</t>
  </si>
  <si>
    <t>P(E,G)</t>
  </si>
  <si>
    <t>PA</t>
  </si>
  <si>
    <t>PCJ</t>
  </si>
  <si>
    <t>Grand Total</t>
  </si>
  <si>
    <t>405-979-000</t>
  </si>
  <si>
    <t>405-979-040</t>
  </si>
  <si>
    <t>405-979-030</t>
  </si>
  <si>
    <t>405-917-000</t>
  </si>
  <si>
    <t>405-912-600</t>
  </si>
  <si>
    <t>405-912-000</t>
  </si>
  <si>
    <t>405-903-000</t>
  </si>
  <si>
    <t>405-924-000</t>
  </si>
  <si>
    <t>405-905-600</t>
  </si>
  <si>
    <t>405-917-030</t>
  </si>
  <si>
    <t>405-912-630</t>
  </si>
  <si>
    <t>405-912-300</t>
  </si>
  <si>
    <t>405-905-000</t>
  </si>
  <si>
    <t>405-901-000</t>
  </si>
  <si>
    <t>405-903-300</t>
  </si>
  <si>
    <t>New Meter Symbol</t>
  </si>
  <si>
    <t>Count</t>
  </si>
  <si>
    <t>Rate Type</t>
  </si>
  <si>
    <t>9N</t>
  </si>
  <si>
    <t>9T</t>
  </si>
  <si>
    <t>9U</t>
  </si>
  <si>
    <t>9V</t>
  </si>
  <si>
    <t>9Y</t>
  </si>
  <si>
    <t>QJ</t>
  </si>
  <si>
    <t>QQ</t>
  </si>
  <si>
    <t>QU</t>
  </si>
  <si>
    <t>QV</t>
  </si>
  <si>
    <t>RA</t>
  </si>
  <si>
    <t>RC</t>
  </si>
  <si>
    <t>RE</t>
  </si>
  <si>
    <t>RG</t>
  </si>
  <si>
    <t>RJ</t>
  </si>
  <si>
    <t>RL</t>
  </si>
  <si>
    <t>RN</t>
  </si>
  <si>
    <t>RQ</t>
  </si>
  <si>
    <t>RT</t>
  </si>
  <si>
    <t>RU</t>
  </si>
  <si>
    <t>RV</t>
  </si>
  <si>
    <t>RX</t>
  </si>
  <si>
    <t>RY</t>
  </si>
  <si>
    <t>Old meter Symbol</t>
  </si>
  <si>
    <t>PB system changes ready 3Q 2015</t>
  </si>
  <si>
    <t>Total</t>
  </si>
  <si>
    <t>Meter types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</si>
  <si>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</si>
  <si>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</si>
  <si>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</si>
  <si>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</si>
  <si>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</si>
  <si>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</si>
  <si>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</si>
  <si>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</si>
  <si>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</si>
  <si>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</si>
  <si>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</si>
  <si>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</si>
  <si>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Phase 3 - PB Manually read to PB Smart Meter (S4E with 310)</t>
  </si>
  <si>
    <t>M&amp;S Number</t>
  </si>
  <si>
    <t>Meter Symbol</t>
  </si>
  <si>
    <t>405-977-000</t>
  </si>
  <si>
    <t>Price (Incl. tax)</t>
  </si>
  <si>
    <t>Old Meter Symbol</t>
  </si>
  <si>
    <t>Rate Code</t>
  </si>
  <si>
    <t>Voltage Level Interface/Detail by Rate Code &amp; Meter (Step 1)</t>
  </si>
  <si>
    <t> Actuals (PROJ2015 COSS)</t>
  </si>
  <si>
    <t xml:space="preserve">     19 - OS-2 - Sports Field Service</t>
  </si>
  <si>
    <t xml:space="preserve">          9N - Pulse Initiating SC (Used with SSDR, 3Ph, 4W, 277V)</t>
  </si>
  <si>
    <t xml:space="preserve">               J:[Retail Meter Count]</t>
  </si>
  <si>
    <t xml:space="preserve">          9T - Pulse Initiating CT (Used with SSDR, 3Ph, 4W, 240V)</t>
  </si>
  <si>
    <t xml:space="preserve">          9U - Pulse Initiating CT (Used with SSDR, 3Ph, 4W, 120V)</t>
  </si>
  <si>
    <t xml:space="preserve">          9V - Pulse Initiating CT (Used with SSDR, 3Ph, 4W, 277V)</t>
  </si>
  <si>
    <t xml:space="preserve">          9Y - Pulse Initiating CVT (Used with SSDR, 3Ph, 4W, 120V)</t>
  </si>
  <si>
    <t xml:space="preserve">          PA - AMI LP SC (1Ph, 2W, 120V)</t>
  </si>
  <si>
    <t xml:space="preserve">          PC - AMI LP SC (1Ph, 3W, 240V)</t>
  </si>
  <si>
    <t>#,##0~6173.468912.5746.501519.106410.</t>
  </si>
  <si>
    <t xml:space="preserve">          PE - AMI LP SC (1Ph, 3W, 120V)</t>
  </si>
  <si>
    <t>#,##0~6173.468912.5746.501520.106410.</t>
  </si>
  <si>
    <t xml:space="preserve">          PG - AMI LP SC (1Ph, 3W, 240/480V)</t>
  </si>
  <si>
    <t xml:space="preserve">          PJ - AMI LP SC (3Ph, 4W, 240V)</t>
  </si>
  <si>
    <t>#,##0~6173.468912.5746.501522.106410.</t>
  </si>
  <si>
    <t xml:space="preserve">          PL - AMI LP SC (3Ph, 4W, 120V)</t>
  </si>
  <si>
    <t xml:space="preserve">          PN - AMI LP SC (3Ph, 4W, 277V)</t>
  </si>
  <si>
    <t xml:space="preserve">          PQ - AMI LP CT (1Ph, 3W, 240V)</t>
  </si>
  <si>
    <t>#,##0~6173.468912.5746.501525.106410.</t>
  </si>
  <si>
    <t xml:space="preserve">          PT - AMI LP CT (3Ph, 4W, 240V)</t>
  </si>
  <si>
    <t>#,##0~6173.468912.5746.501526.106410.</t>
  </si>
  <si>
    <t xml:space="preserve">          PU - AMI LP CT (3Ph, 4W, 120V)</t>
  </si>
  <si>
    <t xml:space="preserve">          PV - AMI LP CT (3Ph, 4W, 277V)</t>
  </si>
  <si>
    <t xml:space="preserve">          PX - AMI LP CVT (1Ph, 2W, 120V)</t>
  </si>
  <si>
    <t>#,##0~6173.468912.5746.501529.106410.</t>
  </si>
  <si>
    <t xml:space="preserve">          PY - AMI LP CVT (3Ph, 4W, 120V)</t>
  </si>
  <si>
    <t xml:space="preserve">          RA - RUG SC (1Ph, 2W, 120V)</t>
  </si>
  <si>
    <t xml:space="preserve">          RC - RUG SC (1Ph, 3W, 240V)</t>
  </si>
  <si>
    <t>#,##0~6173.468912.5746.5698.106410.</t>
  </si>
  <si>
    <t xml:space="preserve">          RE - RUG SC (1Ph, 3W, 120V)</t>
  </si>
  <si>
    <t>#,##0~6173.468912.5746.5699.106410.</t>
  </si>
  <si>
    <t xml:space="preserve">          RG - RUG SC (1Ph, 3W, 277V)</t>
  </si>
  <si>
    <t xml:space="preserve">          RJ - RUG SC (3Ph, 4W, 240V)</t>
  </si>
  <si>
    <t>#,##0~6173.468912.5746.5701.106410.</t>
  </si>
  <si>
    <t xml:space="preserve">          RL - RUG SC (3Ph, 4W, 120V)</t>
  </si>
  <si>
    <t>#,##0~6173.468912.5746.5702.106410.</t>
  </si>
  <si>
    <t xml:space="preserve">          RN - RUG SC (3Ph, 4W, 277V)</t>
  </si>
  <si>
    <t>#,##0~6173.468912.5746.5703.106410.</t>
  </si>
  <si>
    <t xml:space="preserve">          RQ - RUG CT (1Ph, 2-3W, 240V)</t>
  </si>
  <si>
    <t>#,##0~6173.468912.5746.5704.106410.</t>
  </si>
  <si>
    <t xml:space="preserve">          RT - RUG CT (3Ph, 4W, 240V)</t>
  </si>
  <si>
    <t>#,##0~6173.468912.5746.5705.106410.</t>
  </si>
  <si>
    <t xml:space="preserve">          RU - RUG CT (3Ph, 4W, 120V)</t>
  </si>
  <si>
    <t>#,##0~6173.468912.5746.5706.106410.</t>
  </si>
  <si>
    <t xml:space="preserve">          RV - RUG CT (3Ph, 4W, 277V)</t>
  </si>
  <si>
    <t>#,##0~6173.468912.5746.5707.106410.</t>
  </si>
  <si>
    <t xml:space="preserve">          RX - RUG CVT (3Ph, 3W, 120V)</t>
  </si>
  <si>
    <t>#,##0~6173.468912.5746.5708.106410.</t>
  </si>
  <si>
    <t xml:space="preserve">          RY - RUG CVT (3Ph, 4W, 120V)</t>
  </si>
  <si>
    <t>#,##0~6173.468912.5746.5709.106410.</t>
  </si>
  <si>
    <t xml:space="preserve">     44 - RS-1 - Residential Service</t>
  </si>
  <si>
    <t>#,##0~6173.468912.5748.501519.106410.</t>
  </si>
  <si>
    <t>#,##0~6173.468912.5748.5698.106410.</t>
  </si>
  <si>
    <t xml:space="preserve">     62 - GSLD-1 - General Service Large Demand (500-1999 KW)</t>
  </si>
  <si>
    <t>#,##0~6173.468912.5756.5661.106410.</t>
  </si>
  <si>
    <t>#,##0~6173.468912.5756.5667.106410.</t>
  </si>
  <si>
    <t>#,##0~6173.468912.5756.5668.106410.</t>
  </si>
  <si>
    <t>#,##0~6173.468912.5756.5671.106410.</t>
  </si>
  <si>
    <t>#,##0~6173.468912.5756.5703.106410.</t>
  </si>
  <si>
    <t>#,##0~6173.468912.5756.5706.106410.</t>
  </si>
  <si>
    <t>#,##0~6173.468912.5756.5707.106410.</t>
  </si>
  <si>
    <t>#,##0~6173.468912.5756.5709.106410.</t>
  </si>
  <si>
    <t xml:space="preserve">     63 - GSLD-2 - General Service Large Demand (2000+ KW)</t>
  </si>
  <si>
    <t>#,##0~6173.468912.5757.501526.106410.</t>
  </si>
  <si>
    <t>#,##0~6173.468912.5757.5705.106410.</t>
  </si>
  <si>
    <t>#,##0~6173.468912.5757.5707.106410.</t>
  </si>
  <si>
    <t>#,##0~6173.468912.5757.5709.106410.</t>
  </si>
  <si>
    <t xml:space="preserve">     64 - GSLDT-1 - General Service Large Demand TOU (500-1999 KW)</t>
  </si>
  <si>
    <t>#,##0~6173.468912.5758.5667.106410.</t>
  </si>
  <si>
    <t>#,##0~6173.468912.5758.5668.106410.</t>
  </si>
  <si>
    <t>#,##0~6173.468912.5758.501526.106410.</t>
  </si>
  <si>
    <t>#,##0~6173.468912.5758.5705.106410.</t>
  </si>
  <si>
    <t>#,##0~6173.468912.5758.5706.106410.</t>
  </si>
  <si>
    <t>#,##0~6173.468912.5758.5707.106410.</t>
  </si>
  <si>
    <t>#,##0~6173.468912.5758.5709.106410.</t>
  </si>
  <si>
    <t xml:space="preserve">     65 - GSLDT-2 - General Service Large Demand TOU (2000+ KW)</t>
  </si>
  <si>
    <t>#,##0~6173.468912.5759.5668.106410.</t>
  </si>
  <si>
    <t>#,##0~6173.468912.5759.5671.106410.</t>
  </si>
  <si>
    <t>#,##0~6173.468912.5759.5706.106410.</t>
  </si>
  <si>
    <t>#,##0~6173.468912.5759.5707.106410.</t>
  </si>
  <si>
    <t>#,##0~6173.468912.5759.5709.106410.</t>
  </si>
  <si>
    <t xml:space="preserve">     68 - GS-1 - General Service (0-20 KW)</t>
  </si>
  <si>
    <t>#,##0~6173.468912.5760.501518.106410.</t>
  </si>
  <si>
    <t>#,##0~6173.468912.5760.501519.106410.</t>
  </si>
  <si>
    <t>#,##0~6173.468912.5760.501520.106410.</t>
  </si>
  <si>
    <t>#,##0~6173.468912.5760.5697.106410.</t>
  </si>
  <si>
    <t>#,##0~6173.468912.5760.5698.106410.</t>
  </si>
  <si>
    <t>#,##0~6173.468912.5760.5699.106410.</t>
  </si>
  <si>
    <t>#,##0~6173.468912.5760.5702.106410.</t>
  </si>
  <si>
    <t>#,##0~6173.468912.5760.5707.106410.</t>
  </si>
  <si>
    <t>#,##0~6173.468912.5760.5709.106410.</t>
  </si>
  <si>
    <t xml:space="preserve">     69 - GST-1 - General Service TOU (0-20 KW)</t>
  </si>
  <si>
    <t>#,##0~6173.468912.5761.501526.106410.</t>
  </si>
  <si>
    <t>#,##0~6173.468912.5761.5709.106410.</t>
  </si>
  <si>
    <t xml:space="preserve">     70 - GSDT-1 - General Service Demand TOU (21-499 KW)</t>
  </si>
  <si>
    <t>#,##0~6173.468912.5762.5666.106410.</t>
  </si>
  <si>
    <t>#,##0~6173.468912.5762.5667.106410.</t>
  </si>
  <si>
    <t>#,##0~6173.468912.5762.5668.106410.</t>
  </si>
  <si>
    <t>#,##0~6173.468912.5762.5671.106410.</t>
  </si>
  <si>
    <t>#,##0~6173.468912.5762.501526.106410.</t>
  </si>
  <si>
    <t>#,##0~6173.468912.5762.5705.106410.</t>
  </si>
  <si>
    <t>#,##0~6173.468912.5762.5706.106410.</t>
  </si>
  <si>
    <t>#,##0~6173.468912.5762.5707.106410.</t>
  </si>
  <si>
    <t>#,##0~6173.468912.5762.5709.106410.</t>
  </si>
  <si>
    <t xml:space="preserve">     72 - GSD-1 - General Service Demand (21-499 KW)</t>
  </si>
  <si>
    <t>#,##0~6173.468912.5764.5666.106410.</t>
  </si>
  <si>
    <t>#,##0~6173.468912.5764.5667.106410.</t>
  </si>
  <si>
    <t>#,##0~6173.468912.5764.5668.106410.</t>
  </si>
  <si>
    <t>#,##0~6173.468912.5764.501525.106410.</t>
  </si>
  <si>
    <t>#,##0~6173.468912.5764.501526.106410.</t>
  </si>
  <si>
    <t>#,##0~6173.468912.5764.501529.106410.</t>
  </si>
  <si>
    <t>#,##0~6173.468912.5764.5702.106410.</t>
  </si>
  <si>
    <t>#,##0~6173.468912.5764.5703.106410.</t>
  </si>
  <si>
    <t>#,##0~6173.468912.5764.5705.106410.</t>
  </si>
  <si>
    <t>#,##0~6173.468912.5764.5706.106410.</t>
  </si>
  <si>
    <t>#,##0~6173.468912.5764.5707.106410.</t>
  </si>
  <si>
    <t>#,##0~6173.468912.5764.5708.106410.</t>
  </si>
  <si>
    <t>#,##0~6173.468912.5764.5709.106410.</t>
  </si>
  <si>
    <t xml:space="preserve">     80 - MET - Metropolitan Transit Service</t>
  </si>
  <si>
    <t>#,##0~6173.468912.5769.501526.106410.</t>
  </si>
  <si>
    <t>#,##0~6173.468912.5769.5709.106410.</t>
  </si>
  <si>
    <t xml:space="preserve">     164 - HLFT-2 - High Load Factor TOU (500-1999 kW)</t>
  </si>
  <si>
    <t>#,##0~6173.468912.5777.5667.106410.</t>
  </si>
  <si>
    <t>#,##0~6173.468912.5777.5668.106410.</t>
  </si>
  <si>
    <t>#,##0~6173.468912.5777.501526.106410.</t>
  </si>
  <si>
    <t>#,##0~6173.468912.5777.5705.106410.</t>
  </si>
  <si>
    <t>#,##0~6173.468912.5777.5706.106410.</t>
  </si>
  <si>
    <t>#,##0~6173.468912.5777.5707.106410.</t>
  </si>
  <si>
    <t>#,##0~6173.468912.5777.5709.106410.</t>
  </si>
  <si>
    <t xml:space="preserve">     165 - HLFT-3 - High Load Factor TOU (2000+ kW)</t>
  </si>
  <si>
    <t>#,##0~6173.468912.5778.5668.106410.</t>
  </si>
  <si>
    <t>#,##0~6173.468912.5778.5707.106410.</t>
  </si>
  <si>
    <t>#,##0~6173.468912.5778.5709.106410.</t>
  </si>
  <si>
    <t xml:space="preserve">     170 - HLFT-1 - High Load Factor TOU (21-499 kW)</t>
  </si>
  <si>
    <t>#,##0~6173.468912.5780.5667.106410.</t>
  </si>
  <si>
    <t>#,##0~6173.468912.5780.5668.106410.</t>
  </si>
  <si>
    <t>#,##0~6173.468912.5780.501522.106410.</t>
  </si>
  <si>
    <t>#,##0~6173.468912.5780.5703.106410.</t>
  </si>
  <si>
    <t>#,##0~6173.468912.5780.5706.106410.</t>
  </si>
  <si>
    <t>#,##0~6173.468912.5780.5707.106410.</t>
  </si>
  <si>
    <t>#,##0~6173.468912.5780.5709.106410.</t>
  </si>
  <si>
    <t xml:space="preserve">     264 - SDTR-2A - GSLD-1 with Seasonal Demand TOU Option A (500-1999 KW)</t>
  </si>
  <si>
    <t>#,##0~6173.468912.5781.5668.106410.</t>
  </si>
  <si>
    <t>#,##0~6173.468912.5781.5706.106410.</t>
  </si>
  <si>
    <t>#,##0~6173.468912.5781.5707.106410.</t>
  </si>
  <si>
    <t>#,##0~6173.468912.5781.5709.106410.</t>
  </si>
  <si>
    <t xml:space="preserve">     265 - SDTR-3A - GSLD-2 with Seasonal Demand TOU Option A (2000+ KW)</t>
  </si>
  <si>
    <t>#,##0~6173.468912.5782.5668.106410.</t>
  </si>
  <si>
    <t>#,##0~6173.468912.5782.5671.106410.</t>
  </si>
  <si>
    <t>#,##0~6173.468912.5782.5709.106410.</t>
  </si>
  <si>
    <t xml:space="preserve">     270 - SDTR-1A - GSD-1 with Seasonal Demand TOU Option A (21-499 KW)</t>
  </si>
  <si>
    <t>#,##0~6173.468912.5783.501519.106410.</t>
  </si>
  <si>
    <t>#,##0~6173.468912.5783.501520.106410.</t>
  </si>
  <si>
    <t>#,##0~6173.468912.5783.501522.106410.</t>
  </si>
  <si>
    <t>#,##0~6173.468912.5783.501525.106410.</t>
  </si>
  <si>
    <t>#,##0~6173.468912.5783.501526.106410.</t>
  </si>
  <si>
    <t>#,##0~6173.468912.5783.501529.106410.</t>
  </si>
  <si>
    <t>#,##0~6173.468912.5783.5698.106410.</t>
  </si>
  <si>
    <t>#,##0~6173.468912.5783.5699.106410.</t>
  </si>
  <si>
    <t>#,##0~6173.468912.5783.5700.106410.</t>
  </si>
  <si>
    <t>#,##0~6173.468912.5783.5701.106410.</t>
  </si>
  <si>
    <t>#,##0~6173.468912.5783.5702.106410.</t>
  </si>
  <si>
    <t>#,##0~6173.468912.5783.5703.106410.</t>
  </si>
  <si>
    <t>#,##0~6173.468912.5783.5704.106410.</t>
  </si>
  <si>
    <t>#,##0~6173.468912.5783.5705.106410.</t>
  </si>
  <si>
    <t>#,##0~6173.468912.5783.5706.106410.</t>
  </si>
  <si>
    <t>#,##0~6173.468912.5783.5707.106410.</t>
  </si>
  <si>
    <t>#,##0~6173.468912.5783.5708.106410.</t>
  </si>
  <si>
    <t xml:space="preserve">     364 - SDTR-2B - GSLDT-1 with Seasonal Demand TOU Option B (500-1999 KW)</t>
  </si>
  <si>
    <t>#,##0~6173.468912.5784.5707.106410.</t>
  </si>
  <si>
    <t>#,##0~6173.468912.5784.5709.106410.</t>
  </si>
  <si>
    <t xml:space="preserve">     365 - SDTR-3B - GSLDT-2 with Seasonal Demand TOU Option B (2000+ KW)</t>
  </si>
  <si>
    <t>#,##0~6173.468912.5785.5668.106410.</t>
  </si>
  <si>
    <t>#,##0~6173.468912.5785.501521.106410.</t>
  </si>
  <si>
    <t>#,##0~6173.468912.5785.501523.106410.</t>
  </si>
  <si>
    <t>#,##0~6173.468912.5785.501524.106410.</t>
  </si>
  <si>
    <t>#,##0~6173.468912.5785.501527.106410.</t>
  </si>
  <si>
    <t>#,##0~6173.468912.5785.501528.106410.</t>
  </si>
  <si>
    <t>#,##0~6173.468912.5785.501530.106410.</t>
  </si>
  <si>
    <t>#,##0~6173.468912.5785.5707.106410.</t>
  </si>
  <si>
    <t>#,##0~6173.468912.5785.5709.106410.</t>
  </si>
  <si>
    <t xml:space="preserve">     370 - SDTR-1B - GSDT-1 with Seasonal Demand TOU Option B (21-499 KW)</t>
  </si>
  <si>
    <t>#,##0~6173.468912.5786.5706.106410.</t>
  </si>
  <si>
    <t>#,##0~6173.468912.5786.5707.106410.</t>
  </si>
  <si>
    <t xml:space="preserve">ADJ TO </t>
  </si>
  <si>
    <t>METER COUNT</t>
  </si>
  <si>
    <t>ADJUSTED</t>
  </si>
  <si>
    <t>PE</t>
  </si>
  <si>
    <t>PJ</t>
  </si>
  <si>
    <t>PT</t>
  </si>
  <si>
    <t>NOTE:  VLI report is not registering any of these meters.</t>
  </si>
  <si>
    <t>Input meter counts into each year beginning in 2016</t>
  </si>
  <si>
    <t>X</t>
  </si>
  <si>
    <t>OPC 013318</t>
  </si>
  <si>
    <t>FPL RC-16</t>
  </si>
  <si>
    <t>OPC 013319</t>
  </si>
  <si>
    <t>OPC 013320</t>
  </si>
  <si>
    <t>OPC 013321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</si>
</sst>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0" borderId="0" xfId="0" applyFont="1"/>
    <xf numFmtId="0" fontId="3" fillId="0" borderId="10" xfId="0" applyFont="1" applyFill="1" applyBorder="1"/>
    <xf numFmtId="0" fontId="3" fillId="0" borderId="10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4" fillId="0" borderId="19" xfId="0" applyFont="1" applyFill="1" applyBorder="1"/>
    <xf numFmtId="164" fontId="3" fillId="0" borderId="19" xfId="1" applyNumberFormat="1" applyFont="1" applyFill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Fill="1" applyBorder="1"/>
    <xf numFmtId="0" fontId="4" fillId="3" borderId="21" xfId="0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4" fillId="0" borderId="22" xfId="0" applyFont="1" applyBorder="1"/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/>
    <xf numFmtId="0" fontId="2" fillId="4" borderId="1" xfId="0" applyFont="1" applyFill="1" applyBorder="1"/>
    <xf numFmtId="0" fontId="0" fillId="0" borderId="1" xfId="0" applyBorder="1"/>
    <xf numFmtId="2" fontId="0" fillId="4" borderId="1" xfId="0" applyNumberFormat="1" applyFill="1" applyBorder="1"/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right"/>
    </xf>
    <xf numFmtId="0" fontId="0" fillId="7" borderId="24" xfId="0" applyFill="1" applyBorder="1" applyAlignment="1">
      <alignment horizontal="left"/>
    </xf>
    <xf numFmtId="0" fontId="0" fillId="6" borderId="24" xfId="0" applyFill="1" applyBorder="1" applyAlignment="1">
      <alignment horizontal="right"/>
    </xf>
    <xf numFmtId="0" fontId="0" fillId="8" borderId="0" xfId="0" applyFill="1" applyAlignment="1">
      <alignment horizontal="left"/>
    </xf>
    <xf numFmtId="3" fontId="0" fillId="0" borderId="0" xfId="0" applyNumberFormat="1" applyAlignment="1">
      <alignment horizontal="left"/>
    </xf>
    <xf numFmtId="3" fontId="0" fillId="6" borderId="0" xfId="0" applyNumberForma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7" borderId="24" xfId="0" applyFill="1" applyBorder="1" applyAlignment="1">
      <alignment horizontal="right"/>
    </xf>
    <xf numFmtId="0" fontId="0" fillId="8" borderId="0" xfId="0" applyFill="1" applyAlignment="1">
      <alignment horizontal="righ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0" fillId="7" borderId="24" xfId="0" applyNumberFormat="1" applyFill="1" applyBorder="1" applyAlignment="1">
      <alignment horizontal="right"/>
    </xf>
    <xf numFmtId="1" fontId="0" fillId="8" borderId="0" xfId="0" applyNumberFormat="1" applyFill="1" applyAlignment="1">
      <alignment horizontal="right"/>
    </xf>
    <xf numFmtId="1" fontId="2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0" fillId="5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0" fontId="6" fillId="5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right" vertical="center"/>
    </xf>
    <xf numFmtId="0" fontId="6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0" xfId="0" applyFill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0" fillId="8" borderId="0" xfId="0" applyFill="1" applyAlignment="1"/>
    <xf numFmtId="3" fontId="0" fillId="0" borderId="0" xfId="0" applyNumberFormat="1" applyAlignment="1"/>
    <xf numFmtId="1" fontId="0" fillId="0" borderId="0" xfId="0" applyNumberFormat="1" applyAlignment="1"/>
    <xf numFmtId="0" fontId="2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6"/>
  <sheetViews>
    <sheetView tabSelected="1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A2"/>
    </sheetView>
  </sheetViews>
  <sheetFormatPr defaultColWidth="9.109375" defaultRowHeight="14.4" x14ac:dyDescent="0.3"/>
  <cols>
    <col min="1" max="1" width="36.33203125" style="48" customWidth="1"/>
    <col min="2" max="2" width="71.6640625" style="48" bestFit="1" customWidth="1"/>
    <col min="3" max="3" width="5.5546875" style="42" bestFit="1" customWidth="1"/>
    <col min="4" max="4" width="3.6640625" style="48" customWidth="1"/>
    <col min="5" max="5" width="13.6640625" style="53" bestFit="1" customWidth="1"/>
    <col min="6" max="6" width="3.6640625" style="48" customWidth="1"/>
    <col min="7" max="7" width="14" style="49" bestFit="1" customWidth="1"/>
    <col min="8" max="16384" width="9.109375" style="48"/>
  </cols>
  <sheetData>
    <row r="1" spans="1:8" x14ac:dyDescent="0.3">
      <c r="A1" s="83" t="s">
        <v>274</v>
      </c>
    </row>
    <row r="2" spans="1:8" x14ac:dyDescent="0.3">
      <c r="A2" s="83" t="s">
        <v>275</v>
      </c>
    </row>
    <row r="4" spans="1:8" s="41" customFormat="1" x14ac:dyDescent="0.3">
      <c r="B4" s="41" t="s">
        <v>79</v>
      </c>
      <c r="C4" s="57" t="s">
        <v>65</v>
      </c>
      <c r="E4" s="56" t="s">
        <v>265</v>
      </c>
      <c r="G4" s="58" t="s">
        <v>267</v>
      </c>
    </row>
    <row r="5" spans="1:8" s="41" customFormat="1" ht="15" thickBot="1" x14ac:dyDescent="0.35">
      <c r="C5" s="57">
        <v>2014</v>
      </c>
      <c r="E5" s="56" t="s">
        <v>266</v>
      </c>
      <c r="G5" s="59" t="s">
        <v>266</v>
      </c>
      <c r="H5" s="72" t="s">
        <v>272</v>
      </c>
    </row>
    <row r="6" spans="1:8" s="43" customFormat="1" ht="15" thickBot="1" x14ac:dyDescent="0.35">
      <c r="B6" s="43" t="s">
        <v>80</v>
      </c>
      <c r="C6" s="44"/>
      <c r="E6" s="54"/>
      <c r="G6" s="50"/>
    </row>
    <row r="7" spans="1:8" s="45" customFormat="1" x14ac:dyDescent="0.3">
      <c r="B7" s="45" t="s">
        <v>81</v>
      </c>
      <c r="C7" s="42"/>
      <c r="E7" s="55"/>
      <c r="G7" s="51"/>
    </row>
    <row r="8" spans="1:8" s="45" customFormat="1" x14ac:dyDescent="0.3">
      <c r="B8" s="61" t="s">
        <v>89</v>
      </c>
      <c r="C8" s="42"/>
      <c r="E8" s="55"/>
      <c r="G8" s="51"/>
    </row>
    <row r="9" spans="1:8" s="46" customFormat="1" x14ac:dyDescent="0.3">
      <c r="A9" s="46" t="s">
        <v>90</v>
      </c>
      <c r="B9" s="46" t="s">
        <v>83</v>
      </c>
      <c r="C9" s="47"/>
      <c r="E9" s="53">
        <v>3</v>
      </c>
      <c r="G9" s="60">
        <f>+C9+E9</f>
        <v>3</v>
      </c>
    </row>
    <row r="10" spans="1:8" s="45" customFormat="1" x14ac:dyDescent="0.3">
      <c r="B10" s="61" t="s">
        <v>91</v>
      </c>
      <c r="C10" s="42"/>
      <c r="E10" s="55"/>
      <c r="G10" s="51"/>
    </row>
    <row r="11" spans="1:8" s="46" customFormat="1" x14ac:dyDescent="0.3">
      <c r="A11" s="46" t="s">
        <v>92</v>
      </c>
      <c r="B11" s="46" t="s">
        <v>83</v>
      </c>
      <c r="C11" s="47"/>
      <c r="E11" s="53">
        <v>2</v>
      </c>
      <c r="G11" s="60">
        <f>+C11+E11</f>
        <v>2</v>
      </c>
    </row>
    <row r="12" spans="1:8" s="45" customFormat="1" x14ac:dyDescent="0.3">
      <c r="B12" s="61" t="s">
        <v>94</v>
      </c>
      <c r="C12" s="42"/>
      <c r="E12" s="55"/>
      <c r="G12" s="51"/>
    </row>
    <row r="13" spans="1:8" s="46" customFormat="1" x14ac:dyDescent="0.3">
      <c r="A13" s="46" t="s">
        <v>95</v>
      </c>
      <c r="B13" s="46" t="s">
        <v>83</v>
      </c>
      <c r="C13" s="47"/>
      <c r="E13" s="53">
        <v>1</v>
      </c>
      <c r="G13" s="60">
        <f>+C13+E13</f>
        <v>1</v>
      </c>
    </row>
    <row r="14" spans="1:8" s="45" customFormat="1" x14ac:dyDescent="0.3">
      <c r="B14" s="61" t="s">
        <v>96</v>
      </c>
      <c r="C14" s="42"/>
      <c r="E14" s="51"/>
    </row>
    <row r="15" spans="1:8" s="46" customFormat="1" x14ac:dyDescent="0.3">
      <c r="A15" s="46" t="s">
        <v>255</v>
      </c>
      <c r="B15" s="46" t="s">
        <v>83</v>
      </c>
      <c r="C15" s="47"/>
      <c r="E15" s="52">
        <v>4</v>
      </c>
      <c r="G15" s="60">
        <f>+C15+E15</f>
        <v>4</v>
      </c>
    </row>
    <row r="16" spans="1:8" s="45" customFormat="1" x14ac:dyDescent="0.3">
      <c r="B16" s="61" t="s">
        <v>97</v>
      </c>
      <c r="C16" s="42"/>
      <c r="E16" s="51"/>
    </row>
    <row r="17" spans="1:7" s="46" customFormat="1" x14ac:dyDescent="0.3">
      <c r="A17" s="46" t="s">
        <v>256</v>
      </c>
      <c r="B17" s="46" t="s">
        <v>83</v>
      </c>
      <c r="C17" s="47"/>
      <c r="E17" s="52">
        <v>11</v>
      </c>
      <c r="G17" s="60">
        <f>+C17+E17</f>
        <v>11</v>
      </c>
    </row>
    <row r="18" spans="1:7" s="45" customFormat="1" x14ac:dyDescent="0.3">
      <c r="B18" s="61" t="s">
        <v>98</v>
      </c>
      <c r="C18" s="42"/>
      <c r="E18" s="55"/>
      <c r="G18" s="51"/>
    </row>
    <row r="19" spans="1:7" s="46" customFormat="1" x14ac:dyDescent="0.3">
      <c r="A19" s="46" t="s">
        <v>99</v>
      </c>
      <c r="B19" s="46" t="s">
        <v>83</v>
      </c>
      <c r="C19" s="47"/>
      <c r="E19" s="53">
        <v>19</v>
      </c>
      <c r="G19" s="60">
        <f>+C19+E19</f>
        <v>19</v>
      </c>
    </row>
    <row r="20" spans="1:7" s="45" customFormat="1" x14ac:dyDescent="0.3">
      <c r="B20" s="61" t="s">
        <v>100</v>
      </c>
      <c r="C20" s="42"/>
      <c r="E20" s="55"/>
      <c r="G20" s="51"/>
    </row>
    <row r="21" spans="1:7" s="46" customFormat="1" x14ac:dyDescent="0.3">
      <c r="A21" s="46" t="s">
        <v>101</v>
      </c>
      <c r="B21" s="46" t="s">
        <v>83</v>
      </c>
      <c r="C21" s="47"/>
      <c r="E21" s="53">
        <v>4</v>
      </c>
      <c r="G21" s="60">
        <f>+C21+E21</f>
        <v>4</v>
      </c>
    </row>
    <row r="22" spans="1:7" s="45" customFormat="1" x14ac:dyDescent="0.3">
      <c r="B22" s="45" t="s">
        <v>102</v>
      </c>
      <c r="C22" s="42"/>
    </row>
    <row r="23" spans="1:7" s="46" customFormat="1" x14ac:dyDescent="0.3">
      <c r="A23" s="46" t="s">
        <v>257</v>
      </c>
      <c r="B23" s="46" t="s">
        <v>83</v>
      </c>
      <c r="C23" s="47"/>
      <c r="E23" s="52">
        <v>13</v>
      </c>
      <c r="G23" s="60">
        <f>+C23+E23</f>
        <v>13</v>
      </c>
    </row>
    <row r="24" spans="1:7" s="45" customFormat="1" x14ac:dyDescent="0.3">
      <c r="B24" s="45" t="s">
        <v>103</v>
      </c>
      <c r="C24" s="42"/>
    </row>
    <row r="25" spans="1:7" s="46" customFormat="1" x14ac:dyDescent="0.3">
      <c r="A25" s="46" t="s">
        <v>258</v>
      </c>
      <c r="B25" s="46" t="s">
        <v>83</v>
      </c>
      <c r="C25" s="47"/>
      <c r="E25" s="52">
        <v>25</v>
      </c>
      <c r="G25" s="60">
        <f>+C25+E25</f>
        <v>25</v>
      </c>
    </row>
    <row r="26" spans="1:7" s="45" customFormat="1" x14ac:dyDescent="0.3">
      <c r="B26" s="61" t="s">
        <v>104</v>
      </c>
      <c r="C26" s="42"/>
      <c r="E26" s="55"/>
      <c r="G26" s="51"/>
    </row>
    <row r="27" spans="1:7" s="46" customFormat="1" x14ac:dyDescent="0.3">
      <c r="A27" s="46" t="s">
        <v>105</v>
      </c>
      <c r="B27" s="46" t="s">
        <v>83</v>
      </c>
      <c r="C27" s="47"/>
      <c r="E27" s="53">
        <v>3</v>
      </c>
      <c r="G27" s="60">
        <f>+C27+E27</f>
        <v>3</v>
      </c>
    </row>
    <row r="28" spans="1:7" s="45" customFormat="1" x14ac:dyDescent="0.3">
      <c r="B28" s="45" t="s">
        <v>106</v>
      </c>
      <c r="C28" s="42"/>
    </row>
    <row r="29" spans="1:7" s="46" customFormat="1" x14ac:dyDescent="0.3">
      <c r="A29" s="46" t="s">
        <v>259</v>
      </c>
      <c r="B29" s="46" t="s">
        <v>83</v>
      </c>
      <c r="C29" s="47"/>
      <c r="E29" s="52">
        <v>17</v>
      </c>
      <c r="G29" s="60">
        <f>+C29+E29</f>
        <v>17</v>
      </c>
    </row>
    <row r="30" spans="1:7" s="45" customFormat="1" x14ac:dyDescent="0.3">
      <c r="B30" s="61" t="s">
        <v>108</v>
      </c>
      <c r="C30" s="42"/>
      <c r="E30" s="55"/>
      <c r="G30" s="51"/>
    </row>
    <row r="31" spans="1:7" s="46" customFormat="1" x14ac:dyDescent="0.3">
      <c r="A31" s="46" t="s">
        <v>109</v>
      </c>
      <c r="B31" s="46" t="s">
        <v>83</v>
      </c>
      <c r="C31" s="47">
        <v>36</v>
      </c>
      <c r="E31" s="53">
        <f>-Details!C44</f>
        <v>-3</v>
      </c>
      <c r="G31" s="60">
        <f>+C31+E31</f>
        <v>33</v>
      </c>
    </row>
    <row r="32" spans="1:7" s="45" customFormat="1" x14ac:dyDescent="0.3">
      <c r="B32" s="61" t="s">
        <v>110</v>
      </c>
      <c r="C32" s="42"/>
      <c r="E32" s="55"/>
      <c r="G32" s="51"/>
    </row>
    <row r="33" spans="1:7" s="46" customFormat="1" x14ac:dyDescent="0.3">
      <c r="A33" s="46" t="s">
        <v>111</v>
      </c>
      <c r="B33" s="46" t="s">
        <v>83</v>
      </c>
      <c r="C33" s="47">
        <v>24</v>
      </c>
      <c r="E33" s="53">
        <f>-Details!C45</f>
        <v>-2</v>
      </c>
      <c r="G33" s="60">
        <f>+C33+E33</f>
        <v>22</v>
      </c>
    </row>
    <row r="34" spans="1:7" s="45" customFormat="1" x14ac:dyDescent="0.3">
      <c r="B34" s="61" t="s">
        <v>113</v>
      </c>
      <c r="C34" s="42"/>
      <c r="E34" s="55"/>
      <c r="G34" s="51"/>
    </row>
    <row r="35" spans="1:7" s="46" customFormat="1" x14ac:dyDescent="0.3">
      <c r="A35" s="46" t="s">
        <v>114</v>
      </c>
      <c r="B35" s="46" t="s">
        <v>83</v>
      </c>
      <c r="C35" s="47">
        <v>12</v>
      </c>
      <c r="E35" s="53">
        <f>-Details!C47</f>
        <v>-1</v>
      </c>
      <c r="G35" s="60">
        <f>+C35+E35</f>
        <v>11</v>
      </c>
    </row>
    <row r="36" spans="1:7" s="45" customFormat="1" x14ac:dyDescent="0.3">
      <c r="B36" s="61" t="s">
        <v>115</v>
      </c>
      <c r="C36" s="42"/>
      <c r="E36" s="55"/>
      <c r="G36" s="51"/>
    </row>
    <row r="37" spans="1:7" s="46" customFormat="1" x14ac:dyDescent="0.3">
      <c r="A37" s="46" t="s">
        <v>116</v>
      </c>
      <c r="B37" s="46" t="s">
        <v>83</v>
      </c>
      <c r="C37" s="47">
        <v>48</v>
      </c>
      <c r="E37" s="53">
        <f>-Details!C48</f>
        <v>-4</v>
      </c>
      <c r="G37" s="60">
        <f>+C37+E37</f>
        <v>44</v>
      </c>
    </row>
    <row r="38" spans="1:7" s="45" customFormat="1" x14ac:dyDescent="0.3">
      <c r="B38" s="61" t="s">
        <v>117</v>
      </c>
      <c r="C38" s="42"/>
      <c r="E38" s="55"/>
      <c r="G38" s="51"/>
    </row>
    <row r="39" spans="1:7" s="46" customFormat="1" x14ac:dyDescent="0.3">
      <c r="A39" s="46" t="s">
        <v>118</v>
      </c>
      <c r="B39" s="46" t="s">
        <v>83</v>
      </c>
      <c r="C39" s="47">
        <v>144</v>
      </c>
      <c r="E39" s="53">
        <f>-Details!C49</f>
        <v>-11</v>
      </c>
      <c r="G39" s="60">
        <f>+C39+E39</f>
        <v>133</v>
      </c>
    </row>
    <row r="40" spans="1:7" s="45" customFormat="1" x14ac:dyDescent="0.3">
      <c r="B40" s="61" t="s">
        <v>119</v>
      </c>
      <c r="C40" s="42"/>
      <c r="E40" s="55"/>
      <c r="G40" s="51"/>
    </row>
    <row r="41" spans="1:7" s="46" customFormat="1" x14ac:dyDescent="0.3">
      <c r="A41" s="46" t="s">
        <v>120</v>
      </c>
      <c r="B41" s="46" t="s">
        <v>83</v>
      </c>
      <c r="C41" s="47">
        <v>227</v>
      </c>
      <c r="E41" s="53">
        <f>-Details!C50</f>
        <v>-19</v>
      </c>
      <c r="G41" s="60">
        <f>+C41+E41</f>
        <v>208</v>
      </c>
    </row>
    <row r="42" spans="1:7" s="45" customFormat="1" x14ac:dyDescent="0.3">
      <c r="B42" s="61" t="s">
        <v>121</v>
      </c>
      <c r="C42" s="42"/>
      <c r="E42" s="55"/>
      <c r="G42" s="51"/>
    </row>
    <row r="43" spans="1:7" s="46" customFormat="1" x14ac:dyDescent="0.3">
      <c r="A43" s="46" t="s">
        <v>122</v>
      </c>
      <c r="B43" s="46" t="s">
        <v>83</v>
      </c>
      <c r="C43" s="47">
        <v>48</v>
      </c>
      <c r="E43" s="53">
        <f>-Details!C51</f>
        <v>-4</v>
      </c>
      <c r="G43" s="60">
        <f>+C43+E43</f>
        <v>44</v>
      </c>
    </row>
    <row r="44" spans="1:7" s="45" customFormat="1" x14ac:dyDescent="0.3">
      <c r="B44" s="61" t="s">
        <v>123</v>
      </c>
      <c r="C44" s="42"/>
      <c r="E44" s="55"/>
      <c r="G44" s="51"/>
    </row>
    <row r="45" spans="1:7" s="46" customFormat="1" x14ac:dyDescent="0.3">
      <c r="A45" s="46" t="s">
        <v>124</v>
      </c>
      <c r="B45" s="46" t="s">
        <v>83</v>
      </c>
      <c r="C45" s="47">
        <v>156</v>
      </c>
      <c r="E45" s="53">
        <f>-Details!C52</f>
        <v>-13</v>
      </c>
      <c r="G45" s="60">
        <f>+C45+E45</f>
        <v>143</v>
      </c>
    </row>
    <row r="46" spans="1:7" s="45" customFormat="1" x14ac:dyDescent="0.3">
      <c r="B46" s="61" t="s">
        <v>125</v>
      </c>
      <c r="C46" s="42"/>
      <c r="E46" s="55"/>
      <c r="G46" s="51"/>
    </row>
    <row r="47" spans="1:7" s="46" customFormat="1" x14ac:dyDescent="0.3">
      <c r="A47" s="46" t="s">
        <v>126</v>
      </c>
      <c r="B47" s="46" t="s">
        <v>83</v>
      </c>
      <c r="C47" s="47">
        <v>300</v>
      </c>
      <c r="E47" s="53">
        <f>-Details!C53</f>
        <v>-25</v>
      </c>
      <c r="G47" s="60">
        <f>+C47+E47</f>
        <v>275</v>
      </c>
    </row>
    <row r="48" spans="1:7" s="45" customFormat="1" x14ac:dyDescent="0.3">
      <c r="B48" s="61" t="s">
        <v>127</v>
      </c>
      <c r="C48" s="42"/>
      <c r="E48" s="55"/>
      <c r="G48" s="51"/>
    </row>
    <row r="49" spans="1:7" s="46" customFormat="1" x14ac:dyDescent="0.3">
      <c r="A49" s="46" t="s">
        <v>128</v>
      </c>
      <c r="B49" s="46" t="s">
        <v>83</v>
      </c>
      <c r="C49" s="47">
        <v>36</v>
      </c>
      <c r="E49" s="53">
        <f>-Details!C54</f>
        <v>-3</v>
      </c>
      <c r="G49" s="60">
        <f>+C49+E49</f>
        <v>33</v>
      </c>
    </row>
    <row r="50" spans="1:7" s="45" customFormat="1" x14ac:dyDescent="0.3">
      <c r="B50" s="61" t="s">
        <v>129</v>
      </c>
      <c r="C50" s="42"/>
      <c r="E50" s="55"/>
      <c r="G50" s="51"/>
    </row>
    <row r="51" spans="1:7" s="46" customFormat="1" x14ac:dyDescent="0.3">
      <c r="A51" s="46" t="s">
        <v>130</v>
      </c>
      <c r="B51" s="46" t="s">
        <v>83</v>
      </c>
      <c r="C51" s="47">
        <v>216</v>
      </c>
      <c r="E51" s="53">
        <f>-Details!C55</f>
        <v>-17</v>
      </c>
      <c r="G51" s="60">
        <f>+C51+E51</f>
        <v>199</v>
      </c>
    </row>
    <row r="52" spans="1:7" s="45" customFormat="1" x14ac:dyDescent="0.3">
      <c r="B52" s="45" t="s">
        <v>131</v>
      </c>
      <c r="C52" s="42"/>
      <c r="E52" s="55"/>
      <c r="G52" s="51"/>
    </row>
    <row r="53" spans="1:7" s="45" customFormat="1" x14ac:dyDescent="0.3">
      <c r="B53" s="61" t="s">
        <v>89</v>
      </c>
      <c r="C53" s="42"/>
      <c r="E53" s="55"/>
      <c r="G53" s="51"/>
    </row>
    <row r="54" spans="1:7" s="46" customFormat="1" x14ac:dyDescent="0.3">
      <c r="A54" s="46" t="s">
        <v>132</v>
      </c>
      <c r="B54" s="46" t="s">
        <v>83</v>
      </c>
      <c r="C54" s="47"/>
      <c r="E54" s="53">
        <v>1</v>
      </c>
      <c r="G54" s="60">
        <f>+C54+E54</f>
        <v>1</v>
      </c>
    </row>
    <row r="55" spans="1:7" s="45" customFormat="1" x14ac:dyDescent="0.3">
      <c r="B55" s="61" t="s">
        <v>108</v>
      </c>
      <c r="C55" s="42"/>
      <c r="E55" s="55"/>
      <c r="G55" s="51"/>
    </row>
    <row r="56" spans="1:7" s="46" customFormat="1" x14ac:dyDescent="0.3">
      <c r="A56" s="46" t="s">
        <v>133</v>
      </c>
      <c r="B56" s="46" t="s">
        <v>83</v>
      </c>
      <c r="C56" s="47">
        <v>3326</v>
      </c>
      <c r="E56" s="53">
        <v>-1</v>
      </c>
      <c r="G56" s="60">
        <f>+C56+E56</f>
        <v>3325</v>
      </c>
    </row>
    <row r="57" spans="1:7" s="45" customFormat="1" x14ac:dyDescent="0.3">
      <c r="B57" s="45" t="s">
        <v>134</v>
      </c>
      <c r="C57" s="42"/>
      <c r="E57" s="55"/>
      <c r="G57" s="51"/>
    </row>
    <row r="58" spans="1:7" s="45" customFormat="1" x14ac:dyDescent="0.3">
      <c r="B58" s="61" t="s">
        <v>82</v>
      </c>
      <c r="C58" s="42"/>
      <c r="E58" s="55"/>
      <c r="G58" s="51"/>
    </row>
    <row r="59" spans="1:7" s="46" customFormat="1" x14ac:dyDescent="0.3">
      <c r="A59" s="46" t="s">
        <v>135</v>
      </c>
      <c r="B59" s="46" t="s">
        <v>83</v>
      </c>
      <c r="C59" s="47">
        <v>12</v>
      </c>
      <c r="E59" s="53">
        <v>-2</v>
      </c>
      <c r="G59" s="60">
        <f>+C59+E59</f>
        <v>10</v>
      </c>
    </row>
    <row r="60" spans="1:7" s="45" customFormat="1" x14ac:dyDescent="0.3">
      <c r="B60" s="61" t="s">
        <v>85</v>
      </c>
      <c r="C60" s="42"/>
      <c r="E60" s="55"/>
      <c r="G60" s="51"/>
    </row>
    <row r="61" spans="1:7" s="46" customFormat="1" x14ac:dyDescent="0.3">
      <c r="A61" s="46" t="s">
        <v>136</v>
      </c>
      <c r="B61" s="46" t="s">
        <v>83</v>
      </c>
      <c r="C61" s="47">
        <v>48</v>
      </c>
      <c r="E61" s="53">
        <v>-7</v>
      </c>
      <c r="G61" s="60">
        <f>+C61+E61</f>
        <v>41</v>
      </c>
    </row>
    <row r="62" spans="1:7" s="45" customFormat="1" x14ac:dyDescent="0.3">
      <c r="B62" s="61" t="s">
        <v>86</v>
      </c>
      <c r="C62" s="42"/>
      <c r="E62" s="55"/>
      <c r="G62" s="51"/>
    </row>
    <row r="63" spans="1:7" s="46" customFormat="1" x14ac:dyDescent="0.3">
      <c r="A63" s="46" t="s">
        <v>137</v>
      </c>
      <c r="B63" s="46" t="s">
        <v>83</v>
      </c>
      <c r="C63" s="47">
        <v>471</v>
      </c>
      <c r="E63" s="53">
        <v>-64</v>
      </c>
      <c r="G63" s="60">
        <f>+C63+E63</f>
        <v>407</v>
      </c>
    </row>
    <row r="64" spans="1:7" s="45" customFormat="1" x14ac:dyDescent="0.3">
      <c r="B64" s="61" t="s">
        <v>87</v>
      </c>
      <c r="C64" s="42"/>
      <c r="E64" s="55"/>
      <c r="G64" s="51"/>
    </row>
    <row r="65" spans="1:7" s="46" customFormat="1" x14ac:dyDescent="0.3">
      <c r="A65" s="46" t="s">
        <v>138</v>
      </c>
      <c r="B65" s="46" t="s">
        <v>83</v>
      </c>
      <c r="C65" s="47">
        <v>26</v>
      </c>
      <c r="E65" s="53">
        <v>-2</v>
      </c>
      <c r="G65" s="60">
        <f>+C65+E65</f>
        <v>24</v>
      </c>
    </row>
    <row r="66" spans="1:7" s="45" customFormat="1" x14ac:dyDescent="0.3">
      <c r="B66" s="61" t="s">
        <v>97</v>
      </c>
      <c r="C66" s="42"/>
    </row>
    <row r="67" spans="1:7" s="46" customFormat="1" x14ac:dyDescent="0.3">
      <c r="A67" s="46" t="s">
        <v>256</v>
      </c>
      <c r="B67" s="46" t="s">
        <v>83</v>
      </c>
      <c r="C67" s="47"/>
      <c r="E67" s="52">
        <v>3</v>
      </c>
      <c r="G67" s="60">
        <f>+C67+E67</f>
        <v>3</v>
      </c>
    </row>
    <row r="68" spans="1:7" s="45" customFormat="1" x14ac:dyDescent="0.3">
      <c r="B68" s="45" t="s">
        <v>102</v>
      </c>
      <c r="C68" s="42"/>
    </row>
    <row r="69" spans="1:7" s="46" customFormat="1" x14ac:dyDescent="0.3">
      <c r="A69" s="46" t="s">
        <v>257</v>
      </c>
      <c r="B69" s="46" t="s">
        <v>83</v>
      </c>
      <c r="C69" s="47"/>
      <c r="E69" s="52">
        <v>27</v>
      </c>
      <c r="G69" s="60">
        <f>+C69+E69</f>
        <v>27</v>
      </c>
    </row>
    <row r="70" spans="1:7" s="45" customFormat="1" x14ac:dyDescent="0.3">
      <c r="B70" s="45" t="s">
        <v>103</v>
      </c>
      <c r="C70" s="42"/>
      <c r="E70" s="51"/>
    </row>
    <row r="71" spans="1:7" s="46" customFormat="1" x14ac:dyDescent="0.3">
      <c r="A71" s="46" t="s">
        <v>258</v>
      </c>
      <c r="B71" s="46" t="s">
        <v>83</v>
      </c>
      <c r="C71" s="47"/>
      <c r="E71" s="52">
        <f>293+6</f>
        <v>299</v>
      </c>
      <c r="G71" s="60">
        <f>+C71+E71</f>
        <v>299</v>
      </c>
    </row>
    <row r="72" spans="1:7" s="45" customFormat="1" x14ac:dyDescent="0.3">
      <c r="B72" s="45" t="s">
        <v>106</v>
      </c>
      <c r="C72" s="42"/>
      <c r="E72" s="51"/>
    </row>
    <row r="73" spans="1:7" s="46" customFormat="1" x14ac:dyDescent="0.3">
      <c r="A73" s="46" t="s">
        <v>259</v>
      </c>
      <c r="B73" s="46" t="s">
        <v>83</v>
      </c>
      <c r="C73" s="47"/>
      <c r="E73" s="52">
        <v>29</v>
      </c>
      <c r="G73" s="60">
        <f>+C73+E73</f>
        <v>29</v>
      </c>
    </row>
    <row r="74" spans="1:7" s="45" customFormat="1" x14ac:dyDescent="0.3">
      <c r="B74" s="61" t="s">
        <v>117</v>
      </c>
      <c r="C74" s="42"/>
      <c r="E74" s="55"/>
      <c r="G74" s="51"/>
    </row>
    <row r="75" spans="1:7" s="46" customFormat="1" x14ac:dyDescent="0.3">
      <c r="A75" s="46" t="s">
        <v>139</v>
      </c>
      <c r="B75" s="46" t="s">
        <v>83</v>
      </c>
      <c r="C75" s="47">
        <v>12</v>
      </c>
      <c r="E75" s="53">
        <v>-1</v>
      </c>
      <c r="G75" s="60">
        <f>+C75+E75</f>
        <v>11</v>
      </c>
    </row>
    <row r="76" spans="1:7" s="45" customFormat="1" x14ac:dyDescent="0.3">
      <c r="B76" s="61" t="s">
        <v>123</v>
      </c>
      <c r="C76" s="42"/>
      <c r="E76" s="55"/>
      <c r="G76" s="51"/>
    </row>
    <row r="77" spans="1:7" s="46" customFormat="1" x14ac:dyDescent="0.3">
      <c r="A77" s="46" t="s">
        <v>140</v>
      </c>
      <c r="B77" s="46" t="s">
        <v>83</v>
      </c>
      <c r="C77" s="47">
        <v>475</v>
      </c>
      <c r="E77" s="53">
        <v>-20</v>
      </c>
      <c r="G77" s="60">
        <f>+C77+E77</f>
        <v>455</v>
      </c>
    </row>
    <row r="78" spans="1:7" s="45" customFormat="1" x14ac:dyDescent="0.3">
      <c r="B78" s="61" t="s">
        <v>125</v>
      </c>
      <c r="C78" s="42"/>
      <c r="E78" s="55"/>
      <c r="G78" s="51"/>
    </row>
    <row r="79" spans="1:7" s="46" customFormat="1" x14ac:dyDescent="0.3">
      <c r="A79" s="46" t="s">
        <v>141</v>
      </c>
      <c r="B79" s="46" t="s">
        <v>83</v>
      </c>
      <c r="C79" s="47">
        <v>6485</v>
      </c>
      <c r="E79" s="53">
        <v>-229</v>
      </c>
      <c r="G79" s="60">
        <f>+C79+E79</f>
        <v>6256</v>
      </c>
    </row>
    <row r="80" spans="1:7" s="45" customFormat="1" x14ac:dyDescent="0.3">
      <c r="B80" s="61" t="s">
        <v>129</v>
      </c>
      <c r="C80" s="42"/>
      <c r="E80" s="55"/>
      <c r="G80" s="51"/>
    </row>
    <row r="81" spans="1:7" s="46" customFormat="1" x14ac:dyDescent="0.3">
      <c r="A81" s="46" t="s">
        <v>142</v>
      </c>
      <c r="B81" s="46" t="s">
        <v>83</v>
      </c>
      <c r="C81" s="47">
        <v>437</v>
      </c>
      <c r="E81" s="53">
        <v>-27</v>
      </c>
      <c r="G81" s="60">
        <f>+C81+E81</f>
        <v>410</v>
      </c>
    </row>
    <row r="82" spans="1:7" s="45" customFormat="1" x14ac:dyDescent="0.3">
      <c r="B82" s="45" t="s">
        <v>143</v>
      </c>
      <c r="C82" s="42"/>
      <c r="E82" s="55"/>
      <c r="G82" s="51"/>
    </row>
    <row r="83" spans="1:7" s="45" customFormat="1" x14ac:dyDescent="0.3">
      <c r="B83" s="61" t="s">
        <v>100</v>
      </c>
      <c r="C83" s="42"/>
      <c r="E83" s="55"/>
      <c r="G83" s="51"/>
    </row>
    <row r="84" spans="1:7" s="46" customFormat="1" x14ac:dyDescent="0.3">
      <c r="A84" s="46" t="s">
        <v>144</v>
      </c>
      <c r="B84" s="46" t="s">
        <v>83</v>
      </c>
      <c r="C84" s="47"/>
      <c r="E84" s="53">
        <v>1</v>
      </c>
      <c r="G84" s="60">
        <f>+C84+E84</f>
        <v>1</v>
      </c>
    </row>
    <row r="85" spans="1:7" s="45" customFormat="1" x14ac:dyDescent="0.3">
      <c r="B85" s="45" t="s">
        <v>102</v>
      </c>
      <c r="C85" s="42"/>
    </row>
    <row r="86" spans="1:7" s="46" customFormat="1" x14ac:dyDescent="0.3">
      <c r="A86" s="46" t="s">
        <v>257</v>
      </c>
      <c r="B86" s="46" t="s">
        <v>83</v>
      </c>
      <c r="C86" s="47"/>
      <c r="E86" s="52">
        <v>47</v>
      </c>
      <c r="G86" s="60">
        <f>+C86+E86</f>
        <v>47</v>
      </c>
    </row>
    <row r="87" spans="1:7" s="45" customFormat="1" x14ac:dyDescent="0.3">
      <c r="B87" s="45" t="s">
        <v>103</v>
      </c>
      <c r="C87" s="42"/>
      <c r="E87" s="51"/>
    </row>
    <row r="88" spans="1:7" s="46" customFormat="1" x14ac:dyDescent="0.3">
      <c r="A88" s="46" t="s">
        <v>258</v>
      </c>
      <c r="B88" s="46" t="s">
        <v>83</v>
      </c>
      <c r="C88" s="47"/>
      <c r="E88" s="52">
        <v>6</v>
      </c>
      <c r="G88" s="60">
        <f>+C88+E88</f>
        <v>6</v>
      </c>
    </row>
    <row r="89" spans="1:7" s="45" customFormat="1" x14ac:dyDescent="0.3">
      <c r="B89" s="61" t="s">
        <v>121</v>
      </c>
      <c r="C89" s="42"/>
      <c r="E89" s="55"/>
      <c r="G89" s="51"/>
    </row>
    <row r="90" spans="1:7" s="46" customFormat="1" x14ac:dyDescent="0.3">
      <c r="A90" s="46" t="s">
        <v>145</v>
      </c>
      <c r="B90" s="46" t="s">
        <v>83</v>
      </c>
      <c r="C90" s="47">
        <v>12</v>
      </c>
      <c r="E90" s="53">
        <v>-1</v>
      </c>
      <c r="G90" s="60">
        <f>+C90+E90</f>
        <v>11</v>
      </c>
    </row>
    <row r="91" spans="1:7" s="45" customFormat="1" x14ac:dyDescent="0.3">
      <c r="B91" s="61" t="s">
        <v>125</v>
      </c>
      <c r="C91" s="42"/>
      <c r="E91" s="55"/>
      <c r="G91" s="51"/>
    </row>
    <row r="92" spans="1:7" s="46" customFormat="1" x14ac:dyDescent="0.3">
      <c r="A92" s="46" t="s">
        <v>146</v>
      </c>
      <c r="B92" s="46" t="s">
        <v>83</v>
      </c>
      <c r="C92" s="47">
        <v>791</v>
      </c>
      <c r="E92" s="53">
        <v>-47</v>
      </c>
      <c r="G92" s="60">
        <f>+C92+E92</f>
        <v>744</v>
      </c>
    </row>
    <row r="93" spans="1:7" s="45" customFormat="1" x14ac:dyDescent="0.3">
      <c r="B93" s="61" t="s">
        <v>129</v>
      </c>
      <c r="C93" s="42"/>
      <c r="E93" s="55"/>
      <c r="G93" s="51"/>
    </row>
    <row r="94" spans="1:7" s="46" customFormat="1" x14ac:dyDescent="0.3">
      <c r="A94" s="46" t="s">
        <v>147</v>
      </c>
      <c r="B94" s="46" t="s">
        <v>83</v>
      </c>
      <c r="C94" s="47">
        <v>255</v>
      </c>
      <c r="E94" s="53">
        <v>-6</v>
      </c>
      <c r="G94" s="60">
        <f>+C94+E94</f>
        <v>249</v>
      </c>
    </row>
    <row r="95" spans="1:7" s="45" customFormat="1" x14ac:dyDescent="0.3">
      <c r="B95" s="45" t="s">
        <v>148</v>
      </c>
      <c r="C95" s="42"/>
      <c r="E95" s="55"/>
      <c r="G95" s="51"/>
    </row>
    <row r="96" spans="1:7" s="45" customFormat="1" x14ac:dyDescent="0.3">
      <c r="B96" s="61" t="s">
        <v>85</v>
      </c>
      <c r="C96" s="42"/>
      <c r="E96" s="55"/>
      <c r="G96" s="51"/>
    </row>
    <row r="97" spans="1:7" s="46" customFormat="1" x14ac:dyDescent="0.3">
      <c r="A97" s="46" t="s">
        <v>149</v>
      </c>
      <c r="B97" s="46" t="s">
        <v>83</v>
      </c>
      <c r="C97" s="47">
        <v>48</v>
      </c>
      <c r="E97" s="53">
        <v>-6</v>
      </c>
      <c r="G97" s="60">
        <f>+C97+E97</f>
        <v>42</v>
      </c>
    </row>
    <row r="98" spans="1:7" s="45" customFormat="1" x14ac:dyDescent="0.3">
      <c r="B98" s="61" t="s">
        <v>86</v>
      </c>
      <c r="C98" s="42"/>
      <c r="E98" s="55"/>
      <c r="G98" s="51"/>
    </row>
    <row r="99" spans="1:7" s="46" customFormat="1" x14ac:dyDescent="0.3">
      <c r="A99" s="46" t="s">
        <v>150</v>
      </c>
      <c r="B99" s="46" t="s">
        <v>83</v>
      </c>
      <c r="C99" s="47">
        <v>292</v>
      </c>
      <c r="E99" s="53">
        <v>-37</v>
      </c>
      <c r="G99" s="60">
        <f>+C99+E99</f>
        <v>255</v>
      </c>
    </row>
    <row r="100" spans="1:7" s="45" customFormat="1" x14ac:dyDescent="0.3">
      <c r="B100" s="61" t="s">
        <v>100</v>
      </c>
      <c r="C100" s="42"/>
      <c r="E100" s="55"/>
      <c r="G100" s="51"/>
    </row>
    <row r="101" spans="1:7" s="46" customFormat="1" x14ac:dyDescent="0.3">
      <c r="A101" s="46" t="s">
        <v>151</v>
      </c>
      <c r="B101" s="46" t="s">
        <v>83</v>
      </c>
      <c r="C101" s="47"/>
      <c r="E101" s="75">
        <v>2</v>
      </c>
      <c r="G101" s="60">
        <f>+C101+E101</f>
        <v>2</v>
      </c>
    </row>
    <row r="102" spans="1:7" s="45" customFormat="1" x14ac:dyDescent="0.3">
      <c r="B102" s="45" t="s">
        <v>102</v>
      </c>
      <c r="C102" s="42"/>
      <c r="E102" s="73"/>
    </row>
    <row r="103" spans="1:7" s="46" customFormat="1" x14ac:dyDescent="0.3">
      <c r="A103" s="46" t="s">
        <v>257</v>
      </c>
      <c r="B103" s="46" t="s">
        <v>83</v>
      </c>
      <c r="C103" s="47"/>
      <c r="E103" s="74">
        <v>29</v>
      </c>
      <c r="G103" s="60">
        <f>+C103+E103</f>
        <v>29</v>
      </c>
    </row>
    <row r="104" spans="1:7" s="45" customFormat="1" x14ac:dyDescent="0.3">
      <c r="B104" s="45" t="s">
        <v>103</v>
      </c>
      <c r="C104" s="42"/>
      <c r="E104" s="73"/>
    </row>
    <row r="105" spans="1:7" s="46" customFormat="1" x14ac:dyDescent="0.3">
      <c r="A105" s="46" t="s">
        <v>258</v>
      </c>
      <c r="B105" s="46" t="s">
        <v>83</v>
      </c>
      <c r="C105" s="47"/>
      <c r="E105" s="74">
        <f>262+16</f>
        <v>278</v>
      </c>
      <c r="G105" s="60">
        <f>+C105+E105</f>
        <v>278</v>
      </c>
    </row>
    <row r="106" spans="1:7" s="45" customFormat="1" x14ac:dyDescent="0.3">
      <c r="B106" s="45" t="s">
        <v>106</v>
      </c>
      <c r="C106" s="42"/>
      <c r="E106" s="73"/>
    </row>
    <row r="107" spans="1:7" s="46" customFormat="1" x14ac:dyDescent="0.3">
      <c r="A107" s="46" t="s">
        <v>259</v>
      </c>
      <c r="B107" s="46" t="s">
        <v>83</v>
      </c>
      <c r="C107" s="47"/>
      <c r="E107" s="74">
        <v>17</v>
      </c>
      <c r="G107" s="60">
        <f>+C107+E107</f>
        <v>17</v>
      </c>
    </row>
    <row r="108" spans="1:7" s="45" customFormat="1" x14ac:dyDescent="0.3">
      <c r="B108" s="61" t="s">
        <v>121</v>
      </c>
      <c r="C108" s="42"/>
      <c r="E108" s="55"/>
      <c r="G108" s="51"/>
    </row>
    <row r="109" spans="1:7" s="46" customFormat="1" x14ac:dyDescent="0.3">
      <c r="A109" s="46" t="s">
        <v>152</v>
      </c>
      <c r="B109" s="46" t="s">
        <v>83</v>
      </c>
      <c r="C109" s="47">
        <v>36</v>
      </c>
      <c r="E109" s="53">
        <v>-2</v>
      </c>
      <c r="G109" s="60">
        <f>+C109+E109</f>
        <v>34</v>
      </c>
    </row>
    <row r="110" spans="1:7" s="45" customFormat="1" x14ac:dyDescent="0.3">
      <c r="B110" s="61" t="s">
        <v>123</v>
      </c>
      <c r="C110" s="42"/>
      <c r="E110" s="55"/>
      <c r="G110" s="51"/>
    </row>
    <row r="111" spans="1:7" s="46" customFormat="1" x14ac:dyDescent="0.3">
      <c r="A111" s="46" t="s">
        <v>153</v>
      </c>
      <c r="B111" s="46" t="s">
        <v>83</v>
      </c>
      <c r="C111" s="47">
        <v>2748</v>
      </c>
      <c r="E111" s="53">
        <v>-23</v>
      </c>
      <c r="G111" s="60">
        <f>+C111+E111</f>
        <v>2725</v>
      </c>
    </row>
    <row r="112" spans="1:7" s="45" customFormat="1" x14ac:dyDescent="0.3">
      <c r="B112" s="61" t="s">
        <v>125</v>
      </c>
      <c r="C112" s="42"/>
      <c r="E112" s="55"/>
      <c r="G112" s="51"/>
    </row>
    <row r="113" spans="1:7" s="46" customFormat="1" x14ac:dyDescent="0.3">
      <c r="A113" s="46" t="s">
        <v>154</v>
      </c>
      <c r="B113" s="46" t="s">
        <v>83</v>
      </c>
      <c r="C113" s="47">
        <v>6246</v>
      </c>
      <c r="E113" s="53">
        <v>-225</v>
      </c>
      <c r="G113" s="60">
        <f>+C113+E113</f>
        <v>6021</v>
      </c>
    </row>
    <row r="114" spans="1:7" s="45" customFormat="1" x14ac:dyDescent="0.3">
      <c r="B114" s="61" t="s">
        <v>129</v>
      </c>
      <c r="C114" s="42"/>
      <c r="E114" s="55"/>
      <c r="G114" s="51"/>
    </row>
    <row r="115" spans="1:7" s="46" customFormat="1" x14ac:dyDescent="0.3">
      <c r="A115" s="46" t="s">
        <v>155</v>
      </c>
      <c r="B115" s="46" t="s">
        <v>83</v>
      </c>
      <c r="C115" s="47">
        <v>323</v>
      </c>
      <c r="E115" s="53">
        <v>-17</v>
      </c>
      <c r="G115" s="60">
        <f>+C115+E115</f>
        <v>306</v>
      </c>
    </row>
    <row r="116" spans="1:7" s="45" customFormat="1" x14ac:dyDescent="0.3">
      <c r="B116" s="45" t="s">
        <v>156</v>
      </c>
      <c r="C116" s="42"/>
      <c r="E116" s="55"/>
      <c r="G116" s="51"/>
    </row>
    <row r="117" spans="1:7" s="45" customFormat="1" x14ac:dyDescent="0.3">
      <c r="B117" s="61" t="s">
        <v>86</v>
      </c>
      <c r="C117" s="42"/>
      <c r="E117" s="55"/>
      <c r="G117" s="51"/>
    </row>
    <row r="118" spans="1:7" s="46" customFormat="1" x14ac:dyDescent="0.3">
      <c r="A118" s="46" t="s">
        <v>157</v>
      </c>
      <c r="B118" s="46" t="s">
        <v>83</v>
      </c>
      <c r="C118" s="47">
        <v>108</v>
      </c>
      <c r="E118" s="53">
        <v>-13</v>
      </c>
      <c r="G118" s="60">
        <f>+C118+E118</f>
        <v>95</v>
      </c>
    </row>
    <row r="119" spans="1:7" s="45" customFormat="1" x14ac:dyDescent="0.3">
      <c r="B119" s="61" t="s">
        <v>87</v>
      </c>
      <c r="C119" s="42"/>
      <c r="E119" s="55"/>
      <c r="G119" s="51"/>
    </row>
    <row r="120" spans="1:7" s="46" customFormat="1" x14ac:dyDescent="0.3">
      <c r="A120" s="46" t="s">
        <v>158</v>
      </c>
      <c r="B120" s="46" t="s">
        <v>83</v>
      </c>
      <c r="C120" s="47">
        <v>101</v>
      </c>
      <c r="E120" s="53">
        <v>-2</v>
      </c>
      <c r="G120" s="60">
        <f>+C120+E120</f>
        <v>99</v>
      </c>
    </row>
    <row r="121" spans="1:7" s="45" customFormat="1" x14ac:dyDescent="0.3">
      <c r="B121" s="45" t="s">
        <v>102</v>
      </c>
      <c r="C121" s="42"/>
      <c r="E121" s="73"/>
    </row>
    <row r="122" spans="1:7" s="46" customFormat="1" x14ac:dyDescent="0.3">
      <c r="A122" s="46" t="s">
        <v>257</v>
      </c>
      <c r="B122" s="46" t="s">
        <v>83</v>
      </c>
      <c r="C122" s="47"/>
      <c r="E122" s="74">
        <v>2</v>
      </c>
      <c r="G122" s="60">
        <f>+C122+E122</f>
        <v>2</v>
      </c>
    </row>
    <row r="123" spans="1:7" s="45" customFormat="1" x14ac:dyDescent="0.3">
      <c r="B123" s="45" t="s">
        <v>103</v>
      </c>
      <c r="C123" s="42"/>
      <c r="E123" s="73"/>
    </row>
    <row r="124" spans="1:7" s="46" customFormat="1" x14ac:dyDescent="0.3">
      <c r="A124" s="46" t="s">
        <v>258</v>
      </c>
      <c r="B124" s="46" t="s">
        <v>83</v>
      </c>
      <c r="C124" s="47"/>
      <c r="E124" s="74">
        <f>13+58</f>
        <v>71</v>
      </c>
      <c r="G124" s="60">
        <f>+C124+E124</f>
        <v>71</v>
      </c>
    </row>
    <row r="125" spans="1:7" s="45" customFormat="1" x14ac:dyDescent="0.3">
      <c r="B125" s="45" t="s">
        <v>106</v>
      </c>
      <c r="C125" s="42"/>
      <c r="E125" s="73"/>
    </row>
    <row r="126" spans="1:7" s="46" customFormat="1" x14ac:dyDescent="0.3">
      <c r="A126" s="46" t="s">
        <v>259</v>
      </c>
      <c r="B126" s="46" t="s">
        <v>83</v>
      </c>
      <c r="C126" s="47"/>
      <c r="E126" s="74">
        <v>10</v>
      </c>
      <c r="G126" s="60">
        <f>+C126+E126</f>
        <v>10</v>
      </c>
    </row>
    <row r="127" spans="1:7" s="45" customFormat="1" x14ac:dyDescent="0.3">
      <c r="B127" s="61" t="s">
        <v>123</v>
      </c>
      <c r="C127" s="42"/>
      <c r="E127" s="55"/>
      <c r="G127" s="51"/>
    </row>
    <row r="128" spans="1:7" s="46" customFormat="1" x14ac:dyDescent="0.3">
      <c r="A128" s="46" t="s">
        <v>159</v>
      </c>
      <c r="B128" s="46" t="s">
        <v>83</v>
      </c>
      <c r="C128" s="47">
        <v>24</v>
      </c>
      <c r="E128" s="53">
        <v>-2</v>
      </c>
      <c r="G128" s="60">
        <f>+C128+E128</f>
        <v>22</v>
      </c>
    </row>
    <row r="129" spans="1:7" s="45" customFormat="1" x14ac:dyDescent="0.3">
      <c r="B129" s="61" t="s">
        <v>125</v>
      </c>
      <c r="C129" s="42"/>
      <c r="E129" s="55"/>
      <c r="G129" s="51"/>
    </row>
    <row r="130" spans="1:7" s="46" customFormat="1" x14ac:dyDescent="0.3">
      <c r="A130" s="46" t="s">
        <v>160</v>
      </c>
      <c r="B130" s="46" t="s">
        <v>83</v>
      </c>
      <c r="C130" s="47">
        <v>1247</v>
      </c>
      <c r="E130" s="53">
        <v>-58</v>
      </c>
      <c r="G130" s="60">
        <f>+C130+E130</f>
        <v>1189</v>
      </c>
    </row>
    <row r="131" spans="1:7" s="45" customFormat="1" x14ac:dyDescent="0.3">
      <c r="B131" s="61" t="s">
        <v>129</v>
      </c>
      <c r="C131" s="42"/>
      <c r="E131" s="55"/>
      <c r="G131" s="51"/>
    </row>
    <row r="132" spans="1:7" s="46" customFormat="1" x14ac:dyDescent="0.3">
      <c r="A132" s="46" t="s">
        <v>161</v>
      </c>
      <c r="B132" s="46" t="s">
        <v>83</v>
      </c>
      <c r="C132" s="47">
        <v>324</v>
      </c>
      <c r="E132" s="53">
        <v>-8</v>
      </c>
      <c r="G132" s="60">
        <f>+C132+E132</f>
        <v>316</v>
      </c>
    </row>
    <row r="133" spans="1:7" s="45" customFormat="1" x14ac:dyDescent="0.3">
      <c r="B133" s="45" t="s">
        <v>162</v>
      </c>
      <c r="C133" s="42"/>
      <c r="E133" s="55"/>
      <c r="G133" s="51"/>
    </row>
    <row r="134" spans="1:7" s="45" customFormat="1" x14ac:dyDescent="0.3">
      <c r="B134" s="61" t="s">
        <v>88</v>
      </c>
      <c r="C134" s="42"/>
      <c r="E134" s="55"/>
      <c r="G134" s="51"/>
    </row>
    <row r="135" spans="1:7" s="46" customFormat="1" x14ac:dyDescent="0.3">
      <c r="A135" s="46" t="s">
        <v>163</v>
      </c>
      <c r="B135" s="46" t="s">
        <v>83</v>
      </c>
      <c r="C135" s="47"/>
      <c r="E135" s="53">
        <v>1</v>
      </c>
      <c r="G135" s="60">
        <f>+C135+E135</f>
        <v>1</v>
      </c>
    </row>
    <row r="136" spans="1:7" s="45" customFormat="1" x14ac:dyDescent="0.3">
      <c r="B136" s="61" t="s">
        <v>89</v>
      </c>
      <c r="C136" s="42"/>
      <c r="E136" s="55"/>
      <c r="G136" s="51"/>
    </row>
    <row r="137" spans="1:7" s="46" customFormat="1" x14ac:dyDescent="0.3">
      <c r="A137" s="46" t="s">
        <v>164</v>
      </c>
      <c r="B137" s="46" t="s">
        <v>83</v>
      </c>
      <c r="C137" s="47"/>
      <c r="E137" s="53">
        <v>2</v>
      </c>
      <c r="G137" s="60">
        <f>+C137+E137</f>
        <v>2</v>
      </c>
    </row>
    <row r="138" spans="1:7" s="45" customFormat="1" x14ac:dyDescent="0.3">
      <c r="B138" s="61" t="s">
        <v>91</v>
      </c>
      <c r="C138" s="42"/>
      <c r="E138" s="55"/>
      <c r="G138" s="51"/>
    </row>
    <row r="139" spans="1:7" s="46" customFormat="1" x14ac:dyDescent="0.3">
      <c r="A139" s="46" t="s">
        <v>165</v>
      </c>
      <c r="B139" s="46" t="s">
        <v>83</v>
      </c>
      <c r="C139" s="47"/>
      <c r="E139" s="53">
        <v>2</v>
      </c>
      <c r="G139" s="60">
        <f>+C139+E139</f>
        <v>2</v>
      </c>
    </row>
    <row r="140" spans="1:7" s="45" customFormat="1" x14ac:dyDescent="0.3">
      <c r="B140" s="45" t="s">
        <v>96</v>
      </c>
      <c r="C140" s="42"/>
    </row>
    <row r="141" spans="1:7" s="46" customFormat="1" x14ac:dyDescent="0.3">
      <c r="A141" s="46" t="s">
        <v>255</v>
      </c>
      <c r="B141" s="46" t="s">
        <v>83</v>
      </c>
      <c r="C141" s="47"/>
      <c r="E141" s="52">
        <v>4</v>
      </c>
      <c r="G141" s="60">
        <f>+C141+E141</f>
        <v>4</v>
      </c>
    </row>
    <row r="142" spans="1:7" s="45" customFormat="1" x14ac:dyDescent="0.3">
      <c r="B142" s="45" t="s">
        <v>102</v>
      </c>
      <c r="C142" s="42"/>
      <c r="E142" s="73"/>
    </row>
    <row r="143" spans="1:7" s="46" customFormat="1" x14ac:dyDescent="0.3">
      <c r="A143" s="46" t="s">
        <v>257</v>
      </c>
      <c r="B143" s="46" t="s">
        <v>83</v>
      </c>
      <c r="C143" s="47"/>
      <c r="E143" s="74">
        <v>2</v>
      </c>
      <c r="G143" s="60">
        <f>+C143+E143</f>
        <v>2</v>
      </c>
    </row>
    <row r="144" spans="1:7" s="45" customFormat="1" x14ac:dyDescent="0.3">
      <c r="B144" s="45" t="s">
        <v>103</v>
      </c>
      <c r="C144" s="42"/>
      <c r="E144" s="73"/>
    </row>
    <row r="145" spans="1:7" s="46" customFormat="1" x14ac:dyDescent="0.3">
      <c r="A145" s="46" t="s">
        <v>258</v>
      </c>
      <c r="B145" s="46" t="s">
        <v>83</v>
      </c>
      <c r="C145" s="47"/>
      <c r="E145" s="74">
        <v>14</v>
      </c>
      <c r="G145" s="60">
        <f>+C145+E145</f>
        <v>14</v>
      </c>
    </row>
    <row r="146" spans="1:7" s="45" customFormat="1" x14ac:dyDescent="0.3">
      <c r="B146" s="45" t="s">
        <v>106</v>
      </c>
      <c r="C146" s="42"/>
      <c r="E146" s="73"/>
    </row>
    <row r="147" spans="1:7" s="46" customFormat="1" x14ac:dyDescent="0.3">
      <c r="A147" s="46" t="s">
        <v>259</v>
      </c>
      <c r="B147" s="46" t="s">
        <v>83</v>
      </c>
      <c r="C147" s="47"/>
      <c r="E147" s="74">
        <v>5</v>
      </c>
      <c r="G147" s="60">
        <f>+C147+E147</f>
        <v>5</v>
      </c>
    </row>
    <row r="148" spans="1:7" s="45" customFormat="1" x14ac:dyDescent="0.3">
      <c r="B148" s="61" t="s">
        <v>107</v>
      </c>
      <c r="C148" s="42"/>
      <c r="E148" s="55"/>
      <c r="G148" s="51"/>
    </row>
    <row r="149" spans="1:7" s="46" customFormat="1" x14ac:dyDescent="0.3">
      <c r="A149" s="46" t="s">
        <v>166</v>
      </c>
      <c r="B149" s="46" t="s">
        <v>83</v>
      </c>
      <c r="C149" s="47">
        <v>124</v>
      </c>
      <c r="E149" s="53">
        <v>-1</v>
      </c>
      <c r="G149" s="60">
        <f>+C149+E149</f>
        <v>123</v>
      </c>
    </row>
    <row r="150" spans="1:7" s="45" customFormat="1" x14ac:dyDescent="0.3">
      <c r="B150" s="61" t="s">
        <v>108</v>
      </c>
      <c r="C150" s="42"/>
      <c r="E150" s="55"/>
      <c r="G150" s="51"/>
    </row>
    <row r="151" spans="1:7" s="46" customFormat="1" x14ac:dyDescent="0.3">
      <c r="A151" s="46" t="s">
        <v>167</v>
      </c>
      <c r="B151" s="46" t="s">
        <v>83</v>
      </c>
      <c r="C151" s="47">
        <v>1862</v>
      </c>
      <c r="E151" s="53">
        <v>-2</v>
      </c>
      <c r="G151" s="60">
        <f>+C151+E151</f>
        <v>1860</v>
      </c>
    </row>
    <row r="152" spans="1:7" s="45" customFormat="1" x14ac:dyDescent="0.3">
      <c r="B152" s="61" t="s">
        <v>110</v>
      </c>
      <c r="C152" s="42"/>
      <c r="E152" s="55"/>
      <c r="G152" s="51"/>
    </row>
    <row r="153" spans="1:7" s="46" customFormat="1" x14ac:dyDescent="0.3">
      <c r="A153" s="46" t="s">
        <v>168</v>
      </c>
      <c r="B153" s="46" t="s">
        <v>83</v>
      </c>
      <c r="C153" s="47">
        <v>448</v>
      </c>
      <c r="E153" s="53">
        <v>-2</v>
      </c>
      <c r="G153" s="60">
        <f>+C153+E153</f>
        <v>446</v>
      </c>
    </row>
    <row r="154" spans="1:7" s="45" customFormat="1" x14ac:dyDescent="0.3">
      <c r="B154" s="61" t="s">
        <v>115</v>
      </c>
      <c r="C154" s="42"/>
      <c r="E154" s="55"/>
      <c r="G154" s="51"/>
    </row>
    <row r="155" spans="1:7" s="46" customFormat="1" x14ac:dyDescent="0.3">
      <c r="A155" s="46" t="s">
        <v>169</v>
      </c>
      <c r="B155" s="46" t="s">
        <v>83</v>
      </c>
      <c r="C155" s="47">
        <v>954</v>
      </c>
      <c r="E155" s="53">
        <v>-4</v>
      </c>
      <c r="G155" s="60">
        <f>+C155+E155</f>
        <v>950</v>
      </c>
    </row>
    <row r="156" spans="1:7" s="45" customFormat="1" x14ac:dyDescent="0.3">
      <c r="B156" s="61" t="s">
        <v>125</v>
      </c>
      <c r="C156" s="42"/>
      <c r="E156" s="55"/>
      <c r="G156" s="51"/>
    </row>
    <row r="157" spans="1:7" s="46" customFormat="1" x14ac:dyDescent="0.3">
      <c r="A157" s="46" t="s">
        <v>170</v>
      </c>
      <c r="B157" s="46" t="s">
        <v>83</v>
      </c>
      <c r="C157" s="47">
        <v>188</v>
      </c>
      <c r="E157" s="53">
        <v>-14</v>
      </c>
      <c r="G157" s="60">
        <f>+C157+E157</f>
        <v>174</v>
      </c>
    </row>
    <row r="158" spans="1:7" s="45" customFormat="1" x14ac:dyDescent="0.3">
      <c r="B158" s="61" t="s">
        <v>129</v>
      </c>
      <c r="C158" s="42"/>
      <c r="E158" s="55"/>
      <c r="G158" s="51"/>
    </row>
    <row r="159" spans="1:7" s="46" customFormat="1" x14ac:dyDescent="0.3">
      <c r="A159" s="46" t="s">
        <v>171</v>
      </c>
      <c r="B159" s="46" t="s">
        <v>83</v>
      </c>
      <c r="C159" s="47">
        <v>57</v>
      </c>
      <c r="E159" s="53">
        <v>-5</v>
      </c>
      <c r="G159" s="60">
        <f>+C159+E159</f>
        <v>52</v>
      </c>
    </row>
    <row r="160" spans="1:7" s="45" customFormat="1" x14ac:dyDescent="0.3">
      <c r="B160" s="45" t="s">
        <v>172</v>
      </c>
      <c r="C160" s="42"/>
      <c r="E160" s="55"/>
      <c r="G160" s="51"/>
    </row>
    <row r="161" spans="1:7" s="45" customFormat="1" x14ac:dyDescent="0.3">
      <c r="B161" s="45" t="s">
        <v>106</v>
      </c>
      <c r="C161" s="42"/>
      <c r="E161" s="55"/>
      <c r="G161" s="51"/>
    </row>
    <row r="162" spans="1:7" s="46" customFormat="1" x14ac:dyDescent="0.3">
      <c r="A162" s="46" t="s">
        <v>173</v>
      </c>
      <c r="B162" s="46" t="s">
        <v>83</v>
      </c>
      <c r="C162" s="47"/>
      <c r="E162" s="53">
        <v>2</v>
      </c>
      <c r="G162" s="60">
        <f>+C162+E162</f>
        <v>2</v>
      </c>
    </row>
    <row r="163" spans="1:7" s="45" customFormat="1" x14ac:dyDescent="0.3">
      <c r="B163" s="61" t="s">
        <v>129</v>
      </c>
      <c r="C163" s="42"/>
      <c r="E163" s="55"/>
      <c r="G163" s="51"/>
    </row>
    <row r="164" spans="1:7" s="46" customFormat="1" x14ac:dyDescent="0.3">
      <c r="A164" s="46" t="s">
        <v>174</v>
      </c>
      <c r="B164" s="46" t="s">
        <v>83</v>
      </c>
      <c r="C164" s="47">
        <v>24</v>
      </c>
      <c r="E164" s="53">
        <v>-2</v>
      </c>
      <c r="G164" s="60">
        <f>+C164+E164</f>
        <v>22</v>
      </c>
    </row>
    <row r="165" spans="1:7" s="45" customFormat="1" x14ac:dyDescent="0.3">
      <c r="B165" s="45" t="s">
        <v>175</v>
      </c>
      <c r="C165" s="42"/>
      <c r="E165" s="55"/>
      <c r="G165" s="51"/>
    </row>
    <row r="166" spans="1:7" s="45" customFormat="1" x14ac:dyDescent="0.3">
      <c r="B166" s="61" t="s">
        <v>84</v>
      </c>
      <c r="C166" s="42"/>
      <c r="E166" s="55"/>
      <c r="G166" s="51"/>
    </row>
    <row r="167" spans="1:7" s="46" customFormat="1" x14ac:dyDescent="0.3">
      <c r="A167" s="46" t="s">
        <v>176</v>
      </c>
      <c r="B167" s="46" t="s">
        <v>83</v>
      </c>
      <c r="C167" s="47">
        <v>20</v>
      </c>
      <c r="E167" s="53">
        <v>-3</v>
      </c>
      <c r="G167" s="60">
        <f>+C167+E167</f>
        <v>17</v>
      </c>
    </row>
    <row r="168" spans="1:7" s="45" customFormat="1" x14ac:dyDescent="0.3">
      <c r="B168" s="61" t="s">
        <v>85</v>
      </c>
      <c r="C168" s="42"/>
      <c r="E168" s="55"/>
      <c r="G168" s="51"/>
    </row>
    <row r="169" spans="1:7" s="46" customFormat="1" x14ac:dyDescent="0.3">
      <c r="A169" s="46" t="s">
        <v>177</v>
      </c>
      <c r="B169" s="46" t="s">
        <v>83</v>
      </c>
      <c r="C169" s="47">
        <v>26</v>
      </c>
      <c r="E169" s="53">
        <v>-7</v>
      </c>
      <c r="G169" s="60">
        <f>+C169+E169</f>
        <v>19</v>
      </c>
    </row>
    <row r="170" spans="1:7" s="45" customFormat="1" x14ac:dyDescent="0.3">
      <c r="B170" s="61" t="s">
        <v>86</v>
      </c>
      <c r="C170" s="42"/>
      <c r="E170" s="55"/>
      <c r="G170" s="51"/>
    </row>
    <row r="171" spans="1:7" s="46" customFormat="1" x14ac:dyDescent="0.3">
      <c r="A171" s="46" t="s">
        <v>178</v>
      </c>
      <c r="B171" s="46" t="s">
        <v>83</v>
      </c>
      <c r="C171" s="47">
        <v>78</v>
      </c>
      <c r="E171" s="53">
        <v>-9</v>
      </c>
      <c r="G171" s="60">
        <f>+C171+E171</f>
        <v>69</v>
      </c>
    </row>
    <row r="172" spans="1:7" s="45" customFormat="1" x14ac:dyDescent="0.3">
      <c r="B172" s="61" t="s">
        <v>87</v>
      </c>
      <c r="C172" s="42"/>
      <c r="E172" s="55"/>
      <c r="G172" s="51"/>
    </row>
    <row r="173" spans="1:7" s="46" customFormat="1" x14ac:dyDescent="0.3">
      <c r="A173" s="46" t="s">
        <v>179</v>
      </c>
      <c r="B173" s="46" t="s">
        <v>83</v>
      </c>
      <c r="C173" s="47">
        <v>24</v>
      </c>
      <c r="E173" s="53">
        <v>-1</v>
      </c>
      <c r="G173" s="60">
        <f>+C173+E173</f>
        <v>23</v>
      </c>
    </row>
    <row r="174" spans="1:7" s="45" customFormat="1" x14ac:dyDescent="0.3">
      <c r="B174" s="61" t="s">
        <v>100</v>
      </c>
      <c r="C174" s="42"/>
      <c r="E174" s="55"/>
      <c r="G174" s="51"/>
    </row>
    <row r="175" spans="1:7" s="46" customFormat="1" x14ac:dyDescent="0.3">
      <c r="A175" s="46" t="s">
        <v>180</v>
      </c>
      <c r="B175" s="46" t="s">
        <v>83</v>
      </c>
      <c r="C175" s="47"/>
      <c r="E175" s="53">
        <v>6</v>
      </c>
      <c r="G175" s="60">
        <f>+C175+E175</f>
        <v>6</v>
      </c>
    </row>
    <row r="176" spans="1:7" s="45" customFormat="1" x14ac:dyDescent="0.3">
      <c r="B176" s="45" t="s">
        <v>102</v>
      </c>
      <c r="C176" s="42"/>
      <c r="E176" s="73"/>
    </row>
    <row r="177" spans="1:7" s="46" customFormat="1" x14ac:dyDescent="0.3">
      <c r="A177" s="46" t="s">
        <v>257</v>
      </c>
      <c r="B177" s="46" t="s">
        <v>83</v>
      </c>
      <c r="C177" s="47"/>
      <c r="E177" s="74">
        <v>27</v>
      </c>
      <c r="G177" s="60">
        <f>+C177+E177</f>
        <v>27</v>
      </c>
    </row>
    <row r="178" spans="1:7" s="45" customFormat="1" x14ac:dyDescent="0.3">
      <c r="B178" s="45" t="s">
        <v>103</v>
      </c>
      <c r="C178" s="42"/>
      <c r="E178" s="73"/>
    </row>
    <row r="179" spans="1:7" s="46" customFormat="1" x14ac:dyDescent="0.3">
      <c r="A179" s="46" t="s">
        <v>258</v>
      </c>
      <c r="B179" s="46" t="s">
        <v>83</v>
      </c>
      <c r="C179" s="47"/>
      <c r="E179" s="74">
        <f>9+34</f>
        <v>43</v>
      </c>
      <c r="G179" s="60">
        <f>+C179+E179</f>
        <v>43</v>
      </c>
    </row>
    <row r="180" spans="1:7" s="45" customFormat="1" x14ac:dyDescent="0.3">
      <c r="B180" s="45" t="s">
        <v>106</v>
      </c>
      <c r="C180" s="42"/>
      <c r="E180" s="73"/>
    </row>
    <row r="181" spans="1:7" s="46" customFormat="1" x14ac:dyDescent="0.3">
      <c r="A181" s="46" t="s">
        <v>259</v>
      </c>
      <c r="B181" s="46" t="s">
        <v>83</v>
      </c>
      <c r="C181" s="47"/>
      <c r="E181" s="74">
        <v>8</v>
      </c>
      <c r="G181" s="60">
        <f>+C181+E181</f>
        <v>8</v>
      </c>
    </row>
    <row r="182" spans="1:7" s="45" customFormat="1" x14ac:dyDescent="0.3">
      <c r="B182" s="61" t="s">
        <v>121</v>
      </c>
      <c r="C182" s="42"/>
      <c r="E182" s="55"/>
      <c r="G182" s="51"/>
    </row>
    <row r="183" spans="1:7" s="46" customFormat="1" x14ac:dyDescent="0.3">
      <c r="A183" s="46" t="s">
        <v>181</v>
      </c>
      <c r="B183" s="46" t="s">
        <v>83</v>
      </c>
      <c r="C183" s="47">
        <v>44</v>
      </c>
      <c r="E183" s="53">
        <v>-3</v>
      </c>
      <c r="G183" s="60">
        <f>+C183+E183</f>
        <v>41</v>
      </c>
    </row>
    <row r="184" spans="1:7" s="45" customFormat="1" x14ac:dyDescent="0.3">
      <c r="B184" s="61" t="s">
        <v>123</v>
      </c>
      <c r="C184" s="42"/>
      <c r="E184" s="55"/>
      <c r="G184" s="51"/>
    </row>
    <row r="185" spans="1:7" s="46" customFormat="1" x14ac:dyDescent="0.3">
      <c r="A185" s="46" t="s">
        <v>182</v>
      </c>
      <c r="B185" s="46" t="s">
        <v>83</v>
      </c>
      <c r="C185" s="47">
        <v>2378</v>
      </c>
      <c r="E185" s="53">
        <v>-20</v>
      </c>
      <c r="G185" s="60">
        <f>+C185+E185</f>
        <v>2358</v>
      </c>
    </row>
    <row r="186" spans="1:7" s="45" customFormat="1" x14ac:dyDescent="0.3">
      <c r="B186" s="61" t="s">
        <v>125</v>
      </c>
      <c r="C186" s="42"/>
      <c r="E186" s="55"/>
      <c r="G186" s="51"/>
    </row>
    <row r="187" spans="1:7" s="46" customFormat="1" x14ac:dyDescent="0.3">
      <c r="A187" s="46" t="s">
        <v>183</v>
      </c>
      <c r="B187" s="46" t="s">
        <v>83</v>
      </c>
      <c r="C187" s="47">
        <v>1402</v>
      </c>
      <c r="E187" s="53">
        <v>-34</v>
      </c>
      <c r="G187" s="60">
        <f>+C187+E187</f>
        <v>1368</v>
      </c>
    </row>
    <row r="188" spans="1:7" s="45" customFormat="1" x14ac:dyDescent="0.3">
      <c r="B188" s="61" t="s">
        <v>129</v>
      </c>
      <c r="C188" s="42"/>
      <c r="E188" s="55"/>
      <c r="G188" s="51"/>
    </row>
    <row r="189" spans="1:7" s="46" customFormat="1" x14ac:dyDescent="0.3">
      <c r="A189" s="46" t="s">
        <v>184</v>
      </c>
      <c r="B189" s="46" t="s">
        <v>83</v>
      </c>
      <c r="C189" s="47">
        <v>60</v>
      </c>
      <c r="E189" s="53">
        <v>-7</v>
      </c>
      <c r="G189" s="60">
        <f>+C189+E189</f>
        <v>53</v>
      </c>
    </row>
    <row r="190" spans="1:7" s="45" customFormat="1" x14ac:dyDescent="0.3">
      <c r="B190" s="45" t="s">
        <v>185</v>
      </c>
      <c r="C190" s="42"/>
      <c r="E190" s="55"/>
      <c r="G190" s="51"/>
    </row>
    <row r="191" spans="1:7" s="45" customFormat="1" x14ac:dyDescent="0.3">
      <c r="B191" s="61" t="s">
        <v>84</v>
      </c>
      <c r="C191" s="42"/>
      <c r="E191" s="55"/>
      <c r="G191" s="51"/>
    </row>
    <row r="192" spans="1:7" s="46" customFormat="1" x14ac:dyDescent="0.3">
      <c r="A192" s="46" t="s">
        <v>186</v>
      </c>
      <c r="B192" s="46" t="s">
        <v>83</v>
      </c>
      <c r="C192" s="47">
        <v>44</v>
      </c>
      <c r="E192" s="53">
        <v>-8</v>
      </c>
      <c r="G192" s="60">
        <f>+C192+E192</f>
        <v>36</v>
      </c>
    </row>
    <row r="193" spans="1:7" s="45" customFormat="1" x14ac:dyDescent="0.3">
      <c r="B193" s="61" t="s">
        <v>85</v>
      </c>
      <c r="C193" s="42"/>
      <c r="E193" s="55"/>
      <c r="G193" s="51"/>
    </row>
    <row r="194" spans="1:7" s="46" customFormat="1" x14ac:dyDescent="0.3">
      <c r="A194" s="46" t="s">
        <v>187</v>
      </c>
      <c r="B194" s="46" t="s">
        <v>83</v>
      </c>
      <c r="C194" s="47">
        <v>117</v>
      </c>
      <c r="E194" s="53">
        <v>-17</v>
      </c>
      <c r="G194" s="60">
        <f>+C194+E194</f>
        <v>100</v>
      </c>
    </row>
    <row r="195" spans="1:7" s="45" customFormat="1" x14ac:dyDescent="0.3">
      <c r="B195" s="61" t="s">
        <v>86</v>
      </c>
      <c r="C195" s="42"/>
      <c r="E195" s="55"/>
      <c r="G195" s="51"/>
    </row>
    <row r="196" spans="1:7" s="46" customFormat="1" x14ac:dyDescent="0.3">
      <c r="A196" s="46" t="s">
        <v>188</v>
      </c>
      <c r="B196" s="46" t="s">
        <v>83</v>
      </c>
      <c r="C196" s="47">
        <v>117</v>
      </c>
      <c r="E196" s="53">
        <v>-20</v>
      </c>
      <c r="G196" s="60">
        <f>+C196+E196</f>
        <v>97</v>
      </c>
    </row>
    <row r="197" spans="1:7" s="45" customFormat="1" x14ac:dyDescent="0.3">
      <c r="B197" s="45" t="s">
        <v>96</v>
      </c>
      <c r="C197" s="42"/>
    </row>
    <row r="198" spans="1:7" s="46" customFormat="1" x14ac:dyDescent="0.3">
      <c r="A198" s="46" t="s">
        <v>255</v>
      </c>
      <c r="B198" s="46" t="s">
        <v>83</v>
      </c>
      <c r="C198" s="47"/>
      <c r="E198" s="52">
        <v>2</v>
      </c>
      <c r="G198" s="60">
        <f>+C198+E198</f>
        <v>2</v>
      </c>
    </row>
    <row r="199" spans="1:7" s="45" customFormat="1" x14ac:dyDescent="0.3">
      <c r="B199" s="45" t="s">
        <v>97</v>
      </c>
      <c r="C199" s="42"/>
      <c r="E199" s="51"/>
    </row>
    <row r="200" spans="1:7" s="46" customFormat="1" x14ac:dyDescent="0.3">
      <c r="A200" s="46" t="s">
        <v>256</v>
      </c>
      <c r="B200" s="46" t="s">
        <v>83</v>
      </c>
      <c r="C200" s="47"/>
      <c r="E200" s="52">
        <v>1</v>
      </c>
      <c r="G200" s="60">
        <f>+C200+E200</f>
        <v>1</v>
      </c>
    </row>
    <row r="201" spans="1:7" s="45" customFormat="1" x14ac:dyDescent="0.3">
      <c r="B201" s="61" t="s">
        <v>98</v>
      </c>
      <c r="C201" s="42"/>
      <c r="E201" s="55"/>
      <c r="G201" s="51"/>
    </row>
    <row r="202" spans="1:7" s="46" customFormat="1" x14ac:dyDescent="0.3">
      <c r="A202" s="46" t="s">
        <v>189</v>
      </c>
      <c r="B202" s="46" t="s">
        <v>83</v>
      </c>
      <c r="C202" s="47"/>
      <c r="E202" s="53">
        <v>3</v>
      </c>
      <c r="G202" s="60">
        <f>+C202+E202</f>
        <v>3</v>
      </c>
    </row>
    <row r="203" spans="1:7" s="45" customFormat="1" x14ac:dyDescent="0.3">
      <c r="B203" s="61" t="s">
        <v>100</v>
      </c>
      <c r="C203" s="42"/>
      <c r="E203" s="55"/>
      <c r="G203" s="51"/>
    </row>
    <row r="204" spans="1:7" s="46" customFormat="1" x14ac:dyDescent="0.3">
      <c r="A204" s="46" t="s">
        <v>190</v>
      </c>
      <c r="B204" s="46" t="s">
        <v>83</v>
      </c>
      <c r="C204" s="47"/>
      <c r="E204" s="53">
        <v>19</v>
      </c>
      <c r="G204" s="60">
        <f>+C204+E204</f>
        <v>19</v>
      </c>
    </row>
    <row r="205" spans="1:7" s="45" customFormat="1" x14ac:dyDescent="0.3">
      <c r="B205" s="45" t="s">
        <v>102</v>
      </c>
      <c r="C205" s="42"/>
      <c r="E205" s="73"/>
    </row>
    <row r="206" spans="1:7" s="46" customFormat="1" x14ac:dyDescent="0.3">
      <c r="A206" s="46" t="s">
        <v>257</v>
      </c>
      <c r="B206" s="46" t="s">
        <v>83</v>
      </c>
      <c r="C206" s="47"/>
      <c r="E206" s="74">
        <f>17+43</f>
        <v>60</v>
      </c>
      <c r="G206" s="60">
        <f>+C206+E206</f>
        <v>60</v>
      </c>
    </row>
    <row r="207" spans="1:7" s="45" customFormat="1" x14ac:dyDescent="0.3">
      <c r="B207" s="45" t="s">
        <v>103</v>
      </c>
      <c r="C207" s="42"/>
      <c r="E207" s="73"/>
    </row>
    <row r="208" spans="1:7" s="46" customFormat="1" x14ac:dyDescent="0.3">
      <c r="A208" s="46" t="s">
        <v>258</v>
      </c>
      <c r="B208" s="46" t="s">
        <v>83</v>
      </c>
      <c r="C208" s="47"/>
      <c r="E208" s="74">
        <f>20+100+2</f>
        <v>122</v>
      </c>
      <c r="G208" s="60">
        <f>+C208+E208</f>
        <v>122</v>
      </c>
    </row>
    <row r="209" spans="1:7" s="45" customFormat="1" x14ac:dyDescent="0.3">
      <c r="B209" s="61" t="s">
        <v>104</v>
      </c>
      <c r="C209" s="42"/>
      <c r="E209" s="55"/>
      <c r="G209" s="51"/>
    </row>
    <row r="210" spans="1:7" s="46" customFormat="1" x14ac:dyDescent="0.3">
      <c r="A210" s="46" t="s">
        <v>191</v>
      </c>
      <c r="B210" s="46" t="s">
        <v>83</v>
      </c>
      <c r="C210" s="47"/>
      <c r="E210" s="53">
        <v>1</v>
      </c>
      <c r="G210" s="60">
        <f>+C210+E210</f>
        <v>1</v>
      </c>
    </row>
    <row r="211" spans="1:7" s="45" customFormat="1" x14ac:dyDescent="0.3">
      <c r="B211" s="45" t="s">
        <v>106</v>
      </c>
      <c r="C211" s="42"/>
      <c r="E211" s="73"/>
    </row>
    <row r="212" spans="1:7" s="46" customFormat="1" x14ac:dyDescent="0.3">
      <c r="A212" s="46" t="s">
        <v>259</v>
      </c>
      <c r="B212" s="46" t="s">
        <v>83</v>
      </c>
      <c r="C212" s="47"/>
      <c r="E212" s="74">
        <v>21</v>
      </c>
      <c r="G212" s="60">
        <f>+C212+E212</f>
        <v>21</v>
      </c>
    </row>
    <row r="213" spans="1:7" s="45" customFormat="1" x14ac:dyDescent="0.3">
      <c r="B213" s="61" t="s">
        <v>115</v>
      </c>
      <c r="C213" s="42"/>
      <c r="E213" s="55"/>
      <c r="G213" s="51"/>
    </row>
    <row r="214" spans="1:7" s="46" customFormat="1" x14ac:dyDescent="0.3">
      <c r="A214" s="46" t="s">
        <v>192</v>
      </c>
      <c r="B214" s="46" t="s">
        <v>83</v>
      </c>
      <c r="C214" s="47">
        <v>679</v>
      </c>
      <c r="E214" s="53">
        <v>-2</v>
      </c>
      <c r="G214" s="60">
        <f>+C214+E214</f>
        <v>677</v>
      </c>
    </row>
    <row r="215" spans="1:7" s="45" customFormat="1" x14ac:dyDescent="0.3">
      <c r="B215" s="61" t="s">
        <v>117</v>
      </c>
      <c r="C215" s="42"/>
      <c r="E215" s="55"/>
      <c r="G215" s="51"/>
    </row>
    <row r="216" spans="1:7" s="46" customFormat="1" x14ac:dyDescent="0.3">
      <c r="A216" s="46" t="s">
        <v>193</v>
      </c>
      <c r="B216" s="46" t="s">
        <v>83</v>
      </c>
      <c r="C216" s="47">
        <v>520</v>
      </c>
      <c r="E216" s="53">
        <v>-1</v>
      </c>
      <c r="G216" s="60">
        <f>+C216+E216</f>
        <v>519</v>
      </c>
    </row>
    <row r="217" spans="1:7" s="45" customFormat="1" x14ac:dyDescent="0.3">
      <c r="B217" s="61" t="s">
        <v>121</v>
      </c>
      <c r="C217" s="42"/>
      <c r="E217" s="55"/>
      <c r="G217" s="51"/>
    </row>
    <row r="218" spans="1:7" s="46" customFormat="1" x14ac:dyDescent="0.3">
      <c r="A218" s="46" t="s">
        <v>194</v>
      </c>
      <c r="B218" s="46" t="s">
        <v>83</v>
      </c>
      <c r="C218" s="47">
        <v>494</v>
      </c>
      <c r="E218" s="53">
        <v>-11</v>
      </c>
      <c r="G218" s="60">
        <f>+C218+E218</f>
        <v>483</v>
      </c>
    </row>
    <row r="219" spans="1:7" s="45" customFormat="1" x14ac:dyDescent="0.3">
      <c r="B219" s="61" t="s">
        <v>123</v>
      </c>
      <c r="C219" s="42"/>
      <c r="E219" s="55"/>
      <c r="G219" s="51"/>
    </row>
    <row r="220" spans="1:7" s="46" customFormat="1" x14ac:dyDescent="0.3">
      <c r="A220" s="46" t="s">
        <v>195</v>
      </c>
      <c r="B220" s="46" t="s">
        <v>83</v>
      </c>
      <c r="C220" s="47">
        <v>2750</v>
      </c>
      <c r="E220" s="53">
        <v>-43</v>
      </c>
      <c r="G220" s="60">
        <f>+C220+E220</f>
        <v>2707</v>
      </c>
    </row>
    <row r="221" spans="1:7" s="45" customFormat="1" x14ac:dyDescent="0.3">
      <c r="B221" s="61" t="s">
        <v>125</v>
      </c>
      <c r="C221" s="42"/>
      <c r="E221" s="55"/>
      <c r="G221" s="51"/>
    </row>
    <row r="222" spans="1:7" s="46" customFormat="1" x14ac:dyDescent="0.3">
      <c r="A222" s="46" t="s">
        <v>196</v>
      </c>
      <c r="B222" s="46" t="s">
        <v>83</v>
      </c>
      <c r="C222" s="47">
        <v>5069</v>
      </c>
      <c r="E222" s="53">
        <v>-100</v>
      </c>
      <c r="G222" s="60">
        <f>+C222+E222</f>
        <v>4969</v>
      </c>
    </row>
    <row r="223" spans="1:7" s="45" customFormat="1" x14ac:dyDescent="0.3">
      <c r="B223" s="61" t="s">
        <v>127</v>
      </c>
      <c r="C223" s="42"/>
      <c r="E223" s="55"/>
      <c r="G223" s="51"/>
    </row>
    <row r="224" spans="1:7" s="46" customFormat="1" x14ac:dyDescent="0.3">
      <c r="A224" s="46" t="s">
        <v>197</v>
      </c>
      <c r="B224" s="46" t="s">
        <v>83</v>
      </c>
      <c r="C224" s="47">
        <v>12</v>
      </c>
      <c r="E224" s="53">
        <v>-1</v>
      </c>
      <c r="G224" s="60">
        <f>+C224+E224</f>
        <v>11</v>
      </c>
    </row>
    <row r="225" spans="1:7" s="45" customFormat="1" x14ac:dyDescent="0.3">
      <c r="B225" s="61" t="s">
        <v>129</v>
      </c>
      <c r="C225" s="42"/>
      <c r="E225" s="55"/>
      <c r="G225" s="51"/>
    </row>
    <row r="226" spans="1:7" s="46" customFormat="1" x14ac:dyDescent="0.3">
      <c r="A226" s="46" t="s">
        <v>198</v>
      </c>
      <c r="B226" s="46" t="s">
        <v>83</v>
      </c>
      <c r="C226" s="47">
        <v>322</v>
      </c>
      <c r="E226" s="53">
        <v>-21</v>
      </c>
      <c r="G226" s="60">
        <f>+C226+E226</f>
        <v>301</v>
      </c>
    </row>
    <row r="227" spans="1:7" s="45" customFormat="1" x14ac:dyDescent="0.3">
      <c r="B227" s="45" t="s">
        <v>199</v>
      </c>
      <c r="C227" s="42"/>
      <c r="E227" s="55"/>
      <c r="G227" s="51"/>
    </row>
    <row r="228" spans="1:7" s="45" customFormat="1" x14ac:dyDescent="0.3">
      <c r="B228" s="45" t="s">
        <v>106</v>
      </c>
      <c r="C228" s="42"/>
      <c r="E228" s="55"/>
      <c r="G228" s="51"/>
    </row>
    <row r="229" spans="1:7" s="46" customFormat="1" x14ac:dyDescent="0.3">
      <c r="A229" s="46" t="s">
        <v>200</v>
      </c>
      <c r="B229" s="46" t="s">
        <v>83</v>
      </c>
      <c r="C229" s="47"/>
      <c r="E229" s="53">
        <v>54</v>
      </c>
      <c r="G229" s="60">
        <f>+C229+E229</f>
        <v>54</v>
      </c>
    </row>
    <row r="230" spans="1:7" s="45" customFormat="1" x14ac:dyDescent="0.3">
      <c r="B230" s="61" t="s">
        <v>129</v>
      </c>
      <c r="C230" s="42"/>
      <c r="E230" s="55"/>
      <c r="G230" s="51"/>
    </row>
    <row r="231" spans="1:7" s="46" customFormat="1" x14ac:dyDescent="0.3">
      <c r="A231" s="46" t="s">
        <v>201</v>
      </c>
      <c r="B231" s="46" t="s">
        <v>83</v>
      </c>
      <c r="C231" s="47">
        <v>648</v>
      </c>
      <c r="E231" s="53">
        <v>-54</v>
      </c>
      <c r="G231" s="60">
        <f>+C231+E231</f>
        <v>594</v>
      </c>
    </row>
    <row r="232" spans="1:7" s="45" customFormat="1" x14ac:dyDescent="0.3">
      <c r="B232" s="45" t="s">
        <v>202</v>
      </c>
      <c r="C232" s="42"/>
      <c r="E232" s="55"/>
      <c r="G232" s="51"/>
    </row>
    <row r="233" spans="1:7" s="45" customFormat="1" x14ac:dyDescent="0.3">
      <c r="B233" s="61" t="s">
        <v>85</v>
      </c>
      <c r="C233" s="42"/>
      <c r="E233" s="55"/>
      <c r="G233" s="51"/>
    </row>
    <row r="234" spans="1:7" s="46" customFormat="1" x14ac:dyDescent="0.3">
      <c r="A234" s="46" t="s">
        <v>203</v>
      </c>
      <c r="B234" s="46" t="s">
        <v>83</v>
      </c>
      <c r="C234" s="47">
        <v>36</v>
      </c>
      <c r="E234" s="53">
        <v>-6</v>
      </c>
      <c r="G234" s="60">
        <f>+C234+E234</f>
        <v>30</v>
      </c>
    </row>
    <row r="235" spans="1:7" s="45" customFormat="1" x14ac:dyDescent="0.3">
      <c r="B235" s="61" t="s">
        <v>86</v>
      </c>
      <c r="C235" s="42"/>
      <c r="E235" s="55"/>
      <c r="G235" s="51"/>
    </row>
    <row r="236" spans="1:7" s="46" customFormat="1" x14ac:dyDescent="0.3">
      <c r="A236" s="46" t="s">
        <v>204</v>
      </c>
      <c r="B236" s="46" t="s">
        <v>83</v>
      </c>
      <c r="C236" s="47">
        <v>98</v>
      </c>
      <c r="E236" s="53">
        <v>-16</v>
      </c>
      <c r="G236" s="60">
        <f>+C236+E236</f>
        <v>82</v>
      </c>
    </row>
    <row r="237" spans="1:7" s="45" customFormat="1" x14ac:dyDescent="0.3">
      <c r="B237" s="61" t="s">
        <v>100</v>
      </c>
      <c r="C237" s="42"/>
      <c r="E237" s="55"/>
      <c r="G237" s="51"/>
    </row>
    <row r="238" spans="1:7" s="46" customFormat="1" x14ac:dyDescent="0.3">
      <c r="A238" s="46" t="s">
        <v>205</v>
      </c>
      <c r="B238" s="46" t="s">
        <v>83</v>
      </c>
      <c r="C238" s="47"/>
      <c r="E238" s="53">
        <v>1</v>
      </c>
      <c r="G238" s="60">
        <f>+C238+E238</f>
        <v>1</v>
      </c>
    </row>
    <row r="239" spans="1:7" s="45" customFormat="1" x14ac:dyDescent="0.3">
      <c r="B239" s="45" t="s">
        <v>102</v>
      </c>
      <c r="C239" s="42"/>
      <c r="E239" s="73"/>
    </row>
    <row r="240" spans="1:7" s="46" customFormat="1" x14ac:dyDescent="0.3">
      <c r="A240" s="46" t="s">
        <v>257</v>
      </c>
      <c r="B240" s="46" t="s">
        <v>83</v>
      </c>
      <c r="C240" s="47"/>
      <c r="E240" s="74">
        <f>6+19</f>
        <v>25</v>
      </c>
      <c r="G240" s="60">
        <f>+C240+E240</f>
        <v>25</v>
      </c>
    </row>
    <row r="241" spans="1:7" s="45" customFormat="1" x14ac:dyDescent="0.3">
      <c r="B241" s="45" t="s">
        <v>103</v>
      </c>
      <c r="C241" s="42"/>
      <c r="E241" s="73"/>
    </row>
    <row r="242" spans="1:7" s="46" customFormat="1" x14ac:dyDescent="0.3">
      <c r="A242" s="46" t="s">
        <v>258</v>
      </c>
      <c r="B242" s="46" t="s">
        <v>83</v>
      </c>
      <c r="C242" s="47"/>
      <c r="E242" s="74">
        <f>16+95+2</f>
        <v>113</v>
      </c>
      <c r="G242" s="60">
        <f>+C242+E242</f>
        <v>113</v>
      </c>
    </row>
    <row r="243" spans="1:7" s="45" customFormat="1" x14ac:dyDescent="0.3">
      <c r="B243" s="45" t="s">
        <v>106</v>
      </c>
      <c r="C243" s="42"/>
      <c r="E243" s="73"/>
    </row>
    <row r="244" spans="1:7" s="46" customFormat="1" x14ac:dyDescent="0.3">
      <c r="A244" s="46" t="s">
        <v>259</v>
      </c>
      <c r="B244" s="46" t="s">
        <v>83</v>
      </c>
      <c r="C244" s="47"/>
      <c r="E244" s="74">
        <v>10</v>
      </c>
      <c r="G244" s="60">
        <f>+C244+E244</f>
        <v>10</v>
      </c>
    </row>
    <row r="245" spans="1:7" s="45" customFormat="1" x14ac:dyDescent="0.3">
      <c r="B245" s="61" t="s">
        <v>121</v>
      </c>
      <c r="C245" s="42"/>
      <c r="E245" s="55"/>
      <c r="G245" s="51"/>
    </row>
    <row r="246" spans="1:7" s="46" customFormat="1" x14ac:dyDescent="0.3">
      <c r="A246" s="46" t="s">
        <v>206</v>
      </c>
      <c r="B246" s="46" t="s">
        <v>83</v>
      </c>
      <c r="C246" s="47">
        <v>12</v>
      </c>
      <c r="E246" s="53">
        <v>-1</v>
      </c>
      <c r="G246" s="60">
        <f>+C246+E246</f>
        <v>11</v>
      </c>
    </row>
    <row r="247" spans="1:7" s="45" customFormat="1" x14ac:dyDescent="0.3">
      <c r="B247" s="61" t="s">
        <v>123</v>
      </c>
      <c r="C247" s="42"/>
      <c r="E247" s="55"/>
      <c r="G247" s="51"/>
    </row>
    <row r="248" spans="1:7" s="46" customFormat="1" x14ac:dyDescent="0.3">
      <c r="A248" s="46" t="s">
        <v>207</v>
      </c>
      <c r="B248" s="46" t="s">
        <v>83</v>
      </c>
      <c r="C248" s="47">
        <v>579</v>
      </c>
      <c r="E248" s="53">
        <v>-19</v>
      </c>
      <c r="G248" s="60">
        <f>+C248+E248</f>
        <v>560</v>
      </c>
    </row>
    <row r="249" spans="1:7" s="45" customFormat="1" x14ac:dyDescent="0.3">
      <c r="B249" s="61" t="s">
        <v>125</v>
      </c>
      <c r="C249" s="42"/>
      <c r="E249" s="55"/>
      <c r="G249" s="51"/>
    </row>
    <row r="250" spans="1:7" s="46" customFormat="1" x14ac:dyDescent="0.3">
      <c r="A250" s="46" t="s">
        <v>208</v>
      </c>
      <c r="B250" s="46" t="s">
        <v>83</v>
      </c>
      <c r="C250" s="47">
        <v>1820</v>
      </c>
      <c r="E250" s="53">
        <v>-95</v>
      </c>
      <c r="G250" s="60">
        <f>+C250+E250</f>
        <v>1725</v>
      </c>
    </row>
    <row r="251" spans="1:7" s="45" customFormat="1" x14ac:dyDescent="0.3">
      <c r="B251" s="61" t="s">
        <v>129</v>
      </c>
      <c r="C251" s="42"/>
      <c r="E251" s="55"/>
      <c r="G251" s="51"/>
    </row>
    <row r="252" spans="1:7" s="46" customFormat="1" x14ac:dyDescent="0.3">
      <c r="A252" s="46" t="s">
        <v>209</v>
      </c>
      <c r="B252" s="46" t="s">
        <v>83</v>
      </c>
      <c r="C252" s="47">
        <v>94</v>
      </c>
      <c r="E252" s="53">
        <v>-10</v>
      </c>
      <c r="G252" s="60">
        <f>+C252+E252</f>
        <v>84</v>
      </c>
    </row>
    <row r="253" spans="1:7" s="45" customFormat="1" x14ac:dyDescent="0.3">
      <c r="B253" s="45" t="s">
        <v>210</v>
      </c>
      <c r="C253" s="42"/>
      <c r="E253" s="55"/>
      <c r="G253" s="51"/>
    </row>
    <row r="254" spans="1:7" s="45" customFormat="1" x14ac:dyDescent="0.3">
      <c r="B254" s="61" t="s">
        <v>86</v>
      </c>
      <c r="C254" s="42"/>
      <c r="E254" s="55"/>
      <c r="G254" s="51"/>
    </row>
    <row r="255" spans="1:7" s="46" customFormat="1" x14ac:dyDescent="0.3">
      <c r="A255" s="46" t="s">
        <v>211</v>
      </c>
      <c r="B255" s="46" t="s">
        <v>83</v>
      </c>
      <c r="C255" s="47">
        <v>12</v>
      </c>
      <c r="E255" s="53">
        <v>-2</v>
      </c>
      <c r="G255" s="60">
        <f>+C255+E255</f>
        <v>10</v>
      </c>
    </row>
    <row r="256" spans="1:7" s="45" customFormat="1" x14ac:dyDescent="0.3">
      <c r="B256" s="45" t="s">
        <v>103</v>
      </c>
      <c r="C256" s="42"/>
      <c r="E256" s="73"/>
    </row>
    <row r="257" spans="1:7" s="46" customFormat="1" x14ac:dyDescent="0.3">
      <c r="A257" s="46" t="s">
        <v>258</v>
      </c>
      <c r="B257" s="46" t="s">
        <v>83</v>
      </c>
      <c r="C257" s="47"/>
      <c r="E257" s="74">
        <v>41</v>
      </c>
      <c r="G257" s="60">
        <f>+C257+E257</f>
        <v>41</v>
      </c>
    </row>
    <row r="258" spans="1:7" s="45" customFormat="1" x14ac:dyDescent="0.3">
      <c r="B258" s="45" t="s">
        <v>106</v>
      </c>
      <c r="C258" s="42"/>
      <c r="E258" s="73"/>
    </row>
    <row r="259" spans="1:7" s="46" customFormat="1" x14ac:dyDescent="0.3">
      <c r="A259" s="46" t="s">
        <v>259</v>
      </c>
      <c r="B259" s="46" t="s">
        <v>83</v>
      </c>
      <c r="C259" s="47"/>
      <c r="E259" s="74">
        <v>7</v>
      </c>
      <c r="G259" s="60">
        <f>+C259+E259</f>
        <v>7</v>
      </c>
    </row>
    <row r="260" spans="1:7" s="45" customFormat="1" x14ac:dyDescent="0.3">
      <c r="B260" s="61" t="s">
        <v>125</v>
      </c>
      <c r="C260" s="42"/>
      <c r="E260" s="55"/>
      <c r="G260" s="51"/>
    </row>
    <row r="261" spans="1:7" s="46" customFormat="1" x14ac:dyDescent="0.3">
      <c r="A261" s="46" t="s">
        <v>212</v>
      </c>
      <c r="B261" s="46" t="s">
        <v>83</v>
      </c>
      <c r="C261" s="47">
        <v>836</v>
      </c>
      <c r="E261" s="53">
        <v>-39</v>
      </c>
      <c r="G261" s="60">
        <f>+C261+E261</f>
        <v>797</v>
      </c>
    </row>
    <row r="262" spans="1:7" s="45" customFormat="1" x14ac:dyDescent="0.3">
      <c r="B262" s="61" t="s">
        <v>129</v>
      </c>
      <c r="C262" s="42"/>
      <c r="E262" s="55"/>
      <c r="G262" s="51"/>
    </row>
    <row r="263" spans="1:7" s="46" customFormat="1" x14ac:dyDescent="0.3">
      <c r="A263" s="46" t="s">
        <v>213</v>
      </c>
      <c r="B263" s="46" t="s">
        <v>83</v>
      </c>
      <c r="C263" s="47">
        <v>132</v>
      </c>
      <c r="E263" s="53">
        <v>-7</v>
      </c>
      <c r="G263" s="60">
        <f>+C263+E263</f>
        <v>125</v>
      </c>
    </row>
    <row r="264" spans="1:7" s="45" customFormat="1" x14ac:dyDescent="0.3">
      <c r="B264" s="45" t="s">
        <v>214</v>
      </c>
      <c r="C264" s="42"/>
      <c r="E264" s="55"/>
      <c r="G264" s="51"/>
    </row>
    <row r="265" spans="1:7" s="45" customFormat="1" x14ac:dyDescent="0.3">
      <c r="B265" s="61" t="s">
        <v>85</v>
      </c>
      <c r="C265" s="42"/>
      <c r="E265" s="55"/>
      <c r="G265" s="51"/>
    </row>
    <row r="266" spans="1:7" s="46" customFormat="1" x14ac:dyDescent="0.3">
      <c r="A266" s="46" t="s">
        <v>215</v>
      </c>
      <c r="B266" s="46" t="s">
        <v>83</v>
      </c>
      <c r="C266" s="47">
        <v>12</v>
      </c>
      <c r="E266" s="53">
        <v>-2</v>
      </c>
      <c r="G266" s="60">
        <f>+C266+E266</f>
        <v>10</v>
      </c>
    </row>
    <row r="267" spans="1:7" s="45" customFormat="1" x14ac:dyDescent="0.3">
      <c r="B267" s="61" t="s">
        <v>86</v>
      </c>
      <c r="C267" s="42"/>
      <c r="E267" s="55"/>
      <c r="G267" s="51"/>
    </row>
    <row r="268" spans="1:7" s="46" customFormat="1" x14ac:dyDescent="0.3">
      <c r="A268" s="46" t="s">
        <v>216</v>
      </c>
      <c r="B268" s="46" t="s">
        <v>83</v>
      </c>
      <c r="C268" s="47">
        <v>12</v>
      </c>
      <c r="E268" s="53">
        <v>-2</v>
      </c>
      <c r="G268" s="60">
        <f>+C268+E268</f>
        <v>10</v>
      </c>
    </row>
    <row r="269" spans="1:7" s="45" customFormat="1" x14ac:dyDescent="0.3">
      <c r="B269" s="45" t="s">
        <v>97</v>
      </c>
      <c r="C269" s="42"/>
      <c r="E269" s="55"/>
      <c r="G269" s="51"/>
    </row>
    <row r="270" spans="1:7" s="46" customFormat="1" x14ac:dyDescent="0.3">
      <c r="A270" s="46" t="s">
        <v>217</v>
      </c>
      <c r="B270" s="46" t="s">
        <v>83</v>
      </c>
      <c r="C270" s="47"/>
      <c r="E270" s="53">
        <v>1</v>
      </c>
      <c r="G270" s="60">
        <f>+C270+E270</f>
        <v>1</v>
      </c>
    </row>
    <row r="271" spans="1:7" s="45" customFormat="1" x14ac:dyDescent="0.3">
      <c r="B271" s="45" t="s">
        <v>102</v>
      </c>
      <c r="C271" s="42"/>
      <c r="E271" s="73"/>
    </row>
    <row r="272" spans="1:7" s="46" customFormat="1" x14ac:dyDescent="0.3">
      <c r="A272" s="46" t="s">
        <v>257</v>
      </c>
      <c r="B272" s="46" t="s">
        <v>83</v>
      </c>
      <c r="C272" s="47"/>
      <c r="E272" s="74">
        <v>13</v>
      </c>
      <c r="G272" s="60">
        <f>+C272+E272</f>
        <v>13</v>
      </c>
    </row>
    <row r="273" spans="1:7" s="45" customFormat="1" x14ac:dyDescent="0.3">
      <c r="B273" s="45" t="s">
        <v>103</v>
      </c>
      <c r="C273" s="42"/>
      <c r="E273" s="73"/>
    </row>
    <row r="274" spans="1:7" s="46" customFormat="1" x14ac:dyDescent="0.3">
      <c r="A274" s="46" t="s">
        <v>258</v>
      </c>
      <c r="B274" s="46" t="s">
        <v>83</v>
      </c>
      <c r="C274" s="47"/>
      <c r="E274" s="74">
        <v>27</v>
      </c>
      <c r="G274" s="60">
        <f>+C274+E274</f>
        <v>27</v>
      </c>
    </row>
    <row r="275" spans="1:7" s="45" customFormat="1" x14ac:dyDescent="0.3">
      <c r="B275" s="45" t="s">
        <v>106</v>
      </c>
      <c r="C275" s="42"/>
      <c r="E275" s="73"/>
    </row>
    <row r="276" spans="1:7" s="46" customFormat="1" x14ac:dyDescent="0.3">
      <c r="A276" s="46" t="s">
        <v>259</v>
      </c>
      <c r="B276" s="46" t="s">
        <v>83</v>
      </c>
      <c r="C276" s="47"/>
      <c r="E276" s="74">
        <v>1</v>
      </c>
      <c r="G276" s="60">
        <f>+C276+E276</f>
        <v>1</v>
      </c>
    </row>
    <row r="277" spans="1:7" s="45" customFormat="1" x14ac:dyDescent="0.3">
      <c r="B277" s="61" t="s">
        <v>117</v>
      </c>
      <c r="C277" s="42"/>
      <c r="E277" s="55"/>
      <c r="G277" s="51"/>
    </row>
    <row r="278" spans="1:7" s="46" customFormat="1" x14ac:dyDescent="0.3">
      <c r="A278" s="46" t="s">
        <v>218</v>
      </c>
      <c r="B278" s="46" t="s">
        <v>83</v>
      </c>
      <c r="C278" s="47">
        <v>12</v>
      </c>
      <c r="E278" s="53">
        <v>-1</v>
      </c>
      <c r="G278" s="60">
        <f>+C278+E278</f>
        <v>11</v>
      </c>
    </row>
    <row r="279" spans="1:7" s="45" customFormat="1" x14ac:dyDescent="0.3">
      <c r="B279" s="61" t="s">
        <v>123</v>
      </c>
      <c r="C279" s="42"/>
      <c r="E279" s="55"/>
      <c r="G279" s="51"/>
    </row>
    <row r="280" spans="1:7" s="46" customFormat="1" x14ac:dyDescent="0.3">
      <c r="A280" s="46" t="s">
        <v>219</v>
      </c>
      <c r="B280" s="46" t="s">
        <v>83</v>
      </c>
      <c r="C280" s="47">
        <v>751</v>
      </c>
      <c r="E280" s="53">
        <v>-11</v>
      </c>
      <c r="G280" s="60">
        <f>+C280+E280</f>
        <v>740</v>
      </c>
    </row>
    <row r="281" spans="1:7" s="45" customFormat="1" x14ac:dyDescent="0.3">
      <c r="B281" s="61" t="s">
        <v>125</v>
      </c>
      <c r="C281" s="42"/>
      <c r="E281" s="55"/>
      <c r="G281" s="51"/>
    </row>
    <row r="282" spans="1:7" s="46" customFormat="1" x14ac:dyDescent="0.3">
      <c r="A282" s="46" t="s">
        <v>220</v>
      </c>
      <c r="B282" s="46" t="s">
        <v>83</v>
      </c>
      <c r="C282" s="47">
        <v>670</v>
      </c>
      <c r="E282" s="53">
        <v>-20</v>
      </c>
      <c r="G282" s="60">
        <f>+C282+E282</f>
        <v>650</v>
      </c>
    </row>
    <row r="283" spans="1:7" s="45" customFormat="1" x14ac:dyDescent="0.3">
      <c r="B283" s="61" t="s">
        <v>129</v>
      </c>
      <c r="C283" s="42"/>
      <c r="E283" s="55"/>
      <c r="G283" s="51"/>
    </row>
    <row r="284" spans="1:7" s="46" customFormat="1" x14ac:dyDescent="0.3">
      <c r="A284" s="46" t="s">
        <v>221</v>
      </c>
      <c r="B284" s="46" t="s">
        <v>83</v>
      </c>
      <c r="C284" s="47">
        <v>12</v>
      </c>
      <c r="E284" s="53">
        <v>-1</v>
      </c>
      <c r="G284" s="60">
        <f>+C284+E284</f>
        <v>11</v>
      </c>
    </row>
    <row r="285" spans="1:7" s="45" customFormat="1" x14ac:dyDescent="0.3">
      <c r="B285" s="45" t="s">
        <v>222</v>
      </c>
      <c r="C285" s="42"/>
      <c r="E285" s="55"/>
      <c r="G285" s="51"/>
    </row>
    <row r="286" spans="1:7" s="45" customFormat="1" x14ac:dyDescent="0.3">
      <c r="B286" s="61" t="s">
        <v>86</v>
      </c>
      <c r="C286" s="42"/>
      <c r="E286" s="55"/>
      <c r="G286" s="51"/>
    </row>
    <row r="287" spans="1:7" s="46" customFormat="1" x14ac:dyDescent="0.3">
      <c r="A287" s="46" t="s">
        <v>223</v>
      </c>
      <c r="B287" s="46" t="s">
        <v>83</v>
      </c>
      <c r="C287" s="47">
        <v>36</v>
      </c>
      <c r="E287" s="53">
        <v>-6</v>
      </c>
      <c r="G287" s="60">
        <f>+C287+E287</f>
        <v>30</v>
      </c>
    </row>
    <row r="288" spans="1:7" s="45" customFormat="1" x14ac:dyDescent="0.3">
      <c r="B288" s="45" t="s">
        <v>102</v>
      </c>
      <c r="C288" s="42"/>
      <c r="E288" s="73"/>
    </row>
    <row r="289" spans="1:7" s="46" customFormat="1" x14ac:dyDescent="0.3">
      <c r="A289" s="46" t="s">
        <v>257</v>
      </c>
      <c r="B289" s="46" t="s">
        <v>83</v>
      </c>
      <c r="C289" s="47"/>
      <c r="E289" s="74">
        <v>6</v>
      </c>
      <c r="G289" s="60">
        <f>+C289+E289</f>
        <v>6</v>
      </c>
    </row>
    <row r="290" spans="1:7" s="45" customFormat="1" x14ac:dyDescent="0.3">
      <c r="B290" s="45" t="s">
        <v>103</v>
      </c>
      <c r="C290" s="42"/>
      <c r="E290" s="73"/>
    </row>
    <row r="291" spans="1:7" s="46" customFormat="1" x14ac:dyDescent="0.3">
      <c r="A291" s="46" t="s">
        <v>258</v>
      </c>
      <c r="B291" s="46" t="s">
        <v>83</v>
      </c>
      <c r="C291" s="47"/>
      <c r="E291" s="74">
        <v>94</v>
      </c>
      <c r="G291" s="60">
        <f>+C291+E291</f>
        <v>94</v>
      </c>
    </row>
    <row r="292" spans="1:7" s="45" customFormat="1" x14ac:dyDescent="0.3">
      <c r="B292" s="45" t="s">
        <v>106</v>
      </c>
      <c r="C292" s="42"/>
      <c r="E292" s="73"/>
    </row>
    <row r="293" spans="1:7" s="46" customFormat="1" x14ac:dyDescent="0.3">
      <c r="A293" s="46" t="s">
        <v>259</v>
      </c>
      <c r="B293" s="46" t="s">
        <v>83</v>
      </c>
      <c r="C293" s="47"/>
      <c r="E293" s="74">
        <v>3</v>
      </c>
      <c r="G293" s="60">
        <f>+C293+E293</f>
        <v>3</v>
      </c>
    </row>
    <row r="294" spans="1:7" s="45" customFormat="1" x14ac:dyDescent="0.3">
      <c r="B294" s="61" t="s">
        <v>123</v>
      </c>
      <c r="C294" s="42"/>
      <c r="E294" s="55"/>
      <c r="G294" s="51"/>
    </row>
    <row r="295" spans="1:7" s="46" customFormat="1" x14ac:dyDescent="0.3">
      <c r="A295" s="46" t="s">
        <v>224</v>
      </c>
      <c r="B295" s="46" t="s">
        <v>83</v>
      </c>
      <c r="C295" s="47">
        <v>116</v>
      </c>
      <c r="E295" s="53">
        <v>-6</v>
      </c>
      <c r="G295" s="60">
        <f>+C295+E295</f>
        <v>110</v>
      </c>
    </row>
    <row r="296" spans="1:7" s="45" customFormat="1" x14ac:dyDescent="0.3">
      <c r="B296" s="61" t="s">
        <v>125</v>
      </c>
      <c r="C296" s="42"/>
      <c r="E296" s="55"/>
      <c r="G296" s="51"/>
    </row>
    <row r="297" spans="1:7" s="46" customFormat="1" x14ac:dyDescent="0.3">
      <c r="A297" s="46" t="s">
        <v>225</v>
      </c>
      <c r="B297" s="46" t="s">
        <v>83</v>
      </c>
      <c r="C297" s="47">
        <v>2332</v>
      </c>
      <c r="E297" s="53">
        <v>-85</v>
      </c>
      <c r="G297" s="60">
        <f>+C297+E297</f>
        <v>2247</v>
      </c>
    </row>
    <row r="298" spans="1:7" s="45" customFormat="1" x14ac:dyDescent="0.3">
      <c r="B298" s="61" t="s">
        <v>129</v>
      </c>
      <c r="C298" s="42"/>
      <c r="E298" s="55"/>
      <c r="G298" s="51"/>
    </row>
    <row r="299" spans="1:7" s="46" customFormat="1" x14ac:dyDescent="0.3">
      <c r="A299" s="46" t="s">
        <v>226</v>
      </c>
      <c r="B299" s="46" t="s">
        <v>83</v>
      </c>
      <c r="C299" s="47">
        <v>36</v>
      </c>
      <c r="E299" s="53">
        <v>-3</v>
      </c>
      <c r="G299" s="60">
        <f>+C299+E299</f>
        <v>33</v>
      </c>
    </row>
    <row r="300" spans="1:7" s="45" customFormat="1" x14ac:dyDescent="0.3">
      <c r="B300" s="45" t="s">
        <v>227</v>
      </c>
      <c r="C300" s="42"/>
      <c r="E300" s="55"/>
      <c r="G300" s="51"/>
    </row>
    <row r="301" spans="1:7" s="45" customFormat="1" x14ac:dyDescent="0.3">
      <c r="B301" s="61" t="s">
        <v>86</v>
      </c>
      <c r="C301" s="42"/>
      <c r="E301" s="55"/>
      <c r="G301" s="51"/>
    </row>
    <row r="302" spans="1:7" s="46" customFormat="1" x14ac:dyDescent="0.3">
      <c r="A302" s="46" t="s">
        <v>228</v>
      </c>
      <c r="B302" s="46" t="s">
        <v>83</v>
      </c>
      <c r="C302" s="47">
        <v>36</v>
      </c>
      <c r="E302" s="53">
        <v>-5</v>
      </c>
      <c r="G302" s="60">
        <f>+C302+E302</f>
        <v>31</v>
      </c>
    </row>
    <row r="303" spans="1:7" s="45" customFormat="1" x14ac:dyDescent="0.3">
      <c r="B303" s="61" t="s">
        <v>87</v>
      </c>
      <c r="C303" s="42"/>
      <c r="E303" s="55"/>
      <c r="G303" s="51"/>
    </row>
    <row r="304" spans="1:7" s="46" customFormat="1" x14ac:dyDescent="0.3">
      <c r="A304" s="46" t="s">
        <v>229</v>
      </c>
      <c r="B304" s="46" t="s">
        <v>83</v>
      </c>
      <c r="C304" s="47">
        <v>24</v>
      </c>
      <c r="E304" s="53">
        <v>-3</v>
      </c>
      <c r="G304" s="60">
        <f>+C304+E304</f>
        <v>21</v>
      </c>
    </row>
    <row r="305" spans="1:7" s="45" customFormat="1" x14ac:dyDescent="0.3">
      <c r="B305" s="45" t="s">
        <v>103</v>
      </c>
      <c r="C305" s="42"/>
      <c r="E305" s="73"/>
    </row>
    <row r="306" spans="1:7" s="46" customFormat="1" x14ac:dyDescent="0.3">
      <c r="A306" s="46" t="s">
        <v>258</v>
      </c>
      <c r="B306" s="46" t="s">
        <v>83</v>
      </c>
      <c r="C306" s="47"/>
      <c r="E306" s="74">
        <v>5</v>
      </c>
      <c r="G306" s="60">
        <f>+C306+E306</f>
        <v>5</v>
      </c>
    </row>
    <row r="307" spans="1:7" s="45" customFormat="1" x14ac:dyDescent="0.3">
      <c r="B307" s="45" t="s">
        <v>106</v>
      </c>
      <c r="C307" s="42"/>
      <c r="E307" s="73"/>
    </row>
    <row r="308" spans="1:7" s="46" customFormat="1" x14ac:dyDescent="0.3">
      <c r="A308" s="46" t="s">
        <v>259</v>
      </c>
      <c r="B308" s="46" t="s">
        <v>83</v>
      </c>
      <c r="C308" s="47"/>
      <c r="E308" s="74">
        <v>5</v>
      </c>
      <c r="G308" s="60">
        <f>+C308+E308</f>
        <v>5</v>
      </c>
    </row>
    <row r="309" spans="1:7" s="45" customFormat="1" x14ac:dyDescent="0.3">
      <c r="B309" s="61" t="s">
        <v>129</v>
      </c>
      <c r="C309" s="42"/>
      <c r="E309" s="55"/>
      <c r="G309" s="51"/>
    </row>
    <row r="310" spans="1:7" s="46" customFormat="1" x14ac:dyDescent="0.3">
      <c r="A310" s="46" t="s">
        <v>230</v>
      </c>
      <c r="B310" s="46" t="s">
        <v>83</v>
      </c>
      <c r="C310" s="47">
        <v>48</v>
      </c>
      <c r="E310" s="53">
        <v>-2</v>
      </c>
      <c r="G310" s="60">
        <f>+C310+E310</f>
        <v>46</v>
      </c>
    </row>
    <row r="311" spans="1:7" s="45" customFormat="1" x14ac:dyDescent="0.3">
      <c r="B311" s="45" t="s">
        <v>231</v>
      </c>
      <c r="C311" s="42"/>
      <c r="E311" s="55"/>
      <c r="G311" s="51"/>
    </row>
    <row r="312" spans="1:7" s="45" customFormat="1" x14ac:dyDescent="0.3">
      <c r="B312" s="61" t="s">
        <v>89</v>
      </c>
      <c r="C312" s="42"/>
      <c r="E312" s="55"/>
      <c r="G312" s="51"/>
    </row>
    <row r="313" spans="1:7" s="46" customFormat="1" x14ac:dyDescent="0.3">
      <c r="A313" s="46" t="s">
        <v>232</v>
      </c>
      <c r="B313" s="46" t="s">
        <v>83</v>
      </c>
      <c r="C313" s="47"/>
      <c r="E313" s="53">
        <v>2</v>
      </c>
      <c r="G313" s="60">
        <f>+C313+E313</f>
        <v>2</v>
      </c>
    </row>
    <row r="314" spans="1:7" s="45" customFormat="1" x14ac:dyDescent="0.3">
      <c r="B314" s="61" t="s">
        <v>91</v>
      </c>
      <c r="C314" s="42"/>
      <c r="E314" s="55"/>
      <c r="G314" s="51"/>
    </row>
    <row r="315" spans="1:7" s="46" customFormat="1" x14ac:dyDescent="0.3">
      <c r="A315" s="46" t="s">
        <v>233</v>
      </c>
      <c r="B315" s="46" t="s">
        <v>83</v>
      </c>
      <c r="C315" s="47"/>
      <c r="E315" s="53">
        <v>1</v>
      </c>
      <c r="G315" s="60">
        <f>+C315+E315</f>
        <v>1</v>
      </c>
    </row>
    <row r="316" spans="1:7" s="45" customFormat="1" x14ac:dyDescent="0.3">
      <c r="B316" s="45" t="s">
        <v>93</v>
      </c>
      <c r="C316" s="42"/>
    </row>
    <row r="317" spans="1:7" s="46" customFormat="1" x14ac:dyDescent="0.3">
      <c r="A317" s="46" t="s">
        <v>254</v>
      </c>
      <c r="B317" s="46" t="s">
        <v>83</v>
      </c>
      <c r="C317" s="47"/>
      <c r="E317" s="52">
        <v>1</v>
      </c>
      <c r="G317" s="60">
        <f>+C317+E317</f>
        <v>1</v>
      </c>
    </row>
    <row r="318" spans="1:7" s="45" customFormat="1" x14ac:dyDescent="0.3">
      <c r="B318" s="61" t="s">
        <v>94</v>
      </c>
      <c r="C318" s="42"/>
      <c r="E318" s="55"/>
      <c r="G318" s="51"/>
    </row>
    <row r="319" spans="1:7" s="46" customFormat="1" x14ac:dyDescent="0.3">
      <c r="A319" s="46" t="s">
        <v>234</v>
      </c>
      <c r="B319" s="46" t="s">
        <v>83</v>
      </c>
      <c r="C319" s="47"/>
      <c r="E319" s="53">
        <v>6</v>
      </c>
      <c r="G319" s="60">
        <f>+C319+E319</f>
        <v>6</v>
      </c>
    </row>
    <row r="320" spans="1:7" s="45" customFormat="1" x14ac:dyDescent="0.3">
      <c r="B320" s="45" t="s">
        <v>96</v>
      </c>
      <c r="C320" s="42"/>
    </row>
    <row r="321" spans="1:7" s="46" customFormat="1" x14ac:dyDescent="0.3">
      <c r="A321" s="46" t="s">
        <v>255</v>
      </c>
      <c r="B321" s="46" t="s">
        <v>83</v>
      </c>
      <c r="C321" s="47"/>
      <c r="E321" s="52">
        <v>5</v>
      </c>
      <c r="G321" s="60">
        <f>+C321+E321</f>
        <v>5</v>
      </c>
    </row>
    <row r="322" spans="1:7" s="45" customFormat="1" x14ac:dyDescent="0.3">
      <c r="B322" s="45" t="s">
        <v>97</v>
      </c>
      <c r="C322" s="42"/>
      <c r="E322" s="55"/>
      <c r="G322" s="51"/>
    </row>
    <row r="323" spans="1:7" s="46" customFormat="1" x14ac:dyDescent="0.3">
      <c r="A323" s="46" t="s">
        <v>217</v>
      </c>
      <c r="B323" s="46" t="s">
        <v>83</v>
      </c>
      <c r="C323" s="47"/>
      <c r="E323" s="53">
        <v>7</v>
      </c>
      <c r="G323" s="60">
        <f>+C323+E323</f>
        <v>7</v>
      </c>
    </row>
    <row r="324" spans="1:7" s="45" customFormat="1" x14ac:dyDescent="0.3">
      <c r="B324" s="61" t="s">
        <v>98</v>
      </c>
      <c r="C324" s="42"/>
      <c r="E324" s="55"/>
      <c r="G324" s="51"/>
    </row>
    <row r="325" spans="1:7" s="46" customFormat="1" x14ac:dyDescent="0.3">
      <c r="A325" s="46" t="s">
        <v>235</v>
      </c>
      <c r="B325" s="46" t="s">
        <v>83</v>
      </c>
      <c r="C325" s="47"/>
      <c r="E325" s="53">
        <v>4</v>
      </c>
      <c r="G325" s="60">
        <f>+C325+E325</f>
        <v>4</v>
      </c>
    </row>
    <row r="326" spans="1:7" s="45" customFormat="1" x14ac:dyDescent="0.3">
      <c r="B326" s="61" t="s">
        <v>100</v>
      </c>
      <c r="C326" s="42"/>
      <c r="E326" s="55"/>
      <c r="G326" s="51"/>
    </row>
    <row r="327" spans="1:7" s="46" customFormat="1" x14ac:dyDescent="0.3">
      <c r="A327" s="46" t="s">
        <v>236</v>
      </c>
      <c r="B327" s="46" t="s">
        <v>83</v>
      </c>
      <c r="C327" s="47"/>
      <c r="E327" s="53">
        <v>6</v>
      </c>
      <c r="G327" s="60">
        <f>+C327+E327</f>
        <v>6</v>
      </c>
    </row>
    <row r="328" spans="1:7" s="45" customFormat="1" x14ac:dyDescent="0.3">
      <c r="B328" s="45" t="s">
        <v>102</v>
      </c>
      <c r="C328" s="42"/>
      <c r="E328" s="73"/>
    </row>
    <row r="329" spans="1:7" s="46" customFormat="1" x14ac:dyDescent="0.3">
      <c r="A329" s="46" t="s">
        <v>257</v>
      </c>
      <c r="B329" s="46" t="s">
        <v>83</v>
      </c>
      <c r="C329" s="47"/>
      <c r="E329" s="74">
        <v>36</v>
      </c>
      <c r="G329" s="60">
        <f>+C329+E329</f>
        <v>36</v>
      </c>
    </row>
    <row r="330" spans="1:7" s="45" customFormat="1" x14ac:dyDescent="0.3">
      <c r="B330" s="45" t="s">
        <v>103</v>
      </c>
      <c r="C330" s="42"/>
      <c r="E330" s="73"/>
    </row>
    <row r="331" spans="1:7" s="46" customFormat="1" x14ac:dyDescent="0.3">
      <c r="A331" s="46" t="s">
        <v>258</v>
      </c>
      <c r="B331" s="46" t="s">
        <v>83</v>
      </c>
      <c r="C331" s="47"/>
      <c r="E331" s="74">
        <v>67</v>
      </c>
      <c r="G331" s="60">
        <f>+C331+E331</f>
        <v>67</v>
      </c>
    </row>
    <row r="332" spans="1:7" s="45" customFormat="1" x14ac:dyDescent="0.3">
      <c r="B332" s="61" t="s">
        <v>104</v>
      </c>
      <c r="C332" s="42"/>
      <c r="E332" s="55"/>
      <c r="G332" s="51"/>
    </row>
    <row r="333" spans="1:7" s="46" customFormat="1" x14ac:dyDescent="0.3">
      <c r="A333" s="46" t="s">
        <v>237</v>
      </c>
      <c r="B333" s="46" t="s">
        <v>83</v>
      </c>
      <c r="C333" s="47"/>
      <c r="E333" s="53">
        <v>1</v>
      </c>
      <c r="G333" s="60">
        <f>+C333+E333</f>
        <v>1</v>
      </c>
    </row>
    <row r="334" spans="1:7" s="45" customFormat="1" x14ac:dyDescent="0.3">
      <c r="B334" s="61" t="s">
        <v>108</v>
      </c>
      <c r="C334" s="42"/>
      <c r="E334" s="55"/>
      <c r="G334" s="51"/>
    </row>
    <row r="335" spans="1:7" s="46" customFormat="1" x14ac:dyDescent="0.3">
      <c r="A335" s="46" t="s">
        <v>238</v>
      </c>
      <c r="B335" s="46" t="s">
        <v>83</v>
      </c>
      <c r="C335" s="47">
        <v>24</v>
      </c>
      <c r="E335" s="53">
        <v>-2</v>
      </c>
      <c r="G335" s="60">
        <f>+C335+E335</f>
        <v>22</v>
      </c>
    </row>
    <row r="336" spans="1:7" s="45" customFormat="1" x14ac:dyDescent="0.3">
      <c r="B336" s="61" t="s">
        <v>110</v>
      </c>
      <c r="C336" s="42"/>
      <c r="E336" s="55"/>
      <c r="G336" s="51"/>
    </row>
    <row r="337" spans="1:7" s="46" customFormat="1" x14ac:dyDescent="0.3">
      <c r="A337" s="46" t="s">
        <v>239</v>
      </c>
      <c r="B337" s="46" t="s">
        <v>83</v>
      </c>
      <c r="C337" s="47">
        <v>12</v>
      </c>
      <c r="E337" s="53">
        <v>-1</v>
      </c>
      <c r="G337" s="60">
        <f>+C337+E337</f>
        <v>11</v>
      </c>
    </row>
    <row r="338" spans="1:7" s="45" customFormat="1" x14ac:dyDescent="0.3">
      <c r="B338" s="61" t="s">
        <v>112</v>
      </c>
      <c r="C338" s="42"/>
      <c r="E338" s="55"/>
      <c r="G338" s="51"/>
    </row>
    <row r="339" spans="1:7" s="46" customFormat="1" x14ac:dyDescent="0.3">
      <c r="A339" s="46" t="s">
        <v>240</v>
      </c>
      <c r="B339" s="46" t="s">
        <v>83</v>
      </c>
      <c r="C339" s="47">
        <v>12</v>
      </c>
      <c r="E339" s="53">
        <v>-1</v>
      </c>
      <c r="G339" s="60">
        <f>+C339+E339</f>
        <v>11</v>
      </c>
    </row>
    <row r="340" spans="1:7" s="45" customFormat="1" x14ac:dyDescent="0.3">
      <c r="B340" s="61" t="s">
        <v>113</v>
      </c>
      <c r="C340" s="42"/>
      <c r="E340" s="55"/>
      <c r="G340" s="51"/>
    </row>
    <row r="341" spans="1:7" s="46" customFormat="1" x14ac:dyDescent="0.3">
      <c r="A341" s="46" t="s">
        <v>241</v>
      </c>
      <c r="B341" s="46" t="s">
        <v>83</v>
      </c>
      <c r="C341" s="47">
        <v>84</v>
      </c>
      <c r="E341" s="53">
        <v>-4</v>
      </c>
      <c r="G341" s="60">
        <f>+C341+E341</f>
        <v>80</v>
      </c>
    </row>
    <row r="342" spans="1:7" s="45" customFormat="1" x14ac:dyDescent="0.3">
      <c r="B342" s="61" t="s">
        <v>115</v>
      </c>
      <c r="C342" s="42"/>
      <c r="E342" s="55"/>
      <c r="G342" s="51"/>
    </row>
    <row r="343" spans="1:7" s="46" customFormat="1" x14ac:dyDescent="0.3">
      <c r="A343" s="46" t="s">
        <v>242</v>
      </c>
      <c r="B343" s="46" t="s">
        <v>83</v>
      </c>
      <c r="C343" s="47">
        <v>65</v>
      </c>
      <c r="E343" s="53">
        <v>-5</v>
      </c>
      <c r="G343" s="60">
        <f>+C343+E343</f>
        <v>60</v>
      </c>
    </row>
    <row r="344" spans="1:7" s="45" customFormat="1" x14ac:dyDescent="0.3">
      <c r="B344" s="61" t="s">
        <v>117</v>
      </c>
      <c r="C344" s="42"/>
      <c r="E344" s="55"/>
      <c r="G344" s="51"/>
    </row>
    <row r="345" spans="1:7" s="46" customFormat="1" x14ac:dyDescent="0.3">
      <c r="A345" s="46" t="s">
        <v>243</v>
      </c>
      <c r="B345" s="46" t="s">
        <v>83</v>
      </c>
      <c r="C345" s="47">
        <v>89</v>
      </c>
      <c r="E345" s="53">
        <v>-7</v>
      </c>
      <c r="G345" s="60">
        <f>+C345+E345</f>
        <v>82</v>
      </c>
    </row>
    <row r="346" spans="1:7" s="45" customFormat="1" x14ac:dyDescent="0.3">
      <c r="B346" s="61" t="s">
        <v>119</v>
      </c>
      <c r="C346" s="42"/>
      <c r="E346" s="55"/>
      <c r="G346" s="51"/>
    </row>
    <row r="347" spans="1:7" s="46" customFormat="1" x14ac:dyDescent="0.3">
      <c r="A347" s="46" t="s">
        <v>244</v>
      </c>
      <c r="B347" s="46" t="s">
        <v>83</v>
      </c>
      <c r="C347" s="47">
        <v>60</v>
      </c>
      <c r="E347" s="53">
        <v>-4</v>
      </c>
      <c r="G347" s="60">
        <f>+C347+E347</f>
        <v>56</v>
      </c>
    </row>
    <row r="348" spans="1:7" s="45" customFormat="1" x14ac:dyDescent="0.3">
      <c r="B348" s="61" t="s">
        <v>121</v>
      </c>
      <c r="C348" s="42"/>
      <c r="E348" s="55"/>
      <c r="G348" s="51"/>
    </row>
    <row r="349" spans="1:7" s="46" customFormat="1" x14ac:dyDescent="0.3">
      <c r="A349" s="46" t="s">
        <v>245</v>
      </c>
      <c r="B349" s="46" t="s">
        <v>83</v>
      </c>
      <c r="C349" s="47">
        <v>72</v>
      </c>
      <c r="E349" s="53">
        <v>-6</v>
      </c>
      <c r="G349" s="60">
        <f>+C349+E349</f>
        <v>66</v>
      </c>
    </row>
    <row r="350" spans="1:7" s="45" customFormat="1" x14ac:dyDescent="0.3">
      <c r="B350" s="61" t="s">
        <v>123</v>
      </c>
      <c r="C350" s="42"/>
      <c r="E350" s="55"/>
      <c r="G350" s="51"/>
    </row>
    <row r="351" spans="1:7" s="46" customFormat="1" x14ac:dyDescent="0.3">
      <c r="A351" s="46" t="s">
        <v>246</v>
      </c>
      <c r="B351" s="46" t="s">
        <v>83</v>
      </c>
      <c r="C351" s="47">
        <v>529</v>
      </c>
      <c r="E351" s="53">
        <v>-30</v>
      </c>
      <c r="G351" s="60">
        <f>+C351+E351</f>
        <v>499</v>
      </c>
    </row>
    <row r="352" spans="1:7" s="45" customFormat="1" x14ac:dyDescent="0.3">
      <c r="B352" s="61" t="s">
        <v>125</v>
      </c>
      <c r="C352" s="42"/>
      <c r="E352" s="55"/>
      <c r="G352" s="51"/>
    </row>
    <row r="353" spans="1:7" s="46" customFormat="1" x14ac:dyDescent="0.3">
      <c r="A353" s="46" t="s">
        <v>247</v>
      </c>
      <c r="B353" s="46" t="s">
        <v>83</v>
      </c>
      <c r="C353" s="47">
        <v>1397</v>
      </c>
      <c r="E353" s="53">
        <v>-62</v>
      </c>
      <c r="G353" s="60">
        <f>+C353+E353</f>
        <v>1335</v>
      </c>
    </row>
    <row r="354" spans="1:7" s="45" customFormat="1" x14ac:dyDescent="0.3">
      <c r="B354" s="61" t="s">
        <v>127</v>
      </c>
      <c r="C354" s="42"/>
      <c r="E354" s="55"/>
      <c r="G354" s="51"/>
    </row>
    <row r="355" spans="1:7" s="46" customFormat="1" x14ac:dyDescent="0.3">
      <c r="A355" s="46" t="s">
        <v>248</v>
      </c>
      <c r="B355" s="46" t="s">
        <v>83</v>
      </c>
      <c r="C355" s="47">
        <v>12</v>
      </c>
      <c r="E355" s="53">
        <v>-1</v>
      </c>
      <c r="G355" s="60">
        <f>+C355+E355</f>
        <v>11</v>
      </c>
    </row>
    <row r="356" spans="1:7" s="45" customFormat="1" x14ac:dyDescent="0.3">
      <c r="B356" s="45" t="s">
        <v>249</v>
      </c>
      <c r="C356" s="42"/>
      <c r="E356" s="55"/>
      <c r="G356" s="51"/>
    </row>
    <row r="357" spans="1:7" s="45" customFormat="1" x14ac:dyDescent="0.3">
      <c r="B357" s="45" t="s">
        <v>103</v>
      </c>
      <c r="C357" s="42"/>
      <c r="E357" s="73"/>
    </row>
    <row r="358" spans="1:7" s="46" customFormat="1" x14ac:dyDescent="0.3">
      <c r="A358" s="46" t="s">
        <v>258</v>
      </c>
      <c r="B358" s="46" t="s">
        <v>83</v>
      </c>
      <c r="C358" s="47"/>
      <c r="E358" s="74">
        <v>11</v>
      </c>
      <c r="G358" s="60">
        <f>+C358+E358</f>
        <v>11</v>
      </c>
    </row>
    <row r="359" spans="1:7" s="45" customFormat="1" x14ac:dyDescent="0.3">
      <c r="B359" s="45" t="s">
        <v>106</v>
      </c>
      <c r="C359" s="42"/>
      <c r="E359" s="73"/>
    </row>
    <row r="360" spans="1:7" s="46" customFormat="1" x14ac:dyDescent="0.3">
      <c r="A360" s="46" t="s">
        <v>259</v>
      </c>
      <c r="B360" s="46" t="s">
        <v>83</v>
      </c>
      <c r="C360" s="47"/>
      <c r="E360" s="74">
        <v>2</v>
      </c>
      <c r="G360" s="60">
        <f>+C360+E360</f>
        <v>2</v>
      </c>
    </row>
    <row r="361" spans="1:7" s="45" customFormat="1" x14ac:dyDescent="0.3">
      <c r="B361" s="61" t="s">
        <v>125</v>
      </c>
      <c r="C361" s="42"/>
      <c r="E361" s="55"/>
      <c r="G361" s="51"/>
    </row>
    <row r="362" spans="1:7" s="46" customFormat="1" x14ac:dyDescent="0.3">
      <c r="A362" s="46" t="s">
        <v>250</v>
      </c>
      <c r="B362" s="46" t="s">
        <v>83</v>
      </c>
      <c r="C362" s="47">
        <v>172</v>
      </c>
      <c r="E362" s="53">
        <v>-9</v>
      </c>
      <c r="G362" s="60">
        <f>+C362+E362</f>
        <v>163</v>
      </c>
    </row>
    <row r="363" spans="1:7" s="45" customFormat="1" x14ac:dyDescent="0.3">
      <c r="B363" s="61" t="s">
        <v>129</v>
      </c>
      <c r="C363" s="42"/>
      <c r="E363" s="55"/>
      <c r="G363" s="51"/>
    </row>
    <row r="364" spans="1:7" s="46" customFormat="1" x14ac:dyDescent="0.3">
      <c r="A364" s="46" t="s">
        <v>251</v>
      </c>
      <c r="B364" s="46" t="s">
        <v>83</v>
      </c>
      <c r="C364" s="47">
        <v>6</v>
      </c>
      <c r="E364" s="53">
        <v>-2</v>
      </c>
      <c r="G364" s="60">
        <f>+C364+E364</f>
        <v>4</v>
      </c>
    </row>
    <row r="365" spans="1:7" s="45" customFormat="1" x14ac:dyDescent="0.3">
      <c r="B365" s="45" t="s">
        <v>252</v>
      </c>
      <c r="C365" s="42"/>
      <c r="E365" s="55"/>
      <c r="G365" s="51"/>
    </row>
    <row r="366" spans="1:7" s="45" customFormat="1" x14ac:dyDescent="0.3">
      <c r="B366" s="61" t="s">
        <v>86</v>
      </c>
      <c r="C366" s="42"/>
      <c r="E366" s="55"/>
      <c r="G366" s="51"/>
    </row>
    <row r="367" spans="1:7" s="46" customFormat="1" x14ac:dyDescent="0.3">
      <c r="A367" s="46" t="s">
        <v>253</v>
      </c>
      <c r="B367" s="46" t="s">
        <v>83</v>
      </c>
      <c r="C367" s="47">
        <v>12</v>
      </c>
      <c r="E367" s="53">
        <v>-2</v>
      </c>
      <c r="G367" s="60">
        <f>+C367+E367</f>
        <v>10</v>
      </c>
    </row>
    <row r="368" spans="1:7" s="45" customFormat="1" x14ac:dyDescent="0.3">
      <c r="B368" s="61" t="s">
        <v>103</v>
      </c>
      <c r="C368" s="42"/>
    </row>
    <row r="369" spans="1:7" s="46" customFormat="1" x14ac:dyDescent="0.3">
      <c r="A369" s="46" t="s">
        <v>258</v>
      </c>
      <c r="B369" s="46" t="s">
        <v>83</v>
      </c>
      <c r="C369" s="47"/>
      <c r="E369" s="52">
        <v>10</v>
      </c>
      <c r="G369" s="60">
        <f>+C369+E369</f>
        <v>10</v>
      </c>
    </row>
    <row r="370" spans="1:7" s="45" customFormat="1" x14ac:dyDescent="0.3">
      <c r="B370" s="61" t="s">
        <v>106</v>
      </c>
      <c r="C370" s="42"/>
      <c r="E370" s="51"/>
    </row>
    <row r="371" spans="1:7" s="46" customFormat="1" x14ac:dyDescent="0.3">
      <c r="A371" s="46" t="s">
        <v>259</v>
      </c>
      <c r="B371" s="46" t="s">
        <v>83</v>
      </c>
      <c r="C371" s="47"/>
      <c r="E371" s="52">
        <v>9</v>
      </c>
      <c r="G371" s="60">
        <f>+C371+E371</f>
        <v>9</v>
      </c>
    </row>
    <row r="372" spans="1:7" s="45" customFormat="1" x14ac:dyDescent="0.3">
      <c r="B372" s="61" t="s">
        <v>125</v>
      </c>
      <c r="C372" s="42"/>
      <c r="E372" s="55"/>
      <c r="G372" s="51"/>
    </row>
    <row r="373" spans="1:7" s="46" customFormat="1" x14ac:dyDescent="0.3">
      <c r="A373" s="46" t="s">
        <v>260</v>
      </c>
      <c r="B373" s="46" t="s">
        <v>83</v>
      </c>
      <c r="C373" s="47">
        <v>124</v>
      </c>
      <c r="E373" s="53">
        <v>-8</v>
      </c>
      <c r="G373" s="60">
        <f>+C373+E373</f>
        <v>116</v>
      </c>
    </row>
    <row r="374" spans="1:7" s="45" customFormat="1" x14ac:dyDescent="0.3">
      <c r="B374" s="61" t="s">
        <v>129</v>
      </c>
      <c r="C374" s="42"/>
      <c r="E374" s="55"/>
      <c r="G374" s="51"/>
    </row>
    <row r="375" spans="1:7" s="46" customFormat="1" x14ac:dyDescent="0.3">
      <c r="A375" s="46" t="s">
        <v>261</v>
      </c>
      <c r="B375" s="46" t="s">
        <v>83</v>
      </c>
      <c r="C375" s="47">
        <v>114</v>
      </c>
      <c r="E375" s="53">
        <v>-9</v>
      </c>
      <c r="G375" s="60">
        <f>+C375+E375</f>
        <v>105</v>
      </c>
    </row>
    <row r="376" spans="1:7" s="45" customFormat="1" x14ac:dyDescent="0.3">
      <c r="B376" s="45" t="s">
        <v>262</v>
      </c>
      <c r="C376" s="42"/>
      <c r="E376" s="55"/>
      <c r="G376" s="51"/>
    </row>
    <row r="377" spans="1:7" s="45" customFormat="1" x14ac:dyDescent="0.3">
      <c r="B377" s="61" t="s">
        <v>102</v>
      </c>
      <c r="C377" s="42"/>
    </row>
    <row r="378" spans="1:7" s="46" customFormat="1" x14ac:dyDescent="0.3">
      <c r="A378" s="46" t="s">
        <v>257</v>
      </c>
      <c r="B378" s="46" t="s">
        <v>83</v>
      </c>
      <c r="C378" s="47"/>
      <c r="E378" s="52">
        <v>4</v>
      </c>
      <c r="G378" s="60">
        <f>+C378+E378</f>
        <v>4</v>
      </c>
    </row>
    <row r="379" spans="1:7" s="45" customFormat="1" x14ac:dyDescent="0.3">
      <c r="B379" s="61" t="s">
        <v>103</v>
      </c>
      <c r="C379" s="42"/>
      <c r="E379" s="51"/>
    </row>
    <row r="380" spans="1:7" s="46" customFormat="1" x14ac:dyDescent="0.3">
      <c r="A380" s="46" t="s">
        <v>258</v>
      </c>
      <c r="B380" s="46" t="s">
        <v>83</v>
      </c>
      <c r="C380" s="47"/>
      <c r="E380" s="52">
        <v>5</v>
      </c>
      <c r="G380" s="60">
        <f>+C380+E380</f>
        <v>5</v>
      </c>
    </row>
    <row r="381" spans="1:7" s="45" customFormat="1" x14ac:dyDescent="0.3">
      <c r="B381" s="61" t="s">
        <v>106</v>
      </c>
      <c r="C381" s="42"/>
      <c r="E381" s="51"/>
    </row>
    <row r="382" spans="1:7" s="46" customFormat="1" x14ac:dyDescent="0.3">
      <c r="A382" s="46" t="s">
        <v>259</v>
      </c>
      <c r="B382" s="46" t="s">
        <v>83</v>
      </c>
      <c r="C382" s="47"/>
      <c r="E382" s="52">
        <v>1</v>
      </c>
      <c r="G382" s="60">
        <f>+C382+E382</f>
        <v>1</v>
      </c>
    </row>
    <row r="383" spans="1:7" s="45" customFormat="1" x14ac:dyDescent="0.3">
      <c r="B383" s="61" t="s">
        <v>123</v>
      </c>
      <c r="C383" s="42"/>
      <c r="E383" s="55"/>
      <c r="G383" s="51"/>
    </row>
    <row r="384" spans="1:7" s="46" customFormat="1" x14ac:dyDescent="0.3">
      <c r="A384" s="46" t="s">
        <v>263</v>
      </c>
      <c r="B384" s="46" t="s">
        <v>83</v>
      </c>
      <c r="C384" s="47">
        <v>51</v>
      </c>
      <c r="E384" s="53">
        <v>-2</v>
      </c>
      <c r="G384" s="60">
        <f>+C384+E384</f>
        <v>49</v>
      </c>
    </row>
    <row r="385" spans="1:7" s="45" customFormat="1" x14ac:dyDescent="0.3">
      <c r="B385" s="61" t="s">
        <v>125</v>
      </c>
      <c r="C385" s="42"/>
      <c r="E385" s="55"/>
      <c r="G385" s="51"/>
    </row>
    <row r="386" spans="1:7" s="46" customFormat="1" x14ac:dyDescent="0.3">
      <c r="A386" s="46" t="s">
        <v>264</v>
      </c>
      <c r="B386" s="46" t="s">
        <v>83</v>
      </c>
      <c r="C386" s="47">
        <v>72</v>
      </c>
      <c r="E386" s="53">
        <v>-2</v>
      </c>
      <c r="G386" s="60">
        <f>+C386+E386</f>
        <v>70</v>
      </c>
    </row>
  </sheetData>
  <pageMargins left="0.25" right="0.25" top="0.25" bottom="0.25" header="0.5" footer="0.25"/>
  <pageSetup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workbookViewId="0">
      <selection activeCell="B2" sqref="B1:B2"/>
    </sheetView>
  </sheetViews>
  <sheetFormatPr defaultColWidth="9.109375" defaultRowHeight="14.4" x14ac:dyDescent="0.3"/>
  <cols>
    <col min="1" max="1" width="4.6640625" style="2" customWidth="1"/>
    <col min="2" max="2" width="19.109375" style="2" bestFit="1" customWidth="1"/>
    <col min="3" max="3" width="14" style="2" bestFit="1" customWidth="1"/>
    <col min="4" max="4" width="6.33203125" style="32" bestFit="1" customWidth="1"/>
    <col min="5" max="5" width="4" style="2" bestFit="1" customWidth="1"/>
    <col min="6" max="6" width="17.33203125" style="2" bestFit="1" customWidth="1"/>
    <col min="7" max="7" width="6.33203125" style="2" bestFit="1" customWidth="1"/>
    <col min="8" max="8" width="3" style="2" bestFit="1" customWidth="1"/>
    <col min="9" max="9" width="11.33203125" style="2" bestFit="1" customWidth="1"/>
    <col min="10" max="10" width="6.33203125" style="32" bestFit="1" customWidth="1"/>
    <col min="11" max="11" width="3" style="2" bestFit="1" customWidth="1"/>
    <col min="12" max="12" width="4" style="2" bestFit="1" customWidth="1"/>
    <col min="13" max="13" width="3" style="2" bestFit="1" customWidth="1"/>
    <col min="14" max="22" width="4" style="2" bestFit="1" customWidth="1"/>
    <col min="23" max="23" width="11.109375" style="2" bestFit="1" customWidth="1"/>
    <col min="24" max="16384" width="9.109375" style="2"/>
  </cols>
  <sheetData>
    <row r="1" spans="2:10" x14ac:dyDescent="0.3">
      <c r="B1" s="83" t="s">
        <v>276</v>
      </c>
    </row>
    <row r="2" spans="2:10" x14ac:dyDescent="0.3">
      <c r="B2" s="83" t="s">
        <v>275</v>
      </c>
    </row>
    <row r="5" spans="2:10" x14ac:dyDescent="0.3">
      <c r="B5" s="4" t="s">
        <v>31</v>
      </c>
      <c r="C5" s="4"/>
      <c r="D5" s="31" t="s">
        <v>32</v>
      </c>
      <c r="F5" s="4" t="s">
        <v>56</v>
      </c>
      <c r="G5" s="4" t="s">
        <v>32</v>
      </c>
      <c r="I5" s="4" t="s">
        <v>33</v>
      </c>
      <c r="J5" s="31" t="s">
        <v>32</v>
      </c>
    </row>
    <row r="6" spans="2:10" x14ac:dyDescent="0.3">
      <c r="B6" s="3" t="s">
        <v>0</v>
      </c>
      <c r="C6" s="3" t="s">
        <v>16</v>
      </c>
      <c r="D6" s="30">
        <v>1573</v>
      </c>
      <c r="F6" s="3" t="s">
        <v>34</v>
      </c>
      <c r="G6" s="30">
        <v>2</v>
      </c>
      <c r="I6" s="3">
        <v>19</v>
      </c>
      <c r="J6" s="30">
        <v>102</v>
      </c>
    </row>
    <row r="7" spans="2:10" x14ac:dyDescent="0.3">
      <c r="B7" s="3" t="s">
        <v>1</v>
      </c>
      <c r="C7" s="3" t="s">
        <v>17</v>
      </c>
      <c r="D7" s="30">
        <v>137</v>
      </c>
      <c r="F7" s="3" t="s">
        <v>35</v>
      </c>
      <c r="G7" s="30">
        <v>11</v>
      </c>
      <c r="I7" s="3">
        <v>44</v>
      </c>
      <c r="J7" s="30">
        <v>1</v>
      </c>
    </row>
    <row r="8" spans="2:10" x14ac:dyDescent="0.3">
      <c r="B8" s="3" t="s">
        <v>2</v>
      </c>
      <c r="C8" s="3" t="s">
        <v>18</v>
      </c>
      <c r="D8" s="30">
        <v>52</v>
      </c>
      <c r="F8" s="3" t="s">
        <v>36</v>
      </c>
      <c r="G8" s="30">
        <v>47</v>
      </c>
      <c r="I8" s="3">
        <v>62</v>
      </c>
      <c r="J8" s="30">
        <v>358</v>
      </c>
    </row>
    <row r="9" spans="2:10" x14ac:dyDescent="0.3">
      <c r="B9" s="3" t="s">
        <v>3</v>
      </c>
      <c r="C9" s="3" t="s">
        <v>20</v>
      </c>
      <c r="D9" s="30">
        <v>23</v>
      </c>
      <c r="F9" s="3" t="s">
        <v>37</v>
      </c>
      <c r="G9" s="30">
        <v>176</v>
      </c>
      <c r="I9" s="3">
        <v>63</v>
      </c>
      <c r="J9" s="30">
        <v>54</v>
      </c>
    </row>
    <row r="10" spans="2:10" x14ac:dyDescent="0.3">
      <c r="B10" s="3" t="s">
        <v>4</v>
      </c>
      <c r="C10" s="3" t="s">
        <v>19</v>
      </c>
      <c r="D10" s="30">
        <v>23</v>
      </c>
      <c r="F10" s="3" t="s">
        <v>38</v>
      </c>
      <c r="G10" s="30">
        <v>8</v>
      </c>
      <c r="I10" s="3">
        <v>64</v>
      </c>
      <c r="J10" s="30">
        <v>326</v>
      </c>
    </row>
    <row r="11" spans="2:10" x14ac:dyDescent="0.3">
      <c r="B11" s="3" t="s">
        <v>5</v>
      </c>
      <c r="C11" s="3" t="s">
        <v>21</v>
      </c>
      <c r="D11" s="30">
        <v>19</v>
      </c>
      <c r="F11" s="3" t="s">
        <v>39</v>
      </c>
      <c r="G11" s="30">
        <v>2</v>
      </c>
      <c r="I11" s="3">
        <v>65</v>
      </c>
      <c r="J11" s="30">
        <v>83</v>
      </c>
    </row>
    <row r="12" spans="2:10" x14ac:dyDescent="0.3">
      <c r="B12" s="3" t="s">
        <v>6</v>
      </c>
      <c r="C12" s="3" t="s">
        <v>22</v>
      </c>
      <c r="D12" s="30">
        <v>7</v>
      </c>
      <c r="F12" s="3" t="s">
        <v>40</v>
      </c>
      <c r="G12" s="30">
        <v>3</v>
      </c>
      <c r="I12" s="3">
        <v>68</v>
      </c>
      <c r="J12" s="30">
        <v>30</v>
      </c>
    </row>
    <row r="13" spans="2:10" x14ac:dyDescent="0.3">
      <c r="B13" s="3" t="s">
        <v>7</v>
      </c>
      <c r="C13" s="3" t="s">
        <v>23</v>
      </c>
      <c r="D13" s="30">
        <v>5</v>
      </c>
      <c r="F13" s="3" t="s">
        <v>41</v>
      </c>
      <c r="G13" s="30">
        <v>8</v>
      </c>
      <c r="I13" s="3">
        <v>69</v>
      </c>
      <c r="J13" s="30">
        <v>2</v>
      </c>
    </row>
    <row r="14" spans="2:10" x14ac:dyDescent="0.3">
      <c r="B14" s="3" t="s">
        <v>8</v>
      </c>
      <c r="C14" s="3" t="s">
        <v>24</v>
      </c>
      <c r="D14" s="30">
        <v>5</v>
      </c>
      <c r="F14" s="3" t="s">
        <v>42</v>
      </c>
      <c r="G14" s="30">
        <v>44</v>
      </c>
      <c r="I14" s="3">
        <v>70</v>
      </c>
      <c r="J14" s="30">
        <v>84</v>
      </c>
    </row>
    <row r="15" spans="2:10" x14ac:dyDescent="0.3">
      <c r="B15" s="3" t="s">
        <v>9</v>
      </c>
      <c r="C15" s="3" t="s">
        <v>25</v>
      </c>
      <c r="D15" s="30">
        <v>3</v>
      </c>
      <c r="F15" s="3" t="s">
        <v>43</v>
      </c>
      <c r="G15" s="30">
        <v>1</v>
      </c>
      <c r="I15" s="3">
        <v>72</v>
      </c>
      <c r="J15" s="30">
        <v>229</v>
      </c>
    </row>
    <row r="16" spans="2:10" x14ac:dyDescent="0.3">
      <c r="B16" s="3" t="s">
        <v>10</v>
      </c>
      <c r="C16" s="3" t="s">
        <v>26</v>
      </c>
      <c r="D16" s="30">
        <v>2</v>
      </c>
      <c r="F16" s="3" t="s">
        <v>44</v>
      </c>
      <c r="G16" s="30">
        <v>8</v>
      </c>
      <c r="I16" s="3">
        <v>80</v>
      </c>
      <c r="J16" s="30">
        <v>54</v>
      </c>
    </row>
    <row r="17" spans="2:23" x14ac:dyDescent="0.3">
      <c r="B17" s="3" t="s">
        <v>11</v>
      </c>
      <c r="C17" s="3" t="s">
        <v>27</v>
      </c>
      <c r="D17" s="30">
        <v>1</v>
      </c>
      <c r="F17" s="3" t="s">
        <v>45</v>
      </c>
      <c r="G17" s="30">
        <v>5</v>
      </c>
      <c r="I17" s="3">
        <v>164</v>
      </c>
      <c r="J17" s="30">
        <v>149</v>
      </c>
    </row>
    <row r="18" spans="2:23" x14ac:dyDescent="0.3">
      <c r="B18" s="3" t="s">
        <v>12</v>
      </c>
      <c r="C18" s="3" t="s">
        <v>28</v>
      </c>
      <c r="D18" s="30">
        <v>1</v>
      </c>
      <c r="F18" s="3" t="s">
        <v>46</v>
      </c>
      <c r="G18" s="30">
        <v>1</v>
      </c>
      <c r="I18" s="3">
        <v>165</v>
      </c>
      <c r="J18" s="30">
        <v>48</v>
      </c>
    </row>
    <row r="19" spans="2:23" x14ac:dyDescent="0.3">
      <c r="B19" s="3" t="s">
        <v>13</v>
      </c>
      <c r="C19" s="3" t="s">
        <v>29</v>
      </c>
      <c r="D19" s="30">
        <v>1</v>
      </c>
      <c r="F19" s="3" t="s">
        <v>47</v>
      </c>
      <c r="G19" s="30">
        <v>5</v>
      </c>
      <c r="I19" s="3">
        <v>170</v>
      </c>
      <c r="J19" s="30">
        <v>42</v>
      </c>
    </row>
    <row r="20" spans="2:23" x14ac:dyDescent="0.3">
      <c r="B20" s="3" t="s">
        <v>14</v>
      </c>
      <c r="C20" s="3" t="s">
        <v>30</v>
      </c>
      <c r="D20" s="30">
        <v>1</v>
      </c>
      <c r="F20" s="3" t="s">
        <v>48</v>
      </c>
      <c r="G20" s="30">
        <v>15</v>
      </c>
      <c r="I20" s="3">
        <v>264</v>
      </c>
      <c r="J20" s="30">
        <v>103</v>
      </c>
    </row>
    <row r="21" spans="2:23" x14ac:dyDescent="0.3">
      <c r="B21" s="1" t="s">
        <v>15</v>
      </c>
      <c r="C21" s="1"/>
      <c r="D21" s="31">
        <v>1853</v>
      </c>
      <c r="F21" s="3" t="s">
        <v>49</v>
      </c>
      <c r="G21" s="30">
        <v>21</v>
      </c>
      <c r="I21" s="3">
        <v>265</v>
      </c>
      <c r="J21" s="30">
        <v>10</v>
      </c>
    </row>
    <row r="22" spans="2:23" x14ac:dyDescent="0.3">
      <c r="F22" s="3" t="s">
        <v>50</v>
      </c>
      <c r="G22" s="30">
        <v>23</v>
      </c>
      <c r="I22" s="3">
        <v>270</v>
      </c>
      <c r="J22" s="30">
        <v>136</v>
      </c>
    </row>
    <row r="23" spans="2:23" x14ac:dyDescent="0.3">
      <c r="F23" s="3" t="s">
        <v>51</v>
      </c>
      <c r="G23" s="30">
        <v>28</v>
      </c>
      <c r="I23" s="3">
        <v>364</v>
      </c>
      <c r="J23" s="30">
        <v>13</v>
      </c>
    </row>
    <row r="24" spans="2:23" x14ac:dyDescent="0.3">
      <c r="F24" s="3" t="s">
        <v>52</v>
      </c>
      <c r="G24" s="30">
        <v>189</v>
      </c>
      <c r="I24" s="3">
        <v>365</v>
      </c>
      <c r="J24" s="30">
        <v>19</v>
      </c>
    </row>
    <row r="25" spans="2:23" x14ac:dyDescent="0.3">
      <c r="F25" s="3" t="s">
        <v>53</v>
      </c>
      <c r="G25" s="30">
        <v>1052</v>
      </c>
      <c r="I25" s="3">
        <v>370</v>
      </c>
      <c r="J25" s="30">
        <v>10</v>
      </c>
    </row>
    <row r="26" spans="2:23" x14ac:dyDescent="0.3">
      <c r="F26" s="3" t="s">
        <v>54</v>
      </c>
      <c r="G26" s="30">
        <v>5</v>
      </c>
      <c r="I26" s="1" t="s">
        <v>15</v>
      </c>
      <c r="J26" s="31">
        <v>1853</v>
      </c>
    </row>
    <row r="27" spans="2:23" x14ac:dyDescent="0.3">
      <c r="F27" s="3" t="s">
        <v>55</v>
      </c>
      <c r="G27" s="30">
        <v>199</v>
      </c>
    </row>
    <row r="28" spans="2:23" x14ac:dyDescent="0.3">
      <c r="F28" s="4" t="s">
        <v>15</v>
      </c>
      <c r="G28" s="31">
        <v>1853</v>
      </c>
    </row>
    <row r="31" spans="2:23" x14ac:dyDescent="0.3">
      <c r="C31" s="2" t="s">
        <v>273</v>
      </c>
      <c r="D31" s="32" t="s">
        <v>273</v>
      </c>
    </row>
    <row r="32" spans="2:23" s="38" customFormat="1" x14ac:dyDescent="0.3">
      <c r="B32" s="39"/>
      <c r="C32" s="76" t="s">
        <v>78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39"/>
    </row>
    <row r="33" spans="2:23" s="38" customFormat="1" x14ac:dyDescent="0.3">
      <c r="B33" s="4" t="s">
        <v>77</v>
      </c>
      <c r="C33" s="4">
        <v>19</v>
      </c>
      <c r="D33" s="4">
        <v>44</v>
      </c>
      <c r="E33" s="4">
        <v>62</v>
      </c>
      <c r="F33" s="4">
        <v>63</v>
      </c>
      <c r="G33" s="4">
        <v>64</v>
      </c>
      <c r="H33" s="4">
        <v>65</v>
      </c>
      <c r="I33" s="4">
        <v>68</v>
      </c>
      <c r="J33" s="4">
        <v>69</v>
      </c>
      <c r="K33" s="4">
        <v>70</v>
      </c>
      <c r="L33" s="4">
        <v>72</v>
      </c>
      <c r="M33" s="4">
        <v>80</v>
      </c>
      <c r="N33" s="4">
        <v>164</v>
      </c>
      <c r="O33" s="4">
        <v>165</v>
      </c>
      <c r="P33" s="4">
        <v>170</v>
      </c>
      <c r="Q33" s="4">
        <v>264</v>
      </c>
      <c r="R33" s="4">
        <v>265</v>
      </c>
      <c r="S33" s="4">
        <v>270</v>
      </c>
      <c r="T33" s="4">
        <v>364</v>
      </c>
      <c r="U33" s="4">
        <v>365</v>
      </c>
      <c r="V33" s="4">
        <v>370</v>
      </c>
      <c r="W33" s="4" t="s">
        <v>15</v>
      </c>
    </row>
    <row r="34" spans="2:23" x14ac:dyDescent="0.3">
      <c r="B34" s="30" t="s">
        <v>34</v>
      </c>
      <c r="C34" s="30"/>
      <c r="D34" s="30"/>
      <c r="E34" s="30">
        <v>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1">
        <v>2</v>
      </c>
    </row>
    <row r="35" spans="2:23" x14ac:dyDescent="0.3">
      <c r="B35" s="30" t="s">
        <v>35</v>
      </c>
      <c r="C35" s="30"/>
      <c r="D35" s="30"/>
      <c r="E35" s="30"/>
      <c r="F35" s="30"/>
      <c r="G35" s="30"/>
      <c r="H35" s="30"/>
      <c r="I35" s="30"/>
      <c r="J35" s="30"/>
      <c r="K35" s="30">
        <v>3</v>
      </c>
      <c r="L35" s="30">
        <v>8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>
        <v>11</v>
      </c>
    </row>
    <row r="36" spans="2:23" x14ac:dyDescent="0.3">
      <c r="B36" s="30" t="s">
        <v>36</v>
      </c>
      <c r="C36" s="30"/>
      <c r="D36" s="30"/>
      <c r="E36" s="30">
        <v>7</v>
      </c>
      <c r="F36" s="30"/>
      <c r="G36" s="30">
        <v>6</v>
      </c>
      <c r="H36" s="30"/>
      <c r="I36" s="65">
        <v>2</v>
      </c>
      <c r="J36" s="30"/>
      <c r="K36" s="30">
        <v>7</v>
      </c>
      <c r="L36" s="30">
        <v>17</v>
      </c>
      <c r="M36" s="30"/>
      <c r="N36" s="30">
        <v>6</v>
      </c>
      <c r="O36" s="30"/>
      <c r="P36" s="30">
        <v>2</v>
      </c>
      <c r="Q36" s="30"/>
      <c r="R36" s="30"/>
      <c r="S36" s="30"/>
      <c r="T36" s="30"/>
      <c r="U36" s="30"/>
      <c r="V36" s="30"/>
      <c r="W36" s="31">
        <v>47</v>
      </c>
    </row>
    <row r="37" spans="2:23" x14ac:dyDescent="0.3">
      <c r="B37" s="30" t="s">
        <v>37</v>
      </c>
      <c r="C37" s="30"/>
      <c r="D37" s="30"/>
      <c r="E37" s="30">
        <v>64</v>
      </c>
      <c r="F37" s="30"/>
      <c r="G37" s="30">
        <v>37</v>
      </c>
      <c r="H37" s="30">
        <v>13</v>
      </c>
      <c r="I37" s="30"/>
      <c r="J37" s="30"/>
      <c r="K37" s="30">
        <v>9</v>
      </c>
      <c r="L37" s="30">
        <v>20</v>
      </c>
      <c r="M37" s="30"/>
      <c r="N37" s="30">
        <v>16</v>
      </c>
      <c r="O37" s="30">
        <v>2</v>
      </c>
      <c r="P37" s="30">
        <v>2</v>
      </c>
      <c r="Q37" s="30">
        <v>6</v>
      </c>
      <c r="R37" s="30">
        <v>5</v>
      </c>
      <c r="S37" s="30"/>
      <c r="T37" s="30"/>
      <c r="U37" s="30">
        <v>2</v>
      </c>
      <c r="V37" s="30"/>
      <c r="W37" s="31">
        <v>176</v>
      </c>
    </row>
    <row r="38" spans="2:23" x14ac:dyDescent="0.3">
      <c r="B38" s="30" t="s">
        <v>38</v>
      </c>
      <c r="C38" s="30"/>
      <c r="D38" s="30"/>
      <c r="E38" s="30">
        <v>2</v>
      </c>
      <c r="F38" s="30"/>
      <c r="G38" s="30"/>
      <c r="H38" s="30">
        <v>2</v>
      </c>
      <c r="I38" s="30"/>
      <c r="J38" s="30"/>
      <c r="K38" s="30">
        <v>1</v>
      </c>
      <c r="L38" s="30"/>
      <c r="M38" s="30"/>
      <c r="N38" s="30"/>
      <c r="O38" s="30"/>
      <c r="P38" s="30"/>
      <c r="Q38" s="30"/>
      <c r="R38" s="30">
        <v>3</v>
      </c>
      <c r="S38" s="30"/>
      <c r="T38" s="30"/>
      <c r="U38" s="30"/>
      <c r="V38" s="30"/>
      <c r="W38" s="31">
        <v>8</v>
      </c>
    </row>
    <row r="39" spans="2:23" x14ac:dyDescent="0.3">
      <c r="B39" s="69" t="s">
        <v>39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>
        <v>2</v>
      </c>
      <c r="T39" s="65"/>
      <c r="U39" s="65"/>
      <c r="V39" s="65"/>
      <c r="W39" s="70">
        <v>2</v>
      </c>
    </row>
    <row r="40" spans="2:23" x14ac:dyDescent="0.3">
      <c r="B40" s="69" t="s">
        <v>40</v>
      </c>
      <c r="C40" s="65"/>
      <c r="D40" s="65"/>
      <c r="E40" s="65"/>
      <c r="F40" s="65"/>
      <c r="G40" s="65"/>
      <c r="H40" s="65"/>
      <c r="I40" s="65"/>
      <c r="J40" s="65"/>
      <c r="K40" s="65"/>
      <c r="L40" s="65">
        <v>3</v>
      </c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70">
        <v>3</v>
      </c>
    </row>
    <row r="41" spans="2:23" x14ac:dyDescent="0.3">
      <c r="B41" s="69" t="s">
        <v>41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>
        <v>6</v>
      </c>
      <c r="T41" s="65"/>
      <c r="U41" s="65"/>
      <c r="V41" s="65">
        <v>2</v>
      </c>
      <c r="W41" s="70">
        <v>8</v>
      </c>
    </row>
    <row r="42" spans="2:23" x14ac:dyDescent="0.3">
      <c r="B42" s="69" t="s">
        <v>42</v>
      </c>
      <c r="C42" s="65"/>
      <c r="D42" s="65"/>
      <c r="E42" s="65">
        <v>6</v>
      </c>
      <c r="F42" s="65"/>
      <c r="G42" s="65">
        <v>16</v>
      </c>
      <c r="H42" s="65"/>
      <c r="I42" s="65"/>
      <c r="J42" s="65"/>
      <c r="K42" s="65"/>
      <c r="L42" s="65">
        <v>2</v>
      </c>
      <c r="M42" s="65"/>
      <c r="N42" s="65">
        <v>2</v>
      </c>
      <c r="O42" s="65"/>
      <c r="P42" s="65">
        <v>5</v>
      </c>
      <c r="Q42" s="65">
        <v>3</v>
      </c>
      <c r="R42" s="65"/>
      <c r="S42" s="65">
        <v>5</v>
      </c>
      <c r="T42" s="65">
        <v>2</v>
      </c>
      <c r="U42" s="65"/>
      <c r="V42" s="65">
        <v>3</v>
      </c>
      <c r="W42" s="70">
        <v>44</v>
      </c>
    </row>
    <row r="43" spans="2:23" x14ac:dyDescent="0.3">
      <c r="B43" s="30" t="s">
        <v>43</v>
      </c>
      <c r="C43" s="30"/>
      <c r="D43" s="30"/>
      <c r="E43" s="30"/>
      <c r="F43" s="30"/>
      <c r="G43" s="30"/>
      <c r="H43" s="30"/>
      <c r="I43" s="30">
        <v>1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1">
        <v>1</v>
      </c>
    </row>
    <row r="44" spans="2:23" x14ac:dyDescent="0.3">
      <c r="B44" s="30" t="s">
        <v>44</v>
      </c>
      <c r="C44" s="30">
        <v>3</v>
      </c>
      <c r="D44" s="30">
        <v>1</v>
      </c>
      <c r="E44" s="30"/>
      <c r="F44" s="30"/>
      <c r="G44" s="30"/>
      <c r="H44" s="30"/>
      <c r="I44" s="30">
        <v>2</v>
      </c>
      <c r="J44" s="30"/>
      <c r="K44" s="30"/>
      <c r="L44" s="30"/>
      <c r="M44" s="30"/>
      <c r="N44" s="30"/>
      <c r="O44" s="30"/>
      <c r="P44" s="30"/>
      <c r="Q44" s="30"/>
      <c r="R44" s="30"/>
      <c r="S44" s="30">
        <v>2</v>
      </c>
      <c r="T44" s="30"/>
      <c r="U44" s="30"/>
      <c r="V44" s="30"/>
      <c r="W44" s="31">
        <v>8</v>
      </c>
    </row>
    <row r="45" spans="2:23" x14ac:dyDescent="0.3">
      <c r="B45" s="30" t="s">
        <v>45</v>
      </c>
      <c r="C45" s="30">
        <v>2</v>
      </c>
      <c r="D45" s="30"/>
      <c r="E45" s="30"/>
      <c r="F45" s="30"/>
      <c r="G45" s="30"/>
      <c r="H45" s="30"/>
      <c r="I45" s="30">
        <v>2</v>
      </c>
      <c r="J45" s="30"/>
      <c r="K45" s="30"/>
      <c r="L45" s="30"/>
      <c r="M45" s="30"/>
      <c r="N45" s="30"/>
      <c r="O45" s="30"/>
      <c r="P45" s="30"/>
      <c r="Q45" s="30"/>
      <c r="R45" s="30"/>
      <c r="S45" s="30">
        <v>1</v>
      </c>
      <c r="T45" s="30"/>
      <c r="U45" s="30"/>
      <c r="V45" s="30"/>
      <c r="W45" s="31">
        <v>5</v>
      </c>
    </row>
    <row r="46" spans="2:23" x14ac:dyDescent="0.3">
      <c r="B46" s="30" t="s">
        <v>46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>
        <v>1</v>
      </c>
      <c r="T46" s="30"/>
      <c r="U46" s="30"/>
      <c r="V46" s="30"/>
      <c r="W46" s="31">
        <v>1</v>
      </c>
    </row>
    <row r="47" spans="2:23" x14ac:dyDescent="0.3">
      <c r="B47" s="30" t="s">
        <v>47</v>
      </c>
      <c r="C47" s="30">
        <v>1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>
        <v>4</v>
      </c>
      <c r="T47" s="30"/>
      <c r="U47" s="30"/>
      <c r="V47" s="30"/>
      <c r="W47" s="31">
        <v>5</v>
      </c>
    </row>
    <row r="48" spans="2:23" x14ac:dyDescent="0.3">
      <c r="B48" s="30" t="s">
        <v>48</v>
      </c>
      <c r="C48" s="30">
        <v>4</v>
      </c>
      <c r="D48" s="30"/>
      <c r="E48" s="30"/>
      <c r="F48" s="30"/>
      <c r="G48" s="30"/>
      <c r="H48" s="30"/>
      <c r="I48" s="30">
        <v>4</v>
      </c>
      <c r="J48" s="30"/>
      <c r="K48" s="30"/>
      <c r="L48" s="30">
        <v>2</v>
      </c>
      <c r="M48" s="30"/>
      <c r="N48" s="30"/>
      <c r="O48" s="30"/>
      <c r="P48" s="30"/>
      <c r="Q48" s="30"/>
      <c r="R48" s="30"/>
      <c r="S48" s="30">
        <v>5</v>
      </c>
      <c r="T48" s="30"/>
      <c r="U48" s="30"/>
      <c r="V48" s="30"/>
      <c r="W48" s="31">
        <v>15</v>
      </c>
    </row>
    <row r="49" spans="1:23" x14ac:dyDescent="0.3">
      <c r="B49" s="30" t="s">
        <v>49</v>
      </c>
      <c r="C49" s="30">
        <v>11</v>
      </c>
      <c r="D49" s="30"/>
      <c r="E49" s="30">
        <v>1</v>
      </c>
      <c r="F49" s="30"/>
      <c r="G49" s="30"/>
      <c r="H49" s="30"/>
      <c r="I49" s="30"/>
      <c r="J49" s="30"/>
      <c r="K49" s="30"/>
      <c r="L49" s="30">
        <v>1</v>
      </c>
      <c r="M49" s="30"/>
      <c r="N49" s="30"/>
      <c r="O49" s="30"/>
      <c r="P49" s="30">
        <v>1</v>
      </c>
      <c r="Q49" s="30"/>
      <c r="R49" s="30"/>
      <c r="S49" s="30">
        <v>7</v>
      </c>
      <c r="T49" s="30"/>
      <c r="U49" s="30"/>
      <c r="V49" s="30"/>
      <c r="W49" s="31">
        <v>21</v>
      </c>
    </row>
    <row r="50" spans="1:23" x14ac:dyDescent="0.3">
      <c r="B50" s="30" t="s">
        <v>50</v>
      </c>
      <c r="C50" s="30">
        <v>19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>
        <v>4</v>
      </c>
      <c r="T50" s="30"/>
      <c r="U50" s="30"/>
      <c r="V50" s="30"/>
      <c r="W50" s="31">
        <v>23</v>
      </c>
    </row>
    <row r="51" spans="1:23" x14ac:dyDescent="0.3">
      <c r="B51" s="30" t="s">
        <v>51</v>
      </c>
      <c r="C51" s="30">
        <v>4</v>
      </c>
      <c r="D51" s="30"/>
      <c r="E51" s="30"/>
      <c r="F51" s="30">
        <v>1</v>
      </c>
      <c r="G51" s="30">
        <v>2</v>
      </c>
      <c r="H51" s="30"/>
      <c r="I51" s="30"/>
      <c r="J51" s="30"/>
      <c r="K51" s="30">
        <v>3</v>
      </c>
      <c r="L51" s="30">
        <v>11</v>
      </c>
      <c r="M51" s="30"/>
      <c r="N51" s="30">
        <v>1</v>
      </c>
      <c r="O51" s="30"/>
      <c r="P51" s="30"/>
      <c r="Q51" s="30"/>
      <c r="R51" s="30"/>
      <c r="S51" s="30">
        <v>6</v>
      </c>
      <c r="T51" s="30"/>
      <c r="U51" s="30"/>
      <c r="V51" s="30"/>
      <c r="W51" s="31">
        <v>28</v>
      </c>
    </row>
    <row r="52" spans="1:23" x14ac:dyDescent="0.3">
      <c r="B52" s="30" t="s">
        <v>52</v>
      </c>
      <c r="C52" s="30">
        <v>13</v>
      </c>
      <c r="D52" s="30"/>
      <c r="E52" s="30">
        <v>20</v>
      </c>
      <c r="F52" s="30"/>
      <c r="G52" s="30">
        <v>23</v>
      </c>
      <c r="H52" s="30">
        <v>2</v>
      </c>
      <c r="I52" s="30"/>
      <c r="J52" s="30"/>
      <c r="K52" s="30">
        <v>20</v>
      </c>
      <c r="L52" s="30">
        <v>43</v>
      </c>
      <c r="M52" s="30"/>
      <c r="N52" s="30">
        <v>19</v>
      </c>
      <c r="O52" s="30"/>
      <c r="P52" s="30">
        <v>11</v>
      </c>
      <c r="Q52" s="30">
        <v>6</v>
      </c>
      <c r="R52" s="30"/>
      <c r="S52" s="30">
        <v>30</v>
      </c>
      <c r="T52" s="30"/>
      <c r="U52" s="30"/>
      <c r="V52" s="30">
        <v>2</v>
      </c>
      <c r="W52" s="31">
        <v>189</v>
      </c>
    </row>
    <row r="53" spans="1:23" x14ac:dyDescent="0.3">
      <c r="B53" s="30" t="s">
        <v>53</v>
      </c>
      <c r="C53" s="30">
        <v>25</v>
      </c>
      <c r="D53" s="30"/>
      <c r="E53" s="30">
        <v>229</v>
      </c>
      <c r="F53" s="30">
        <v>47</v>
      </c>
      <c r="G53" s="30">
        <v>225</v>
      </c>
      <c r="H53" s="30">
        <v>58</v>
      </c>
      <c r="I53" s="30">
        <v>14</v>
      </c>
      <c r="J53" s="30"/>
      <c r="K53" s="30">
        <v>34</v>
      </c>
      <c r="L53" s="30">
        <v>100</v>
      </c>
      <c r="M53" s="30"/>
      <c r="N53" s="30">
        <v>95</v>
      </c>
      <c r="O53" s="30">
        <v>39</v>
      </c>
      <c r="P53" s="30">
        <v>20</v>
      </c>
      <c r="Q53" s="30">
        <v>85</v>
      </c>
      <c r="R53" s="30"/>
      <c r="S53" s="30">
        <v>62</v>
      </c>
      <c r="T53" s="30">
        <v>9</v>
      </c>
      <c r="U53" s="30">
        <v>8</v>
      </c>
      <c r="V53" s="30">
        <v>2</v>
      </c>
      <c r="W53" s="31">
        <v>1052</v>
      </c>
    </row>
    <row r="54" spans="1:23" x14ac:dyDescent="0.3">
      <c r="B54" s="30" t="s">
        <v>54</v>
      </c>
      <c r="C54" s="30">
        <v>3</v>
      </c>
      <c r="D54" s="30"/>
      <c r="E54" s="30"/>
      <c r="F54" s="30"/>
      <c r="G54" s="30"/>
      <c r="H54" s="30"/>
      <c r="I54" s="30"/>
      <c r="J54" s="30"/>
      <c r="K54" s="30"/>
      <c r="L54" s="30">
        <v>1</v>
      </c>
      <c r="M54" s="30"/>
      <c r="N54" s="30"/>
      <c r="O54" s="30"/>
      <c r="P54" s="30"/>
      <c r="Q54" s="30"/>
      <c r="R54" s="30"/>
      <c r="S54" s="30">
        <v>1</v>
      </c>
      <c r="T54" s="30"/>
      <c r="U54" s="30"/>
      <c r="V54" s="30"/>
      <c r="W54" s="31">
        <v>5</v>
      </c>
    </row>
    <row r="55" spans="1:23" x14ac:dyDescent="0.3">
      <c r="B55" s="30" t="s">
        <v>55</v>
      </c>
      <c r="C55" s="30">
        <v>17</v>
      </c>
      <c r="D55" s="30"/>
      <c r="E55" s="30">
        <v>27</v>
      </c>
      <c r="F55" s="30">
        <v>6</v>
      </c>
      <c r="G55" s="30">
        <v>17</v>
      </c>
      <c r="H55" s="30">
        <v>8</v>
      </c>
      <c r="I55" s="30">
        <v>5</v>
      </c>
      <c r="J55" s="30">
        <v>2</v>
      </c>
      <c r="K55" s="30">
        <v>7</v>
      </c>
      <c r="L55" s="30">
        <v>21</v>
      </c>
      <c r="M55" s="30">
        <v>54</v>
      </c>
      <c r="N55" s="30">
        <v>10</v>
      </c>
      <c r="O55" s="30">
        <v>7</v>
      </c>
      <c r="P55" s="30">
        <v>1</v>
      </c>
      <c r="Q55" s="30">
        <v>3</v>
      </c>
      <c r="R55" s="30">
        <v>2</v>
      </c>
      <c r="S55" s="30"/>
      <c r="T55" s="30">
        <v>2</v>
      </c>
      <c r="U55" s="30">
        <v>9</v>
      </c>
      <c r="V55" s="65">
        <v>1</v>
      </c>
      <c r="W55" s="31">
        <v>199</v>
      </c>
    </row>
    <row r="56" spans="1:23" s="40" customFormat="1" x14ac:dyDescent="0.3">
      <c r="B56" s="4" t="s">
        <v>15</v>
      </c>
      <c r="C56" s="31">
        <v>102</v>
      </c>
      <c r="D56" s="31">
        <v>1</v>
      </c>
      <c r="E56" s="31">
        <v>358</v>
      </c>
      <c r="F56" s="31">
        <v>54</v>
      </c>
      <c r="G56" s="31">
        <v>326</v>
      </c>
      <c r="H56" s="31">
        <v>83</v>
      </c>
      <c r="I56" s="31">
        <v>30</v>
      </c>
      <c r="J56" s="31">
        <v>2</v>
      </c>
      <c r="K56" s="31">
        <v>84</v>
      </c>
      <c r="L56" s="31">
        <v>229</v>
      </c>
      <c r="M56" s="31">
        <v>54</v>
      </c>
      <c r="N56" s="31">
        <v>149</v>
      </c>
      <c r="O56" s="31">
        <v>48</v>
      </c>
      <c r="P56" s="31">
        <v>42</v>
      </c>
      <c r="Q56" s="31">
        <v>103</v>
      </c>
      <c r="R56" s="31">
        <v>10</v>
      </c>
      <c r="S56" s="31">
        <v>136</v>
      </c>
      <c r="T56" s="31">
        <v>13</v>
      </c>
      <c r="U56" s="31">
        <v>19</v>
      </c>
      <c r="V56" s="31">
        <v>10</v>
      </c>
      <c r="W56" s="31">
        <v>1853</v>
      </c>
    </row>
    <row r="57" spans="1:23" s="40" customFormat="1" x14ac:dyDescent="0.3">
      <c r="B57" s="64"/>
      <c r="C57" s="71">
        <v>102</v>
      </c>
      <c r="D57" s="71">
        <v>1</v>
      </c>
      <c r="E57" s="71">
        <f>+E56-E42</f>
        <v>352</v>
      </c>
      <c r="F57" s="71">
        <v>54</v>
      </c>
      <c r="G57" s="71">
        <f>+G56-G42</f>
        <v>310</v>
      </c>
      <c r="H57" s="71">
        <v>83</v>
      </c>
      <c r="I57" s="71">
        <f>+I56-I36</f>
        <v>28</v>
      </c>
      <c r="J57" s="71">
        <v>2</v>
      </c>
      <c r="K57" s="71">
        <v>84</v>
      </c>
      <c r="L57" s="71">
        <f>+L56-L40-L42</f>
        <v>224</v>
      </c>
      <c r="M57" s="71">
        <v>54</v>
      </c>
      <c r="N57" s="71">
        <f>+N56-N42</f>
        <v>147</v>
      </c>
      <c r="O57" s="71">
        <v>48</v>
      </c>
      <c r="P57" s="71">
        <f>+P56-P42</f>
        <v>37</v>
      </c>
      <c r="Q57" s="71">
        <f>+Q56-Q42</f>
        <v>100</v>
      </c>
      <c r="R57" s="71">
        <v>10</v>
      </c>
      <c r="S57" s="71">
        <f>+S56-S39-S41-S42</f>
        <v>123</v>
      </c>
      <c r="T57" s="71">
        <f>+T56-T42</f>
        <v>11</v>
      </c>
      <c r="U57" s="71">
        <v>19</v>
      </c>
      <c r="V57" s="71">
        <f>+V56-V41-V42-V55</f>
        <v>4</v>
      </c>
      <c r="W57" s="71">
        <f>SUM(C57:V57)</f>
        <v>1793</v>
      </c>
    </row>
    <row r="58" spans="1:23" x14ac:dyDescent="0.3">
      <c r="B58" s="66" t="s">
        <v>271</v>
      </c>
      <c r="C58" s="67"/>
      <c r="D58" s="68"/>
      <c r="E58" s="67"/>
      <c r="F58" s="67"/>
    </row>
    <row r="59" spans="1:23" x14ac:dyDescent="0.3">
      <c r="C59" s="2" t="s">
        <v>273</v>
      </c>
      <c r="D59" s="32" t="s">
        <v>273</v>
      </c>
    </row>
    <row r="60" spans="1:23" x14ac:dyDescent="0.3">
      <c r="B60" s="39"/>
      <c r="C60" s="76" t="s">
        <v>78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39"/>
    </row>
    <row r="61" spans="1:23" x14ac:dyDescent="0.3">
      <c r="B61" s="4" t="s">
        <v>31</v>
      </c>
      <c r="C61" s="4">
        <v>19</v>
      </c>
      <c r="D61" s="4">
        <v>44</v>
      </c>
      <c r="E61" s="4">
        <v>62</v>
      </c>
      <c r="F61" s="4">
        <v>63</v>
      </c>
      <c r="G61" s="4">
        <v>64</v>
      </c>
      <c r="H61" s="4">
        <v>65</v>
      </c>
      <c r="I61" s="4">
        <v>68</v>
      </c>
      <c r="J61" s="4">
        <v>69</v>
      </c>
      <c r="K61" s="4">
        <v>70</v>
      </c>
      <c r="L61" s="4">
        <v>72</v>
      </c>
      <c r="M61" s="4">
        <v>80</v>
      </c>
      <c r="N61" s="4">
        <v>164</v>
      </c>
      <c r="O61" s="4">
        <v>165</v>
      </c>
      <c r="P61" s="4">
        <v>170</v>
      </c>
      <c r="Q61" s="4">
        <v>264</v>
      </c>
      <c r="R61" s="4">
        <v>265</v>
      </c>
      <c r="S61" s="4">
        <v>270</v>
      </c>
      <c r="T61" s="4">
        <v>364</v>
      </c>
      <c r="U61" s="4">
        <v>365</v>
      </c>
      <c r="V61" s="4">
        <v>370</v>
      </c>
      <c r="W61" s="4" t="s">
        <v>15</v>
      </c>
    </row>
    <row r="62" spans="1:23" x14ac:dyDescent="0.3">
      <c r="A62" s="62" t="s">
        <v>268</v>
      </c>
      <c r="B62" s="30" t="s">
        <v>12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>
        <v>1</v>
      </c>
      <c r="T62" s="30"/>
      <c r="U62" s="30"/>
      <c r="V62" s="30"/>
      <c r="W62" s="31">
        <v>1</v>
      </c>
    </row>
    <row r="63" spans="1:23" x14ac:dyDescent="0.3">
      <c r="A63" s="62" t="s">
        <v>268</v>
      </c>
      <c r="B63" s="30" t="s">
        <v>8</v>
      </c>
      <c r="C63" s="30">
        <v>2</v>
      </c>
      <c r="D63" s="30"/>
      <c r="E63" s="30"/>
      <c r="F63" s="30"/>
      <c r="G63" s="30"/>
      <c r="H63" s="30"/>
      <c r="I63" s="30">
        <v>2</v>
      </c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1">
        <v>5</v>
      </c>
    </row>
    <row r="64" spans="1:23" x14ac:dyDescent="0.3">
      <c r="A64" s="62" t="s">
        <v>269</v>
      </c>
      <c r="B64" s="30" t="s">
        <v>5</v>
      </c>
      <c r="C64" s="30">
        <v>8</v>
      </c>
      <c r="D64" s="30"/>
      <c r="E64" s="30">
        <v>1</v>
      </c>
      <c r="F64" s="30"/>
      <c r="G64" s="30"/>
      <c r="H64" s="30"/>
      <c r="I64" s="30">
        <v>3</v>
      </c>
      <c r="J64" s="30"/>
      <c r="K64" s="30"/>
      <c r="L64" s="30"/>
      <c r="M64" s="30"/>
      <c r="N64" s="30"/>
      <c r="O64" s="30"/>
      <c r="P64" s="30">
        <v>1</v>
      </c>
      <c r="Q64" s="30"/>
      <c r="R64" s="30"/>
      <c r="S64" s="30">
        <v>6</v>
      </c>
      <c r="T64" s="30"/>
      <c r="U64" s="30"/>
      <c r="V64" s="30"/>
      <c r="W64" s="31">
        <v>19</v>
      </c>
    </row>
    <row r="65" spans="1:23" x14ac:dyDescent="0.3">
      <c r="A65" s="62" t="s">
        <v>269</v>
      </c>
      <c r="B65" s="30" t="s">
        <v>3</v>
      </c>
      <c r="C65" s="30">
        <v>8</v>
      </c>
      <c r="D65" s="30"/>
      <c r="E65" s="30">
        <v>2</v>
      </c>
      <c r="F65" s="30"/>
      <c r="G65" s="30"/>
      <c r="H65" s="30"/>
      <c r="I65" s="30">
        <v>1</v>
      </c>
      <c r="J65" s="30"/>
      <c r="K65" s="30"/>
      <c r="L65" s="30">
        <v>3</v>
      </c>
      <c r="M65" s="30"/>
      <c r="N65" s="30"/>
      <c r="O65" s="30"/>
      <c r="P65" s="30"/>
      <c r="Q65" s="30"/>
      <c r="R65" s="30"/>
      <c r="S65" s="30">
        <v>9</v>
      </c>
      <c r="T65" s="30"/>
      <c r="U65" s="30"/>
      <c r="V65" s="30"/>
      <c r="W65" s="31">
        <v>23</v>
      </c>
    </row>
    <row r="66" spans="1:23" x14ac:dyDescent="0.3">
      <c r="A66" s="62" t="s">
        <v>269</v>
      </c>
      <c r="B66" s="30" t="s">
        <v>10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>
        <v>2</v>
      </c>
      <c r="T66" s="30"/>
      <c r="U66" s="30"/>
      <c r="V66" s="30"/>
      <c r="W66" s="31">
        <v>2</v>
      </c>
    </row>
    <row r="67" spans="1:23" x14ac:dyDescent="0.3">
      <c r="A67" s="62" t="s">
        <v>269</v>
      </c>
      <c r="B67" s="30" t="s">
        <v>11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1">
        <v>1</v>
      </c>
    </row>
    <row r="68" spans="1:23" x14ac:dyDescent="0.3">
      <c r="A68" s="62" t="s">
        <v>270</v>
      </c>
      <c r="B68" s="30" t="s">
        <v>0</v>
      </c>
      <c r="C68" s="30">
        <v>59</v>
      </c>
      <c r="D68" s="30"/>
      <c r="E68" s="30">
        <v>306</v>
      </c>
      <c r="F68" s="30">
        <v>53</v>
      </c>
      <c r="G68" s="30">
        <v>287</v>
      </c>
      <c r="H68" s="30">
        <v>70</v>
      </c>
      <c r="I68" s="30">
        <v>21</v>
      </c>
      <c r="J68" s="30">
        <v>2</v>
      </c>
      <c r="K68" s="30">
        <v>75</v>
      </c>
      <c r="L68" s="30">
        <v>204</v>
      </c>
      <c r="M68" s="30">
        <v>54</v>
      </c>
      <c r="N68" s="30">
        <v>135</v>
      </c>
      <c r="O68" s="30">
        <v>44</v>
      </c>
      <c r="P68" s="30">
        <v>35</v>
      </c>
      <c r="Q68" s="30">
        <v>93</v>
      </c>
      <c r="R68" s="30">
        <v>10</v>
      </c>
      <c r="S68" s="30">
        <v>95</v>
      </c>
      <c r="T68" s="30">
        <v>11</v>
      </c>
      <c r="U68" s="30">
        <v>14</v>
      </c>
      <c r="V68" s="30">
        <v>5</v>
      </c>
      <c r="W68" s="31">
        <v>1573</v>
      </c>
    </row>
    <row r="69" spans="1:23" x14ac:dyDescent="0.3">
      <c r="A69" s="62" t="s">
        <v>270</v>
      </c>
      <c r="B69" s="30" t="s">
        <v>1</v>
      </c>
      <c r="C69" s="30"/>
      <c r="D69" s="30"/>
      <c r="E69" s="30">
        <v>43</v>
      </c>
      <c r="F69" s="30">
        <v>1</v>
      </c>
      <c r="G69" s="30">
        <v>23</v>
      </c>
      <c r="H69" s="30">
        <v>13</v>
      </c>
      <c r="I69" s="30"/>
      <c r="J69" s="30"/>
      <c r="K69" s="30">
        <v>9</v>
      </c>
      <c r="L69" s="30">
        <v>16</v>
      </c>
      <c r="M69" s="30"/>
      <c r="N69" s="30">
        <v>12</v>
      </c>
      <c r="O69" s="30">
        <v>4</v>
      </c>
      <c r="P69" s="30">
        <v>1</v>
      </c>
      <c r="Q69" s="30">
        <v>7</v>
      </c>
      <c r="R69" s="30"/>
      <c r="S69" s="30">
        <v>3</v>
      </c>
      <c r="T69" s="30"/>
      <c r="U69" s="30">
        <v>5</v>
      </c>
      <c r="V69" s="30"/>
      <c r="W69" s="31">
        <v>137</v>
      </c>
    </row>
    <row r="70" spans="1:23" x14ac:dyDescent="0.3">
      <c r="A70" s="62" t="s">
        <v>270</v>
      </c>
      <c r="B70" s="30" t="s">
        <v>2</v>
      </c>
      <c r="C70" s="30"/>
      <c r="D70" s="30"/>
      <c r="E70" s="30">
        <v>6</v>
      </c>
      <c r="F70" s="30"/>
      <c r="G70" s="30">
        <v>16</v>
      </c>
      <c r="H70" s="30"/>
      <c r="I70" s="30"/>
      <c r="J70" s="30"/>
      <c r="K70" s="30"/>
      <c r="L70" s="30">
        <v>2</v>
      </c>
      <c r="M70" s="30"/>
      <c r="N70" s="30">
        <v>2</v>
      </c>
      <c r="O70" s="30"/>
      <c r="P70" s="30">
        <v>5</v>
      </c>
      <c r="Q70" s="30">
        <v>3</v>
      </c>
      <c r="R70" s="30"/>
      <c r="S70" s="30">
        <v>11</v>
      </c>
      <c r="T70" s="30">
        <v>2</v>
      </c>
      <c r="U70" s="30"/>
      <c r="V70" s="30">
        <v>5</v>
      </c>
      <c r="W70" s="31">
        <v>52</v>
      </c>
    </row>
    <row r="71" spans="1:23" x14ac:dyDescent="0.3">
      <c r="A71" s="62" t="s">
        <v>13</v>
      </c>
      <c r="B71" s="30" t="s">
        <v>13</v>
      </c>
      <c r="C71" s="30"/>
      <c r="D71" s="30"/>
      <c r="E71" s="30"/>
      <c r="F71" s="30"/>
      <c r="G71" s="30"/>
      <c r="H71" s="30"/>
      <c r="I71" s="30">
        <v>1</v>
      </c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1">
        <v>1</v>
      </c>
    </row>
    <row r="72" spans="1:23" x14ac:dyDescent="0.3">
      <c r="A72" s="62" t="s">
        <v>6</v>
      </c>
      <c r="B72" s="30" t="s">
        <v>6</v>
      </c>
      <c r="C72" s="30">
        <v>2</v>
      </c>
      <c r="D72" s="30">
        <v>1</v>
      </c>
      <c r="E72" s="30"/>
      <c r="F72" s="30"/>
      <c r="G72" s="30"/>
      <c r="H72" s="30"/>
      <c r="I72" s="30">
        <v>2</v>
      </c>
      <c r="J72" s="30"/>
      <c r="K72" s="30"/>
      <c r="L72" s="30"/>
      <c r="M72" s="30"/>
      <c r="N72" s="30"/>
      <c r="O72" s="30"/>
      <c r="P72" s="30"/>
      <c r="Q72" s="30"/>
      <c r="R72" s="30"/>
      <c r="S72" s="30">
        <v>2</v>
      </c>
      <c r="T72" s="30"/>
      <c r="U72" s="30"/>
      <c r="V72" s="30"/>
      <c r="W72" s="31">
        <v>7</v>
      </c>
    </row>
    <row r="73" spans="1:23" x14ac:dyDescent="0.3">
      <c r="A73" s="62" t="s">
        <v>6</v>
      </c>
      <c r="B73" s="30" t="s">
        <v>14</v>
      </c>
      <c r="C73" s="30">
        <v>1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1">
        <v>1</v>
      </c>
    </row>
    <row r="74" spans="1:23" x14ac:dyDescent="0.3">
      <c r="A74" s="62" t="s">
        <v>4</v>
      </c>
      <c r="B74" s="30" t="s">
        <v>4</v>
      </c>
      <c r="C74" s="30">
        <v>19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>
        <v>4</v>
      </c>
      <c r="T74" s="30"/>
      <c r="U74" s="30"/>
      <c r="V74" s="30"/>
      <c r="W74" s="31">
        <v>23</v>
      </c>
    </row>
    <row r="75" spans="1:23" x14ac:dyDescent="0.3">
      <c r="A75" s="62" t="s">
        <v>4</v>
      </c>
      <c r="B75" s="30" t="s">
        <v>9</v>
      </c>
      <c r="C75" s="30"/>
      <c r="D75" s="30"/>
      <c r="E75" s="30"/>
      <c r="F75" s="30"/>
      <c r="G75" s="30"/>
      <c r="H75" s="30"/>
      <c r="I75" s="30"/>
      <c r="J75" s="30"/>
      <c r="K75" s="30"/>
      <c r="L75" s="30">
        <v>3</v>
      </c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1">
        <v>3</v>
      </c>
    </row>
    <row r="76" spans="1:23" x14ac:dyDescent="0.3">
      <c r="A76" s="62" t="s">
        <v>7</v>
      </c>
      <c r="B76" s="30" t="s">
        <v>7</v>
      </c>
      <c r="C76" s="30">
        <v>3</v>
      </c>
      <c r="D76" s="30"/>
      <c r="E76" s="30"/>
      <c r="F76" s="30"/>
      <c r="G76" s="30"/>
      <c r="H76" s="30"/>
      <c r="I76" s="30"/>
      <c r="J76" s="30"/>
      <c r="K76" s="30"/>
      <c r="L76" s="30">
        <v>1</v>
      </c>
      <c r="M76" s="30"/>
      <c r="N76" s="30"/>
      <c r="O76" s="30"/>
      <c r="P76" s="30"/>
      <c r="Q76" s="30"/>
      <c r="R76" s="30"/>
      <c r="S76" s="30">
        <v>1</v>
      </c>
      <c r="T76" s="30"/>
      <c r="U76" s="30"/>
      <c r="V76" s="30"/>
      <c r="W76" s="31">
        <v>5</v>
      </c>
    </row>
    <row r="77" spans="1:23" x14ac:dyDescent="0.3">
      <c r="A77" s="63"/>
      <c r="B77" s="4" t="s">
        <v>15</v>
      </c>
      <c r="C77" s="31">
        <v>102</v>
      </c>
      <c r="D77" s="31">
        <v>1</v>
      </c>
      <c r="E77" s="31">
        <v>358</v>
      </c>
      <c r="F77" s="31">
        <v>54</v>
      </c>
      <c r="G77" s="31">
        <v>326</v>
      </c>
      <c r="H77" s="31">
        <v>83</v>
      </c>
      <c r="I77" s="31">
        <v>30</v>
      </c>
      <c r="J77" s="31">
        <v>2</v>
      </c>
      <c r="K77" s="31">
        <v>84</v>
      </c>
      <c r="L77" s="31">
        <v>229</v>
      </c>
      <c r="M77" s="31">
        <v>54</v>
      </c>
      <c r="N77" s="31">
        <v>149</v>
      </c>
      <c r="O77" s="31">
        <v>48</v>
      </c>
      <c r="P77" s="31">
        <v>42</v>
      </c>
      <c r="Q77" s="31">
        <v>103</v>
      </c>
      <c r="R77" s="31">
        <v>10</v>
      </c>
      <c r="S77" s="31">
        <v>136</v>
      </c>
      <c r="T77" s="31">
        <v>13</v>
      </c>
      <c r="U77" s="31">
        <v>19</v>
      </c>
      <c r="V77" s="31">
        <v>10</v>
      </c>
      <c r="W77" s="31">
        <v>1853</v>
      </c>
    </row>
    <row r="79" spans="1:23" x14ac:dyDescent="0.3">
      <c r="W79" s="2">
        <f>+W77-W57</f>
        <v>60</v>
      </c>
    </row>
  </sheetData>
  <mergeCells count="2">
    <mergeCell ref="C32:V32"/>
    <mergeCell ref="C60:V60"/>
  </mergeCells>
  <pageMargins left="0.25" right="0.25" top="0.25" bottom="0.25" header="0.5" footer="0.25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Normal="100" workbookViewId="0">
      <selection sqref="A1:A2"/>
    </sheetView>
  </sheetViews>
  <sheetFormatPr defaultRowHeight="14.4" x14ac:dyDescent="0.3"/>
  <cols>
    <col min="1" max="1" width="61" bestFit="1" customWidth="1"/>
    <col min="2" max="2" width="7.88671875" bestFit="1" customWidth="1"/>
    <col min="3" max="3" width="3.88671875" bestFit="1" customWidth="1"/>
    <col min="4" max="4" width="5" bestFit="1" customWidth="1"/>
    <col min="5" max="5" width="4.88671875" bestFit="1" customWidth="1"/>
    <col min="6" max="6" width="4.5546875" bestFit="1" customWidth="1"/>
    <col min="7" max="7" width="5.109375" bestFit="1" customWidth="1"/>
    <col min="8" max="8" width="4.88671875" bestFit="1" customWidth="1"/>
    <col min="9" max="10" width="4.6640625" bestFit="1" customWidth="1"/>
    <col min="11" max="11" width="5.109375" bestFit="1" customWidth="1"/>
    <col min="12" max="12" width="4.6640625" bestFit="1" customWidth="1"/>
    <col min="13" max="13" width="5.5546875" bestFit="1" customWidth="1"/>
    <col min="14" max="15" width="4.6640625" bestFit="1" customWidth="1"/>
    <col min="16" max="16" width="5" bestFit="1" customWidth="1"/>
    <col min="17" max="17" width="4.88671875" bestFit="1" customWidth="1"/>
    <col min="18" max="18" width="4.5546875" bestFit="1" customWidth="1"/>
    <col min="19" max="19" width="5.109375" bestFit="1" customWidth="1"/>
    <col min="20" max="20" width="4.88671875" bestFit="1" customWidth="1"/>
  </cols>
  <sheetData>
    <row r="1" spans="1:20" x14ac:dyDescent="0.3">
      <c r="A1" s="83" t="s">
        <v>277</v>
      </c>
    </row>
    <row r="2" spans="1:20" x14ac:dyDescent="0.3">
      <c r="A2" s="83" t="s">
        <v>275</v>
      </c>
    </row>
    <row r="3" spans="1:20" ht="15" thickBot="1" x14ac:dyDescent="0.35"/>
    <row r="4" spans="1:20" s="13" customFormat="1" ht="16.2" thickBot="1" x14ac:dyDescent="0.35">
      <c r="A4" s="5"/>
      <c r="B4" s="5"/>
      <c r="C4" s="6"/>
      <c r="D4" s="7"/>
      <c r="E4" s="7"/>
      <c r="F4" s="7"/>
      <c r="G4" s="7"/>
      <c r="H4" s="8"/>
      <c r="I4" s="9"/>
      <c r="J4" s="10"/>
      <c r="K4" s="10"/>
      <c r="L4" s="10"/>
      <c r="M4" s="10"/>
      <c r="N4" s="10"/>
      <c r="O4" s="10"/>
      <c r="P4" s="10"/>
      <c r="Q4" s="10"/>
      <c r="R4" s="11"/>
      <c r="S4" s="11"/>
      <c r="T4" s="12"/>
    </row>
    <row r="5" spans="1:20" s="13" customFormat="1" ht="15.6" x14ac:dyDescent="0.3">
      <c r="A5" s="14" t="s">
        <v>57</v>
      </c>
      <c r="B5" s="77" t="s">
        <v>58</v>
      </c>
      <c r="C5" s="78">
        <v>2015</v>
      </c>
      <c r="D5" s="79"/>
      <c r="E5" s="79"/>
      <c r="F5" s="79"/>
      <c r="G5" s="79"/>
      <c r="H5" s="80"/>
      <c r="I5" s="81">
        <v>2016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</row>
    <row r="6" spans="1:20" s="20" customFormat="1" ht="15.6" x14ac:dyDescent="0.3">
      <c r="A6" s="15" t="s">
        <v>59</v>
      </c>
      <c r="B6" s="77"/>
      <c r="C6" s="16" t="s">
        <v>60</v>
      </c>
      <c r="D6" s="17" t="s">
        <v>61</v>
      </c>
      <c r="E6" s="17" t="s">
        <v>62</v>
      </c>
      <c r="F6" s="17" t="s">
        <v>63</v>
      </c>
      <c r="G6" s="17" t="s">
        <v>64</v>
      </c>
      <c r="H6" s="18" t="s">
        <v>65</v>
      </c>
      <c r="I6" s="19" t="s">
        <v>66</v>
      </c>
      <c r="J6" s="17" t="s">
        <v>67</v>
      </c>
      <c r="K6" s="17" t="s">
        <v>68</v>
      </c>
      <c r="L6" s="17" t="s">
        <v>69</v>
      </c>
      <c r="M6" s="17" t="s">
        <v>70</v>
      </c>
      <c r="N6" s="17" t="s">
        <v>71</v>
      </c>
      <c r="O6" s="17" t="s">
        <v>60</v>
      </c>
      <c r="P6" s="17" t="s">
        <v>61</v>
      </c>
      <c r="Q6" s="17" t="s">
        <v>62</v>
      </c>
      <c r="R6" s="17" t="s">
        <v>63</v>
      </c>
      <c r="S6" s="17" t="s">
        <v>64</v>
      </c>
      <c r="T6" s="18" t="s">
        <v>65</v>
      </c>
    </row>
    <row r="7" spans="1:20" s="13" customFormat="1" ht="16.2" thickBot="1" x14ac:dyDescent="0.35">
      <c r="A7" s="21" t="s">
        <v>72</v>
      </c>
      <c r="B7" s="22">
        <f>SUM(C7:T7)</f>
        <v>1850</v>
      </c>
      <c r="C7" s="23"/>
      <c r="D7" s="24"/>
      <c r="E7" s="25"/>
      <c r="F7" s="26">
        <v>10</v>
      </c>
      <c r="G7" s="26">
        <v>20</v>
      </c>
      <c r="H7" s="27">
        <v>20</v>
      </c>
      <c r="I7" s="28">
        <v>150</v>
      </c>
      <c r="J7" s="26">
        <v>250</v>
      </c>
      <c r="K7" s="26">
        <v>350</v>
      </c>
      <c r="L7" s="26">
        <v>240</v>
      </c>
      <c r="M7" s="26">
        <v>240</v>
      </c>
      <c r="N7" s="26">
        <v>140</v>
      </c>
      <c r="O7" s="26">
        <v>140</v>
      </c>
      <c r="P7" s="26">
        <v>140</v>
      </c>
      <c r="Q7" s="26">
        <v>150</v>
      </c>
      <c r="R7" s="24"/>
      <c r="S7" s="24"/>
      <c r="T7" s="29"/>
    </row>
  </sheetData>
  <mergeCells count="3">
    <mergeCell ref="B5:B6"/>
    <mergeCell ref="C5:H5"/>
    <mergeCell ref="I5:T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"/>
  <sheetViews>
    <sheetView workbookViewId="0">
      <selection activeCell="A2" sqref="A1:A2"/>
    </sheetView>
  </sheetViews>
  <sheetFormatPr defaultRowHeight="14.4" x14ac:dyDescent="0.3"/>
  <cols>
    <col min="1" max="1" width="13.33203125" bestFit="1" customWidth="1"/>
    <col min="2" max="2" width="13.6640625" bestFit="1" customWidth="1"/>
    <col min="3" max="3" width="14.33203125" bestFit="1" customWidth="1"/>
  </cols>
  <sheetData>
    <row r="1" spans="1:3" x14ac:dyDescent="0.3">
      <c r="A1" s="83" t="s">
        <v>278</v>
      </c>
    </row>
    <row r="2" spans="1:3" x14ac:dyDescent="0.3">
      <c r="A2" s="83" t="s">
        <v>275</v>
      </c>
    </row>
    <row r="4" spans="1:3" x14ac:dyDescent="0.3">
      <c r="A4" s="33" t="s">
        <v>73</v>
      </c>
      <c r="B4" s="33" t="s">
        <v>74</v>
      </c>
      <c r="C4" s="34" t="s">
        <v>76</v>
      </c>
    </row>
    <row r="5" spans="1:3" x14ac:dyDescent="0.3">
      <c r="A5" s="35" t="s">
        <v>16</v>
      </c>
      <c r="B5" s="35" t="s">
        <v>0</v>
      </c>
      <c r="C5" s="36">
        <f>221.64*1.0629</f>
        <v>235.58115599999996</v>
      </c>
    </row>
    <row r="6" spans="1:3" x14ac:dyDescent="0.3">
      <c r="A6" s="37" t="s">
        <v>75</v>
      </c>
      <c r="B6" s="37" t="s">
        <v>0</v>
      </c>
      <c r="C6" s="36">
        <f>222.64*1.0629</f>
        <v>236.64405599999998</v>
      </c>
    </row>
    <row r="7" spans="1:3" x14ac:dyDescent="0.3">
      <c r="A7" s="35" t="s">
        <v>22</v>
      </c>
      <c r="B7" s="35" t="s">
        <v>6</v>
      </c>
      <c r="C7" s="36">
        <f>222.64*1.0629</f>
        <v>236.64405599999998</v>
      </c>
    </row>
    <row r="8" spans="1:3" x14ac:dyDescent="0.3">
      <c r="A8" s="35" t="s">
        <v>17</v>
      </c>
      <c r="B8" s="35" t="s">
        <v>1</v>
      </c>
      <c r="C8" s="36">
        <f>266.64*1.0629</f>
        <v>283.41165599999999</v>
      </c>
    </row>
    <row r="9" spans="1:3" x14ac:dyDescent="0.3">
      <c r="A9" s="35" t="s">
        <v>21</v>
      </c>
      <c r="B9" s="35" t="s">
        <v>5</v>
      </c>
      <c r="C9" s="36">
        <f>221.64*1.0629</f>
        <v>235.58115599999996</v>
      </c>
    </row>
    <row r="10" spans="1:3" x14ac:dyDescent="0.3">
      <c r="A10" s="35" t="s">
        <v>18</v>
      </c>
      <c r="B10" s="35" t="s">
        <v>2</v>
      </c>
      <c r="C10" s="36">
        <f>221.64*1.0629</f>
        <v>235.58115599999996</v>
      </c>
    </row>
    <row r="11" spans="1:3" x14ac:dyDescent="0.3">
      <c r="A11" s="35" t="s">
        <v>28</v>
      </c>
      <c r="B11" s="35" t="s">
        <v>12</v>
      </c>
      <c r="C11" s="36">
        <f>222.64*1.0629</f>
        <v>236.64405599999998</v>
      </c>
    </row>
    <row r="12" spans="1:3" x14ac:dyDescent="0.3">
      <c r="A12" s="35" t="s">
        <v>20</v>
      </c>
      <c r="B12" s="35" t="s">
        <v>3</v>
      </c>
      <c r="C12" s="36">
        <f>326.14*1.0629</f>
        <v>346.65420599999999</v>
      </c>
    </row>
    <row r="13" spans="1:3" x14ac:dyDescent="0.3">
      <c r="A13" s="35" t="s">
        <v>19</v>
      </c>
      <c r="B13" s="35" t="s">
        <v>4</v>
      </c>
      <c r="C13" s="36">
        <f>222.64*1.0629</f>
        <v>236.64405599999998</v>
      </c>
    </row>
    <row r="14" spans="1:3" x14ac:dyDescent="0.3">
      <c r="A14" s="35" t="s">
        <v>24</v>
      </c>
      <c r="B14" s="35" t="s">
        <v>8</v>
      </c>
      <c r="C14" s="36">
        <f>326.14*1.0629</f>
        <v>346.65420599999999</v>
      </c>
    </row>
    <row r="15" spans="1:3" x14ac:dyDescent="0.3">
      <c r="A15" s="35" t="s">
        <v>23</v>
      </c>
      <c r="B15" s="35" t="s">
        <v>7</v>
      </c>
      <c r="C15" s="36">
        <f>222.64*1.0629</f>
        <v>236.64405599999998</v>
      </c>
    </row>
    <row r="16" spans="1:3" x14ac:dyDescent="0.3">
      <c r="A16" s="35" t="s">
        <v>29</v>
      </c>
      <c r="B16" s="35" t="s">
        <v>13</v>
      </c>
      <c r="C16" s="36">
        <f>222.64*1.0629</f>
        <v>236.64405599999998</v>
      </c>
    </row>
    <row r="17" spans="1:3" x14ac:dyDescent="0.3">
      <c r="A17" s="35" t="s">
        <v>25</v>
      </c>
      <c r="B17" s="35" t="s">
        <v>9</v>
      </c>
      <c r="C17" s="36">
        <f>232.64*1.0629</f>
        <v>247.27305599999997</v>
      </c>
    </row>
    <row r="18" spans="1:3" x14ac:dyDescent="0.3">
      <c r="A18" s="35" t="s">
        <v>27</v>
      </c>
      <c r="B18" s="35" t="s">
        <v>11</v>
      </c>
      <c r="C18" s="36">
        <f t="shared" ref="C18" si="0">222.64*1.0629</f>
        <v>236.64405599999998</v>
      </c>
    </row>
    <row r="19" spans="1:3" x14ac:dyDescent="0.3">
      <c r="A19" s="35" t="s">
        <v>26</v>
      </c>
      <c r="B19" s="35" t="s">
        <v>10</v>
      </c>
      <c r="C19" s="36">
        <f>326.14*1.0629</f>
        <v>346.65420599999999</v>
      </c>
    </row>
    <row r="20" spans="1:3" x14ac:dyDescent="0.3">
      <c r="A20" s="35" t="s">
        <v>30</v>
      </c>
      <c r="B20" s="35" t="s">
        <v>14</v>
      </c>
      <c r="C20" s="36">
        <f>232.64*1.0629</f>
        <v>247.27305599999997</v>
      </c>
    </row>
  </sheetData>
  <pageMargins left="0.7" right="0.7" top="0.75" bottom="0.75" header="0.3" footer="0.3"/>
  <pageSetup orientation="portrait" r:id="rId1"/>
  <ignoredErrors>
    <ignoredError sqref="C12:C13 C14:C1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0828A4DC-78BA-4778-859D-24DEA0A819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CFB85-3EC3-4279-8732-ECD498497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131527-414E-4A61-B640-DB1FE0656F8F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c85253b9-0a55-49a1-98ad-b5b6252d707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 Meters</vt:lpstr>
      <vt:lpstr>Details</vt:lpstr>
      <vt:lpstr>Schedule</vt:lpstr>
      <vt:lpstr>Meter Cost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AXR0JMB</dc:creator>
  <cp:lastModifiedBy>FPL_User</cp:lastModifiedBy>
  <cp:lastPrinted>2015-05-04T18:37:46Z</cp:lastPrinted>
  <dcterms:created xsi:type="dcterms:W3CDTF">2015-05-04T14:14:05Z</dcterms:created>
  <dcterms:modified xsi:type="dcterms:W3CDTF">2016-04-16T15:28:58Z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